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ropbox\Documents\MIF (dropbox)\Doktorantura\Bajeso modeliai\Tyrimas\"/>
    </mc:Choice>
  </mc:AlternateContent>
  <bookViews>
    <workbookView xWindow="15885" yWindow="3780" windowWidth="19545" windowHeight="7740"/>
  </bookViews>
  <sheets>
    <sheet name="Indices" sheetId="1" r:id="rId1"/>
    <sheet name="CurrentLevels" sheetId="24" r:id="rId2"/>
    <sheet name="Yields" sheetId="5" r:id="rId3"/>
    <sheet name="Yield Curve" sheetId="6" r:id="rId4"/>
    <sheet name="_FRED" sheetId="2" r:id="rId5"/>
    <sheet name="_FRED_EOD" sheetId="9" r:id="rId6"/>
  </sheets>
  <definedNames>
    <definedName name="lambda">'Yield Curve'!$B$1</definedName>
  </definedNames>
  <calcPr calcId="152511"/>
</workbook>
</file>

<file path=xl/calcChain.xml><?xml version="1.0" encoding="utf-8"?>
<calcChain xmlns="http://schemas.openxmlformats.org/spreadsheetml/2006/main">
  <c r="N3" i="24" l="1"/>
  <c r="O3" i="24"/>
  <c r="N2" i="24"/>
  <c r="O2" i="24"/>
  <c r="U2" i="1" l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N271" i="9" l="1"/>
  <c r="N261" i="9"/>
  <c r="N256" i="9"/>
  <c r="N234" i="9"/>
  <c r="N225" i="9"/>
  <c r="N201" i="9"/>
  <c r="N176" i="9"/>
  <c r="N131" i="9"/>
  <c r="N106" i="9"/>
  <c r="N60" i="9"/>
  <c r="N31" i="9"/>
  <c r="N11" i="9"/>
  <c r="L271" i="9"/>
  <c r="L261" i="9"/>
  <c r="L256" i="9"/>
  <c r="L234" i="9"/>
  <c r="L225" i="9"/>
  <c r="L201" i="9"/>
  <c r="L176" i="9"/>
  <c r="L131" i="9"/>
  <c r="L106" i="9"/>
  <c r="L60" i="9"/>
  <c r="L31" i="9"/>
  <c r="L11" i="9"/>
  <c r="J271" i="9"/>
  <c r="J261" i="9"/>
  <c r="J256" i="9"/>
  <c r="J234" i="9"/>
  <c r="J225" i="9"/>
  <c r="J201" i="9"/>
  <c r="J176" i="9"/>
  <c r="J131" i="9"/>
  <c r="J106" i="9"/>
  <c r="J60" i="9"/>
  <c r="J31" i="9"/>
  <c r="J11" i="9"/>
  <c r="H271" i="9"/>
  <c r="H261" i="9"/>
  <c r="H256" i="9"/>
  <c r="H234" i="9"/>
  <c r="H225" i="9"/>
  <c r="H201" i="9"/>
  <c r="H176" i="9"/>
  <c r="H131" i="9"/>
  <c r="H106" i="9"/>
  <c r="H60" i="9"/>
  <c r="H31" i="9"/>
  <c r="H11" i="9"/>
  <c r="F271" i="9"/>
  <c r="F261" i="9"/>
  <c r="F256" i="9"/>
  <c r="F234" i="9"/>
  <c r="F225" i="9"/>
  <c r="F201" i="9"/>
  <c r="F176" i="9"/>
  <c r="F131" i="9"/>
  <c r="F106" i="9"/>
  <c r="F60" i="9"/>
  <c r="F31" i="9"/>
  <c r="F11" i="9"/>
  <c r="D271" i="9"/>
  <c r="D261" i="9"/>
  <c r="D256" i="9"/>
  <c r="D234" i="9"/>
  <c r="D225" i="9"/>
  <c r="D201" i="9"/>
  <c r="D176" i="9"/>
  <c r="D131" i="9"/>
  <c r="D106" i="9"/>
  <c r="D60" i="9"/>
  <c r="D31" i="9"/>
  <c r="D11" i="9"/>
  <c r="B271" i="9"/>
  <c r="B261" i="9"/>
  <c r="B256" i="9"/>
  <c r="B234" i="9"/>
  <c r="B225" i="9"/>
  <c r="B201" i="9"/>
  <c r="B176" i="9"/>
  <c r="B131" i="9"/>
  <c r="B106" i="9"/>
  <c r="B60" i="9"/>
  <c r="B31" i="9"/>
  <c r="B11" i="9"/>
  <c r="B3" i="24"/>
  <c r="A199" i="1"/>
  <c r="E199" i="1" s="1"/>
  <c r="Z167" i="2"/>
  <c r="Z122" i="2"/>
  <c r="Z121" i="2"/>
  <c r="Z120" i="2"/>
  <c r="Z119" i="2"/>
  <c r="Z118" i="2"/>
  <c r="Z117" i="2"/>
  <c r="Z116" i="2"/>
  <c r="Z115" i="2"/>
  <c r="Z114" i="2"/>
  <c r="Z113" i="2"/>
  <c r="Z112" i="2"/>
  <c r="Z111" i="2"/>
  <c r="Z110" i="2"/>
  <c r="Z109" i="2"/>
  <c r="Z108" i="2"/>
  <c r="X101" i="2"/>
  <c r="V206" i="2"/>
  <c r="T198" i="2"/>
  <c r="R206" i="2"/>
  <c r="P206" i="2"/>
  <c r="N206" i="2"/>
  <c r="L148" i="2"/>
  <c r="J148" i="2"/>
  <c r="F206" i="2"/>
  <c r="P199" i="1" l="1"/>
  <c r="C199" i="1"/>
  <c r="B199" i="1"/>
  <c r="D199" i="1"/>
  <c r="I5" i="5"/>
  <c r="J5" i="5"/>
  <c r="I6" i="5"/>
  <c r="J6" i="5"/>
  <c r="I7" i="5"/>
  <c r="J7" i="5"/>
  <c r="I8" i="5"/>
  <c r="J8" i="5"/>
  <c r="I9" i="5"/>
  <c r="J9" i="5"/>
  <c r="I10" i="5"/>
  <c r="J10" i="5"/>
  <c r="I11" i="5"/>
  <c r="J11" i="5"/>
  <c r="I12" i="5"/>
  <c r="J12" i="5"/>
  <c r="I13" i="5"/>
  <c r="J13" i="5"/>
  <c r="I14" i="5"/>
  <c r="J14" i="5"/>
  <c r="I15" i="5"/>
  <c r="J15" i="5"/>
  <c r="I16" i="5"/>
  <c r="J16" i="5"/>
  <c r="I17" i="5"/>
  <c r="J17" i="5"/>
  <c r="I18" i="5"/>
  <c r="J18" i="5"/>
  <c r="I19" i="5"/>
  <c r="J19" i="5"/>
  <c r="I20" i="5"/>
  <c r="J20" i="5"/>
  <c r="I21" i="5"/>
  <c r="J21" i="5"/>
  <c r="I22" i="5"/>
  <c r="J22" i="5"/>
  <c r="I23" i="5"/>
  <c r="J23" i="5"/>
  <c r="I24" i="5"/>
  <c r="J24" i="5"/>
  <c r="I25" i="5"/>
  <c r="J25" i="5"/>
  <c r="I26" i="5"/>
  <c r="J26" i="5"/>
  <c r="I27" i="5"/>
  <c r="J27" i="5"/>
  <c r="I28" i="5"/>
  <c r="J28" i="5"/>
  <c r="I29" i="5"/>
  <c r="J29" i="5"/>
  <c r="I30" i="5"/>
  <c r="J30" i="5"/>
  <c r="I31" i="5"/>
  <c r="J31" i="5"/>
  <c r="I32" i="5"/>
  <c r="J32" i="5"/>
  <c r="I33" i="5"/>
  <c r="J33" i="5"/>
  <c r="I34" i="5"/>
  <c r="J34" i="5"/>
  <c r="I35" i="5"/>
  <c r="J35" i="5"/>
  <c r="I36" i="5"/>
  <c r="J36" i="5"/>
  <c r="I37" i="5"/>
  <c r="J37" i="5"/>
  <c r="I38" i="5"/>
  <c r="J38" i="5"/>
  <c r="I39" i="5"/>
  <c r="J39" i="5"/>
  <c r="I40" i="5"/>
  <c r="J40" i="5"/>
  <c r="I41" i="5"/>
  <c r="J41" i="5"/>
  <c r="I42" i="5"/>
  <c r="J42" i="5"/>
  <c r="I43" i="5"/>
  <c r="J43" i="5"/>
  <c r="I44" i="5"/>
  <c r="J44" i="5"/>
  <c r="I45" i="5"/>
  <c r="J45" i="5"/>
  <c r="I46" i="5"/>
  <c r="J46" i="5"/>
  <c r="I47" i="5"/>
  <c r="J47" i="5"/>
  <c r="I48" i="5"/>
  <c r="J48" i="5"/>
  <c r="I49" i="5"/>
  <c r="J49" i="5"/>
  <c r="I50" i="5"/>
  <c r="J50" i="5"/>
  <c r="I51" i="5"/>
  <c r="J51" i="5"/>
  <c r="I52" i="5"/>
  <c r="J52" i="5"/>
  <c r="I53" i="5"/>
  <c r="J53" i="5"/>
  <c r="I54" i="5"/>
  <c r="J54" i="5"/>
  <c r="I55" i="5"/>
  <c r="J55" i="5"/>
  <c r="I56" i="5"/>
  <c r="J56" i="5"/>
  <c r="I57" i="5"/>
  <c r="J57" i="5"/>
  <c r="I58" i="5"/>
  <c r="J58" i="5"/>
  <c r="I59" i="5"/>
  <c r="J59" i="5"/>
  <c r="I60" i="5"/>
  <c r="J60" i="5"/>
  <c r="I61" i="5"/>
  <c r="J61" i="5"/>
  <c r="I62" i="5"/>
  <c r="J62" i="5"/>
  <c r="I63" i="5"/>
  <c r="J63" i="5"/>
  <c r="I64" i="5"/>
  <c r="J64" i="5"/>
  <c r="I65" i="5"/>
  <c r="J65" i="5"/>
  <c r="I66" i="5"/>
  <c r="J66" i="5"/>
  <c r="I67" i="5"/>
  <c r="J67" i="5"/>
  <c r="I68" i="5"/>
  <c r="J68" i="5"/>
  <c r="I69" i="5"/>
  <c r="J69" i="5"/>
  <c r="I70" i="5"/>
  <c r="J70" i="5"/>
  <c r="I71" i="5"/>
  <c r="J71" i="5"/>
  <c r="I72" i="5"/>
  <c r="J72" i="5"/>
  <c r="I73" i="5"/>
  <c r="J73" i="5"/>
  <c r="I74" i="5"/>
  <c r="J74" i="5"/>
  <c r="I75" i="5"/>
  <c r="J75" i="5"/>
  <c r="I76" i="5"/>
  <c r="J76" i="5"/>
  <c r="I77" i="5"/>
  <c r="J77" i="5"/>
  <c r="I78" i="5"/>
  <c r="J78" i="5"/>
  <c r="I79" i="5"/>
  <c r="J79" i="5"/>
  <c r="I80" i="5"/>
  <c r="J80" i="5"/>
  <c r="I81" i="5"/>
  <c r="J81" i="5"/>
  <c r="I82" i="5"/>
  <c r="J82" i="5"/>
  <c r="I83" i="5"/>
  <c r="J83" i="5"/>
  <c r="I84" i="5"/>
  <c r="J84" i="5"/>
  <c r="I85" i="5"/>
  <c r="J85" i="5"/>
  <c r="I86" i="5"/>
  <c r="J86" i="5"/>
  <c r="I87" i="5"/>
  <c r="J87" i="5"/>
  <c r="I88" i="5"/>
  <c r="J88" i="5"/>
  <c r="I89" i="5"/>
  <c r="J89" i="5"/>
  <c r="I90" i="5"/>
  <c r="J90" i="5"/>
  <c r="I91" i="5"/>
  <c r="J91" i="5"/>
  <c r="I92" i="5"/>
  <c r="J92" i="5"/>
  <c r="I93" i="5"/>
  <c r="J93" i="5"/>
  <c r="I94" i="5"/>
  <c r="J94" i="5"/>
  <c r="I95" i="5"/>
  <c r="J95" i="5"/>
  <c r="I96" i="5"/>
  <c r="J96" i="5"/>
  <c r="I97" i="5"/>
  <c r="J97" i="5"/>
  <c r="I98" i="5"/>
  <c r="J98" i="5"/>
  <c r="I99" i="5"/>
  <c r="J99" i="5"/>
  <c r="I100" i="5"/>
  <c r="J100" i="5"/>
  <c r="I101" i="5"/>
  <c r="J101" i="5"/>
  <c r="I102" i="5"/>
  <c r="J102" i="5"/>
  <c r="I103" i="5"/>
  <c r="J103" i="5"/>
  <c r="I104" i="5"/>
  <c r="J104" i="5"/>
  <c r="I105" i="5"/>
  <c r="J105" i="5"/>
  <c r="I106" i="5"/>
  <c r="J106" i="5"/>
  <c r="I107" i="5"/>
  <c r="J107" i="5"/>
  <c r="I108" i="5"/>
  <c r="J108" i="5"/>
  <c r="I109" i="5"/>
  <c r="J109" i="5"/>
  <c r="I110" i="5"/>
  <c r="J110" i="5"/>
  <c r="I111" i="5"/>
  <c r="J111" i="5"/>
  <c r="I112" i="5"/>
  <c r="J112" i="5"/>
  <c r="I113" i="5"/>
  <c r="J113" i="5"/>
  <c r="I114" i="5"/>
  <c r="J114" i="5"/>
  <c r="I115" i="5"/>
  <c r="J115" i="5"/>
  <c r="I116" i="5"/>
  <c r="J116" i="5"/>
  <c r="I117" i="5"/>
  <c r="J117" i="5"/>
  <c r="I118" i="5"/>
  <c r="J118" i="5"/>
  <c r="I119" i="5"/>
  <c r="J119" i="5"/>
  <c r="I120" i="5"/>
  <c r="J120" i="5"/>
  <c r="I121" i="5"/>
  <c r="J121" i="5"/>
  <c r="I122" i="5"/>
  <c r="J122" i="5"/>
  <c r="I123" i="5"/>
  <c r="J123" i="5"/>
  <c r="I124" i="5"/>
  <c r="J124" i="5"/>
  <c r="I125" i="5"/>
  <c r="J125" i="5"/>
  <c r="I126" i="5"/>
  <c r="J126" i="5"/>
  <c r="I127" i="5"/>
  <c r="J127" i="5"/>
  <c r="I128" i="5"/>
  <c r="J128" i="5"/>
  <c r="I129" i="5"/>
  <c r="J129" i="5"/>
  <c r="I130" i="5"/>
  <c r="J130" i="5"/>
  <c r="I131" i="5"/>
  <c r="J131" i="5"/>
  <c r="I132" i="5"/>
  <c r="J132" i="5"/>
  <c r="I133" i="5"/>
  <c r="J133" i="5"/>
  <c r="I134" i="5"/>
  <c r="J134" i="5"/>
  <c r="I135" i="5"/>
  <c r="J135" i="5"/>
  <c r="I136" i="5"/>
  <c r="J136" i="5"/>
  <c r="I137" i="5"/>
  <c r="J137" i="5"/>
  <c r="I138" i="5"/>
  <c r="J138" i="5"/>
  <c r="I139" i="5"/>
  <c r="J139" i="5"/>
  <c r="I140" i="5"/>
  <c r="J140" i="5"/>
  <c r="I141" i="5"/>
  <c r="J141" i="5"/>
  <c r="I142" i="5"/>
  <c r="J142" i="5"/>
  <c r="I143" i="5"/>
  <c r="J143" i="5"/>
  <c r="I144" i="5"/>
  <c r="J144" i="5"/>
  <c r="I145" i="5"/>
  <c r="J145" i="5"/>
  <c r="I146" i="5"/>
  <c r="J146" i="5"/>
  <c r="I147" i="5"/>
  <c r="J147" i="5"/>
  <c r="I148" i="5"/>
  <c r="J148" i="5"/>
  <c r="I149" i="5"/>
  <c r="J149" i="5"/>
  <c r="I150" i="5"/>
  <c r="J150" i="5"/>
  <c r="I151" i="5"/>
  <c r="J151" i="5"/>
  <c r="I152" i="5"/>
  <c r="J152" i="5"/>
  <c r="I153" i="5"/>
  <c r="J153" i="5"/>
  <c r="I154" i="5"/>
  <c r="J154" i="5"/>
  <c r="I155" i="5"/>
  <c r="J155" i="5"/>
  <c r="I156" i="5"/>
  <c r="J156" i="5"/>
  <c r="I157" i="5"/>
  <c r="J157" i="5"/>
  <c r="I158" i="5"/>
  <c r="J158" i="5"/>
  <c r="I159" i="5"/>
  <c r="J159" i="5"/>
  <c r="I160" i="5"/>
  <c r="J160" i="5"/>
  <c r="I161" i="5"/>
  <c r="J161" i="5"/>
  <c r="I162" i="5"/>
  <c r="J162" i="5"/>
  <c r="I163" i="5"/>
  <c r="J163" i="5"/>
  <c r="I164" i="5"/>
  <c r="J164" i="5"/>
  <c r="I165" i="5"/>
  <c r="J165" i="5"/>
  <c r="I166" i="5"/>
  <c r="J166" i="5"/>
  <c r="I167" i="5"/>
  <c r="J167" i="5"/>
  <c r="I168" i="5"/>
  <c r="J168" i="5"/>
  <c r="I169" i="5"/>
  <c r="J169" i="5"/>
  <c r="I170" i="5"/>
  <c r="J170" i="5"/>
  <c r="I171" i="5"/>
  <c r="J171" i="5"/>
  <c r="I172" i="5"/>
  <c r="J172" i="5"/>
  <c r="I173" i="5"/>
  <c r="J173" i="5"/>
  <c r="I174" i="5"/>
  <c r="J174" i="5"/>
  <c r="I175" i="5"/>
  <c r="J175" i="5"/>
  <c r="I176" i="5"/>
  <c r="J176" i="5"/>
  <c r="I177" i="5"/>
  <c r="J177" i="5"/>
  <c r="I178" i="5"/>
  <c r="J178" i="5"/>
  <c r="I179" i="5"/>
  <c r="J179" i="5"/>
  <c r="I180" i="5"/>
  <c r="J180" i="5"/>
  <c r="I181" i="5"/>
  <c r="J181" i="5"/>
  <c r="I182" i="5"/>
  <c r="J182" i="5"/>
  <c r="I183" i="5"/>
  <c r="J183" i="5"/>
  <c r="I184" i="5"/>
  <c r="J184" i="5"/>
  <c r="I185" i="5"/>
  <c r="J185" i="5"/>
  <c r="I186" i="5"/>
  <c r="J186" i="5"/>
  <c r="I187" i="5"/>
  <c r="J187" i="5"/>
  <c r="I188" i="5"/>
  <c r="J188" i="5"/>
  <c r="I189" i="5"/>
  <c r="J189" i="5"/>
  <c r="I190" i="5"/>
  <c r="J190" i="5"/>
  <c r="I191" i="5"/>
  <c r="J191" i="5"/>
  <c r="I192" i="5"/>
  <c r="J192" i="5"/>
  <c r="I193" i="5"/>
  <c r="J193" i="5"/>
  <c r="I194" i="5"/>
  <c r="J194" i="5"/>
  <c r="I195" i="5"/>
  <c r="J195" i="5"/>
  <c r="I196" i="5"/>
  <c r="J196" i="5"/>
  <c r="I197" i="5"/>
  <c r="J197" i="5"/>
  <c r="I198" i="5"/>
  <c r="J198" i="5"/>
  <c r="I199" i="5"/>
  <c r="J199" i="5"/>
  <c r="I200" i="5"/>
  <c r="J200" i="5"/>
  <c r="I3" i="5"/>
  <c r="J3" i="5"/>
  <c r="I4" i="5"/>
  <c r="J4" i="5"/>
  <c r="J2" i="5"/>
  <c r="I2" i="5"/>
  <c r="T37" i="6" l="1" a="1"/>
  <c r="Z39" i="6" s="1"/>
  <c r="K37" i="6" a="1"/>
  <c r="Q39" i="6" s="1"/>
  <c r="B37" i="6" a="1"/>
  <c r="B37" i="6" s="1"/>
  <c r="C29" i="6"/>
  <c r="B28" i="6"/>
  <c r="L7" i="6"/>
  <c r="M7" i="6"/>
  <c r="N7" i="6"/>
  <c r="O7" i="6"/>
  <c r="P7" i="6"/>
  <c r="Q7" i="6"/>
  <c r="K7" i="6"/>
  <c r="L6" i="6"/>
  <c r="M6" i="6"/>
  <c r="N6" i="6"/>
  <c r="O6" i="6"/>
  <c r="P6" i="6"/>
  <c r="Q6" i="6"/>
  <c r="K6" i="6"/>
  <c r="V38" i="6" l="1"/>
  <c r="W39" i="6"/>
  <c r="V37" i="6"/>
  <c r="Z37" i="6"/>
  <c r="W38" i="6"/>
  <c r="T39" i="6"/>
  <c r="X39" i="6"/>
  <c r="U37" i="6"/>
  <c r="Y37" i="6"/>
  <c r="Z38" i="6"/>
  <c r="U39" i="6"/>
  <c r="Y39" i="6"/>
  <c r="W37" i="6"/>
  <c r="T38" i="6"/>
  <c r="X38" i="6"/>
  <c r="T37" i="6"/>
  <c r="X37" i="6"/>
  <c r="U38" i="6"/>
  <c r="Y38" i="6"/>
  <c r="V39" i="6"/>
  <c r="N37" i="6"/>
  <c r="K38" i="6"/>
  <c r="O38" i="6"/>
  <c r="L39" i="6"/>
  <c r="P39" i="6"/>
  <c r="L37" i="6"/>
  <c r="P37" i="6"/>
  <c r="M38" i="6"/>
  <c r="Q38" i="6"/>
  <c r="N39" i="6"/>
  <c r="M37" i="6"/>
  <c r="Q37" i="6"/>
  <c r="N38" i="6"/>
  <c r="K39" i="6"/>
  <c r="O39" i="6"/>
  <c r="K37" i="6"/>
  <c r="O37" i="6"/>
  <c r="L38" i="6"/>
  <c r="P38" i="6"/>
  <c r="M39" i="6"/>
  <c r="G39" i="6"/>
  <c r="F38" i="6"/>
  <c r="E37" i="6"/>
  <c r="F39" i="6"/>
  <c r="E38" i="6"/>
  <c r="D37" i="6"/>
  <c r="E39" i="6"/>
  <c r="H38" i="6"/>
  <c r="D38" i="6"/>
  <c r="G37" i="6"/>
  <c r="C37" i="6"/>
  <c r="C39" i="6"/>
  <c r="B38" i="6"/>
  <c r="B39" i="6"/>
  <c r="H37" i="6"/>
  <c r="H39" i="6"/>
  <c r="D39" i="6"/>
  <c r="G38" i="6"/>
  <c r="C38" i="6"/>
  <c r="F37" i="6"/>
  <c r="C3" i="24"/>
  <c r="D3" i="24"/>
  <c r="E3" i="24"/>
  <c r="F3" i="24"/>
  <c r="G3" i="24"/>
  <c r="H3" i="24"/>
  <c r="H2" i="24"/>
  <c r="G2" i="24"/>
  <c r="F2" i="24"/>
  <c r="E2" i="24"/>
  <c r="D2" i="24"/>
  <c r="C2" i="24"/>
  <c r="B2" i="24"/>
  <c r="M4" i="9" l="1"/>
  <c r="K4" i="9"/>
  <c r="I4" i="9"/>
  <c r="G4" i="9"/>
  <c r="E4" i="9"/>
  <c r="C4" i="9"/>
  <c r="C13" i="6"/>
  <c r="B12" i="6"/>
  <c r="B199" i="5"/>
  <c r="I199" i="1" s="1"/>
  <c r="C199" i="5"/>
  <c r="J199" i="1" s="1"/>
  <c r="U199" i="1" s="1"/>
  <c r="D199" i="5"/>
  <c r="K199" i="1" s="1"/>
  <c r="E199" i="5"/>
  <c r="L199" i="1" s="1"/>
  <c r="F199" i="5"/>
  <c r="M199" i="1" s="1"/>
  <c r="G199" i="5"/>
  <c r="N199" i="1" s="1"/>
  <c r="H199" i="5"/>
  <c r="O199" i="1" s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2" i="5"/>
  <c r="H200" i="5"/>
  <c r="G200" i="5"/>
  <c r="F200" i="5"/>
  <c r="E200" i="5"/>
  <c r="D200" i="5"/>
  <c r="C200" i="5"/>
  <c r="C4" i="5"/>
  <c r="N199" i="5" l="1" a="1"/>
  <c r="C59" i="5"/>
  <c r="C57" i="5"/>
  <c r="C55" i="5"/>
  <c r="C53" i="5"/>
  <c r="C51" i="5"/>
  <c r="C49" i="5"/>
  <c r="C47" i="5"/>
  <c r="C45" i="5"/>
  <c r="C43" i="5"/>
  <c r="C41" i="5"/>
  <c r="C39" i="5"/>
  <c r="C37" i="5"/>
  <c r="C35" i="5"/>
  <c r="C33" i="5"/>
  <c r="C31" i="5"/>
  <c r="C29" i="5"/>
  <c r="C27" i="5"/>
  <c r="C25" i="5"/>
  <c r="C23" i="5"/>
  <c r="C21" i="5"/>
  <c r="C19" i="5"/>
  <c r="C17" i="5"/>
  <c r="C15" i="5"/>
  <c r="C13" i="5"/>
  <c r="C11" i="5"/>
  <c r="C9" i="5"/>
  <c r="C7" i="5"/>
  <c r="C5" i="5"/>
  <c r="C3" i="5"/>
  <c r="B200" i="5"/>
  <c r="N200" i="5" s="1" a="1"/>
  <c r="C2" i="5"/>
  <c r="C58" i="5"/>
  <c r="C56" i="5"/>
  <c r="C54" i="5"/>
  <c r="C52" i="5"/>
  <c r="C50" i="5"/>
  <c r="C48" i="5"/>
  <c r="C46" i="5"/>
  <c r="C44" i="5"/>
  <c r="C42" i="5"/>
  <c r="C40" i="5"/>
  <c r="C38" i="5"/>
  <c r="C36" i="5"/>
  <c r="C34" i="5"/>
  <c r="C32" i="5"/>
  <c r="C30" i="5"/>
  <c r="C28" i="5"/>
  <c r="C26" i="5"/>
  <c r="C24" i="5"/>
  <c r="C22" i="5"/>
  <c r="C20" i="5"/>
  <c r="C18" i="5"/>
  <c r="C16" i="5"/>
  <c r="C14" i="5"/>
  <c r="C12" i="5"/>
  <c r="C10" i="5"/>
  <c r="C8" i="5"/>
  <c r="C6" i="5"/>
  <c r="A3" i="1"/>
  <c r="P3" i="1" s="1"/>
  <c r="A4" i="1"/>
  <c r="P4" i="1" s="1"/>
  <c r="A5" i="1"/>
  <c r="P5" i="1" s="1"/>
  <c r="A6" i="1"/>
  <c r="P6" i="1" s="1"/>
  <c r="A7" i="1"/>
  <c r="P7" i="1" s="1"/>
  <c r="A8" i="1"/>
  <c r="P8" i="1" s="1"/>
  <c r="A9" i="1"/>
  <c r="P9" i="1" s="1"/>
  <c r="A10" i="1"/>
  <c r="P10" i="1" s="1"/>
  <c r="A11" i="1"/>
  <c r="P11" i="1" s="1"/>
  <c r="A12" i="1"/>
  <c r="P12" i="1" s="1"/>
  <c r="A13" i="1"/>
  <c r="P13" i="1" s="1"/>
  <c r="A14" i="1"/>
  <c r="P14" i="1" s="1"/>
  <c r="A15" i="1"/>
  <c r="P15" i="1" s="1"/>
  <c r="A16" i="1"/>
  <c r="P16" i="1" s="1"/>
  <c r="A17" i="1"/>
  <c r="P17" i="1" s="1"/>
  <c r="A18" i="1"/>
  <c r="P18" i="1" s="1"/>
  <c r="A19" i="1"/>
  <c r="P19" i="1" s="1"/>
  <c r="A20" i="1"/>
  <c r="P20" i="1" s="1"/>
  <c r="A21" i="1"/>
  <c r="P21" i="1" s="1"/>
  <c r="A22" i="1"/>
  <c r="P22" i="1" s="1"/>
  <c r="A23" i="1"/>
  <c r="P23" i="1" s="1"/>
  <c r="A24" i="1"/>
  <c r="P24" i="1" s="1"/>
  <c r="A25" i="1"/>
  <c r="P25" i="1" s="1"/>
  <c r="A26" i="1"/>
  <c r="P26" i="1" s="1"/>
  <c r="A27" i="1"/>
  <c r="P27" i="1" s="1"/>
  <c r="A28" i="1"/>
  <c r="P28" i="1" s="1"/>
  <c r="A29" i="1"/>
  <c r="P29" i="1" s="1"/>
  <c r="A30" i="1"/>
  <c r="P30" i="1" s="1"/>
  <c r="A31" i="1"/>
  <c r="P31" i="1" s="1"/>
  <c r="A32" i="1"/>
  <c r="P32" i="1" s="1"/>
  <c r="A33" i="1"/>
  <c r="P33" i="1" s="1"/>
  <c r="A34" i="1"/>
  <c r="P34" i="1" s="1"/>
  <c r="A35" i="1"/>
  <c r="P35" i="1" s="1"/>
  <c r="A36" i="1"/>
  <c r="P36" i="1" s="1"/>
  <c r="A37" i="1"/>
  <c r="P37" i="1" s="1"/>
  <c r="A38" i="1"/>
  <c r="P38" i="1" s="1"/>
  <c r="A39" i="1"/>
  <c r="P39" i="1" s="1"/>
  <c r="A40" i="1"/>
  <c r="P40" i="1" s="1"/>
  <c r="A41" i="1"/>
  <c r="P41" i="1" s="1"/>
  <c r="A42" i="1"/>
  <c r="P42" i="1" s="1"/>
  <c r="A43" i="1"/>
  <c r="P43" i="1" s="1"/>
  <c r="A44" i="1"/>
  <c r="P44" i="1" s="1"/>
  <c r="A45" i="1"/>
  <c r="P45" i="1" s="1"/>
  <c r="A46" i="1"/>
  <c r="P46" i="1" s="1"/>
  <c r="A47" i="1"/>
  <c r="P47" i="1" s="1"/>
  <c r="A48" i="1"/>
  <c r="P48" i="1" s="1"/>
  <c r="A49" i="1"/>
  <c r="P49" i="1" s="1"/>
  <c r="A50" i="1"/>
  <c r="P50" i="1" s="1"/>
  <c r="A51" i="1"/>
  <c r="P51" i="1" s="1"/>
  <c r="A52" i="1"/>
  <c r="P52" i="1" s="1"/>
  <c r="A53" i="1"/>
  <c r="P53" i="1" s="1"/>
  <c r="A54" i="1"/>
  <c r="P54" i="1" s="1"/>
  <c r="A55" i="1"/>
  <c r="P55" i="1" s="1"/>
  <c r="A56" i="1"/>
  <c r="P56" i="1" s="1"/>
  <c r="A57" i="1"/>
  <c r="P57" i="1" s="1"/>
  <c r="A58" i="1"/>
  <c r="P58" i="1" s="1"/>
  <c r="A59" i="1"/>
  <c r="P59" i="1" s="1"/>
  <c r="A60" i="1"/>
  <c r="P60" i="1" s="1"/>
  <c r="A61" i="1"/>
  <c r="P61" i="1" s="1"/>
  <c r="A62" i="1"/>
  <c r="P62" i="1" s="1"/>
  <c r="A63" i="1"/>
  <c r="P63" i="1" s="1"/>
  <c r="A64" i="1"/>
  <c r="P64" i="1" s="1"/>
  <c r="A65" i="1"/>
  <c r="P65" i="1" s="1"/>
  <c r="A66" i="1"/>
  <c r="P66" i="1" s="1"/>
  <c r="A67" i="1"/>
  <c r="P67" i="1" s="1"/>
  <c r="A68" i="1"/>
  <c r="P68" i="1" s="1"/>
  <c r="A69" i="1"/>
  <c r="P69" i="1" s="1"/>
  <c r="A70" i="1"/>
  <c r="P70" i="1" s="1"/>
  <c r="A71" i="1"/>
  <c r="P71" i="1" s="1"/>
  <c r="A72" i="1"/>
  <c r="P72" i="1" s="1"/>
  <c r="A73" i="1"/>
  <c r="P73" i="1" s="1"/>
  <c r="A74" i="1"/>
  <c r="P74" i="1" s="1"/>
  <c r="A75" i="1"/>
  <c r="P75" i="1" s="1"/>
  <c r="A76" i="1"/>
  <c r="P76" i="1" s="1"/>
  <c r="A77" i="1"/>
  <c r="P77" i="1" s="1"/>
  <c r="A78" i="1"/>
  <c r="P78" i="1" s="1"/>
  <c r="A79" i="1"/>
  <c r="P79" i="1" s="1"/>
  <c r="A80" i="1"/>
  <c r="P80" i="1" s="1"/>
  <c r="A81" i="1"/>
  <c r="P81" i="1" s="1"/>
  <c r="A82" i="1"/>
  <c r="P82" i="1" s="1"/>
  <c r="A83" i="1"/>
  <c r="P83" i="1" s="1"/>
  <c r="A84" i="1"/>
  <c r="P84" i="1" s="1"/>
  <c r="A85" i="1"/>
  <c r="P85" i="1" s="1"/>
  <c r="A86" i="1"/>
  <c r="P86" i="1" s="1"/>
  <c r="A87" i="1"/>
  <c r="P87" i="1" s="1"/>
  <c r="A88" i="1"/>
  <c r="P88" i="1" s="1"/>
  <c r="A89" i="1"/>
  <c r="P89" i="1" s="1"/>
  <c r="A90" i="1"/>
  <c r="P90" i="1" s="1"/>
  <c r="A91" i="1"/>
  <c r="P91" i="1" s="1"/>
  <c r="A92" i="1"/>
  <c r="P92" i="1" s="1"/>
  <c r="A93" i="1"/>
  <c r="P93" i="1" s="1"/>
  <c r="A94" i="1"/>
  <c r="P94" i="1" s="1"/>
  <c r="A95" i="1"/>
  <c r="P95" i="1" s="1"/>
  <c r="A96" i="1"/>
  <c r="P96" i="1" s="1"/>
  <c r="A97" i="1"/>
  <c r="P97" i="1" s="1"/>
  <c r="A98" i="1"/>
  <c r="P98" i="1" s="1"/>
  <c r="A99" i="1"/>
  <c r="P99" i="1" s="1"/>
  <c r="A100" i="1"/>
  <c r="P100" i="1" s="1"/>
  <c r="A101" i="1"/>
  <c r="P101" i="1" s="1"/>
  <c r="A102" i="1"/>
  <c r="P102" i="1" s="1"/>
  <c r="A103" i="1"/>
  <c r="P103" i="1" s="1"/>
  <c r="A104" i="1"/>
  <c r="P104" i="1" s="1"/>
  <c r="A105" i="1"/>
  <c r="P105" i="1" s="1"/>
  <c r="A106" i="1"/>
  <c r="P106" i="1" s="1"/>
  <c r="A107" i="1"/>
  <c r="P107" i="1" s="1"/>
  <c r="A108" i="1"/>
  <c r="P108" i="1" s="1"/>
  <c r="A109" i="1"/>
  <c r="P109" i="1" s="1"/>
  <c r="A110" i="1"/>
  <c r="P110" i="1" s="1"/>
  <c r="A111" i="1"/>
  <c r="P111" i="1" s="1"/>
  <c r="A112" i="1"/>
  <c r="P112" i="1" s="1"/>
  <c r="A113" i="1"/>
  <c r="P113" i="1" s="1"/>
  <c r="A114" i="1"/>
  <c r="P114" i="1" s="1"/>
  <c r="A115" i="1"/>
  <c r="P115" i="1" s="1"/>
  <c r="A116" i="1"/>
  <c r="P116" i="1" s="1"/>
  <c r="A117" i="1"/>
  <c r="P117" i="1" s="1"/>
  <c r="A118" i="1"/>
  <c r="P118" i="1" s="1"/>
  <c r="A119" i="1"/>
  <c r="P119" i="1" s="1"/>
  <c r="A120" i="1"/>
  <c r="P120" i="1" s="1"/>
  <c r="A121" i="1"/>
  <c r="P121" i="1" s="1"/>
  <c r="A122" i="1"/>
  <c r="P122" i="1" s="1"/>
  <c r="A123" i="1"/>
  <c r="P123" i="1" s="1"/>
  <c r="A124" i="1"/>
  <c r="P124" i="1" s="1"/>
  <c r="A125" i="1"/>
  <c r="P125" i="1" s="1"/>
  <c r="A126" i="1"/>
  <c r="P126" i="1" s="1"/>
  <c r="A127" i="1"/>
  <c r="P127" i="1" s="1"/>
  <c r="A128" i="1"/>
  <c r="P128" i="1" s="1"/>
  <c r="A129" i="1"/>
  <c r="P129" i="1" s="1"/>
  <c r="A130" i="1"/>
  <c r="P130" i="1" s="1"/>
  <c r="A131" i="1"/>
  <c r="P131" i="1" s="1"/>
  <c r="A132" i="1"/>
  <c r="P132" i="1" s="1"/>
  <c r="A133" i="1"/>
  <c r="P133" i="1" s="1"/>
  <c r="A134" i="1"/>
  <c r="P134" i="1" s="1"/>
  <c r="A135" i="1"/>
  <c r="P135" i="1" s="1"/>
  <c r="A136" i="1"/>
  <c r="P136" i="1" s="1"/>
  <c r="A137" i="1"/>
  <c r="P137" i="1" s="1"/>
  <c r="A138" i="1"/>
  <c r="P138" i="1" s="1"/>
  <c r="A139" i="1"/>
  <c r="P139" i="1" s="1"/>
  <c r="A140" i="1"/>
  <c r="P140" i="1" s="1"/>
  <c r="A141" i="1"/>
  <c r="P141" i="1" s="1"/>
  <c r="A142" i="1"/>
  <c r="P142" i="1" s="1"/>
  <c r="A143" i="1"/>
  <c r="P143" i="1" s="1"/>
  <c r="A144" i="1"/>
  <c r="P144" i="1" s="1"/>
  <c r="A145" i="1"/>
  <c r="P145" i="1" s="1"/>
  <c r="A146" i="1"/>
  <c r="P146" i="1" s="1"/>
  <c r="A147" i="1"/>
  <c r="P147" i="1" s="1"/>
  <c r="A148" i="1"/>
  <c r="P148" i="1" s="1"/>
  <c r="A149" i="1"/>
  <c r="P149" i="1" s="1"/>
  <c r="A150" i="1"/>
  <c r="P150" i="1" s="1"/>
  <c r="A151" i="1"/>
  <c r="P151" i="1" s="1"/>
  <c r="A152" i="1"/>
  <c r="P152" i="1" s="1"/>
  <c r="A153" i="1"/>
  <c r="P153" i="1" s="1"/>
  <c r="A154" i="1"/>
  <c r="P154" i="1" s="1"/>
  <c r="A155" i="1"/>
  <c r="P155" i="1" s="1"/>
  <c r="A156" i="1"/>
  <c r="P156" i="1" s="1"/>
  <c r="A157" i="1"/>
  <c r="P157" i="1" s="1"/>
  <c r="A158" i="1"/>
  <c r="P158" i="1" s="1"/>
  <c r="A159" i="1"/>
  <c r="P159" i="1" s="1"/>
  <c r="A160" i="1"/>
  <c r="P160" i="1" s="1"/>
  <c r="A161" i="1"/>
  <c r="P161" i="1" s="1"/>
  <c r="A162" i="1"/>
  <c r="P162" i="1" s="1"/>
  <c r="A163" i="1"/>
  <c r="P163" i="1" s="1"/>
  <c r="A164" i="1"/>
  <c r="P164" i="1" s="1"/>
  <c r="A165" i="1"/>
  <c r="P165" i="1" s="1"/>
  <c r="A166" i="1"/>
  <c r="P166" i="1" s="1"/>
  <c r="A167" i="1"/>
  <c r="P167" i="1" s="1"/>
  <c r="A168" i="1"/>
  <c r="P168" i="1" s="1"/>
  <c r="A169" i="1"/>
  <c r="P169" i="1" s="1"/>
  <c r="A170" i="1"/>
  <c r="P170" i="1" s="1"/>
  <c r="A171" i="1"/>
  <c r="P171" i="1" s="1"/>
  <c r="A172" i="1"/>
  <c r="P172" i="1" s="1"/>
  <c r="A173" i="1"/>
  <c r="P173" i="1" s="1"/>
  <c r="A174" i="1"/>
  <c r="P174" i="1" s="1"/>
  <c r="A175" i="1"/>
  <c r="P175" i="1" s="1"/>
  <c r="A176" i="1"/>
  <c r="P176" i="1" s="1"/>
  <c r="A177" i="1"/>
  <c r="P177" i="1" s="1"/>
  <c r="A178" i="1"/>
  <c r="P178" i="1" s="1"/>
  <c r="A179" i="1"/>
  <c r="P179" i="1" s="1"/>
  <c r="A180" i="1"/>
  <c r="P180" i="1" s="1"/>
  <c r="A181" i="1"/>
  <c r="P181" i="1" s="1"/>
  <c r="A182" i="1"/>
  <c r="P182" i="1" s="1"/>
  <c r="A183" i="1"/>
  <c r="P183" i="1" s="1"/>
  <c r="A184" i="1"/>
  <c r="P184" i="1" s="1"/>
  <c r="A185" i="1"/>
  <c r="P185" i="1" s="1"/>
  <c r="A186" i="1"/>
  <c r="P186" i="1" s="1"/>
  <c r="A187" i="1"/>
  <c r="P187" i="1" s="1"/>
  <c r="A188" i="1"/>
  <c r="P188" i="1" s="1"/>
  <c r="A189" i="1"/>
  <c r="P189" i="1" s="1"/>
  <c r="A190" i="1"/>
  <c r="P190" i="1" s="1"/>
  <c r="A191" i="1"/>
  <c r="P191" i="1" s="1"/>
  <c r="A192" i="1"/>
  <c r="P192" i="1" s="1"/>
  <c r="A193" i="1"/>
  <c r="P193" i="1" s="1"/>
  <c r="A194" i="1"/>
  <c r="P194" i="1" s="1"/>
  <c r="A195" i="1"/>
  <c r="P195" i="1" s="1"/>
  <c r="A196" i="1"/>
  <c r="P196" i="1" s="1"/>
  <c r="A197" i="1"/>
  <c r="P197" i="1" s="1"/>
  <c r="A198" i="1"/>
  <c r="P198" i="1" s="1"/>
  <c r="O199" i="5" l="1"/>
  <c r="R199" i="1" s="1"/>
  <c r="N199" i="5"/>
  <c r="Q199" i="1" s="1"/>
  <c r="P199" i="5"/>
  <c r="S199" i="1" s="1"/>
  <c r="O200" i="5"/>
  <c r="N200" i="5"/>
  <c r="P200" i="5"/>
  <c r="A2" i="1"/>
  <c r="P2" i="1" s="1"/>
  <c r="D2" i="1" l="1"/>
  <c r="G3" i="5"/>
  <c r="G4" i="5"/>
  <c r="G5" i="5"/>
  <c r="G6" i="5"/>
  <c r="G7" i="5"/>
  <c r="G8" i="5"/>
  <c r="G9" i="5"/>
  <c r="G10" i="5"/>
  <c r="N10" i="1" s="1"/>
  <c r="G11" i="5"/>
  <c r="N11" i="1" s="1"/>
  <c r="G12" i="5"/>
  <c r="N12" i="1" s="1"/>
  <c r="G13" i="5"/>
  <c r="N13" i="1" s="1"/>
  <c r="G14" i="5"/>
  <c r="N14" i="1" s="1"/>
  <c r="G15" i="5"/>
  <c r="N15" i="1" s="1"/>
  <c r="G16" i="5"/>
  <c r="N16" i="1" s="1"/>
  <c r="G17" i="5"/>
  <c r="N17" i="1" s="1"/>
  <c r="G18" i="5"/>
  <c r="N18" i="1" s="1"/>
  <c r="G19" i="5"/>
  <c r="N19" i="1" s="1"/>
  <c r="G20" i="5"/>
  <c r="N20" i="1" s="1"/>
  <c r="G21" i="5"/>
  <c r="N21" i="1" s="1"/>
  <c r="G22" i="5"/>
  <c r="N22" i="1" s="1"/>
  <c r="G23" i="5"/>
  <c r="N23" i="1" s="1"/>
  <c r="G24" i="5"/>
  <c r="N24" i="1" s="1"/>
  <c r="G25" i="5"/>
  <c r="N25" i="1" s="1"/>
  <c r="G26" i="5"/>
  <c r="N26" i="1" s="1"/>
  <c r="G27" i="5"/>
  <c r="N27" i="1" s="1"/>
  <c r="G28" i="5"/>
  <c r="N28" i="1" s="1"/>
  <c r="G29" i="5"/>
  <c r="N29" i="1" s="1"/>
  <c r="G30" i="5"/>
  <c r="N30" i="1" s="1"/>
  <c r="G31" i="5"/>
  <c r="N31" i="1" s="1"/>
  <c r="G32" i="5"/>
  <c r="N32" i="1" s="1"/>
  <c r="G33" i="5"/>
  <c r="N33" i="1" s="1"/>
  <c r="G34" i="5"/>
  <c r="N34" i="1" s="1"/>
  <c r="G35" i="5"/>
  <c r="N35" i="1" s="1"/>
  <c r="G36" i="5"/>
  <c r="N36" i="1" s="1"/>
  <c r="G37" i="5"/>
  <c r="N37" i="1" s="1"/>
  <c r="G38" i="5"/>
  <c r="N38" i="1" s="1"/>
  <c r="G39" i="5"/>
  <c r="N39" i="1" s="1"/>
  <c r="G40" i="5"/>
  <c r="N40" i="1" s="1"/>
  <c r="G41" i="5"/>
  <c r="N41" i="1" s="1"/>
  <c r="G42" i="5"/>
  <c r="N42" i="1" s="1"/>
  <c r="G43" i="5"/>
  <c r="N43" i="1" s="1"/>
  <c r="G44" i="5"/>
  <c r="N44" i="1" s="1"/>
  <c r="G45" i="5"/>
  <c r="N45" i="1" s="1"/>
  <c r="G46" i="5"/>
  <c r="N46" i="1" s="1"/>
  <c r="G47" i="5"/>
  <c r="N47" i="1" s="1"/>
  <c r="G48" i="5"/>
  <c r="N48" i="1" s="1"/>
  <c r="G49" i="5"/>
  <c r="N49" i="1" s="1"/>
  <c r="G50" i="5"/>
  <c r="N50" i="1" s="1"/>
  <c r="G51" i="5"/>
  <c r="N51" i="1" s="1"/>
  <c r="G52" i="5"/>
  <c r="N52" i="1" s="1"/>
  <c r="G53" i="5"/>
  <c r="N53" i="1" s="1"/>
  <c r="G54" i="5"/>
  <c r="N54" i="1" s="1"/>
  <c r="G55" i="5"/>
  <c r="N55" i="1" s="1"/>
  <c r="G56" i="5"/>
  <c r="N56" i="1" s="1"/>
  <c r="G57" i="5"/>
  <c r="N57" i="1" s="1"/>
  <c r="G58" i="5"/>
  <c r="N58" i="1" s="1"/>
  <c r="G59" i="5"/>
  <c r="N59" i="1" s="1"/>
  <c r="G60" i="5"/>
  <c r="N60" i="1" s="1"/>
  <c r="G61" i="5"/>
  <c r="N61" i="1" s="1"/>
  <c r="G62" i="5"/>
  <c r="N62" i="1" s="1"/>
  <c r="G63" i="5"/>
  <c r="N63" i="1" s="1"/>
  <c r="G64" i="5"/>
  <c r="N64" i="1" s="1"/>
  <c r="G65" i="5"/>
  <c r="N65" i="1" s="1"/>
  <c r="G66" i="5"/>
  <c r="N66" i="1" s="1"/>
  <c r="G67" i="5"/>
  <c r="N67" i="1" s="1"/>
  <c r="G68" i="5"/>
  <c r="N68" i="1" s="1"/>
  <c r="G69" i="5"/>
  <c r="N69" i="1" s="1"/>
  <c r="G70" i="5"/>
  <c r="N70" i="1" s="1"/>
  <c r="G71" i="5"/>
  <c r="N71" i="1" s="1"/>
  <c r="G72" i="5"/>
  <c r="N72" i="1" s="1"/>
  <c r="G73" i="5"/>
  <c r="N73" i="1" s="1"/>
  <c r="G74" i="5"/>
  <c r="N74" i="1" s="1"/>
  <c r="G75" i="5"/>
  <c r="N75" i="1" s="1"/>
  <c r="G76" i="5"/>
  <c r="N76" i="1" s="1"/>
  <c r="G77" i="5"/>
  <c r="N77" i="1" s="1"/>
  <c r="G78" i="5"/>
  <c r="N78" i="1" s="1"/>
  <c r="G79" i="5"/>
  <c r="N79" i="1" s="1"/>
  <c r="G80" i="5"/>
  <c r="N80" i="1" s="1"/>
  <c r="G81" i="5"/>
  <c r="N81" i="1" s="1"/>
  <c r="G82" i="5"/>
  <c r="N82" i="1" s="1"/>
  <c r="G83" i="5"/>
  <c r="N83" i="1" s="1"/>
  <c r="G84" i="5"/>
  <c r="N84" i="1" s="1"/>
  <c r="G85" i="5"/>
  <c r="N85" i="1" s="1"/>
  <c r="G86" i="5"/>
  <c r="N86" i="1" s="1"/>
  <c r="G87" i="5"/>
  <c r="N87" i="1" s="1"/>
  <c r="G88" i="5"/>
  <c r="N88" i="1" s="1"/>
  <c r="G89" i="5"/>
  <c r="N89" i="1" s="1"/>
  <c r="G90" i="5"/>
  <c r="N90" i="1" s="1"/>
  <c r="G91" i="5"/>
  <c r="N91" i="1" s="1"/>
  <c r="G92" i="5"/>
  <c r="N92" i="1" s="1"/>
  <c r="G93" i="5"/>
  <c r="N93" i="1" s="1"/>
  <c r="G94" i="5"/>
  <c r="N94" i="1" s="1"/>
  <c r="G95" i="5"/>
  <c r="N95" i="1" s="1"/>
  <c r="G96" i="5"/>
  <c r="N96" i="1" s="1"/>
  <c r="G97" i="5"/>
  <c r="N97" i="1" s="1"/>
  <c r="G98" i="5"/>
  <c r="N98" i="1" s="1"/>
  <c r="G99" i="5"/>
  <c r="N99" i="1" s="1"/>
  <c r="G100" i="5"/>
  <c r="N100" i="1" s="1"/>
  <c r="G101" i="5"/>
  <c r="N101" i="1" s="1"/>
  <c r="G102" i="5"/>
  <c r="N102" i="1" s="1"/>
  <c r="G103" i="5"/>
  <c r="N103" i="1" s="1"/>
  <c r="G104" i="5"/>
  <c r="N104" i="1" s="1"/>
  <c r="G105" i="5"/>
  <c r="N105" i="1" s="1"/>
  <c r="G106" i="5"/>
  <c r="N106" i="1" s="1"/>
  <c r="G107" i="5"/>
  <c r="N107" i="1" s="1"/>
  <c r="G108" i="5"/>
  <c r="N108" i="1" s="1"/>
  <c r="G109" i="5"/>
  <c r="N109" i="1" s="1"/>
  <c r="G110" i="5"/>
  <c r="N110" i="1" s="1"/>
  <c r="G111" i="5"/>
  <c r="N111" i="1" s="1"/>
  <c r="G112" i="5"/>
  <c r="N112" i="1" s="1"/>
  <c r="G113" i="5"/>
  <c r="N113" i="1" s="1"/>
  <c r="G114" i="5"/>
  <c r="N114" i="1" s="1"/>
  <c r="G115" i="5"/>
  <c r="N115" i="1" s="1"/>
  <c r="G116" i="5"/>
  <c r="N116" i="1" s="1"/>
  <c r="G117" i="5"/>
  <c r="N117" i="1" s="1"/>
  <c r="G118" i="5"/>
  <c r="N118" i="1" s="1"/>
  <c r="G119" i="5"/>
  <c r="N119" i="1" s="1"/>
  <c r="G120" i="5"/>
  <c r="N120" i="1" s="1"/>
  <c r="G121" i="5"/>
  <c r="N121" i="1" s="1"/>
  <c r="G122" i="5"/>
  <c r="N122" i="1" s="1"/>
  <c r="G123" i="5"/>
  <c r="N123" i="1" s="1"/>
  <c r="G124" i="5"/>
  <c r="N124" i="1" s="1"/>
  <c r="G125" i="5"/>
  <c r="N125" i="1" s="1"/>
  <c r="G126" i="5"/>
  <c r="N126" i="1" s="1"/>
  <c r="G127" i="5"/>
  <c r="N127" i="1" s="1"/>
  <c r="G128" i="5"/>
  <c r="N128" i="1" s="1"/>
  <c r="G129" i="5"/>
  <c r="N129" i="1" s="1"/>
  <c r="G130" i="5"/>
  <c r="N130" i="1" s="1"/>
  <c r="G131" i="5"/>
  <c r="N131" i="1" s="1"/>
  <c r="G132" i="5"/>
  <c r="N132" i="1" s="1"/>
  <c r="G133" i="5"/>
  <c r="N133" i="1" s="1"/>
  <c r="G134" i="5"/>
  <c r="N134" i="1" s="1"/>
  <c r="G135" i="5"/>
  <c r="N135" i="1" s="1"/>
  <c r="G136" i="5"/>
  <c r="N136" i="1" s="1"/>
  <c r="G137" i="5"/>
  <c r="N137" i="1" s="1"/>
  <c r="G138" i="5"/>
  <c r="N138" i="1" s="1"/>
  <c r="G139" i="5"/>
  <c r="N139" i="1" s="1"/>
  <c r="G140" i="5"/>
  <c r="N140" i="1" s="1"/>
  <c r="G141" i="5"/>
  <c r="N141" i="1" s="1"/>
  <c r="G142" i="5"/>
  <c r="N142" i="1" s="1"/>
  <c r="G143" i="5"/>
  <c r="N143" i="1" s="1"/>
  <c r="G144" i="5"/>
  <c r="N144" i="1" s="1"/>
  <c r="G145" i="5"/>
  <c r="N145" i="1" s="1"/>
  <c r="G146" i="5"/>
  <c r="N146" i="1" s="1"/>
  <c r="G147" i="5"/>
  <c r="N147" i="1" s="1"/>
  <c r="G148" i="5"/>
  <c r="N148" i="1" s="1"/>
  <c r="G149" i="5"/>
  <c r="N149" i="1" s="1"/>
  <c r="G150" i="5"/>
  <c r="N150" i="1" s="1"/>
  <c r="G151" i="5"/>
  <c r="N151" i="1" s="1"/>
  <c r="G152" i="5"/>
  <c r="N152" i="1" s="1"/>
  <c r="G153" i="5"/>
  <c r="N153" i="1" s="1"/>
  <c r="G154" i="5"/>
  <c r="N154" i="1" s="1"/>
  <c r="G155" i="5"/>
  <c r="N155" i="1" s="1"/>
  <c r="G156" i="5"/>
  <c r="N156" i="1" s="1"/>
  <c r="G157" i="5"/>
  <c r="N157" i="1" s="1"/>
  <c r="G158" i="5"/>
  <c r="N158" i="1" s="1"/>
  <c r="G159" i="5"/>
  <c r="N159" i="1" s="1"/>
  <c r="G160" i="5"/>
  <c r="N160" i="1" s="1"/>
  <c r="G161" i="5"/>
  <c r="N161" i="1" s="1"/>
  <c r="G162" i="5"/>
  <c r="N162" i="1" s="1"/>
  <c r="G163" i="5"/>
  <c r="N163" i="1" s="1"/>
  <c r="G164" i="5"/>
  <c r="N164" i="1" s="1"/>
  <c r="G165" i="5"/>
  <c r="N165" i="1" s="1"/>
  <c r="G166" i="5"/>
  <c r="N166" i="1" s="1"/>
  <c r="G167" i="5"/>
  <c r="N167" i="1" s="1"/>
  <c r="G168" i="5"/>
  <c r="N168" i="1" s="1"/>
  <c r="G169" i="5"/>
  <c r="N169" i="1" s="1"/>
  <c r="G170" i="5"/>
  <c r="N170" i="1" s="1"/>
  <c r="G171" i="5"/>
  <c r="N171" i="1" s="1"/>
  <c r="G172" i="5"/>
  <c r="N172" i="1" s="1"/>
  <c r="G173" i="5"/>
  <c r="N173" i="1" s="1"/>
  <c r="G174" i="5"/>
  <c r="N174" i="1" s="1"/>
  <c r="G175" i="5"/>
  <c r="N175" i="1" s="1"/>
  <c r="G176" i="5"/>
  <c r="N176" i="1" s="1"/>
  <c r="G177" i="5"/>
  <c r="N177" i="1" s="1"/>
  <c r="G178" i="5"/>
  <c r="N178" i="1" s="1"/>
  <c r="G179" i="5"/>
  <c r="N179" i="1" s="1"/>
  <c r="G180" i="5"/>
  <c r="N180" i="1" s="1"/>
  <c r="G181" i="5"/>
  <c r="N181" i="1" s="1"/>
  <c r="G182" i="5"/>
  <c r="N182" i="1" s="1"/>
  <c r="G183" i="5"/>
  <c r="N183" i="1" s="1"/>
  <c r="G184" i="5"/>
  <c r="N184" i="1" s="1"/>
  <c r="G185" i="5"/>
  <c r="N185" i="1" s="1"/>
  <c r="G186" i="5"/>
  <c r="N186" i="1" s="1"/>
  <c r="G187" i="5"/>
  <c r="N187" i="1" s="1"/>
  <c r="G188" i="5"/>
  <c r="N188" i="1" s="1"/>
  <c r="G189" i="5"/>
  <c r="N189" i="1" s="1"/>
  <c r="G190" i="5"/>
  <c r="N190" i="1" s="1"/>
  <c r="G191" i="5"/>
  <c r="N191" i="1" s="1"/>
  <c r="G192" i="5"/>
  <c r="N192" i="1" s="1"/>
  <c r="G193" i="5"/>
  <c r="N193" i="1" s="1"/>
  <c r="G194" i="5"/>
  <c r="N194" i="1" s="1"/>
  <c r="G195" i="5"/>
  <c r="N195" i="1" s="1"/>
  <c r="G196" i="5"/>
  <c r="N196" i="1" s="1"/>
  <c r="G197" i="5"/>
  <c r="N197" i="1" s="1"/>
  <c r="G2" i="5"/>
  <c r="G198" i="5" l="1"/>
  <c r="N198" i="1" s="1"/>
  <c r="B7" i="6"/>
  <c r="C7" i="6"/>
  <c r="D7" i="6"/>
  <c r="E7" i="6"/>
  <c r="F7" i="6"/>
  <c r="G7" i="6"/>
  <c r="H7" i="6"/>
  <c r="C6" i="6"/>
  <c r="D6" i="6"/>
  <c r="E6" i="6"/>
  <c r="F6" i="6"/>
  <c r="G6" i="6"/>
  <c r="H6" i="6"/>
  <c r="B6" i="6"/>
  <c r="E3" i="5"/>
  <c r="L3" i="1" s="1"/>
  <c r="E4" i="5"/>
  <c r="L4" i="1" s="1"/>
  <c r="E5" i="5"/>
  <c r="L5" i="1" s="1"/>
  <c r="E6" i="5"/>
  <c r="L6" i="1" s="1"/>
  <c r="E7" i="5"/>
  <c r="L7" i="1" s="1"/>
  <c r="E8" i="5"/>
  <c r="L8" i="1" s="1"/>
  <c r="E9" i="5"/>
  <c r="L9" i="1" s="1"/>
  <c r="E10" i="5"/>
  <c r="L10" i="1" s="1"/>
  <c r="E11" i="5"/>
  <c r="L11" i="1" s="1"/>
  <c r="E12" i="5"/>
  <c r="L12" i="1" s="1"/>
  <c r="E13" i="5"/>
  <c r="L13" i="1" s="1"/>
  <c r="E14" i="5"/>
  <c r="L14" i="1" s="1"/>
  <c r="E15" i="5"/>
  <c r="L15" i="1" s="1"/>
  <c r="E16" i="5"/>
  <c r="L16" i="1" s="1"/>
  <c r="E17" i="5"/>
  <c r="L17" i="1" s="1"/>
  <c r="E18" i="5"/>
  <c r="L18" i="1" s="1"/>
  <c r="E19" i="5"/>
  <c r="L19" i="1" s="1"/>
  <c r="E20" i="5"/>
  <c r="L20" i="1" s="1"/>
  <c r="E21" i="5"/>
  <c r="L21" i="1" s="1"/>
  <c r="E22" i="5"/>
  <c r="L22" i="1" s="1"/>
  <c r="E23" i="5"/>
  <c r="L23" i="1" s="1"/>
  <c r="E24" i="5"/>
  <c r="L24" i="1" s="1"/>
  <c r="E25" i="5"/>
  <c r="L25" i="1" s="1"/>
  <c r="E26" i="5"/>
  <c r="L26" i="1" s="1"/>
  <c r="E27" i="5"/>
  <c r="L27" i="1" s="1"/>
  <c r="E28" i="5"/>
  <c r="L28" i="1" s="1"/>
  <c r="E29" i="5"/>
  <c r="L29" i="1" s="1"/>
  <c r="E30" i="5"/>
  <c r="L30" i="1" s="1"/>
  <c r="E31" i="5"/>
  <c r="L31" i="1" s="1"/>
  <c r="E32" i="5"/>
  <c r="L32" i="1" s="1"/>
  <c r="E33" i="5"/>
  <c r="L33" i="1" s="1"/>
  <c r="E34" i="5"/>
  <c r="L34" i="1" s="1"/>
  <c r="E35" i="5"/>
  <c r="L35" i="1" s="1"/>
  <c r="E36" i="5"/>
  <c r="L36" i="1" s="1"/>
  <c r="E37" i="5"/>
  <c r="L37" i="1" s="1"/>
  <c r="E38" i="5"/>
  <c r="L38" i="1" s="1"/>
  <c r="E39" i="5"/>
  <c r="L39" i="1" s="1"/>
  <c r="E40" i="5"/>
  <c r="L40" i="1" s="1"/>
  <c r="E41" i="5"/>
  <c r="L41" i="1" s="1"/>
  <c r="E42" i="5"/>
  <c r="L42" i="1" s="1"/>
  <c r="E43" i="5"/>
  <c r="L43" i="1" s="1"/>
  <c r="E44" i="5"/>
  <c r="L44" i="1" s="1"/>
  <c r="E45" i="5"/>
  <c r="L45" i="1" s="1"/>
  <c r="E46" i="5"/>
  <c r="L46" i="1" s="1"/>
  <c r="E47" i="5"/>
  <c r="L47" i="1" s="1"/>
  <c r="E48" i="5"/>
  <c r="L48" i="1" s="1"/>
  <c r="E49" i="5"/>
  <c r="L49" i="1" s="1"/>
  <c r="E50" i="5"/>
  <c r="L50" i="1" s="1"/>
  <c r="E51" i="5"/>
  <c r="L51" i="1" s="1"/>
  <c r="E52" i="5"/>
  <c r="L52" i="1" s="1"/>
  <c r="E53" i="5"/>
  <c r="L53" i="1" s="1"/>
  <c r="E54" i="5"/>
  <c r="L54" i="1" s="1"/>
  <c r="E55" i="5"/>
  <c r="L55" i="1" s="1"/>
  <c r="E56" i="5"/>
  <c r="L56" i="1" s="1"/>
  <c r="E57" i="5"/>
  <c r="L57" i="1" s="1"/>
  <c r="E58" i="5"/>
  <c r="L58" i="1" s="1"/>
  <c r="E59" i="5"/>
  <c r="L59" i="1" s="1"/>
  <c r="E60" i="5"/>
  <c r="L60" i="1" s="1"/>
  <c r="E61" i="5"/>
  <c r="L61" i="1" s="1"/>
  <c r="E62" i="5"/>
  <c r="L62" i="1" s="1"/>
  <c r="E63" i="5"/>
  <c r="L63" i="1" s="1"/>
  <c r="E64" i="5"/>
  <c r="L64" i="1" s="1"/>
  <c r="E65" i="5"/>
  <c r="L65" i="1" s="1"/>
  <c r="E66" i="5"/>
  <c r="L66" i="1" s="1"/>
  <c r="E67" i="5"/>
  <c r="L67" i="1" s="1"/>
  <c r="E68" i="5"/>
  <c r="L68" i="1" s="1"/>
  <c r="E69" i="5"/>
  <c r="L69" i="1" s="1"/>
  <c r="E70" i="5"/>
  <c r="L70" i="1" s="1"/>
  <c r="E71" i="5"/>
  <c r="L71" i="1" s="1"/>
  <c r="E72" i="5"/>
  <c r="L72" i="1" s="1"/>
  <c r="E73" i="5"/>
  <c r="L73" i="1" s="1"/>
  <c r="E74" i="5"/>
  <c r="L74" i="1" s="1"/>
  <c r="E75" i="5"/>
  <c r="L75" i="1" s="1"/>
  <c r="E76" i="5"/>
  <c r="L76" i="1" s="1"/>
  <c r="E77" i="5"/>
  <c r="L77" i="1" s="1"/>
  <c r="E78" i="5"/>
  <c r="L78" i="1" s="1"/>
  <c r="E79" i="5"/>
  <c r="L79" i="1" s="1"/>
  <c r="E80" i="5"/>
  <c r="L80" i="1" s="1"/>
  <c r="E81" i="5"/>
  <c r="L81" i="1" s="1"/>
  <c r="E82" i="5"/>
  <c r="L82" i="1" s="1"/>
  <c r="E83" i="5"/>
  <c r="L83" i="1" s="1"/>
  <c r="E84" i="5"/>
  <c r="L84" i="1" s="1"/>
  <c r="E85" i="5"/>
  <c r="L85" i="1" s="1"/>
  <c r="E86" i="5"/>
  <c r="L86" i="1" s="1"/>
  <c r="E87" i="5"/>
  <c r="L87" i="1" s="1"/>
  <c r="E88" i="5"/>
  <c r="L88" i="1" s="1"/>
  <c r="E89" i="5"/>
  <c r="L89" i="1" s="1"/>
  <c r="E90" i="5"/>
  <c r="L90" i="1" s="1"/>
  <c r="E91" i="5"/>
  <c r="L91" i="1" s="1"/>
  <c r="E92" i="5"/>
  <c r="L92" i="1" s="1"/>
  <c r="E93" i="5"/>
  <c r="L93" i="1" s="1"/>
  <c r="E94" i="5"/>
  <c r="L94" i="1" s="1"/>
  <c r="E95" i="5"/>
  <c r="L95" i="1" s="1"/>
  <c r="E96" i="5"/>
  <c r="L96" i="1" s="1"/>
  <c r="E97" i="5"/>
  <c r="L97" i="1" s="1"/>
  <c r="E98" i="5"/>
  <c r="L98" i="1" s="1"/>
  <c r="E99" i="5"/>
  <c r="L99" i="1" s="1"/>
  <c r="E100" i="5"/>
  <c r="L100" i="1" s="1"/>
  <c r="E101" i="5"/>
  <c r="L101" i="1" s="1"/>
  <c r="E102" i="5"/>
  <c r="L102" i="1" s="1"/>
  <c r="E103" i="5"/>
  <c r="L103" i="1" s="1"/>
  <c r="E104" i="5"/>
  <c r="L104" i="1" s="1"/>
  <c r="E105" i="5"/>
  <c r="L105" i="1" s="1"/>
  <c r="E106" i="5"/>
  <c r="L106" i="1" s="1"/>
  <c r="E107" i="5"/>
  <c r="L107" i="1" s="1"/>
  <c r="E108" i="5"/>
  <c r="L108" i="1" s="1"/>
  <c r="E109" i="5"/>
  <c r="L109" i="1" s="1"/>
  <c r="E110" i="5"/>
  <c r="L110" i="1" s="1"/>
  <c r="E111" i="5"/>
  <c r="L111" i="1" s="1"/>
  <c r="E112" i="5"/>
  <c r="L112" i="1" s="1"/>
  <c r="E113" i="5"/>
  <c r="L113" i="1" s="1"/>
  <c r="E114" i="5"/>
  <c r="L114" i="1" s="1"/>
  <c r="E115" i="5"/>
  <c r="L115" i="1" s="1"/>
  <c r="E116" i="5"/>
  <c r="L116" i="1" s="1"/>
  <c r="E117" i="5"/>
  <c r="L117" i="1" s="1"/>
  <c r="E118" i="5"/>
  <c r="L118" i="1" s="1"/>
  <c r="E119" i="5"/>
  <c r="L119" i="1" s="1"/>
  <c r="E120" i="5"/>
  <c r="L120" i="1" s="1"/>
  <c r="E121" i="5"/>
  <c r="L121" i="1" s="1"/>
  <c r="E122" i="5"/>
  <c r="L122" i="1" s="1"/>
  <c r="E123" i="5"/>
  <c r="L123" i="1" s="1"/>
  <c r="E124" i="5"/>
  <c r="L124" i="1" s="1"/>
  <c r="E125" i="5"/>
  <c r="L125" i="1" s="1"/>
  <c r="E126" i="5"/>
  <c r="L126" i="1" s="1"/>
  <c r="E127" i="5"/>
  <c r="L127" i="1" s="1"/>
  <c r="E128" i="5"/>
  <c r="L128" i="1" s="1"/>
  <c r="E129" i="5"/>
  <c r="L129" i="1" s="1"/>
  <c r="E130" i="5"/>
  <c r="L130" i="1" s="1"/>
  <c r="E131" i="5"/>
  <c r="L131" i="1" s="1"/>
  <c r="E132" i="5"/>
  <c r="L132" i="1" s="1"/>
  <c r="E133" i="5"/>
  <c r="L133" i="1" s="1"/>
  <c r="E134" i="5"/>
  <c r="L134" i="1" s="1"/>
  <c r="E135" i="5"/>
  <c r="L135" i="1" s="1"/>
  <c r="E136" i="5"/>
  <c r="L136" i="1" s="1"/>
  <c r="E137" i="5"/>
  <c r="L137" i="1" s="1"/>
  <c r="E138" i="5"/>
  <c r="L138" i="1" s="1"/>
  <c r="E139" i="5"/>
  <c r="L139" i="1" s="1"/>
  <c r="E140" i="5"/>
  <c r="L140" i="1" s="1"/>
  <c r="E141" i="5"/>
  <c r="L141" i="1" s="1"/>
  <c r="E142" i="5"/>
  <c r="L142" i="1" s="1"/>
  <c r="E143" i="5"/>
  <c r="L143" i="1" s="1"/>
  <c r="E144" i="5"/>
  <c r="L144" i="1" s="1"/>
  <c r="E145" i="5"/>
  <c r="L145" i="1" s="1"/>
  <c r="E146" i="5"/>
  <c r="L146" i="1" s="1"/>
  <c r="E147" i="5"/>
  <c r="L147" i="1" s="1"/>
  <c r="E148" i="5"/>
  <c r="L148" i="1" s="1"/>
  <c r="E149" i="5"/>
  <c r="L149" i="1" s="1"/>
  <c r="E150" i="5"/>
  <c r="L150" i="1" s="1"/>
  <c r="E151" i="5"/>
  <c r="L151" i="1" s="1"/>
  <c r="E152" i="5"/>
  <c r="L152" i="1" s="1"/>
  <c r="E153" i="5"/>
  <c r="L153" i="1" s="1"/>
  <c r="E154" i="5"/>
  <c r="L154" i="1" s="1"/>
  <c r="E155" i="5"/>
  <c r="L155" i="1" s="1"/>
  <c r="E156" i="5"/>
  <c r="L156" i="1" s="1"/>
  <c r="E157" i="5"/>
  <c r="L157" i="1" s="1"/>
  <c r="E158" i="5"/>
  <c r="L158" i="1" s="1"/>
  <c r="E159" i="5"/>
  <c r="L159" i="1" s="1"/>
  <c r="E160" i="5"/>
  <c r="L160" i="1" s="1"/>
  <c r="E161" i="5"/>
  <c r="L161" i="1" s="1"/>
  <c r="E162" i="5"/>
  <c r="L162" i="1" s="1"/>
  <c r="E163" i="5"/>
  <c r="L163" i="1" s="1"/>
  <c r="E164" i="5"/>
  <c r="L164" i="1" s="1"/>
  <c r="E165" i="5"/>
  <c r="L165" i="1" s="1"/>
  <c r="E166" i="5"/>
  <c r="L166" i="1" s="1"/>
  <c r="E167" i="5"/>
  <c r="L167" i="1" s="1"/>
  <c r="E168" i="5"/>
  <c r="L168" i="1" s="1"/>
  <c r="E169" i="5"/>
  <c r="L169" i="1" s="1"/>
  <c r="E170" i="5"/>
  <c r="L170" i="1" s="1"/>
  <c r="E171" i="5"/>
  <c r="L171" i="1" s="1"/>
  <c r="E172" i="5"/>
  <c r="L172" i="1" s="1"/>
  <c r="E173" i="5"/>
  <c r="L173" i="1" s="1"/>
  <c r="E174" i="5"/>
  <c r="L174" i="1" s="1"/>
  <c r="E175" i="5"/>
  <c r="L175" i="1" s="1"/>
  <c r="E176" i="5"/>
  <c r="L176" i="1" s="1"/>
  <c r="E177" i="5"/>
  <c r="L177" i="1" s="1"/>
  <c r="E178" i="5"/>
  <c r="L178" i="1" s="1"/>
  <c r="E179" i="5"/>
  <c r="L179" i="1" s="1"/>
  <c r="E180" i="5"/>
  <c r="L180" i="1" s="1"/>
  <c r="E181" i="5"/>
  <c r="L181" i="1" s="1"/>
  <c r="E182" i="5"/>
  <c r="L182" i="1" s="1"/>
  <c r="E183" i="5"/>
  <c r="L183" i="1" s="1"/>
  <c r="E184" i="5"/>
  <c r="L184" i="1" s="1"/>
  <c r="E185" i="5"/>
  <c r="L185" i="1" s="1"/>
  <c r="E186" i="5"/>
  <c r="L186" i="1" s="1"/>
  <c r="E187" i="5"/>
  <c r="L187" i="1" s="1"/>
  <c r="E188" i="5"/>
  <c r="L188" i="1" s="1"/>
  <c r="E189" i="5"/>
  <c r="L189" i="1" s="1"/>
  <c r="E190" i="5"/>
  <c r="L190" i="1" s="1"/>
  <c r="E191" i="5"/>
  <c r="L191" i="1" s="1"/>
  <c r="E192" i="5"/>
  <c r="L192" i="1" s="1"/>
  <c r="E193" i="5"/>
  <c r="L193" i="1" s="1"/>
  <c r="E194" i="5"/>
  <c r="L194" i="1" s="1"/>
  <c r="E195" i="5"/>
  <c r="L195" i="1" s="1"/>
  <c r="E196" i="5"/>
  <c r="L196" i="1" s="1"/>
  <c r="E197" i="5"/>
  <c r="L197" i="1" s="1"/>
  <c r="E198" i="5"/>
  <c r="L198" i="1" s="1"/>
  <c r="E2" i="5"/>
  <c r="L2" i="1" s="1"/>
  <c r="H3" i="5"/>
  <c r="O3" i="1" s="1"/>
  <c r="H4" i="5"/>
  <c r="O4" i="1" s="1"/>
  <c r="H5" i="5"/>
  <c r="O5" i="1" s="1"/>
  <c r="H6" i="5"/>
  <c r="O6" i="1" s="1"/>
  <c r="H7" i="5"/>
  <c r="O7" i="1" s="1"/>
  <c r="H8" i="5"/>
  <c r="O8" i="1" s="1"/>
  <c r="H9" i="5"/>
  <c r="O9" i="1" s="1"/>
  <c r="H10" i="5"/>
  <c r="O10" i="1" s="1"/>
  <c r="AE10" i="1" s="1"/>
  <c r="H11" i="5"/>
  <c r="O11" i="1" s="1"/>
  <c r="AE11" i="1" s="1"/>
  <c r="H12" i="5"/>
  <c r="O12" i="1" s="1"/>
  <c r="AE12" i="1" s="1"/>
  <c r="H13" i="5"/>
  <c r="O13" i="1" s="1"/>
  <c r="AE13" i="1" s="1"/>
  <c r="H14" i="5"/>
  <c r="O14" i="1" s="1"/>
  <c r="AE14" i="1" s="1"/>
  <c r="H15" i="5"/>
  <c r="O15" i="1" s="1"/>
  <c r="AE15" i="1" s="1"/>
  <c r="H16" i="5"/>
  <c r="O16" i="1" s="1"/>
  <c r="AE16" i="1" s="1"/>
  <c r="H17" i="5"/>
  <c r="O17" i="1" s="1"/>
  <c r="AE17" i="1" s="1"/>
  <c r="H18" i="5"/>
  <c r="O18" i="1" s="1"/>
  <c r="H19" i="5"/>
  <c r="O19" i="1" s="1"/>
  <c r="H20" i="5"/>
  <c r="O20" i="1" s="1"/>
  <c r="H21" i="5"/>
  <c r="O21" i="1" s="1"/>
  <c r="H22" i="5"/>
  <c r="O22" i="1" s="1"/>
  <c r="H23" i="5"/>
  <c r="O23" i="1" s="1"/>
  <c r="H24" i="5"/>
  <c r="O24" i="1" s="1"/>
  <c r="H25" i="5"/>
  <c r="O25" i="1" s="1"/>
  <c r="H26" i="5"/>
  <c r="O26" i="1" s="1"/>
  <c r="H27" i="5"/>
  <c r="O27" i="1" s="1"/>
  <c r="H28" i="5"/>
  <c r="O28" i="1" s="1"/>
  <c r="H29" i="5"/>
  <c r="O29" i="1" s="1"/>
  <c r="H30" i="5"/>
  <c r="O30" i="1" s="1"/>
  <c r="H31" i="5"/>
  <c r="O31" i="1" s="1"/>
  <c r="H32" i="5"/>
  <c r="O32" i="1" s="1"/>
  <c r="H33" i="5"/>
  <c r="O33" i="1" s="1"/>
  <c r="H34" i="5"/>
  <c r="O34" i="1" s="1"/>
  <c r="H35" i="5"/>
  <c r="O35" i="1" s="1"/>
  <c r="H36" i="5"/>
  <c r="O36" i="1" s="1"/>
  <c r="H37" i="5"/>
  <c r="O37" i="1" s="1"/>
  <c r="H38" i="5"/>
  <c r="O38" i="1" s="1"/>
  <c r="H39" i="5"/>
  <c r="O39" i="1" s="1"/>
  <c r="H40" i="5"/>
  <c r="O40" i="1" s="1"/>
  <c r="H41" i="5"/>
  <c r="O41" i="1" s="1"/>
  <c r="H42" i="5"/>
  <c r="O42" i="1" s="1"/>
  <c r="H43" i="5"/>
  <c r="O43" i="1" s="1"/>
  <c r="H44" i="5"/>
  <c r="O44" i="1" s="1"/>
  <c r="H45" i="5"/>
  <c r="O45" i="1" s="1"/>
  <c r="H46" i="5"/>
  <c r="O46" i="1" s="1"/>
  <c r="H47" i="5"/>
  <c r="O47" i="1" s="1"/>
  <c r="H48" i="5"/>
  <c r="O48" i="1" s="1"/>
  <c r="H49" i="5"/>
  <c r="O49" i="1" s="1"/>
  <c r="H50" i="5"/>
  <c r="O50" i="1" s="1"/>
  <c r="H51" i="5"/>
  <c r="O51" i="1" s="1"/>
  <c r="H52" i="5"/>
  <c r="O52" i="1" s="1"/>
  <c r="H53" i="5"/>
  <c r="O53" i="1" s="1"/>
  <c r="H54" i="5"/>
  <c r="O54" i="1" s="1"/>
  <c r="H55" i="5"/>
  <c r="O55" i="1" s="1"/>
  <c r="H56" i="5"/>
  <c r="O56" i="1" s="1"/>
  <c r="H57" i="5"/>
  <c r="O57" i="1" s="1"/>
  <c r="H58" i="5"/>
  <c r="O58" i="1" s="1"/>
  <c r="H59" i="5"/>
  <c r="O59" i="1" s="1"/>
  <c r="H60" i="5"/>
  <c r="O60" i="1" s="1"/>
  <c r="H61" i="5"/>
  <c r="O61" i="1" s="1"/>
  <c r="H62" i="5"/>
  <c r="O62" i="1" s="1"/>
  <c r="H63" i="5"/>
  <c r="O63" i="1" s="1"/>
  <c r="H64" i="5"/>
  <c r="O64" i="1" s="1"/>
  <c r="H65" i="5"/>
  <c r="O65" i="1" s="1"/>
  <c r="H66" i="5"/>
  <c r="O66" i="1" s="1"/>
  <c r="H67" i="5"/>
  <c r="O67" i="1" s="1"/>
  <c r="H68" i="5"/>
  <c r="O68" i="1" s="1"/>
  <c r="H69" i="5"/>
  <c r="O69" i="1" s="1"/>
  <c r="H70" i="5"/>
  <c r="O70" i="1" s="1"/>
  <c r="H71" i="5"/>
  <c r="O71" i="1" s="1"/>
  <c r="H72" i="5"/>
  <c r="O72" i="1" s="1"/>
  <c r="H73" i="5"/>
  <c r="O73" i="1" s="1"/>
  <c r="H74" i="5"/>
  <c r="O74" i="1" s="1"/>
  <c r="H75" i="5"/>
  <c r="O75" i="1" s="1"/>
  <c r="H76" i="5"/>
  <c r="O76" i="1" s="1"/>
  <c r="H77" i="5"/>
  <c r="O77" i="1" s="1"/>
  <c r="H78" i="5"/>
  <c r="O78" i="1" s="1"/>
  <c r="H79" i="5"/>
  <c r="O79" i="1" s="1"/>
  <c r="H80" i="5"/>
  <c r="O80" i="1" s="1"/>
  <c r="H81" i="5"/>
  <c r="O81" i="1" s="1"/>
  <c r="H82" i="5"/>
  <c r="O82" i="1" s="1"/>
  <c r="H83" i="5"/>
  <c r="O83" i="1" s="1"/>
  <c r="H84" i="5"/>
  <c r="O84" i="1" s="1"/>
  <c r="H85" i="5"/>
  <c r="O85" i="1" s="1"/>
  <c r="H86" i="5"/>
  <c r="O86" i="1" s="1"/>
  <c r="H87" i="5"/>
  <c r="O87" i="1" s="1"/>
  <c r="H88" i="5"/>
  <c r="O88" i="1" s="1"/>
  <c r="H89" i="5"/>
  <c r="O89" i="1" s="1"/>
  <c r="H90" i="5"/>
  <c r="O90" i="1" s="1"/>
  <c r="H91" i="5"/>
  <c r="O91" i="1" s="1"/>
  <c r="H92" i="5"/>
  <c r="O92" i="1" s="1"/>
  <c r="H93" i="5"/>
  <c r="O93" i="1" s="1"/>
  <c r="H94" i="5"/>
  <c r="O94" i="1" s="1"/>
  <c r="H95" i="5"/>
  <c r="O95" i="1" s="1"/>
  <c r="H96" i="5"/>
  <c r="O96" i="1" s="1"/>
  <c r="H97" i="5"/>
  <c r="O97" i="1" s="1"/>
  <c r="H98" i="5"/>
  <c r="O98" i="1" s="1"/>
  <c r="H99" i="5"/>
  <c r="O99" i="1" s="1"/>
  <c r="H100" i="5"/>
  <c r="O100" i="1" s="1"/>
  <c r="H101" i="5"/>
  <c r="O101" i="1" s="1"/>
  <c r="H102" i="5"/>
  <c r="O102" i="1" s="1"/>
  <c r="H103" i="5"/>
  <c r="O103" i="1" s="1"/>
  <c r="H104" i="5"/>
  <c r="O104" i="1" s="1"/>
  <c r="H105" i="5"/>
  <c r="O105" i="1" s="1"/>
  <c r="H106" i="5"/>
  <c r="O106" i="1" s="1"/>
  <c r="H107" i="5"/>
  <c r="O107" i="1" s="1"/>
  <c r="H108" i="5"/>
  <c r="O108" i="1" s="1"/>
  <c r="H109" i="5"/>
  <c r="O109" i="1" s="1"/>
  <c r="H110" i="5"/>
  <c r="O110" i="1" s="1"/>
  <c r="H111" i="5"/>
  <c r="O111" i="1" s="1"/>
  <c r="H112" i="5"/>
  <c r="O112" i="1" s="1"/>
  <c r="H113" i="5"/>
  <c r="O113" i="1" s="1"/>
  <c r="H114" i="5"/>
  <c r="O114" i="1" s="1"/>
  <c r="H115" i="5"/>
  <c r="O115" i="1" s="1"/>
  <c r="H116" i="5"/>
  <c r="O116" i="1" s="1"/>
  <c r="H117" i="5"/>
  <c r="O117" i="1" s="1"/>
  <c r="H118" i="5"/>
  <c r="O118" i="1" s="1"/>
  <c r="H119" i="5"/>
  <c r="O119" i="1" s="1"/>
  <c r="H120" i="5"/>
  <c r="O120" i="1" s="1"/>
  <c r="H121" i="5"/>
  <c r="O121" i="1" s="1"/>
  <c r="H122" i="5"/>
  <c r="O122" i="1" s="1"/>
  <c r="H123" i="5"/>
  <c r="O123" i="1" s="1"/>
  <c r="H124" i="5"/>
  <c r="O124" i="1" s="1"/>
  <c r="H125" i="5"/>
  <c r="O125" i="1" s="1"/>
  <c r="H126" i="5"/>
  <c r="O126" i="1" s="1"/>
  <c r="H127" i="5"/>
  <c r="O127" i="1" s="1"/>
  <c r="H128" i="5"/>
  <c r="O128" i="1" s="1"/>
  <c r="H129" i="5"/>
  <c r="O129" i="1" s="1"/>
  <c r="H130" i="5"/>
  <c r="O130" i="1" s="1"/>
  <c r="H131" i="5"/>
  <c r="O131" i="1" s="1"/>
  <c r="H132" i="5"/>
  <c r="O132" i="1" s="1"/>
  <c r="H133" i="5"/>
  <c r="O133" i="1" s="1"/>
  <c r="H134" i="5"/>
  <c r="O134" i="1" s="1"/>
  <c r="H135" i="5"/>
  <c r="O135" i="1" s="1"/>
  <c r="H136" i="5"/>
  <c r="O136" i="1" s="1"/>
  <c r="H137" i="5"/>
  <c r="O137" i="1" s="1"/>
  <c r="H138" i="5"/>
  <c r="O138" i="1" s="1"/>
  <c r="H139" i="5"/>
  <c r="O139" i="1" s="1"/>
  <c r="H140" i="5"/>
  <c r="O140" i="1" s="1"/>
  <c r="H141" i="5"/>
  <c r="O141" i="1" s="1"/>
  <c r="H142" i="5"/>
  <c r="O142" i="1" s="1"/>
  <c r="H143" i="5"/>
  <c r="O143" i="1" s="1"/>
  <c r="H144" i="5"/>
  <c r="O144" i="1" s="1"/>
  <c r="H145" i="5"/>
  <c r="O145" i="1" s="1"/>
  <c r="H146" i="5"/>
  <c r="O146" i="1" s="1"/>
  <c r="H147" i="5"/>
  <c r="O147" i="1" s="1"/>
  <c r="H148" i="5"/>
  <c r="O148" i="1" s="1"/>
  <c r="H149" i="5"/>
  <c r="O149" i="1" s="1"/>
  <c r="H150" i="5"/>
  <c r="O150" i="1" s="1"/>
  <c r="H151" i="5"/>
  <c r="O151" i="1" s="1"/>
  <c r="H152" i="5"/>
  <c r="O152" i="1" s="1"/>
  <c r="H153" i="5"/>
  <c r="O153" i="1" s="1"/>
  <c r="H154" i="5"/>
  <c r="O154" i="1" s="1"/>
  <c r="H155" i="5"/>
  <c r="O155" i="1" s="1"/>
  <c r="H156" i="5"/>
  <c r="O156" i="1" s="1"/>
  <c r="H157" i="5"/>
  <c r="O157" i="1" s="1"/>
  <c r="H158" i="5"/>
  <c r="O158" i="1" s="1"/>
  <c r="H159" i="5"/>
  <c r="O159" i="1" s="1"/>
  <c r="H160" i="5"/>
  <c r="O160" i="1" s="1"/>
  <c r="H161" i="5"/>
  <c r="O161" i="1" s="1"/>
  <c r="H162" i="5"/>
  <c r="O162" i="1" s="1"/>
  <c r="H163" i="5"/>
  <c r="O163" i="1" s="1"/>
  <c r="H164" i="5"/>
  <c r="O164" i="1" s="1"/>
  <c r="H165" i="5"/>
  <c r="O165" i="1" s="1"/>
  <c r="H166" i="5"/>
  <c r="O166" i="1" s="1"/>
  <c r="H167" i="5"/>
  <c r="O167" i="1" s="1"/>
  <c r="H168" i="5"/>
  <c r="O168" i="1" s="1"/>
  <c r="H169" i="5"/>
  <c r="O169" i="1" s="1"/>
  <c r="H170" i="5"/>
  <c r="O170" i="1" s="1"/>
  <c r="H171" i="5"/>
  <c r="O171" i="1" s="1"/>
  <c r="H172" i="5"/>
  <c r="O172" i="1" s="1"/>
  <c r="H173" i="5"/>
  <c r="O173" i="1" s="1"/>
  <c r="H174" i="5"/>
  <c r="O174" i="1" s="1"/>
  <c r="H175" i="5"/>
  <c r="O175" i="1" s="1"/>
  <c r="H176" i="5"/>
  <c r="O176" i="1" s="1"/>
  <c r="H177" i="5"/>
  <c r="O177" i="1" s="1"/>
  <c r="H178" i="5"/>
  <c r="O178" i="1" s="1"/>
  <c r="H179" i="5"/>
  <c r="O179" i="1" s="1"/>
  <c r="H180" i="5"/>
  <c r="O180" i="1" s="1"/>
  <c r="H181" i="5"/>
  <c r="O181" i="1" s="1"/>
  <c r="H182" i="5"/>
  <c r="O182" i="1" s="1"/>
  <c r="H183" i="5"/>
  <c r="O183" i="1" s="1"/>
  <c r="H184" i="5"/>
  <c r="O184" i="1" s="1"/>
  <c r="H185" i="5"/>
  <c r="O185" i="1" s="1"/>
  <c r="H186" i="5"/>
  <c r="O186" i="1" s="1"/>
  <c r="H187" i="5"/>
  <c r="O187" i="1" s="1"/>
  <c r="H188" i="5"/>
  <c r="O188" i="1" s="1"/>
  <c r="H189" i="5"/>
  <c r="O189" i="1" s="1"/>
  <c r="H190" i="5"/>
  <c r="O190" i="1" s="1"/>
  <c r="H191" i="5"/>
  <c r="O191" i="1" s="1"/>
  <c r="H192" i="5"/>
  <c r="O192" i="1" s="1"/>
  <c r="H193" i="5"/>
  <c r="O193" i="1" s="1"/>
  <c r="H194" i="5"/>
  <c r="O194" i="1" s="1"/>
  <c r="H195" i="5"/>
  <c r="O195" i="1" s="1"/>
  <c r="H196" i="5"/>
  <c r="O196" i="1" s="1"/>
  <c r="H197" i="5"/>
  <c r="O197" i="1" s="1"/>
  <c r="H198" i="5"/>
  <c r="O198" i="1" s="1"/>
  <c r="H2" i="5"/>
  <c r="O2" i="1" s="1"/>
  <c r="D3" i="5"/>
  <c r="F3" i="5"/>
  <c r="M3" i="1" s="1"/>
  <c r="D4" i="5"/>
  <c r="F4" i="5"/>
  <c r="M4" i="1" s="1"/>
  <c r="D5" i="5"/>
  <c r="F5" i="5"/>
  <c r="M5" i="1" s="1"/>
  <c r="D6" i="5"/>
  <c r="F6" i="5"/>
  <c r="M6" i="1" s="1"/>
  <c r="D7" i="5"/>
  <c r="F7" i="5"/>
  <c r="M7" i="1" s="1"/>
  <c r="D8" i="5"/>
  <c r="F8" i="5"/>
  <c r="M8" i="1" s="1"/>
  <c r="D9" i="5"/>
  <c r="F9" i="5"/>
  <c r="M9" i="1" s="1"/>
  <c r="D10" i="5"/>
  <c r="F10" i="5"/>
  <c r="M10" i="1" s="1"/>
  <c r="D11" i="5"/>
  <c r="F11" i="5"/>
  <c r="M11" i="1" s="1"/>
  <c r="D12" i="5"/>
  <c r="F12" i="5"/>
  <c r="M12" i="1" s="1"/>
  <c r="D13" i="5"/>
  <c r="F13" i="5"/>
  <c r="M13" i="1" s="1"/>
  <c r="D14" i="5"/>
  <c r="F14" i="5"/>
  <c r="M14" i="1" s="1"/>
  <c r="D15" i="5"/>
  <c r="F15" i="5"/>
  <c r="M15" i="1" s="1"/>
  <c r="D16" i="5"/>
  <c r="F16" i="5"/>
  <c r="M16" i="1" s="1"/>
  <c r="D17" i="5"/>
  <c r="F17" i="5"/>
  <c r="M17" i="1" s="1"/>
  <c r="D18" i="5"/>
  <c r="F18" i="5"/>
  <c r="M18" i="1" s="1"/>
  <c r="D19" i="5"/>
  <c r="F19" i="5"/>
  <c r="M19" i="1" s="1"/>
  <c r="D20" i="5"/>
  <c r="F20" i="5"/>
  <c r="M20" i="1" s="1"/>
  <c r="D21" i="5"/>
  <c r="F21" i="5"/>
  <c r="M21" i="1" s="1"/>
  <c r="D22" i="5"/>
  <c r="F22" i="5"/>
  <c r="M22" i="1" s="1"/>
  <c r="D23" i="5"/>
  <c r="F23" i="5"/>
  <c r="M23" i="1" s="1"/>
  <c r="D24" i="5"/>
  <c r="F24" i="5"/>
  <c r="M24" i="1" s="1"/>
  <c r="D25" i="5"/>
  <c r="F25" i="5"/>
  <c r="M25" i="1" s="1"/>
  <c r="D26" i="5"/>
  <c r="F26" i="5"/>
  <c r="M26" i="1" s="1"/>
  <c r="D27" i="5"/>
  <c r="F27" i="5"/>
  <c r="M27" i="1" s="1"/>
  <c r="D28" i="5"/>
  <c r="F28" i="5"/>
  <c r="M28" i="1" s="1"/>
  <c r="D29" i="5"/>
  <c r="F29" i="5"/>
  <c r="M29" i="1" s="1"/>
  <c r="D30" i="5"/>
  <c r="F30" i="5"/>
  <c r="M30" i="1" s="1"/>
  <c r="D31" i="5"/>
  <c r="F31" i="5"/>
  <c r="M31" i="1" s="1"/>
  <c r="D32" i="5"/>
  <c r="F32" i="5"/>
  <c r="M32" i="1" s="1"/>
  <c r="D33" i="5"/>
  <c r="F33" i="5"/>
  <c r="M33" i="1" s="1"/>
  <c r="D34" i="5"/>
  <c r="F34" i="5"/>
  <c r="M34" i="1" s="1"/>
  <c r="D35" i="5"/>
  <c r="F35" i="5"/>
  <c r="M35" i="1" s="1"/>
  <c r="D36" i="5"/>
  <c r="F36" i="5"/>
  <c r="M36" i="1" s="1"/>
  <c r="D37" i="5"/>
  <c r="F37" i="5"/>
  <c r="M37" i="1" s="1"/>
  <c r="D38" i="5"/>
  <c r="F38" i="5"/>
  <c r="M38" i="1" s="1"/>
  <c r="D39" i="5"/>
  <c r="F39" i="5"/>
  <c r="M39" i="1" s="1"/>
  <c r="D40" i="5"/>
  <c r="F40" i="5"/>
  <c r="M40" i="1" s="1"/>
  <c r="D41" i="5"/>
  <c r="F41" i="5"/>
  <c r="M41" i="1" s="1"/>
  <c r="D42" i="5"/>
  <c r="F42" i="5"/>
  <c r="M42" i="1" s="1"/>
  <c r="D43" i="5"/>
  <c r="F43" i="5"/>
  <c r="M43" i="1" s="1"/>
  <c r="D44" i="5"/>
  <c r="F44" i="5"/>
  <c r="M44" i="1" s="1"/>
  <c r="D45" i="5"/>
  <c r="F45" i="5"/>
  <c r="M45" i="1" s="1"/>
  <c r="D46" i="5"/>
  <c r="F46" i="5"/>
  <c r="M46" i="1" s="1"/>
  <c r="D47" i="5"/>
  <c r="F47" i="5"/>
  <c r="M47" i="1" s="1"/>
  <c r="D48" i="5"/>
  <c r="F48" i="5"/>
  <c r="M48" i="1" s="1"/>
  <c r="D49" i="5"/>
  <c r="F49" i="5"/>
  <c r="M49" i="1" s="1"/>
  <c r="D50" i="5"/>
  <c r="F50" i="5"/>
  <c r="M50" i="1" s="1"/>
  <c r="D51" i="5"/>
  <c r="F51" i="5"/>
  <c r="M51" i="1" s="1"/>
  <c r="D52" i="5"/>
  <c r="F52" i="5"/>
  <c r="M52" i="1" s="1"/>
  <c r="D53" i="5"/>
  <c r="F53" i="5"/>
  <c r="M53" i="1" s="1"/>
  <c r="D54" i="5"/>
  <c r="F54" i="5"/>
  <c r="M54" i="1" s="1"/>
  <c r="D55" i="5"/>
  <c r="F55" i="5"/>
  <c r="M55" i="1" s="1"/>
  <c r="D56" i="5"/>
  <c r="F56" i="5"/>
  <c r="M56" i="1" s="1"/>
  <c r="D57" i="5"/>
  <c r="F57" i="5"/>
  <c r="M57" i="1" s="1"/>
  <c r="D58" i="5"/>
  <c r="F58" i="5"/>
  <c r="M58" i="1" s="1"/>
  <c r="D59" i="5"/>
  <c r="F59" i="5"/>
  <c r="M59" i="1" s="1"/>
  <c r="B60" i="5"/>
  <c r="C60" i="5"/>
  <c r="J60" i="1" s="1"/>
  <c r="U60" i="1" s="1"/>
  <c r="D60" i="5"/>
  <c r="K60" i="1" s="1"/>
  <c r="F60" i="5"/>
  <c r="M60" i="1" s="1"/>
  <c r="B61" i="5"/>
  <c r="C61" i="5"/>
  <c r="J61" i="1" s="1"/>
  <c r="U61" i="1" s="1"/>
  <c r="D61" i="5"/>
  <c r="K61" i="1" s="1"/>
  <c r="F61" i="5"/>
  <c r="M61" i="1" s="1"/>
  <c r="B62" i="5"/>
  <c r="C62" i="5"/>
  <c r="J62" i="1" s="1"/>
  <c r="U62" i="1" s="1"/>
  <c r="D62" i="5"/>
  <c r="K62" i="1" s="1"/>
  <c r="F62" i="5"/>
  <c r="M62" i="1" s="1"/>
  <c r="B63" i="5"/>
  <c r="C63" i="5"/>
  <c r="J63" i="1" s="1"/>
  <c r="U63" i="1" s="1"/>
  <c r="D63" i="5"/>
  <c r="K63" i="1" s="1"/>
  <c r="F63" i="5"/>
  <c r="M63" i="1" s="1"/>
  <c r="B64" i="5"/>
  <c r="C64" i="5"/>
  <c r="J64" i="1" s="1"/>
  <c r="U64" i="1" s="1"/>
  <c r="D64" i="5"/>
  <c r="K64" i="1" s="1"/>
  <c r="F64" i="5"/>
  <c r="M64" i="1" s="1"/>
  <c r="B65" i="5"/>
  <c r="C65" i="5"/>
  <c r="J65" i="1" s="1"/>
  <c r="U65" i="1" s="1"/>
  <c r="D65" i="5"/>
  <c r="K65" i="1" s="1"/>
  <c r="F65" i="5"/>
  <c r="M65" i="1" s="1"/>
  <c r="B66" i="5"/>
  <c r="C66" i="5"/>
  <c r="J66" i="1" s="1"/>
  <c r="U66" i="1" s="1"/>
  <c r="D66" i="5"/>
  <c r="K66" i="1" s="1"/>
  <c r="F66" i="5"/>
  <c r="M66" i="1" s="1"/>
  <c r="B67" i="5"/>
  <c r="C67" i="5"/>
  <c r="J67" i="1" s="1"/>
  <c r="U67" i="1" s="1"/>
  <c r="D67" i="5"/>
  <c r="K67" i="1" s="1"/>
  <c r="F67" i="5"/>
  <c r="M67" i="1" s="1"/>
  <c r="B68" i="5"/>
  <c r="C68" i="5"/>
  <c r="J68" i="1" s="1"/>
  <c r="U68" i="1" s="1"/>
  <c r="D68" i="5"/>
  <c r="K68" i="1" s="1"/>
  <c r="F68" i="5"/>
  <c r="M68" i="1" s="1"/>
  <c r="B69" i="5"/>
  <c r="C69" i="5"/>
  <c r="J69" i="1" s="1"/>
  <c r="U69" i="1" s="1"/>
  <c r="D69" i="5"/>
  <c r="K69" i="1" s="1"/>
  <c r="F69" i="5"/>
  <c r="M69" i="1" s="1"/>
  <c r="B70" i="5"/>
  <c r="C70" i="5"/>
  <c r="J70" i="1" s="1"/>
  <c r="U70" i="1" s="1"/>
  <c r="D70" i="5"/>
  <c r="K70" i="1" s="1"/>
  <c r="F70" i="5"/>
  <c r="M70" i="1" s="1"/>
  <c r="B71" i="5"/>
  <c r="C71" i="5"/>
  <c r="J71" i="1" s="1"/>
  <c r="U71" i="1" s="1"/>
  <c r="D71" i="5"/>
  <c r="K71" i="1" s="1"/>
  <c r="F71" i="5"/>
  <c r="M71" i="1" s="1"/>
  <c r="B72" i="5"/>
  <c r="C72" i="5"/>
  <c r="J72" i="1" s="1"/>
  <c r="U72" i="1" s="1"/>
  <c r="D72" i="5"/>
  <c r="K72" i="1" s="1"/>
  <c r="F72" i="5"/>
  <c r="M72" i="1" s="1"/>
  <c r="B73" i="5"/>
  <c r="C73" i="5"/>
  <c r="J73" i="1" s="1"/>
  <c r="U73" i="1" s="1"/>
  <c r="D73" i="5"/>
  <c r="K73" i="1" s="1"/>
  <c r="F73" i="5"/>
  <c r="M73" i="1" s="1"/>
  <c r="B74" i="5"/>
  <c r="C74" i="5"/>
  <c r="J74" i="1" s="1"/>
  <c r="U74" i="1" s="1"/>
  <c r="D74" i="5"/>
  <c r="K74" i="1" s="1"/>
  <c r="F74" i="5"/>
  <c r="M74" i="1" s="1"/>
  <c r="B75" i="5"/>
  <c r="C75" i="5"/>
  <c r="J75" i="1" s="1"/>
  <c r="U75" i="1" s="1"/>
  <c r="D75" i="5"/>
  <c r="K75" i="1" s="1"/>
  <c r="F75" i="5"/>
  <c r="M75" i="1" s="1"/>
  <c r="B76" i="5"/>
  <c r="C76" i="5"/>
  <c r="J76" i="1" s="1"/>
  <c r="U76" i="1" s="1"/>
  <c r="D76" i="5"/>
  <c r="K76" i="1" s="1"/>
  <c r="F76" i="5"/>
  <c r="M76" i="1" s="1"/>
  <c r="B77" i="5"/>
  <c r="C77" i="5"/>
  <c r="J77" i="1" s="1"/>
  <c r="U77" i="1" s="1"/>
  <c r="D77" i="5"/>
  <c r="K77" i="1" s="1"/>
  <c r="F77" i="5"/>
  <c r="M77" i="1" s="1"/>
  <c r="B78" i="5"/>
  <c r="C78" i="5"/>
  <c r="J78" i="1" s="1"/>
  <c r="U78" i="1" s="1"/>
  <c r="D78" i="5"/>
  <c r="K78" i="1" s="1"/>
  <c r="F78" i="5"/>
  <c r="M78" i="1" s="1"/>
  <c r="B79" i="5"/>
  <c r="C79" i="5"/>
  <c r="J79" i="1" s="1"/>
  <c r="U79" i="1" s="1"/>
  <c r="D79" i="5"/>
  <c r="K79" i="1" s="1"/>
  <c r="F79" i="5"/>
  <c r="M79" i="1" s="1"/>
  <c r="B80" i="5"/>
  <c r="C80" i="5"/>
  <c r="J80" i="1" s="1"/>
  <c r="U80" i="1" s="1"/>
  <c r="D80" i="5"/>
  <c r="K80" i="1" s="1"/>
  <c r="F80" i="5"/>
  <c r="M80" i="1" s="1"/>
  <c r="B81" i="5"/>
  <c r="C81" i="5"/>
  <c r="J81" i="1" s="1"/>
  <c r="U81" i="1" s="1"/>
  <c r="D81" i="5"/>
  <c r="K81" i="1" s="1"/>
  <c r="F81" i="5"/>
  <c r="M81" i="1" s="1"/>
  <c r="B82" i="5"/>
  <c r="C82" i="5"/>
  <c r="J82" i="1" s="1"/>
  <c r="U82" i="1" s="1"/>
  <c r="D82" i="5"/>
  <c r="K82" i="1" s="1"/>
  <c r="F82" i="5"/>
  <c r="M82" i="1" s="1"/>
  <c r="B83" i="5"/>
  <c r="C83" i="5"/>
  <c r="J83" i="1" s="1"/>
  <c r="U83" i="1" s="1"/>
  <c r="D83" i="5"/>
  <c r="K83" i="1" s="1"/>
  <c r="F83" i="5"/>
  <c r="M83" i="1" s="1"/>
  <c r="B84" i="5"/>
  <c r="C84" i="5"/>
  <c r="J84" i="1" s="1"/>
  <c r="U84" i="1" s="1"/>
  <c r="D84" i="5"/>
  <c r="K84" i="1" s="1"/>
  <c r="F84" i="5"/>
  <c r="M84" i="1" s="1"/>
  <c r="B85" i="5"/>
  <c r="C85" i="5"/>
  <c r="J85" i="1" s="1"/>
  <c r="U85" i="1" s="1"/>
  <c r="D85" i="5"/>
  <c r="K85" i="1" s="1"/>
  <c r="F85" i="5"/>
  <c r="M85" i="1" s="1"/>
  <c r="B86" i="5"/>
  <c r="C86" i="5"/>
  <c r="J86" i="1" s="1"/>
  <c r="U86" i="1" s="1"/>
  <c r="D86" i="5"/>
  <c r="K86" i="1" s="1"/>
  <c r="F86" i="5"/>
  <c r="M86" i="1" s="1"/>
  <c r="B87" i="5"/>
  <c r="C87" i="5"/>
  <c r="J87" i="1" s="1"/>
  <c r="U87" i="1" s="1"/>
  <c r="D87" i="5"/>
  <c r="K87" i="1" s="1"/>
  <c r="F87" i="5"/>
  <c r="M87" i="1" s="1"/>
  <c r="B88" i="5"/>
  <c r="C88" i="5"/>
  <c r="J88" i="1" s="1"/>
  <c r="U88" i="1" s="1"/>
  <c r="D88" i="5"/>
  <c r="K88" i="1" s="1"/>
  <c r="F88" i="5"/>
  <c r="M88" i="1" s="1"/>
  <c r="B89" i="5"/>
  <c r="C89" i="5"/>
  <c r="J89" i="1" s="1"/>
  <c r="U89" i="1" s="1"/>
  <c r="D89" i="5"/>
  <c r="K89" i="1" s="1"/>
  <c r="F89" i="5"/>
  <c r="M89" i="1" s="1"/>
  <c r="B90" i="5"/>
  <c r="C90" i="5"/>
  <c r="J90" i="1" s="1"/>
  <c r="U90" i="1" s="1"/>
  <c r="D90" i="5"/>
  <c r="K90" i="1" s="1"/>
  <c r="F90" i="5"/>
  <c r="M90" i="1" s="1"/>
  <c r="B91" i="5"/>
  <c r="C91" i="5"/>
  <c r="J91" i="1" s="1"/>
  <c r="U91" i="1" s="1"/>
  <c r="D91" i="5"/>
  <c r="K91" i="1" s="1"/>
  <c r="F91" i="5"/>
  <c r="M91" i="1" s="1"/>
  <c r="B92" i="5"/>
  <c r="C92" i="5"/>
  <c r="J92" i="1" s="1"/>
  <c r="U92" i="1" s="1"/>
  <c r="D92" i="5"/>
  <c r="K92" i="1" s="1"/>
  <c r="F92" i="5"/>
  <c r="M92" i="1" s="1"/>
  <c r="B93" i="5"/>
  <c r="C93" i="5"/>
  <c r="J93" i="1" s="1"/>
  <c r="U93" i="1" s="1"/>
  <c r="D93" i="5"/>
  <c r="K93" i="1" s="1"/>
  <c r="F93" i="5"/>
  <c r="M93" i="1" s="1"/>
  <c r="B94" i="5"/>
  <c r="C94" i="5"/>
  <c r="J94" i="1" s="1"/>
  <c r="U94" i="1" s="1"/>
  <c r="D94" i="5"/>
  <c r="K94" i="1" s="1"/>
  <c r="F94" i="5"/>
  <c r="M94" i="1" s="1"/>
  <c r="B95" i="5"/>
  <c r="C95" i="5"/>
  <c r="J95" i="1" s="1"/>
  <c r="U95" i="1" s="1"/>
  <c r="D95" i="5"/>
  <c r="K95" i="1" s="1"/>
  <c r="F95" i="5"/>
  <c r="M95" i="1" s="1"/>
  <c r="B96" i="5"/>
  <c r="C96" i="5"/>
  <c r="J96" i="1" s="1"/>
  <c r="U96" i="1" s="1"/>
  <c r="D96" i="5"/>
  <c r="K96" i="1" s="1"/>
  <c r="F96" i="5"/>
  <c r="M96" i="1" s="1"/>
  <c r="B97" i="5"/>
  <c r="C97" i="5"/>
  <c r="J97" i="1" s="1"/>
  <c r="U97" i="1" s="1"/>
  <c r="D97" i="5"/>
  <c r="K97" i="1" s="1"/>
  <c r="F97" i="5"/>
  <c r="M97" i="1" s="1"/>
  <c r="B98" i="5"/>
  <c r="C98" i="5"/>
  <c r="J98" i="1" s="1"/>
  <c r="U98" i="1" s="1"/>
  <c r="D98" i="5"/>
  <c r="K98" i="1" s="1"/>
  <c r="F98" i="5"/>
  <c r="M98" i="1" s="1"/>
  <c r="B99" i="5"/>
  <c r="C99" i="5"/>
  <c r="J99" i="1" s="1"/>
  <c r="U99" i="1" s="1"/>
  <c r="D99" i="5"/>
  <c r="K99" i="1" s="1"/>
  <c r="F99" i="5"/>
  <c r="M99" i="1" s="1"/>
  <c r="B100" i="5"/>
  <c r="C100" i="5"/>
  <c r="J100" i="1" s="1"/>
  <c r="U100" i="1" s="1"/>
  <c r="D100" i="5"/>
  <c r="K100" i="1" s="1"/>
  <c r="F100" i="5"/>
  <c r="M100" i="1" s="1"/>
  <c r="B101" i="5"/>
  <c r="C101" i="5"/>
  <c r="J101" i="1" s="1"/>
  <c r="U101" i="1" s="1"/>
  <c r="D101" i="5"/>
  <c r="K101" i="1" s="1"/>
  <c r="F101" i="5"/>
  <c r="M101" i="1" s="1"/>
  <c r="B102" i="5"/>
  <c r="C102" i="5"/>
  <c r="J102" i="1" s="1"/>
  <c r="U102" i="1" s="1"/>
  <c r="D102" i="5"/>
  <c r="K102" i="1" s="1"/>
  <c r="F102" i="5"/>
  <c r="M102" i="1" s="1"/>
  <c r="B103" i="5"/>
  <c r="C103" i="5"/>
  <c r="J103" i="1" s="1"/>
  <c r="U103" i="1" s="1"/>
  <c r="D103" i="5"/>
  <c r="K103" i="1" s="1"/>
  <c r="F103" i="5"/>
  <c r="M103" i="1" s="1"/>
  <c r="B104" i="5"/>
  <c r="C104" i="5"/>
  <c r="J104" i="1" s="1"/>
  <c r="U104" i="1" s="1"/>
  <c r="D104" i="5"/>
  <c r="K104" i="1" s="1"/>
  <c r="F104" i="5"/>
  <c r="M104" i="1" s="1"/>
  <c r="B105" i="5"/>
  <c r="C105" i="5"/>
  <c r="J105" i="1" s="1"/>
  <c r="U105" i="1" s="1"/>
  <c r="D105" i="5"/>
  <c r="K105" i="1" s="1"/>
  <c r="F105" i="5"/>
  <c r="M105" i="1" s="1"/>
  <c r="B106" i="5"/>
  <c r="C106" i="5"/>
  <c r="J106" i="1" s="1"/>
  <c r="U106" i="1" s="1"/>
  <c r="D106" i="5"/>
  <c r="K106" i="1" s="1"/>
  <c r="F106" i="5"/>
  <c r="M106" i="1" s="1"/>
  <c r="B107" i="5"/>
  <c r="C107" i="5"/>
  <c r="J107" i="1" s="1"/>
  <c r="U107" i="1" s="1"/>
  <c r="D107" i="5"/>
  <c r="K107" i="1" s="1"/>
  <c r="F107" i="5"/>
  <c r="M107" i="1" s="1"/>
  <c r="B108" i="5"/>
  <c r="C108" i="5"/>
  <c r="J108" i="1" s="1"/>
  <c r="U108" i="1" s="1"/>
  <c r="D108" i="5"/>
  <c r="K108" i="1" s="1"/>
  <c r="F108" i="5"/>
  <c r="M108" i="1" s="1"/>
  <c r="B109" i="5"/>
  <c r="C109" i="5"/>
  <c r="J109" i="1" s="1"/>
  <c r="U109" i="1" s="1"/>
  <c r="D109" i="5"/>
  <c r="K109" i="1" s="1"/>
  <c r="F109" i="5"/>
  <c r="M109" i="1" s="1"/>
  <c r="B110" i="5"/>
  <c r="C110" i="5"/>
  <c r="J110" i="1" s="1"/>
  <c r="U110" i="1" s="1"/>
  <c r="D110" i="5"/>
  <c r="K110" i="1" s="1"/>
  <c r="F110" i="5"/>
  <c r="M110" i="1" s="1"/>
  <c r="B111" i="5"/>
  <c r="C111" i="5"/>
  <c r="J111" i="1" s="1"/>
  <c r="U111" i="1" s="1"/>
  <c r="D111" i="5"/>
  <c r="K111" i="1" s="1"/>
  <c r="F111" i="5"/>
  <c r="M111" i="1" s="1"/>
  <c r="B112" i="5"/>
  <c r="C112" i="5"/>
  <c r="J112" i="1" s="1"/>
  <c r="U112" i="1" s="1"/>
  <c r="D112" i="5"/>
  <c r="K112" i="1" s="1"/>
  <c r="F112" i="5"/>
  <c r="M112" i="1" s="1"/>
  <c r="B113" i="5"/>
  <c r="C113" i="5"/>
  <c r="J113" i="1" s="1"/>
  <c r="U113" i="1" s="1"/>
  <c r="D113" i="5"/>
  <c r="K113" i="1" s="1"/>
  <c r="F113" i="5"/>
  <c r="M113" i="1" s="1"/>
  <c r="B114" i="5"/>
  <c r="C114" i="5"/>
  <c r="J114" i="1" s="1"/>
  <c r="U114" i="1" s="1"/>
  <c r="D114" i="5"/>
  <c r="K114" i="1" s="1"/>
  <c r="F114" i="5"/>
  <c r="M114" i="1" s="1"/>
  <c r="B115" i="5"/>
  <c r="C115" i="5"/>
  <c r="J115" i="1" s="1"/>
  <c r="U115" i="1" s="1"/>
  <c r="D115" i="5"/>
  <c r="K115" i="1" s="1"/>
  <c r="F115" i="5"/>
  <c r="M115" i="1" s="1"/>
  <c r="B116" i="5"/>
  <c r="C116" i="5"/>
  <c r="J116" i="1" s="1"/>
  <c r="U116" i="1" s="1"/>
  <c r="D116" i="5"/>
  <c r="K116" i="1" s="1"/>
  <c r="F116" i="5"/>
  <c r="M116" i="1" s="1"/>
  <c r="B117" i="5"/>
  <c r="C117" i="5"/>
  <c r="J117" i="1" s="1"/>
  <c r="U117" i="1" s="1"/>
  <c r="D117" i="5"/>
  <c r="K117" i="1" s="1"/>
  <c r="F117" i="5"/>
  <c r="M117" i="1" s="1"/>
  <c r="B118" i="5"/>
  <c r="C118" i="5"/>
  <c r="J118" i="1" s="1"/>
  <c r="U118" i="1" s="1"/>
  <c r="D118" i="5"/>
  <c r="K118" i="1" s="1"/>
  <c r="F118" i="5"/>
  <c r="M118" i="1" s="1"/>
  <c r="B119" i="5"/>
  <c r="C119" i="5"/>
  <c r="J119" i="1" s="1"/>
  <c r="U119" i="1" s="1"/>
  <c r="D119" i="5"/>
  <c r="K119" i="1" s="1"/>
  <c r="F119" i="5"/>
  <c r="M119" i="1" s="1"/>
  <c r="B120" i="5"/>
  <c r="C120" i="5"/>
  <c r="J120" i="1" s="1"/>
  <c r="U120" i="1" s="1"/>
  <c r="D120" i="5"/>
  <c r="K120" i="1" s="1"/>
  <c r="F120" i="5"/>
  <c r="M120" i="1" s="1"/>
  <c r="B121" i="5"/>
  <c r="C121" i="5"/>
  <c r="J121" i="1" s="1"/>
  <c r="U121" i="1" s="1"/>
  <c r="D121" i="5"/>
  <c r="K121" i="1" s="1"/>
  <c r="F121" i="5"/>
  <c r="M121" i="1" s="1"/>
  <c r="B122" i="5"/>
  <c r="C122" i="5"/>
  <c r="J122" i="1" s="1"/>
  <c r="U122" i="1" s="1"/>
  <c r="D122" i="5"/>
  <c r="K122" i="1" s="1"/>
  <c r="F122" i="5"/>
  <c r="M122" i="1" s="1"/>
  <c r="B123" i="5"/>
  <c r="C123" i="5"/>
  <c r="J123" i="1" s="1"/>
  <c r="U123" i="1" s="1"/>
  <c r="D123" i="5"/>
  <c r="K123" i="1" s="1"/>
  <c r="F123" i="5"/>
  <c r="M123" i="1" s="1"/>
  <c r="B124" i="5"/>
  <c r="C124" i="5"/>
  <c r="J124" i="1" s="1"/>
  <c r="U124" i="1" s="1"/>
  <c r="D124" i="5"/>
  <c r="K124" i="1" s="1"/>
  <c r="F124" i="5"/>
  <c r="M124" i="1" s="1"/>
  <c r="B125" i="5"/>
  <c r="C125" i="5"/>
  <c r="J125" i="1" s="1"/>
  <c r="U125" i="1" s="1"/>
  <c r="D125" i="5"/>
  <c r="K125" i="1" s="1"/>
  <c r="F125" i="5"/>
  <c r="M125" i="1" s="1"/>
  <c r="B126" i="5"/>
  <c r="C126" i="5"/>
  <c r="J126" i="1" s="1"/>
  <c r="U126" i="1" s="1"/>
  <c r="D126" i="5"/>
  <c r="K126" i="1" s="1"/>
  <c r="F126" i="5"/>
  <c r="M126" i="1" s="1"/>
  <c r="B127" i="5"/>
  <c r="C127" i="5"/>
  <c r="J127" i="1" s="1"/>
  <c r="U127" i="1" s="1"/>
  <c r="D127" i="5"/>
  <c r="K127" i="1" s="1"/>
  <c r="F127" i="5"/>
  <c r="M127" i="1" s="1"/>
  <c r="B128" i="5"/>
  <c r="C128" i="5"/>
  <c r="J128" i="1" s="1"/>
  <c r="U128" i="1" s="1"/>
  <c r="D128" i="5"/>
  <c r="K128" i="1" s="1"/>
  <c r="F128" i="5"/>
  <c r="M128" i="1" s="1"/>
  <c r="B129" i="5"/>
  <c r="C129" i="5"/>
  <c r="J129" i="1" s="1"/>
  <c r="U129" i="1" s="1"/>
  <c r="D129" i="5"/>
  <c r="K129" i="1" s="1"/>
  <c r="F129" i="5"/>
  <c r="M129" i="1" s="1"/>
  <c r="B130" i="5"/>
  <c r="C130" i="5"/>
  <c r="J130" i="1" s="1"/>
  <c r="U130" i="1" s="1"/>
  <c r="D130" i="5"/>
  <c r="K130" i="1" s="1"/>
  <c r="F130" i="5"/>
  <c r="M130" i="1" s="1"/>
  <c r="B131" i="5"/>
  <c r="C131" i="5"/>
  <c r="J131" i="1" s="1"/>
  <c r="U131" i="1" s="1"/>
  <c r="D131" i="5"/>
  <c r="K131" i="1" s="1"/>
  <c r="F131" i="5"/>
  <c r="M131" i="1" s="1"/>
  <c r="B132" i="5"/>
  <c r="C132" i="5"/>
  <c r="J132" i="1" s="1"/>
  <c r="U132" i="1" s="1"/>
  <c r="D132" i="5"/>
  <c r="K132" i="1" s="1"/>
  <c r="F132" i="5"/>
  <c r="M132" i="1" s="1"/>
  <c r="B133" i="5"/>
  <c r="C133" i="5"/>
  <c r="J133" i="1" s="1"/>
  <c r="U133" i="1" s="1"/>
  <c r="D133" i="5"/>
  <c r="K133" i="1" s="1"/>
  <c r="F133" i="5"/>
  <c r="M133" i="1" s="1"/>
  <c r="B134" i="5"/>
  <c r="C134" i="5"/>
  <c r="J134" i="1" s="1"/>
  <c r="U134" i="1" s="1"/>
  <c r="D134" i="5"/>
  <c r="K134" i="1" s="1"/>
  <c r="F134" i="5"/>
  <c r="M134" i="1" s="1"/>
  <c r="B135" i="5"/>
  <c r="C135" i="5"/>
  <c r="J135" i="1" s="1"/>
  <c r="U135" i="1" s="1"/>
  <c r="D135" i="5"/>
  <c r="K135" i="1" s="1"/>
  <c r="F135" i="5"/>
  <c r="M135" i="1" s="1"/>
  <c r="B136" i="5"/>
  <c r="C136" i="5"/>
  <c r="J136" i="1" s="1"/>
  <c r="U136" i="1" s="1"/>
  <c r="D136" i="5"/>
  <c r="K136" i="1" s="1"/>
  <c r="F136" i="5"/>
  <c r="M136" i="1" s="1"/>
  <c r="B137" i="5"/>
  <c r="C137" i="5"/>
  <c r="J137" i="1" s="1"/>
  <c r="U137" i="1" s="1"/>
  <c r="D137" i="5"/>
  <c r="K137" i="1" s="1"/>
  <c r="F137" i="5"/>
  <c r="M137" i="1" s="1"/>
  <c r="B138" i="5"/>
  <c r="C138" i="5"/>
  <c r="J138" i="1" s="1"/>
  <c r="U138" i="1" s="1"/>
  <c r="D138" i="5"/>
  <c r="K138" i="1" s="1"/>
  <c r="F138" i="5"/>
  <c r="M138" i="1" s="1"/>
  <c r="B139" i="5"/>
  <c r="C139" i="5"/>
  <c r="J139" i="1" s="1"/>
  <c r="U139" i="1" s="1"/>
  <c r="D139" i="5"/>
  <c r="K139" i="1" s="1"/>
  <c r="F139" i="5"/>
  <c r="M139" i="1" s="1"/>
  <c r="B140" i="5"/>
  <c r="C140" i="5"/>
  <c r="J140" i="1" s="1"/>
  <c r="U140" i="1" s="1"/>
  <c r="D140" i="5"/>
  <c r="K140" i="1" s="1"/>
  <c r="F140" i="5"/>
  <c r="M140" i="1" s="1"/>
  <c r="B141" i="5"/>
  <c r="C141" i="5"/>
  <c r="J141" i="1" s="1"/>
  <c r="U141" i="1" s="1"/>
  <c r="D141" i="5"/>
  <c r="K141" i="1" s="1"/>
  <c r="F141" i="5"/>
  <c r="M141" i="1" s="1"/>
  <c r="B142" i="5"/>
  <c r="C142" i="5"/>
  <c r="J142" i="1" s="1"/>
  <c r="U142" i="1" s="1"/>
  <c r="D142" i="5"/>
  <c r="K142" i="1" s="1"/>
  <c r="F142" i="5"/>
  <c r="M142" i="1" s="1"/>
  <c r="B143" i="5"/>
  <c r="C143" i="5"/>
  <c r="J143" i="1" s="1"/>
  <c r="U143" i="1" s="1"/>
  <c r="D143" i="5"/>
  <c r="K143" i="1" s="1"/>
  <c r="F143" i="5"/>
  <c r="M143" i="1" s="1"/>
  <c r="B144" i="5"/>
  <c r="C144" i="5"/>
  <c r="J144" i="1" s="1"/>
  <c r="U144" i="1" s="1"/>
  <c r="D144" i="5"/>
  <c r="K144" i="1" s="1"/>
  <c r="F144" i="5"/>
  <c r="M144" i="1" s="1"/>
  <c r="B145" i="5"/>
  <c r="C145" i="5"/>
  <c r="J145" i="1" s="1"/>
  <c r="U145" i="1" s="1"/>
  <c r="D145" i="5"/>
  <c r="K145" i="1" s="1"/>
  <c r="F145" i="5"/>
  <c r="M145" i="1" s="1"/>
  <c r="B146" i="5"/>
  <c r="C146" i="5"/>
  <c r="J146" i="1" s="1"/>
  <c r="U146" i="1" s="1"/>
  <c r="D146" i="5"/>
  <c r="K146" i="1" s="1"/>
  <c r="F146" i="5"/>
  <c r="M146" i="1" s="1"/>
  <c r="B147" i="5"/>
  <c r="C147" i="5"/>
  <c r="J147" i="1" s="1"/>
  <c r="U147" i="1" s="1"/>
  <c r="D147" i="5"/>
  <c r="K147" i="1" s="1"/>
  <c r="F147" i="5"/>
  <c r="M147" i="1" s="1"/>
  <c r="B148" i="5"/>
  <c r="C148" i="5"/>
  <c r="J148" i="1" s="1"/>
  <c r="U148" i="1" s="1"/>
  <c r="D148" i="5"/>
  <c r="K148" i="1" s="1"/>
  <c r="F148" i="5"/>
  <c r="M148" i="1" s="1"/>
  <c r="B149" i="5"/>
  <c r="C149" i="5"/>
  <c r="J149" i="1" s="1"/>
  <c r="U149" i="1" s="1"/>
  <c r="D149" i="5"/>
  <c r="K149" i="1" s="1"/>
  <c r="F149" i="5"/>
  <c r="M149" i="1" s="1"/>
  <c r="B150" i="5"/>
  <c r="C150" i="5"/>
  <c r="J150" i="1" s="1"/>
  <c r="U150" i="1" s="1"/>
  <c r="D150" i="5"/>
  <c r="K150" i="1" s="1"/>
  <c r="F150" i="5"/>
  <c r="M150" i="1" s="1"/>
  <c r="B151" i="5"/>
  <c r="C151" i="5"/>
  <c r="J151" i="1" s="1"/>
  <c r="U151" i="1" s="1"/>
  <c r="D151" i="5"/>
  <c r="K151" i="1" s="1"/>
  <c r="F151" i="5"/>
  <c r="M151" i="1" s="1"/>
  <c r="B152" i="5"/>
  <c r="C152" i="5"/>
  <c r="J152" i="1" s="1"/>
  <c r="U152" i="1" s="1"/>
  <c r="D152" i="5"/>
  <c r="K152" i="1" s="1"/>
  <c r="F152" i="5"/>
  <c r="M152" i="1" s="1"/>
  <c r="B153" i="5"/>
  <c r="C153" i="5"/>
  <c r="J153" i="1" s="1"/>
  <c r="U153" i="1" s="1"/>
  <c r="D153" i="5"/>
  <c r="K153" i="1" s="1"/>
  <c r="F153" i="5"/>
  <c r="M153" i="1" s="1"/>
  <c r="B154" i="5"/>
  <c r="C154" i="5"/>
  <c r="J154" i="1" s="1"/>
  <c r="U154" i="1" s="1"/>
  <c r="D154" i="5"/>
  <c r="K154" i="1" s="1"/>
  <c r="F154" i="5"/>
  <c r="M154" i="1" s="1"/>
  <c r="B155" i="5"/>
  <c r="C155" i="5"/>
  <c r="J155" i="1" s="1"/>
  <c r="U155" i="1" s="1"/>
  <c r="D155" i="5"/>
  <c r="K155" i="1" s="1"/>
  <c r="F155" i="5"/>
  <c r="M155" i="1" s="1"/>
  <c r="B156" i="5"/>
  <c r="C156" i="5"/>
  <c r="J156" i="1" s="1"/>
  <c r="U156" i="1" s="1"/>
  <c r="D156" i="5"/>
  <c r="K156" i="1" s="1"/>
  <c r="F156" i="5"/>
  <c r="M156" i="1" s="1"/>
  <c r="B157" i="5"/>
  <c r="C157" i="5"/>
  <c r="J157" i="1" s="1"/>
  <c r="U157" i="1" s="1"/>
  <c r="D157" i="5"/>
  <c r="K157" i="1" s="1"/>
  <c r="F157" i="5"/>
  <c r="M157" i="1" s="1"/>
  <c r="B158" i="5"/>
  <c r="C158" i="5"/>
  <c r="J158" i="1" s="1"/>
  <c r="U158" i="1" s="1"/>
  <c r="D158" i="5"/>
  <c r="K158" i="1" s="1"/>
  <c r="F158" i="5"/>
  <c r="M158" i="1" s="1"/>
  <c r="B159" i="5"/>
  <c r="C159" i="5"/>
  <c r="J159" i="1" s="1"/>
  <c r="U159" i="1" s="1"/>
  <c r="D159" i="5"/>
  <c r="K159" i="1" s="1"/>
  <c r="F159" i="5"/>
  <c r="M159" i="1" s="1"/>
  <c r="B160" i="5"/>
  <c r="C160" i="5"/>
  <c r="J160" i="1" s="1"/>
  <c r="U160" i="1" s="1"/>
  <c r="D160" i="5"/>
  <c r="K160" i="1" s="1"/>
  <c r="F160" i="5"/>
  <c r="M160" i="1" s="1"/>
  <c r="B161" i="5"/>
  <c r="C161" i="5"/>
  <c r="J161" i="1" s="1"/>
  <c r="U161" i="1" s="1"/>
  <c r="D161" i="5"/>
  <c r="K161" i="1" s="1"/>
  <c r="F161" i="5"/>
  <c r="M161" i="1" s="1"/>
  <c r="B162" i="5"/>
  <c r="C162" i="5"/>
  <c r="J162" i="1" s="1"/>
  <c r="U162" i="1" s="1"/>
  <c r="D162" i="5"/>
  <c r="K162" i="1" s="1"/>
  <c r="F162" i="5"/>
  <c r="M162" i="1" s="1"/>
  <c r="B163" i="5"/>
  <c r="C163" i="5"/>
  <c r="J163" i="1" s="1"/>
  <c r="U163" i="1" s="1"/>
  <c r="D163" i="5"/>
  <c r="K163" i="1" s="1"/>
  <c r="F163" i="5"/>
  <c r="M163" i="1" s="1"/>
  <c r="B164" i="5"/>
  <c r="C164" i="5"/>
  <c r="J164" i="1" s="1"/>
  <c r="U164" i="1" s="1"/>
  <c r="D164" i="5"/>
  <c r="K164" i="1" s="1"/>
  <c r="F164" i="5"/>
  <c r="M164" i="1" s="1"/>
  <c r="B165" i="5"/>
  <c r="C165" i="5"/>
  <c r="J165" i="1" s="1"/>
  <c r="U165" i="1" s="1"/>
  <c r="D165" i="5"/>
  <c r="K165" i="1" s="1"/>
  <c r="F165" i="5"/>
  <c r="M165" i="1" s="1"/>
  <c r="B166" i="5"/>
  <c r="C166" i="5"/>
  <c r="J166" i="1" s="1"/>
  <c r="U166" i="1" s="1"/>
  <c r="D166" i="5"/>
  <c r="K166" i="1" s="1"/>
  <c r="F166" i="5"/>
  <c r="M166" i="1" s="1"/>
  <c r="B167" i="5"/>
  <c r="C167" i="5"/>
  <c r="J167" i="1" s="1"/>
  <c r="U167" i="1" s="1"/>
  <c r="D167" i="5"/>
  <c r="K167" i="1" s="1"/>
  <c r="F167" i="5"/>
  <c r="M167" i="1" s="1"/>
  <c r="B168" i="5"/>
  <c r="C168" i="5"/>
  <c r="J168" i="1" s="1"/>
  <c r="U168" i="1" s="1"/>
  <c r="D168" i="5"/>
  <c r="K168" i="1" s="1"/>
  <c r="F168" i="5"/>
  <c r="M168" i="1" s="1"/>
  <c r="B169" i="5"/>
  <c r="C169" i="5"/>
  <c r="J169" i="1" s="1"/>
  <c r="U169" i="1" s="1"/>
  <c r="D169" i="5"/>
  <c r="K169" i="1" s="1"/>
  <c r="F169" i="5"/>
  <c r="M169" i="1" s="1"/>
  <c r="B170" i="5"/>
  <c r="C170" i="5"/>
  <c r="J170" i="1" s="1"/>
  <c r="U170" i="1" s="1"/>
  <c r="D170" i="5"/>
  <c r="K170" i="1" s="1"/>
  <c r="F170" i="5"/>
  <c r="M170" i="1" s="1"/>
  <c r="B171" i="5"/>
  <c r="C171" i="5"/>
  <c r="J171" i="1" s="1"/>
  <c r="U171" i="1" s="1"/>
  <c r="D171" i="5"/>
  <c r="K171" i="1" s="1"/>
  <c r="F171" i="5"/>
  <c r="M171" i="1" s="1"/>
  <c r="B172" i="5"/>
  <c r="C172" i="5"/>
  <c r="J172" i="1" s="1"/>
  <c r="U172" i="1" s="1"/>
  <c r="D172" i="5"/>
  <c r="K172" i="1" s="1"/>
  <c r="F172" i="5"/>
  <c r="M172" i="1" s="1"/>
  <c r="B173" i="5"/>
  <c r="C173" i="5"/>
  <c r="J173" i="1" s="1"/>
  <c r="U173" i="1" s="1"/>
  <c r="D173" i="5"/>
  <c r="K173" i="1" s="1"/>
  <c r="F173" i="5"/>
  <c r="M173" i="1" s="1"/>
  <c r="B174" i="5"/>
  <c r="C174" i="5"/>
  <c r="J174" i="1" s="1"/>
  <c r="U174" i="1" s="1"/>
  <c r="D174" i="5"/>
  <c r="K174" i="1" s="1"/>
  <c r="F174" i="5"/>
  <c r="M174" i="1" s="1"/>
  <c r="B175" i="5"/>
  <c r="C175" i="5"/>
  <c r="J175" i="1" s="1"/>
  <c r="U175" i="1" s="1"/>
  <c r="D175" i="5"/>
  <c r="K175" i="1" s="1"/>
  <c r="F175" i="5"/>
  <c r="M175" i="1" s="1"/>
  <c r="B176" i="5"/>
  <c r="C176" i="5"/>
  <c r="J176" i="1" s="1"/>
  <c r="U176" i="1" s="1"/>
  <c r="D176" i="5"/>
  <c r="K176" i="1" s="1"/>
  <c r="F176" i="5"/>
  <c r="M176" i="1" s="1"/>
  <c r="B177" i="5"/>
  <c r="C177" i="5"/>
  <c r="J177" i="1" s="1"/>
  <c r="U177" i="1" s="1"/>
  <c r="D177" i="5"/>
  <c r="K177" i="1" s="1"/>
  <c r="F177" i="5"/>
  <c r="M177" i="1" s="1"/>
  <c r="B178" i="5"/>
  <c r="C178" i="5"/>
  <c r="J178" i="1" s="1"/>
  <c r="U178" i="1" s="1"/>
  <c r="D178" i="5"/>
  <c r="K178" i="1" s="1"/>
  <c r="F178" i="5"/>
  <c r="M178" i="1" s="1"/>
  <c r="B179" i="5"/>
  <c r="C179" i="5"/>
  <c r="J179" i="1" s="1"/>
  <c r="U179" i="1" s="1"/>
  <c r="D179" i="5"/>
  <c r="K179" i="1" s="1"/>
  <c r="F179" i="5"/>
  <c r="M179" i="1" s="1"/>
  <c r="B180" i="5"/>
  <c r="C180" i="5"/>
  <c r="J180" i="1" s="1"/>
  <c r="U180" i="1" s="1"/>
  <c r="D180" i="5"/>
  <c r="K180" i="1" s="1"/>
  <c r="F180" i="5"/>
  <c r="M180" i="1" s="1"/>
  <c r="B181" i="5"/>
  <c r="C181" i="5"/>
  <c r="J181" i="1" s="1"/>
  <c r="U181" i="1" s="1"/>
  <c r="D181" i="5"/>
  <c r="K181" i="1" s="1"/>
  <c r="F181" i="5"/>
  <c r="M181" i="1" s="1"/>
  <c r="B182" i="5"/>
  <c r="C182" i="5"/>
  <c r="J182" i="1" s="1"/>
  <c r="U182" i="1" s="1"/>
  <c r="D182" i="5"/>
  <c r="K182" i="1" s="1"/>
  <c r="F182" i="5"/>
  <c r="M182" i="1" s="1"/>
  <c r="B183" i="5"/>
  <c r="C183" i="5"/>
  <c r="J183" i="1" s="1"/>
  <c r="U183" i="1" s="1"/>
  <c r="D183" i="5"/>
  <c r="K183" i="1" s="1"/>
  <c r="F183" i="5"/>
  <c r="M183" i="1" s="1"/>
  <c r="B184" i="5"/>
  <c r="C184" i="5"/>
  <c r="J184" i="1" s="1"/>
  <c r="U184" i="1" s="1"/>
  <c r="D184" i="5"/>
  <c r="K184" i="1" s="1"/>
  <c r="F184" i="5"/>
  <c r="M184" i="1" s="1"/>
  <c r="B185" i="5"/>
  <c r="C185" i="5"/>
  <c r="J185" i="1" s="1"/>
  <c r="U185" i="1" s="1"/>
  <c r="D185" i="5"/>
  <c r="K185" i="1" s="1"/>
  <c r="F185" i="5"/>
  <c r="M185" i="1" s="1"/>
  <c r="B186" i="5"/>
  <c r="C186" i="5"/>
  <c r="J186" i="1" s="1"/>
  <c r="U186" i="1" s="1"/>
  <c r="D186" i="5"/>
  <c r="K186" i="1" s="1"/>
  <c r="F186" i="5"/>
  <c r="M186" i="1" s="1"/>
  <c r="B187" i="5"/>
  <c r="C187" i="5"/>
  <c r="J187" i="1" s="1"/>
  <c r="U187" i="1" s="1"/>
  <c r="D187" i="5"/>
  <c r="K187" i="1" s="1"/>
  <c r="F187" i="5"/>
  <c r="M187" i="1" s="1"/>
  <c r="B188" i="5"/>
  <c r="C188" i="5"/>
  <c r="J188" i="1" s="1"/>
  <c r="U188" i="1" s="1"/>
  <c r="D188" i="5"/>
  <c r="K188" i="1" s="1"/>
  <c r="F188" i="5"/>
  <c r="M188" i="1" s="1"/>
  <c r="B189" i="5"/>
  <c r="C189" i="5"/>
  <c r="J189" i="1" s="1"/>
  <c r="U189" i="1" s="1"/>
  <c r="D189" i="5"/>
  <c r="K189" i="1" s="1"/>
  <c r="F189" i="5"/>
  <c r="M189" i="1" s="1"/>
  <c r="B190" i="5"/>
  <c r="C190" i="5"/>
  <c r="J190" i="1" s="1"/>
  <c r="U190" i="1" s="1"/>
  <c r="D190" i="5"/>
  <c r="K190" i="1" s="1"/>
  <c r="F190" i="5"/>
  <c r="M190" i="1" s="1"/>
  <c r="B191" i="5"/>
  <c r="C191" i="5"/>
  <c r="J191" i="1" s="1"/>
  <c r="U191" i="1" s="1"/>
  <c r="D191" i="5"/>
  <c r="K191" i="1" s="1"/>
  <c r="F191" i="5"/>
  <c r="M191" i="1" s="1"/>
  <c r="B192" i="5"/>
  <c r="C192" i="5"/>
  <c r="J192" i="1" s="1"/>
  <c r="U192" i="1" s="1"/>
  <c r="D192" i="5"/>
  <c r="K192" i="1" s="1"/>
  <c r="F192" i="5"/>
  <c r="M192" i="1" s="1"/>
  <c r="B193" i="5"/>
  <c r="C193" i="5"/>
  <c r="J193" i="1" s="1"/>
  <c r="U193" i="1" s="1"/>
  <c r="D193" i="5"/>
  <c r="K193" i="1" s="1"/>
  <c r="F193" i="5"/>
  <c r="M193" i="1" s="1"/>
  <c r="B194" i="5"/>
  <c r="C194" i="5"/>
  <c r="J194" i="1" s="1"/>
  <c r="U194" i="1" s="1"/>
  <c r="D194" i="5"/>
  <c r="K194" i="1" s="1"/>
  <c r="F194" i="5"/>
  <c r="M194" i="1" s="1"/>
  <c r="B195" i="5"/>
  <c r="C195" i="5"/>
  <c r="J195" i="1" s="1"/>
  <c r="U195" i="1" s="1"/>
  <c r="D195" i="5"/>
  <c r="K195" i="1" s="1"/>
  <c r="F195" i="5"/>
  <c r="M195" i="1" s="1"/>
  <c r="B196" i="5"/>
  <c r="C196" i="5"/>
  <c r="J196" i="1" s="1"/>
  <c r="U196" i="1" s="1"/>
  <c r="D196" i="5"/>
  <c r="K196" i="1" s="1"/>
  <c r="F196" i="5"/>
  <c r="M196" i="1" s="1"/>
  <c r="B197" i="5"/>
  <c r="C197" i="5"/>
  <c r="J197" i="1" s="1"/>
  <c r="U197" i="1" s="1"/>
  <c r="D197" i="5"/>
  <c r="K197" i="1" s="1"/>
  <c r="F197" i="5"/>
  <c r="M197" i="1" s="1"/>
  <c r="B198" i="5"/>
  <c r="C198" i="5"/>
  <c r="J198" i="1" s="1"/>
  <c r="U198" i="1" s="1"/>
  <c r="D198" i="5"/>
  <c r="K198" i="1" s="1"/>
  <c r="F198" i="5"/>
  <c r="M198" i="1" s="1"/>
  <c r="F2" i="5"/>
  <c r="M2" i="1" s="1"/>
  <c r="D2" i="5"/>
  <c r="B3" i="1"/>
  <c r="C3" i="1"/>
  <c r="D3" i="1"/>
  <c r="E3" i="1"/>
  <c r="B4" i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D33" i="1"/>
  <c r="E33" i="1"/>
  <c r="B34" i="1"/>
  <c r="C34" i="1"/>
  <c r="D34" i="1"/>
  <c r="E34" i="1"/>
  <c r="B35" i="1"/>
  <c r="C35" i="1"/>
  <c r="D35" i="1"/>
  <c r="E35" i="1"/>
  <c r="B36" i="1"/>
  <c r="C36" i="1"/>
  <c r="D36" i="1"/>
  <c r="E36" i="1"/>
  <c r="B37" i="1"/>
  <c r="C37" i="1"/>
  <c r="D37" i="1"/>
  <c r="E37" i="1"/>
  <c r="B38" i="1"/>
  <c r="C38" i="1"/>
  <c r="D38" i="1"/>
  <c r="E38" i="1"/>
  <c r="B39" i="1"/>
  <c r="C39" i="1"/>
  <c r="D39" i="1"/>
  <c r="E39" i="1"/>
  <c r="B40" i="1"/>
  <c r="C40" i="1"/>
  <c r="D40" i="1"/>
  <c r="E40" i="1"/>
  <c r="B41" i="1"/>
  <c r="C41" i="1"/>
  <c r="D41" i="1"/>
  <c r="E41" i="1"/>
  <c r="B42" i="1"/>
  <c r="C42" i="1"/>
  <c r="D42" i="1"/>
  <c r="E42" i="1"/>
  <c r="B43" i="1"/>
  <c r="C43" i="1"/>
  <c r="D43" i="1"/>
  <c r="E43" i="1"/>
  <c r="B44" i="1"/>
  <c r="C44" i="1"/>
  <c r="D44" i="1"/>
  <c r="E44" i="1"/>
  <c r="B45" i="1"/>
  <c r="C45" i="1"/>
  <c r="D45" i="1"/>
  <c r="E45" i="1"/>
  <c r="B46" i="1"/>
  <c r="C46" i="1"/>
  <c r="D46" i="1"/>
  <c r="E46" i="1"/>
  <c r="B47" i="1"/>
  <c r="C47" i="1"/>
  <c r="D47" i="1"/>
  <c r="E47" i="1"/>
  <c r="B48" i="1"/>
  <c r="C48" i="1"/>
  <c r="D48" i="1"/>
  <c r="E48" i="1"/>
  <c r="B49" i="1"/>
  <c r="C49" i="1"/>
  <c r="D49" i="1"/>
  <c r="E49" i="1"/>
  <c r="B50" i="1"/>
  <c r="C50" i="1"/>
  <c r="D50" i="1"/>
  <c r="E50" i="1"/>
  <c r="B51" i="1"/>
  <c r="C51" i="1"/>
  <c r="D51" i="1"/>
  <c r="E51" i="1"/>
  <c r="B52" i="1"/>
  <c r="C52" i="1"/>
  <c r="D52" i="1"/>
  <c r="E52" i="1"/>
  <c r="B53" i="1"/>
  <c r="C53" i="1"/>
  <c r="D53" i="1"/>
  <c r="E53" i="1"/>
  <c r="B54" i="1"/>
  <c r="C54" i="1"/>
  <c r="D54" i="1"/>
  <c r="E54" i="1"/>
  <c r="B55" i="1"/>
  <c r="C55" i="1"/>
  <c r="D55" i="1"/>
  <c r="E55" i="1"/>
  <c r="B56" i="1"/>
  <c r="C56" i="1"/>
  <c r="D56" i="1"/>
  <c r="E56" i="1"/>
  <c r="B57" i="1"/>
  <c r="C57" i="1"/>
  <c r="D57" i="1"/>
  <c r="E57" i="1"/>
  <c r="B58" i="1"/>
  <c r="C58" i="1"/>
  <c r="D58" i="1"/>
  <c r="E58" i="1"/>
  <c r="B59" i="1"/>
  <c r="C59" i="1"/>
  <c r="D59" i="1"/>
  <c r="E59" i="1"/>
  <c r="B60" i="1"/>
  <c r="C60" i="1"/>
  <c r="D60" i="1"/>
  <c r="E60" i="1"/>
  <c r="B61" i="1"/>
  <c r="C61" i="1"/>
  <c r="D61" i="1"/>
  <c r="E61" i="1"/>
  <c r="B62" i="1"/>
  <c r="C62" i="1"/>
  <c r="D62" i="1"/>
  <c r="E62" i="1"/>
  <c r="B63" i="1"/>
  <c r="C63" i="1"/>
  <c r="D63" i="1"/>
  <c r="E63" i="1"/>
  <c r="B64" i="1"/>
  <c r="C64" i="1"/>
  <c r="D64" i="1"/>
  <c r="E64" i="1"/>
  <c r="B65" i="1"/>
  <c r="C65" i="1"/>
  <c r="D65" i="1"/>
  <c r="E65" i="1"/>
  <c r="B66" i="1"/>
  <c r="C66" i="1"/>
  <c r="D66" i="1"/>
  <c r="E66" i="1"/>
  <c r="B67" i="1"/>
  <c r="C67" i="1"/>
  <c r="D67" i="1"/>
  <c r="E67" i="1"/>
  <c r="B68" i="1"/>
  <c r="C68" i="1"/>
  <c r="D68" i="1"/>
  <c r="E68" i="1"/>
  <c r="B69" i="1"/>
  <c r="C69" i="1"/>
  <c r="D69" i="1"/>
  <c r="E69" i="1"/>
  <c r="B70" i="1"/>
  <c r="C70" i="1"/>
  <c r="D70" i="1"/>
  <c r="E70" i="1"/>
  <c r="B71" i="1"/>
  <c r="C71" i="1"/>
  <c r="D71" i="1"/>
  <c r="E71" i="1"/>
  <c r="B72" i="1"/>
  <c r="C72" i="1"/>
  <c r="D72" i="1"/>
  <c r="E72" i="1"/>
  <c r="B73" i="1"/>
  <c r="C73" i="1"/>
  <c r="D73" i="1"/>
  <c r="E73" i="1"/>
  <c r="B74" i="1"/>
  <c r="C74" i="1"/>
  <c r="D74" i="1"/>
  <c r="E74" i="1"/>
  <c r="B75" i="1"/>
  <c r="C75" i="1"/>
  <c r="D75" i="1"/>
  <c r="E75" i="1"/>
  <c r="B76" i="1"/>
  <c r="C76" i="1"/>
  <c r="D76" i="1"/>
  <c r="E76" i="1"/>
  <c r="B77" i="1"/>
  <c r="C77" i="1"/>
  <c r="D77" i="1"/>
  <c r="E77" i="1"/>
  <c r="B78" i="1"/>
  <c r="C78" i="1"/>
  <c r="D78" i="1"/>
  <c r="E78" i="1"/>
  <c r="B79" i="1"/>
  <c r="C79" i="1"/>
  <c r="D79" i="1"/>
  <c r="E79" i="1"/>
  <c r="B80" i="1"/>
  <c r="C80" i="1"/>
  <c r="D80" i="1"/>
  <c r="E80" i="1"/>
  <c r="B81" i="1"/>
  <c r="C81" i="1"/>
  <c r="D81" i="1"/>
  <c r="E81" i="1"/>
  <c r="B82" i="1"/>
  <c r="C82" i="1"/>
  <c r="D82" i="1"/>
  <c r="E82" i="1"/>
  <c r="B83" i="1"/>
  <c r="C83" i="1"/>
  <c r="D83" i="1"/>
  <c r="E83" i="1"/>
  <c r="B84" i="1"/>
  <c r="C84" i="1"/>
  <c r="D84" i="1"/>
  <c r="E84" i="1"/>
  <c r="B85" i="1"/>
  <c r="C85" i="1"/>
  <c r="D85" i="1"/>
  <c r="E85" i="1"/>
  <c r="B86" i="1"/>
  <c r="C86" i="1"/>
  <c r="D86" i="1"/>
  <c r="E86" i="1"/>
  <c r="B87" i="1"/>
  <c r="C87" i="1"/>
  <c r="D87" i="1"/>
  <c r="E87" i="1"/>
  <c r="B88" i="1"/>
  <c r="C88" i="1"/>
  <c r="D88" i="1"/>
  <c r="E88" i="1"/>
  <c r="B89" i="1"/>
  <c r="C89" i="1"/>
  <c r="D89" i="1"/>
  <c r="E89" i="1"/>
  <c r="B90" i="1"/>
  <c r="C90" i="1"/>
  <c r="D90" i="1"/>
  <c r="E90" i="1"/>
  <c r="B91" i="1"/>
  <c r="C91" i="1"/>
  <c r="D91" i="1"/>
  <c r="E91" i="1"/>
  <c r="B92" i="1"/>
  <c r="C92" i="1"/>
  <c r="D92" i="1"/>
  <c r="E92" i="1"/>
  <c r="B93" i="1"/>
  <c r="C93" i="1"/>
  <c r="D93" i="1"/>
  <c r="E93" i="1"/>
  <c r="B94" i="1"/>
  <c r="C94" i="1"/>
  <c r="D94" i="1"/>
  <c r="E94" i="1"/>
  <c r="B95" i="1"/>
  <c r="C95" i="1"/>
  <c r="D95" i="1"/>
  <c r="E95" i="1"/>
  <c r="B96" i="1"/>
  <c r="C96" i="1"/>
  <c r="D96" i="1"/>
  <c r="E96" i="1"/>
  <c r="B97" i="1"/>
  <c r="C97" i="1"/>
  <c r="D97" i="1"/>
  <c r="E97" i="1"/>
  <c r="B98" i="1"/>
  <c r="C98" i="1"/>
  <c r="D98" i="1"/>
  <c r="E98" i="1"/>
  <c r="B99" i="1"/>
  <c r="C99" i="1"/>
  <c r="D99" i="1"/>
  <c r="E99" i="1"/>
  <c r="B100" i="1"/>
  <c r="C100" i="1"/>
  <c r="D100" i="1"/>
  <c r="E100" i="1"/>
  <c r="B101" i="1"/>
  <c r="C101" i="1"/>
  <c r="D101" i="1"/>
  <c r="E101" i="1"/>
  <c r="B102" i="1"/>
  <c r="C102" i="1"/>
  <c r="D102" i="1"/>
  <c r="E102" i="1"/>
  <c r="B103" i="1"/>
  <c r="C103" i="1"/>
  <c r="D103" i="1"/>
  <c r="E103" i="1"/>
  <c r="B104" i="1"/>
  <c r="C104" i="1"/>
  <c r="D104" i="1"/>
  <c r="E104" i="1"/>
  <c r="B105" i="1"/>
  <c r="C105" i="1"/>
  <c r="D105" i="1"/>
  <c r="E105" i="1"/>
  <c r="B106" i="1"/>
  <c r="C106" i="1"/>
  <c r="D106" i="1"/>
  <c r="E106" i="1"/>
  <c r="B107" i="1"/>
  <c r="C107" i="1"/>
  <c r="D107" i="1"/>
  <c r="E107" i="1"/>
  <c r="B108" i="1"/>
  <c r="C108" i="1"/>
  <c r="D108" i="1"/>
  <c r="E108" i="1"/>
  <c r="B109" i="1"/>
  <c r="C109" i="1"/>
  <c r="D109" i="1"/>
  <c r="E109" i="1"/>
  <c r="B110" i="1"/>
  <c r="C110" i="1"/>
  <c r="D110" i="1"/>
  <c r="E110" i="1"/>
  <c r="B111" i="1"/>
  <c r="C111" i="1"/>
  <c r="D111" i="1"/>
  <c r="E111" i="1"/>
  <c r="B112" i="1"/>
  <c r="C112" i="1"/>
  <c r="D112" i="1"/>
  <c r="E112" i="1"/>
  <c r="B113" i="1"/>
  <c r="C113" i="1"/>
  <c r="D113" i="1"/>
  <c r="E113" i="1"/>
  <c r="B114" i="1"/>
  <c r="C114" i="1"/>
  <c r="D114" i="1"/>
  <c r="E114" i="1"/>
  <c r="B115" i="1"/>
  <c r="C115" i="1"/>
  <c r="D115" i="1"/>
  <c r="E115" i="1"/>
  <c r="B116" i="1"/>
  <c r="C116" i="1"/>
  <c r="D116" i="1"/>
  <c r="E116" i="1"/>
  <c r="B117" i="1"/>
  <c r="C117" i="1"/>
  <c r="D117" i="1"/>
  <c r="E117" i="1"/>
  <c r="B118" i="1"/>
  <c r="C118" i="1"/>
  <c r="D118" i="1"/>
  <c r="E118" i="1"/>
  <c r="B119" i="1"/>
  <c r="C119" i="1"/>
  <c r="D119" i="1"/>
  <c r="E119" i="1"/>
  <c r="B120" i="1"/>
  <c r="C120" i="1"/>
  <c r="D120" i="1"/>
  <c r="E120" i="1"/>
  <c r="B121" i="1"/>
  <c r="C121" i="1"/>
  <c r="D121" i="1"/>
  <c r="E121" i="1"/>
  <c r="B122" i="1"/>
  <c r="C122" i="1"/>
  <c r="D122" i="1"/>
  <c r="E122" i="1"/>
  <c r="B123" i="1"/>
  <c r="C123" i="1"/>
  <c r="D123" i="1"/>
  <c r="E123" i="1"/>
  <c r="B124" i="1"/>
  <c r="C124" i="1"/>
  <c r="D124" i="1"/>
  <c r="E124" i="1"/>
  <c r="B125" i="1"/>
  <c r="C125" i="1"/>
  <c r="D125" i="1"/>
  <c r="E125" i="1"/>
  <c r="B126" i="1"/>
  <c r="C126" i="1"/>
  <c r="D126" i="1"/>
  <c r="E126" i="1"/>
  <c r="B127" i="1"/>
  <c r="C127" i="1"/>
  <c r="D127" i="1"/>
  <c r="E127" i="1"/>
  <c r="B128" i="1"/>
  <c r="C128" i="1"/>
  <c r="D128" i="1"/>
  <c r="E128" i="1"/>
  <c r="B129" i="1"/>
  <c r="C129" i="1"/>
  <c r="D129" i="1"/>
  <c r="E129" i="1"/>
  <c r="B130" i="1"/>
  <c r="C130" i="1"/>
  <c r="D130" i="1"/>
  <c r="E130" i="1"/>
  <c r="B131" i="1"/>
  <c r="C131" i="1"/>
  <c r="D131" i="1"/>
  <c r="E131" i="1"/>
  <c r="B132" i="1"/>
  <c r="C132" i="1"/>
  <c r="D132" i="1"/>
  <c r="E132" i="1"/>
  <c r="B133" i="1"/>
  <c r="C133" i="1"/>
  <c r="D133" i="1"/>
  <c r="E133" i="1"/>
  <c r="B134" i="1"/>
  <c r="C134" i="1"/>
  <c r="D134" i="1"/>
  <c r="E134" i="1"/>
  <c r="B135" i="1"/>
  <c r="C135" i="1"/>
  <c r="D135" i="1"/>
  <c r="E135" i="1"/>
  <c r="B136" i="1"/>
  <c r="C136" i="1"/>
  <c r="D136" i="1"/>
  <c r="E136" i="1"/>
  <c r="B137" i="1"/>
  <c r="C137" i="1"/>
  <c r="D137" i="1"/>
  <c r="E137" i="1"/>
  <c r="B138" i="1"/>
  <c r="C138" i="1"/>
  <c r="D138" i="1"/>
  <c r="E138" i="1"/>
  <c r="B139" i="1"/>
  <c r="C139" i="1"/>
  <c r="D139" i="1"/>
  <c r="E139" i="1"/>
  <c r="B140" i="1"/>
  <c r="C140" i="1"/>
  <c r="D140" i="1"/>
  <c r="E140" i="1"/>
  <c r="B141" i="1"/>
  <c r="C141" i="1"/>
  <c r="D141" i="1"/>
  <c r="E141" i="1"/>
  <c r="B142" i="1"/>
  <c r="C142" i="1"/>
  <c r="D142" i="1"/>
  <c r="E142" i="1"/>
  <c r="B143" i="1"/>
  <c r="C143" i="1"/>
  <c r="D143" i="1"/>
  <c r="E143" i="1"/>
  <c r="B144" i="1"/>
  <c r="C144" i="1"/>
  <c r="D144" i="1"/>
  <c r="E144" i="1"/>
  <c r="B145" i="1"/>
  <c r="C145" i="1"/>
  <c r="D145" i="1"/>
  <c r="E145" i="1"/>
  <c r="B146" i="1"/>
  <c r="C146" i="1"/>
  <c r="D146" i="1"/>
  <c r="E146" i="1"/>
  <c r="B147" i="1"/>
  <c r="C147" i="1"/>
  <c r="D147" i="1"/>
  <c r="E147" i="1"/>
  <c r="B148" i="1"/>
  <c r="C148" i="1"/>
  <c r="D148" i="1"/>
  <c r="E148" i="1"/>
  <c r="B149" i="1"/>
  <c r="C149" i="1"/>
  <c r="D149" i="1"/>
  <c r="E149" i="1"/>
  <c r="B150" i="1"/>
  <c r="C150" i="1"/>
  <c r="D150" i="1"/>
  <c r="E150" i="1"/>
  <c r="B151" i="1"/>
  <c r="C151" i="1"/>
  <c r="D151" i="1"/>
  <c r="E151" i="1"/>
  <c r="B152" i="1"/>
  <c r="C152" i="1"/>
  <c r="D152" i="1"/>
  <c r="E152" i="1"/>
  <c r="B153" i="1"/>
  <c r="C153" i="1"/>
  <c r="D153" i="1"/>
  <c r="E153" i="1"/>
  <c r="B154" i="1"/>
  <c r="C154" i="1"/>
  <c r="D154" i="1"/>
  <c r="E154" i="1"/>
  <c r="B155" i="1"/>
  <c r="C155" i="1"/>
  <c r="D155" i="1"/>
  <c r="E155" i="1"/>
  <c r="B156" i="1"/>
  <c r="C156" i="1"/>
  <c r="D156" i="1"/>
  <c r="E156" i="1"/>
  <c r="B157" i="1"/>
  <c r="C157" i="1"/>
  <c r="D157" i="1"/>
  <c r="E157" i="1"/>
  <c r="B158" i="1"/>
  <c r="C158" i="1"/>
  <c r="D158" i="1"/>
  <c r="E158" i="1"/>
  <c r="B159" i="1"/>
  <c r="C159" i="1"/>
  <c r="D159" i="1"/>
  <c r="E159" i="1"/>
  <c r="B160" i="1"/>
  <c r="C160" i="1"/>
  <c r="D160" i="1"/>
  <c r="E160" i="1"/>
  <c r="B161" i="1"/>
  <c r="C161" i="1"/>
  <c r="D161" i="1"/>
  <c r="E161" i="1"/>
  <c r="B162" i="1"/>
  <c r="C162" i="1"/>
  <c r="D162" i="1"/>
  <c r="E162" i="1"/>
  <c r="B163" i="1"/>
  <c r="C163" i="1"/>
  <c r="D163" i="1"/>
  <c r="E163" i="1"/>
  <c r="B164" i="1"/>
  <c r="C164" i="1"/>
  <c r="D164" i="1"/>
  <c r="E164" i="1"/>
  <c r="B165" i="1"/>
  <c r="C165" i="1"/>
  <c r="D165" i="1"/>
  <c r="E165" i="1"/>
  <c r="B166" i="1"/>
  <c r="C166" i="1"/>
  <c r="D166" i="1"/>
  <c r="E166" i="1"/>
  <c r="B167" i="1"/>
  <c r="C167" i="1"/>
  <c r="D167" i="1"/>
  <c r="E167" i="1"/>
  <c r="B168" i="1"/>
  <c r="C168" i="1"/>
  <c r="D168" i="1"/>
  <c r="E168" i="1"/>
  <c r="B169" i="1"/>
  <c r="C169" i="1"/>
  <c r="D169" i="1"/>
  <c r="E169" i="1"/>
  <c r="B170" i="1"/>
  <c r="C170" i="1"/>
  <c r="D170" i="1"/>
  <c r="E170" i="1"/>
  <c r="B171" i="1"/>
  <c r="C171" i="1"/>
  <c r="D171" i="1"/>
  <c r="E171" i="1"/>
  <c r="B172" i="1"/>
  <c r="C172" i="1"/>
  <c r="D172" i="1"/>
  <c r="E172" i="1"/>
  <c r="B173" i="1"/>
  <c r="C173" i="1"/>
  <c r="D173" i="1"/>
  <c r="E173" i="1"/>
  <c r="B174" i="1"/>
  <c r="C174" i="1"/>
  <c r="D174" i="1"/>
  <c r="E174" i="1"/>
  <c r="B175" i="1"/>
  <c r="C175" i="1"/>
  <c r="D175" i="1"/>
  <c r="E175" i="1"/>
  <c r="B176" i="1"/>
  <c r="C176" i="1"/>
  <c r="D176" i="1"/>
  <c r="E176" i="1"/>
  <c r="B177" i="1"/>
  <c r="C177" i="1"/>
  <c r="D177" i="1"/>
  <c r="E177" i="1"/>
  <c r="B178" i="1"/>
  <c r="C178" i="1"/>
  <c r="D178" i="1"/>
  <c r="E178" i="1"/>
  <c r="B179" i="1"/>
  <c r="C179" i="1"/>
  <c r="D179" i="1"/>
  <c r="E179" i="1"/>
  <c r="B180" i="1"/>
  <c r="C180" i="1"/>
  <c r="D180" i="1"/>
  <c r="E180" i="1"/>
  <c r="B181" i="1"/>
  <c r="C181" i="1"/>
  <c r="D181" i="1"/>
  <c r="E181" i="1"/>
  <c r="B182" i="1"/>
  <c r="C182" i="1"/>
  <c r="D182" i="1"/>
  <c r="E182" i="1"/>
  <c r="B183" i="1"/>
  <c r="C183" i="1"/>
  <c r="D183" i="1"/>
  <c r="E183" i="1"/>
  <c r="B184" i="1"/>
  <c r="C184" i="1"/>
  <c r="D184" i="1"/>
  <c r="E184" i="1"/>
  <c r="B185" i="1"/>
  <c r="C185" i="1"/>
  <c r="D185" i="1"/>
  <c r="E185" i="1"/>
  <c r="B186" i="1"/>
  <c r="C186" i="1"/>
  <c r="D186" i="1"/>
  <c r="E186" i="1"/>
  <c r="B187" i="1"/>
  <c r="C187" i="1"/>
  <c r="D187" i="1"/>
  <c r="E187" i="1"/>
  <c r="B188" i="1"/>
  <c r="C188" i="1"/>
  <c r="D188" i="1"/>
  <c r="E188" i="1"/>
  <c r="B189" i="1"/>
  <c r="C189" i="1"/>
  <c r="D189" i="1"/>
  <c r="E189" i="1"/>
  <c r="B190" i="1"/>
  <c r="C190" i="1"/>
  <c r="D190" i="1"/>
  <c r="E190" i="1"/>
  <c r="B191" i="1"/>
  <c r="C191" i="1"/>
  <c r="D191" i="1"/>
  <c r="E191" i="1"/>
  <c r="B192" i="1"/>
  <c r="C192" i="1"/>
  <c r="D192" i="1"/>
  <c r="E192" i="1"/>
  <c r="B193" i="1"/>
  <c r="C193" i="1"/>
  <c r="D193" i="1"/>
  <c r="E193" i="1"/>
  <c r="B194" i="1"/>
  <c r="C194" i="1"/>
  <c r="D194" i="1"/>
  <c r="E194" i="1"/>
  <c r="B195" i="1"/>
  <c r="C195" i="1"/>
  <c r="D195" i="1"/>
  <c r="E195" i="1"/>
  <c r="B196" i="1"/>
  <c r="C196" i="1"/>
  <c r="D196" i="1"/>
  <c r="E196" i="1"/>
  <c r="B197" i="1"/>
  <c r="C197" i="1"/>
  <c r="D197" i="1"/>
  <c r="E197" i="1"/>
  <c r="B198" i="1"/>
  <c r="C198" i="1"/>
  <c r="D198" i="1"/>
  <c r="E198" i="1"/>
  <c r="E2" i="1"/>
  <c r="C2" i="1"/>
  <c r="B2" i="1"/>
  <c r="AC17" i="1" l="1"/>
  <c r="AD17" i="1" s="1"/>
  <c r="AC15" i="1"/>
  <c r="AD15" i="1" s="1"/>
  <c r="AC14" i="1"/>
  <c r="AD14" i="1" s="1"/>
  <c r="AC13" i="1"/>
  <c r="AD13" i="1" s="1"/>
  <c r="AC10" i="1"/>
  <c r="AD10" i="1" s="1"/>
  <c r="AC11" i="1"/>
  <c r="AD11" i="1" s="1"/>
  <c r="AC16" i="1"/>
  <c r="AD16" i="1" s="1"/>
  <c r="AC12" i="1"/>
  <c r="AD12" i="1" s="1"/>
  <c r="K59" i="1"/>
  <c r="J59" i="1" s="1"/>
  <c r="N59" i="5" a="1"/>
  <c r="K58" i="1"/>
  <c r="J58" i="1" s="1"/>
  <c r="N58" i="5" a="1"/>
  <c r="K57" i="1"/>
  <c r="J57" i="1" s="1"/>
  <c r="N57" i="5" a="1"/>
  <c r="K56" i="1"/>
  <c r="J56" i="1" s="1"/>
  <c r="N56" i="5" a="1"/>
  <c r="K55" i="1"/>
  <c r="J55" i="1" s="1"/>
  <c r="N55" i="5" a="1"/>
  <c r="K54" i="1"/>
  <c r="J54" i="1" s="1"/>
  <c r="N54" i="5" a="1"/>
  <c r="K53" i="1"/>
  <c r="J53" i="1" s="1"/>
  <c r="N53" i="5" a="1"/>
  <c r="K52" i="1"/>
  <c r="J52" i="1" s="1"/>
  <c r="N52" i="5" a="1"/>
  <c r="K51" i="1"/>
  <c r="J51" i="1" s="1"/>
  <c r="N51" i="5" a="1"/>
  <c r="K50" i="1"/>
  <c r="J50" i="1" s="1"/>
  <c r="N50" i="5" a="1"/>
  <c r="K49" i="1"/>
  <c r="J49" i="1" s="1"/>
  <c r="N49" i="5" a="1"/>
  <c r="K48" i="1"/>
  <c r="J48" i="1" s="1"/>
  <c r="N48" i="5" a="1"/>
  <c r="K47" i="1"/>
  <c r="J47" i="1" s="1"/>
  <c r="N47" i="5" a="1"/>
  <c r="K46" i="1"/>
  <c r="J46" i="1" s="1"/>
  <c r="N46" i="5" a="1"/>
  <c r="K45" i="1"/>
  <c r="J45" i="1" s="1"/>
  <c r="N45" i="5" a="1"/>
  <c r="K44" i="1"/>
  <c r="J44" i="1" s="1"/>
  <c r="N44" i="5" a="1"/>
  <c r="K43" i="1"/>
  <c r="J43" i="1" s="1"/>
  <c r="N43" i="5" a="1"/>
  <c r="K42" i="1"/>
  <c r="J42" i="1" s="1"/>
  <c r="N42" i="5" a="1"/>
  <c r="K41" i="1"/>
  <c r="J41" i="1" s="1"/>
  <c r="N41" i="5" a="1"/>
  <c r="K40" i="1"/>
  <c r="J40" i="1" s="1"/>
  <c r="N40" i="5" a="1"/>
  <c r="K39" i="1"/>
  <c r="J39" i="1" s="1"/>
  <c r="N39" i="5" a="1"/>
  <c r="K38" i="1"/>
  <c r="J38" i="1" s="1"/>
  <c r="N38" i="5" a="1"/>
  <c r="K37" i="1"/>
  <c r="J37" i="1" s="1"/>
  <c r="N37" i="5" a="1"/>
  <c r="K36" i="1"/>
  <c r="J36" i="1" s="1"/>
  <c r="N36" i="5" a="1"/>
  <c r="K35" i="1"/>
  <c r="J35" i="1" s="1"/>
  <c r="N35" i="5" a="1"/>
  <c r="K34" i="1"/>
  <c r="J34" i="1" s="1"/>
  <c r="N34" i="5" a="1"/>
  <c r="K33" i="1"/>
  <c r="J33" i="1" s="1"/>
  <c r="N33" i="5" a="1"/>
  <c r="K32" i="1"/>
  <c r="J32" i="1" s="1"/>
  <c r="N32" i="5" a="1"/>
  <c r="K31" i="1"/>
  <c r="J31" i="1" s="1"/>
  <c r="N31" i="5" a="1"/>
  <c r="K30" i="1"/>
  <c r="J30" i="1" s="1"/>
  <c r="N30" i="5" a="1"/>
  <c r="K29" i="1"/>
  <c r="J29" i="1" s="1"/>
  <c r="N29" i="5" a="1"/>
  <c r="K28" i="1"/>
  <c r="J28" i="1" s="1"/>
  <c r="N28" i="5" a="1"/>
  <c r="K27" i="1"/>
  <c r="J27" i="1" s="1"/>
  <c r="N27" i="5" a="1"/>
  <c r="K26" i="1"/>
  <c r="J26" i="1" s="1"/>
  <c r="N26" i="5" a="1"/>
  <c r="K25" i="1"/>
  <c r="J25" i="1" s="1"/>
  <c r="N25" i="5" a="1"/>
  <c r="K24" i="1"/>
  <c r="J24" i="1" s="1"/>
  <c r="N24" i="5" a="1"/>
  <c r="K23" i="1"/>
  <c r="J23" i="1" s="1"/>
  <c r="N23" i="5" a="1"/>
  <c r="K22" i="1"/>
  <c r="J22" i="1" s="1"/>
  <c r="N22" i="5" a="1"/>
  <c r="K21" i="1"/>
  <c r="J21" i="1" s="1"/>
  <c r="N21" i="5" a="1"/>
  <c r="K20" i="1"/>
  <c r="J20" i="1" s="1"/>
  <c r="N20" i="5" a="1"/>
  <c r="K19" i="1"/>
  <c r="J19" i="1" s="1"/>
  <c r="N19" i="5" a="1"/>
  <c r="K18" i="1"/>
  <c r="J18" i="1" s="1"/>
  <c r="N18" i="5" a="1"/>
  <c r="K17" i="1"/>
  <c r="J17" i="1" s="1"/>
  <c r="N17" i="5" a="1"/>
  <c r="K16" i="1"/>
  <c r="J16" i="1" s="1"/>
  <c r="N16" i="5" a="1"/>
  <c r="K15" i="1"/>
  <c r="J15" i="1" s="1"/>
  <c r="N15" i="5" a="1"/>
  <c r="K14" i="1"/>
  <c r="J14" i="1" s="1"/>
  <c r="N14" i="5" a="1"/>
  <c r="K13" i="1"/>
  <c r="J13" i="1" s="1"/>
  <c r="N13" i="5" a="1"/>
  <c r="K12" i="1"/>
  <c r="J12" i="1" s="1"/>
  <c r="N12" i="5" a="1"/>
  <c r="K11" i="1"/>
  <c r="J11" i="1" s="1"/>
  <c r="N11" i="5" a="1"/>
  <c r="K10" i="1"/>
  <c r="J10" i="1" s="1"/>
  <c r="N10" i="5" a="1"/>
  <c r="K9" i="1"/>
  <c r="J9" i="1" s="1"/>
  <c r="N9" i="5" a="1"/>
  <c r="K8" i="1"/>
  <c r="J8" i="1" s="1"/>
  <c r="N8" i="5" a="1"/>
  <c r="K7" i="1"/>
  <c r="J7" i="1" s="1"/>
  <c r="N7" i="5" a="1"/>
  <c r="K6" i="1"/>
  <c r="J6" i="1" s="1"/>
  <c r="N6" i="5" a="1"/>
  <c r="K5" i="1"/>
  <c r="J5" i="1" s="1"/>
  <c r="N5" i="5" a="1"/>
  <c r="K4" i="1"/>
  <c r="J4" i="1" s="1"/>
  <c r="N4" i="5" a="1"/>
  <c r="K3" i="1"/>
  <c r="J3" i="1" s="1"/>
  <c r="N3" i="5" a="1"/>
  <c r="K2" i="1"/>
  <c r="J2" i="1" s="1"/>
  <c r="N2" i="5" a="1"/>
  <c r="I198" i="1"/>
  <c r="N198" i="5" a="1"/>
  <c r="I197" i="1"/>
  <c r="N197" i="5" a="1"/>
  <c r="I196" i="1"/>
  <c r="N196" i="5" a="1"/>
  <c r="I195" i="1"/>
  <c r="N195" i="5" a="1"/>
  <c r="I194" i="1"/>
  <c r="N194" i="5" a="1"/>
  <c r="I193" i="1"/>
  <c r="N193" i="5" a="1"/>
  <c r="I192" i="1"/>
  <c r="N192" i="5" a="1"/>
  <c r="I191" i="1"/>
  <c r="N191" i="5" a="1"/>
  <c r="I190" i="1"/>
  <c r="N190" i="5" a="1"/>
  <c r="I189" i="1"/>
  <c r="N189" i="5" a="1"/>
  <c r="I188" i="1"/>
  <c r="N188" i="5" a="1"/>
  <c r="I187" i="1"/>
  <c r="N187" i="5" a="1"/>
  <c r="I186" i="1"/>
  <c r="N186" i="5" a="1"/>
  <c r="I185" i="1"/>
  <c r="N185" i="5" a="1"/>
  <c r="I184" i="1"/>
  <c r="N184" i="5" a="1"/>
  <c r="I183" i="1"/>
  <c r="N183" i="5" a="1"/>
  <c r="I182" i="1"/>
  <c r="N182" i="5" a="1"/>
  <c r="I181" i="1"/>
  <c r="N181" i="5" a="1"/>
  <c r="I180" i="1"/>
  <c r="N180" i="5" a="1"/>
  <c r="I179" i="1"/>
  <c r="N179" i="5" a="1"/>
  <c r="I178" i="1"/>
  <c r="N178" i="5" a="1"/>
  <c r="I177" i="1"/>
  <c r="N177" i="5" a="1"/>
  <c r="I176" i="1"/>
  <c r="N176" i="5" a="1"/>
  <c r="I175" i="1"/>
  <c r="N175" i="5" a="1"/>
  <c r="I174" i="1"/>
  <c r="N174" i="5" a="1"/>
  <c r="I173" i="1"/>
  <c r="N173" i="5" a="1"/>
  <c r="I172" i="1"/>
  <c r="N172" i="5" a="1"/>
  <c r="I171" i="1"/>
  <c r="N171" i="5" a="1"/>
  <c r="I170" i="1"/>
  <c r="N170" i="5" a="1"/>
  <c r="I169" i="1"/>
  <c r="N169" i="5" a="1"/>
  <c r="I168" i="1"/>
  <c r="N168" i="5" a="1"/>
  <c r="I167" i="1"/>
  <c r="N167" i="5" a="1"/>
  <c r="I166" i="1"/>
  <c r="N166" i="5" a="1"/>
  <c r="I165" i="1"/>
  <c r="N165" i="5" a="1"/>
  <c r="I164" i="1"/>
  <c r="N164" i="5" a="1"/>
  <c r="I163" i="1"/>
  <c r="N163" i="5" a="1"/>
  <c r="I162" i="1"/>
  <c r="N162" i="5" a="1"/>
  <c r="I161" i="1"/>
  <c r="N161" i="5" a="1"/>
  <c r="I160" i="1"/>
  <c r="N160" i="5" a="1"/>
  <c r="I159" i="1"/>
  <c r="N159" i="5" a="1"/>
  <c r="I158" i="1"/>
  <c r="N158" i="5" a="1"/>
  <c r="I157" i="1"/>
  <c r="N157" i="5" a="1"/>
  <c r="I156" i="1"/>
  <c r="N156" i="5" a="1"/>
  <c r="I155" i="1"/>
  <c r="N155" i="5" a="1"/>
  <c r="I154" i="1"/>
  <c r="N154" i="5" a="1"/>
  <c r="I153" i="1"/>
  <c r="N153" i="5" a="1"/>
  <c r="I152" i="1"/>
  <c r="N152" i="5" a="1"/>
  <c r="I151" i="1"/>
  <c r="N151" i="5" a="1"/>
  <c r="I150" i="1"/>
  <c r="N150" i="5" a="1"/>
  <c r="I149" i="1"/>
  <c r="N149" i="5" a="1"/>
  <c r="I148" i="1"/>
  <c r="N148" i="5" a="1"/>
  <c r="I147" i="1"/>
  <c r="N147" i="5" a="1"/>
  <c r="I146" i="1"/>
  <c r="N146" i="5" a="1"/>
  <c r="I145" i="1"/>
  <c r="N145" i="5" a="1"/>
  <c r="I144" i="1"/>
  <c r="N144" i="5" a="1"/>
  <c r="I143" i="1"/>
  <c r="N143" i="5" a="1"/>
  <c r="I142" i="1"/>
  <c r="N142" i="5" a="1"/>
  <c r="I141" i="1"/>
  <c r="N141" i="5" a="1"/>
  <c r="I140" i="1"/>
  <c r="N140" i="5" a="1"/>
  <c r="I139" i="1"/>
  <c r="N139" i="5" a="1"/>
  <c r="I138" i="1"/>
  <c r="N138" i="5" a="1"/>
  <c r="I137" i="1"/>
  <c r="N137" i="5" a="1"/>
  <c r="I136" i="1"/>
  <c r="N136" i="5" a="1"/>
  <c r="I135" i="1"/>
  <c r="N135" i="5" a="1"/>
  <c r="I134" i="1"/>
  <c r="N134" i="5" a="1"/>
  <c r="I133" i="1"/>
  <c r="N133" i="5" a="1"/>
  <c r="I132" i="1"/>
  <c r="N132" i="5" a="1"/>
  <c r="I131" i="1"/>
  <c r="N131" i="5" a="1"/>
  <c r="I130" i="1"/>
  <c r="N130" i="5" a="1"/>
  <c r="I129" i="1"/>
  <c r="N129" i="5" a="1"/>
  <c r="I128" i="1"/>
  <c r="N128" i="5" a="1"/>
  <c r="I127" i="1"/>
  <c r="N127" i="5" a="1"/>
  <c r="I126" i="1"/>
  <c r="N126" i="5" a="1"/>
  <c r="I125" i="1"/>
  <c r="N125" i="5" a="1"/>
  <c r="I124" i="1"/>
  <c r="N124" i="5" a="1"/>
  <c r="I123" i="1"/>
  <c r="N123" i="5" a="1"/>
  <c r="I122" i="1"/>
  <c r="N122" i="5" a="1"/>
  <c r="I121" i="1"/>
  <c r="N121" i="5" a="1"/>
  <c r="I120" i="1"/>
  <c r="N120" i="5" a="1"/>
  <c r="I119" i="1"/>
  <c r="N119" i="5" a="1"/>
  <c r="I118" i="1"/>
  <c r="N118" i="5" a="1"/>
  <c r="I117" i="1"/>
  <c r="N117" i="5" a="1"/>
  <c r="I116" i="1"/>
  <c r="N116" i="5" a="1"/>
  <c r="I115" i="1"/>
  <c r="N115" i="5" a="1"/>
  <c r="I114" i="1"/>
  <c r="N114" i="5" a="1"/>
  <c r="I113" i="1"/>
  <c r="N113" i="5" a="1"/>
  <c r="I112" i="1"/>
  <c r="N112" i="5" a="1"/>
  <c r="I111" i="1"/>
  <c r="N111" i="5" a="1"/>
  <c r="I110" i="1"/>
  <c r="N110" i="5" a="1"/>
  <c r="I109" i="1"/>
  <c r="N109" i="5" a="1"/>
  <c r="I108" i="1"/>
  <c r="N108" i="5" a="1"/>
  <c r="I107" i="1"/>
  <c r="N107" i="5" a="1"/>
  <c r="I106" i="1"/>
  <c r="N106" i="5" a="1"/>
  <c r="I105" i="1"/>
  <c r="N105" i="5" a="1"/>
  <c r="I104" i="1"/>
  <c r="N104" i="5" a="1"/>
  <c r="I103" i="1"/>
  <c r="N103" i="5" a="1"/>
  <c r="I102" i="1"/>
  <c r="N102" i="5" a="1"/>
  <c r="I101" i="1"/>
  <c r="N101" i="5" a="1"/>
  <c r="I100" i="1"/>
  <c r="N100" i="5" a="1"/>
  <c r="I99" i="1"/>
  <c r="N99" i="5" a="1"/>
  <c r="I98" i="1"/>
  <c r="N98" i="5" a="1"/>
  <c r="I97" i="1"/>
  <c r="N97" i="5" a="1"/>
  <c r="I96" i="1"/>
  <c r="N96" i="5" a="1"/>
  <c r="I95" i="1"/>
  <c r="N95" i="5" a="1"/>
  <c r="I94" i="1"/>
  <c r="N94" i="5" a="1"/>
  <c r="I93" i="1"/>
  <c r="N93" i="5" a="1"/>
  <c r="I92" i="1"/>
  <c r="N92" i="5" a="1"/>
  <c r="I91" i="1"/>
  <c r="N91" i="5" a="1"/>
  <c r="I90" i="1"/>
  <c r="N90" i="5" a="1"/>
  <c r="I89" i="1"/>
  <c r="N89" i="5" a="1"/>
  <c r="I88" i="1"/>
  <c r="N88" i="5" a="1"/>
  <c r="I87" i="1"/>
  <c r="N87" i="5" a="1"/>
  <c r="I86" i="1"/>
  <c r="N86" i="5" a="1"/>
  <c r="I85" i="1"/>
  <c r="N85" i="5" a="1"/>
  <c r="I84" i="1"/>
  <c r="N84" i="5" a="1"/>
  <c r="I83" i="1"/>
  <c r="N83" i="5" a="1"/>
  <c r="I82" i="1"/>
  <c r="N82" i="5" a="1"/>
  <c r="I81" i="1"/>
  <c r="N81" i="5" a="1"/>
  <c r="I80" i="1"/>
  <c r="N80" i="5" a="1"/>
  <c r="I79" i="1"/>
  <c r="N79" i="5" a="1"/>
  <c r="I78" i="1"/>
  <c r="N78" i="5" a="1"/>
  <c r="I77" i="1"/>
  <c r="N77" i="5" a="1"/>
  <c r="I76" i="1"/>
  <c r="N76" i="5" a="1"/>
  <c r="I75" i="1"/>
  <c r="N75" i="5" a="1"/>
  <c r="I74" i="1"/>
  <c r="N74" i="5" a="1"/>
  <c r="I73" i="1"/>
  <c r="N73" i="5" a="1"/>
  <c r="I72" i="1"/>
  <c r="N72" i="5" a="1"/>
  <c r="I71" i="1"/>
  <c r="N71" i="5" a="1"/>
  <c r="I70" i="1"/>
  <c r="N70" i="5" a="1"/>
  <c r="I69" i="1"/>
  <c r="N69" i="5" a="1"/>
  <c r="I68" i="1"/>
  <c r="N68" i="5" a="1"/>
  <c r="I67" i="1"/>
  <c r="N67" i="5" a="1"/>
  <c r="I66" i="1"/>
  <c r="N66" i="5" a="1"/>
  <c r="I65" i="1"/>
  <c r="N65" i="5" a="1"/>
  <c r="I64" i="1"/>
  <c r="N64" i="5" a="1"/>
  <c r="I63" i="1"/>
  <c r="N63" i="5" a="1"/>
  <c r="I62" i="1"/>
  <c r="N62" i="5" a="1"/>
  <c r="I61" i="1"/>
  <c r="N61" i="5" a="1"/>
  <c r="I60" i="1"/>
  <c r="N60" i="5" a="1"/>
  <c r="T21" i="6" a="1"/>
  <c r="K21" i="6" a="1"/>
  <c r="K21" i="6" s="1"/>
  <c r="B21" i="6" a="1"/>
  <c r="F23" i="6" s="1"/>
  <c r="I2" i="1" l="1"/>
  <c r="I4" i="1"/>
  <c r="U4" i="1"/>
  <c r="I6" i="1"/>
  <c r="U6" i="1"/>
  <c r="I8" i="1"/>
  <c r="U8" i="1"/>
  <c r="I10" i="1"/>
  <c r="U10" i="1"/>
  <c r="I12" i="1"/>
  <c r="U12" i="1"/>
  <c r="I14" i="1"/>
  <c r="U14" i="1"/>
  <c r="I16" i="1"/>
  <c r="U16" i="1"/>
  <c r="I18" i="1"/>
  <c r="U18" i="1"/>
  <c r="I20" i="1"/>
  <c r="U20" i="1"/>
  <c r="I22" i="1"/>
  <c r="U22" i="1"/>
  <c r="I24" i="1"/>
  <c r="U24" i="1"/>
  <c r="I26" i="1"/>
  <c r="U26" i="1"/>
  <c r="I28" i="1"/>
  <c r="U28" i="1"/>
  <c r="I30" i="1"/>
  <c r="U30" i="1"/>
  <c r="I32" i="1"/>
  <c r="U32" i="1"/>
  <c r="I34" i="1"/>
  <c r="U34" i="1"/>
  <c r="I36" i="1"/>
  <c r="U36" i="1"/>
  <c r="I38" i="1"/>
  <c r="U38" i="1"/>
  <c r="I40" i="1"/>
  <c r="U40" i="1"/>
  <c r="I42" i="1"/>
  <c r="U42" i="1"/>
  <c r="I44" i="1"/>
  <c r="U44" i="1"/>
  <c r="I46" i="1"/>
  <c r="U46" i="1"/>
  <c r="I48" i="1"/>
  <c r="U48" i="1"/>
  <c r="I50" i="1"/>
  <c r="U50" i="1"/>
  <c r="I52" i="1"/>
  <c r="U52" i="1"/>
  <c r="I54" i="1"/>
  <c r="U54" i="1"/>
  <c r="I56" i="1"/>
  <c r="U56" i="1"/>
  <c r="I58" i="1"/>
  <c r="U58" i="1"/>
  <c r="I3" i="1"/>
  <c r="U3" i="1"/>
  <c r="I5" i="1"/>
  <c r="U5" i="1"/>
  <c r="I7" i="1"/>
  <c r="U7" i="1"/>
  <c r="I9" i="1"/>
  <c r="U9" i="1"/>
  <c r="I11" i="1"/>
  <c r="U11" i="1"/>
  <c r="I13" i="1"/>
  <c r="U13" i="1"/>
  <c r="I15" i="1"/>
  <c r="U15" i="1"/>
  <c r="I17" i="1"/>
  <c r="U17" i="1"/>
  <c r="I19" i="1"/>
  <c r="U19" i="1"/>
  <c r="I21" i="1"/>
  <c r="U21" i="1"/>
  <c r="I23" i="1"/>
  <c r="U23" i="1"/>
  <c r="I25" i="1"/>
  <c r="U25" i="1"/>
  <c r="I27" i="1"/>
  <c r="U27" i="1"/>
  <c r="I29" i="1"/>
  <c r="U29" i="1"/>
  <c r="I31" i="1"/>
  <c r="U31" i="1"/>
  <c r="I33" i="1"/>
  <c r="U33" i="1"/>
  <c r="I35" i="1"/>
  <c r="U35" i="1"/>
  <c r="I37" i="1"/>
  <c r="U37" i="1"/>
  <c r="I39" i="1"/>
  <c r="U39" i="1"/>
  <c r="I41" i="1"/>
  <c r="U41" i="1"/>
  <c r="I43" i="1"/>
  <c r="U43" i="1"/>
  <c r="I45" i="1"/>
  <c r="U45" i="1"/>
  <c r="I47" i="1"/>
  <c r="U47" i="1"/>
  <c r="I49" i="1"/>
  <c r="U49" i="1"/>
  <c r="I51" i="1"/>
  <c r="U51" i="1"/>
  <c r="I53" i="1"/>
  <c r="U53" i="1"/>
  <c r="I55" i="1"/>
  <c r="U55" i="1"/>
  <c r="I57" i="1"/>
  <c r="U57" i="1"/>
  <c r="I59" i="1"/>
  <c r="U59" i="1"/>
  <c r="P69" i="5"/>
  <c r="S69" i="1" s="1"/>
  <c r="N69" i="5"/>
  <c r="Q69" i="1" s="1"/>
  <c r="O69" i="5"/>
  <c r="R69" i="1" s="1"/>
  <c r="P75" i="5"/>
  <c r="S75" i="1" s="1"/>
  <c r="O75" i="5"/>
  <c r="R75" i="1" s="1"/>
  <c r="N75" i="5"/>
  <c r="Q75" i="1" s="1"/>
  <c r="P81" i="5"/>
  <c r="S81" i="1" s="1"/>
  <c r="N81" i="5"/>
  <c r="Q81" i="1" s="1"/>
  <c r="O81" i="5"/>
  <c r="R81" i="1" s="1"/>
  <c r="P87" i="5"/>
  <c r="S87" i="1" s="1"/>
  <c r="O87" i="5"/>
  <c r="R87" i="1" s="1"/>
  <c r="N87" i="5"/>
  <c r="Q87" i="1" s="1"/>
  <c r="P93" i="5"/>
  <c r="S93" i="1" s="1"/>
  <c r="N93" i="5"/>
  <c r="Q93" i="1" s="1"/>
  <c r="O93" i="5"/>
  <c r="R93" i="1" s="1"/>
  <c r="P97" i="5"/>
  <c r="S97" i="1" s="1"/>
  <c r="N97" i="5"/>
  <c r="Q97" i="1" s="1"/>
  <c r="O97" i="5"/>
  <c r="R97" i="1" s="1"/>
  <c r="P105" i="5"/>
  <c r="S105" i="1" s="1"/>
  <c r="N105" i="5"/>
  <c r="Q105" i="1" s="1"/>
  <c r="O105" i="5"/>
  <c r="R105" i="1" s="1"/>
  <c r="P111" i="5"/>
  <c r="S111" i="1" s="1"/>
  <c r="O111" i="5"/>
  <c r="R111" i="1" s="1"/>
  <c r="N111" i="5"/>
  <c r="Q111" i="1" s="1"/>
  <c r="P119" i="5"/>
  <c r="S119" i="1" s="1"/>
  <c r="O119" i="5"/>
  <c r="R119" i="1" s="1"/>
  <c r="N119" i="5"/>
  <c r="Q119" i="1" s="1"/>
  <c r="P125" i="5"/>
  <c r="S125" i="1" s="1"/>
  <c r="N125" i="5"/>
  <c r="Q125" i="1" s="1"/>
  <c r="O125" i="5"/>
  <c r="R125" i="1" s="1"/>
  <c r="P131" i="5"/>
  <c r="S131" i="1" s="1"/>
  <c r="O131" i="5"/>
  <c r="R131" i="1" s="1"/>
  <c r="N131" i="5"/>
  <c r="Q131" i="1" s="1"/>
  <c r="P137" i="5"/>
  <c r="S137" i="1" s="1"/>
  <c r="N137" i="5"/>
  <c r="Q137" i="1" s="1"/>
  <c r="O137" i="5"/>
  <c r="R137" i="1" s="1"/>
  <c r="P143" i="5"/>
  <c r="S143" i="1" s="1"/>
  <c r="O143" i="5"/>
  <c r="R143" i="1" s="1"/>
  <c r="N143" i="5"/>
  <c r="Q143" i="1" s="1"/>
  <c r="P149" i="5"/>
  <c r="S149" i="1" s="1"/>
  <c r="N149" i="5"/>
  <c r="Q149" i="1" s="1"/>
  <c r="O149" i="5"/>
  <c r="R149" i="1" s="1"/>
  <c r="P155" i="5"/>
  <c r="S155" i="1" s="1"/>
  <c r="O155" i="5"/>
  <c r="R155" i="1" s="1"/>
  <c r="N155" i="5"/>
  <c r="Q155" i="1" s="1"/>
  <c r="P161" i="5"/>
  <c r="S161" i="1" s="1"/>
  <c r="N161" i="5"/>
  <c r="Q161" i="1" s="1"/>
  <c r="O161" i="5"/>
  <c r="R161" i="1" s="1"/>
  <c r="P165" i="5"/>
  <c r="S165" i="1" s="1"/>
  <c r="N165" i="5"/>
  <c r="Q165" i="1" s="1"/>
  <c r="O165" i="5"/>
  <c r="R165" i="1" s="1"/>
  <c r="P171" i="5"/>
  <c r="S171" i="1" s="1"/>
  <c r="O171" i="5"/>
  <c r="R171" i="1" s="1"/>
  <c r="N171" i="5"/>
  <c r="Q171" i="1" s="1"/>
  <c r="P173" i="5"/>
  <c r="S173" i="1" s="1"/>
  <c r="N173" i="5"/>
  <c r="Q173" i="1" s="1"/>
  <c r="O173" i="5"/>
  <c r="R173" i="1" s="1"/>
  <c r="P175" i="5"/>
  <c r="S175" i="1" s="1"/>
  <c r="O175" i="5"/>
  <c r="R175" i="1" s="1"/>
  <c r="N175" i="5"/>
  <c r="Q175" i="1" s="1"/>
  <c r="P177" i="5"/>
  <c r="S177" i="1" s="1"/>
  <c r="N177" i="5"/>
  <c r="Q177" i="1" s="1"/>
  <c r="O177" i="5"/>
  <c r="R177" i="1" s="1"/>
  <c r="P179" i="5"/>
  <c r="S179" i="1" s="1"/>
  <c r="O179" i="5"/>
  <c r="R179" i="1" s="1"/>
  <c r="N179" i="5"/>
  <c r="Q179" i="1" s="1"/>
  <c r="P181" i="5"/>
  <c r="S181" i="1" s="1"/>
  <c r="N181" i="5"/>
  <c r="Q181" i="1" s="1"/>
  <c r="O181" i="5"/>
  <c r="R181" i="1" s="1"/>
  <c r="P183" i="5"/>
  <c r="S183" i="1" s="1"/>
  <c r="O183" i="5"/>
  <c r="R183" i="1" s="1"/>
  <c r="N183" i="5"/>
  <c r="Q183" i="1" s="1"/>
  <c r="P185" i="5"/>
  <c r="S185" i="1" s="1"/>
  <c r="N185" i="5"/>
  <c r="Q185" i="1" s="1"/>
  <c r="O185" i="5"/>
  <c r="R185" i="1" s="1"/>
  <c r="P187" i="5"/>
  <c r="S187" i="1" s="1"/>
  <c r="O187" i="5"/>
  <c r="R187" i="1" s="1"/>
  <c r="N187" i="5"/>
  <c r="Q187" i="1" s="1"/>
  <c r="P189" i="5"/>
  <c r="S189" i="1" s="1"/>
  <c r="N189" i="5"/>
  <c r="Q189" i="1" s="1"/>
  <c r="O189" i="5"/>
  <c r="R189" i="1" s="1"/>
  <c r="P191" i="5"/>
  <c r="S191" i="1" s="1"/>
  <c r="O191" i="5"/>
  <c r="R191" i="1" s="1"/>
  <c r="N191" i="5"/>
  <c r="Q191" i="1" s="1"/>
  <c r="P193" i="5"/>
  <c r="S193" i="1" s="1"/>
  <c r="N193" i="5"/>
  <c r="Q193" i="1" s="1"/>
  <c r="O193" i="5"/>
  <c r="R193" i="1" s="1"/>
  <c r="O195" i="5"/>
  <c r="R195" i="1" s="1"/>
  <c r="N195" i="5"/>
  <c r="Q195" i="1" s="1"/>
  <c r="P195" i="5"/>
  <c r="S195" i="1" s="1"/>
  <c r="O197" i="5"/>
  <c r="R197" i="1" s="1"/>
  <c r="N197" i="5"/>
  <c r="Q197" i="1" s="1"/>
  <c r="P197" i="5"/>
  <c r="S197" i="1" s="1"/>
  <c r="N2" i="5"/>
  <c r="Q2" i="1" s="1"/>
  <c r="P2" i="5"/>
  <c r="S2" i="1" s="1"/>
  <c r="O2" i="5"/>
  <c r="R2" i="1" s="1"/>
  <c r="N4" i="5"/>
  <c r="Q4" i="1" s="1"/>
  <c r="P4" i="5"/>
  <c r="S4" i="1" s="1"/>
  <c r="O4" i="5"/>
  <c r="R4" i="1" s="1"/>
  <c r="N6" i="5"/>
  <c r="Q6" i="1" s="1"/>
  <c r="O6" i="5"/>
  <c r="R6" i="1" s="1"/>
  <c r="P6" i="5"/>
  <c r="S6" i="1" s="1"/>
  <c r="N8" i="5"/>
  <c r="Q8" i="1" s="1"/>
  <c r="P8" i="5"/>
  <c r="S8" i="1" s="1"/>
  <c r="O8" i="5"/>
  <c r="R8" i="1" s="1"/>
  <c r="N10" i="5"/>
  <c r="Q10" i="1" s="1"/>
  <c r="O10" i="5"/>
  <c r="R10" i="1" s="1"/>
  <c r="P10" i="5"/>
  <c r="S10" i="1" s="1"/>
  <c r="N12" i="5"/>
  <c r="Q12" i="1" s="1"/>
  <c r="P12" i="5"/>
  <c r="S12" i="1" s="1"/>
  <c r="O12" i="5"/>
  <c r="R12" i="1" s="1"/>
  <c r="N14" i="5"/>
  <c r="Q14" i="1" s="1"/>
  <c r="P14" i="5"/>
  <c r="S14" i="1" s="1"/>
  <c r="O14" i="5"/>
  <c r="R14" i="1" s="1"/>
  <c r="N16" i="5"/>
  <c r="Q16" i="1" s="1"/>
  <c r="O16" i="5"/>
  <c r="R16" i="1" s="1"/>
  <c r="P16" i="5"/>
  <c r="S16" i="1" s="1"/>
  <c r="N18" i="5"/>
  <c r="Q18" i="1" s="1"/>
  <c r="O18" i="5"/>
  <c r="R18" i="1" s="1"/>
  <c r="P18" i="5"/>
  <c r="S18" i="1" s="1"/>
  <c r="N20" i="5"/>
  <c r="Q20" i="1" s="1"/>
  <c r="P20" i="5"/>
  <c r="S20" i="1" s="1"/>
  <c r="O20" i="5"/>
  <c r="R20" i="1" s="1"/>
  <c r="N22" i="5"/>
  <c r="Q22" i="1" s="1"/>
  <c r="O22" i="5"/>
  <c r="R22" i="1" s="1"/>
  <c r="P22" i="5"/>
  <c r="S22" i="1" s="1"/>
  <c r="N24" i="5"/>
  <c r="Q24" i="1" s="1"/>
  <c r="P24" i="5"/>
  <c r="S24" i="1" s="1"/>
  <c r="O24" i="5"/>
  <c r="R24" i="1" s="1"/>
  <c r="N26" i="5"/>
  <c r="Q26" i="1" s="1"/>
  <c r="P26" i="5"/>
  <c r="S26" i="1" s="1"/>
  <c r="O26" i="5"/>
  <c r="R26" i="1" s="1"/>
  <c r="N28" i="5"/>
  <c r="Q28" i="1" s="1"/>
  <c r="P28" i="5"/>
  <c r="S28" i="1" s="1"/>
  <c r="O28" i="5"/>
  <c r="R28" i="1" s="1"/>
  <c r="N30" i="5"/>
  <c r="Q30" i="1" s="1"/>
  <c r="O30" i="5"/>
  <c r="R30" i="1" s="1"/>
  <c r="P30" i="5"/>
  <c r="S30" i="1" s="1"/>
  <c r="N32" i="5"/>
  <c r="Q32" i="1" s="1"/>
  <c r="P32" i="5"/>
  <c r="S32" i="1" s="1"/>
  <c r="O32" i="5"/>
  <c r="R32" i="1" s="1"/>
  <c r="N34" i="5"/>
  <c r="Q34" i="1" s="1"/>
  <c r="P34" i="5"/>
  <c r="S34" i="1" s="1"/>
  <c r="O34" i="5"/>
  <c r="R34" i="1" s="1"/>
  <c r="N36" i="5"/>
  <c r="Q36" i="1" s="1"/>
  <c r="P36" i="5"/>
  <c r="S36" i="1" s="1"/>
  <c r="O36" i="5"/>
  <c r="R36" i="1" s="1"/>
  <c r="N38" i="5"/>
  <c r="Q38" i="1" s="1"/>
  <c r="O38" i="5"/>
  <c r="R38" i="1" s="1"/>
  <c r="P38" i="5"/>
  <c r="S38" i="1" s="1"/>
  <c r="N40" i="5"/>
  <c r="Q40" i="1" s="1"/>
  <c r="P40" i="5"/>
  <c r="S40" i="1" s="1"/>
  <c r="O40" i="5"/>
  <c r="R40" i="1" s="1"/>
  <c r="N42" i="5"/>
  <c r="Q42" i="1" s="1"/>
  <c r="P42" i="5"/>
  <c r="S42" i="1" s="1"/>
  <c r="O42" i="5"/>
  <c r="R42" i="1" s="1"/>
  <c r="N44" i="5"/>
  <c r="Q44" i="1" s="1"/>
  <c r="P44" i="5"/>
  <c r="S44" i="1" s="1"/>
  <c r="O44" i="5"/>
  <c r="R44" i="1" s="1"/>
  <c r="N46" i="5"/>
  <c r="Q46" i="1" s="1"/>
  <c r="O46" i="5"/>
  <c r="R46" i="1" s="1"/>
  <c r="P46" i="5"/>
  <c r="S46" i="1" s="1"/>
  <c r="N48" i="5"/>
  <c r="Q48" i="1" s="1"/>
  <c r="P48" i="5"/>
  <c r="S48" i="1" s="1"/>
  <c r="O48" i="5"/>
  <c r="R48" i="1" s="1"/>
  <c r="N50" i="5"/>
  <c r="Q50" i="1" s="1"/>
  <c r="P50" i="5"/>
  <c r="S50" i="1" s="1"/>
  <c r="O50" i="5"/>
  <c r="R50" i="1" s="1"/>
  <c r="N52" i="5"/>
  <c r="Q52" i="1" s="1"/>
  <c r="P52" i="5"/>
  <c r="S52" i="1" s="1"/>
  <c r="O52" i="5"/>
  <c r="R52" i="1" s="1"/>
  <c r="N54" i="5"/>
  <c r="Q54" i="1" s="1"/>
  <c r="O54" i="5"/>
  <c r="R54" i="1" s="1"/>
  <c r="P54" i="5"/>
  <c r="S54" i="1" s="1"/>
  <c r="N56" i="5"/>
  <c r="Q56" i="1" s="1"/>
  <c r="P56" i="5"/>
  <c r="S56" i="1" s="1"/>
  <c r="O56" i="5"/>
  <c r="R56" i="1" s="1"/>
  <c r="N58" i="5"/>
  <c r="Q58" i="1" s="1"/>
  <c r="P58" i="5"/>
  <c r="S58" i="1" s="1"/>
  <c r="O58" i="5"/>
  <c r="R58" i="1" s="1"/>
  <c r="P63" i="5"/>
  <c r="S63" i="1" s="1"/>
  <c r="O63" i="5"/>
  <c r="R63" i="1" s="1"/>
  <c r="N63" i="5"/>
  <c r="Q63" i="1" s="1"/>
  <c r="P67" i="5"/>
  <c r="S67" i="1" s="1"/>
  <c r="O67" i="5"/>
  <c r="R67" i="1" s="1"/>
  <c r="N67" i="5"/>
  <c r="Q67" i="1" s="1"/>
  <c r="P71" i="5"/>
  <c r="S71" i="1" s="1"/>
  <c r="O71" i="5"/>
  <c r="R71" i="1" s="1"/>
  <c r="N71" i="5"/>
  <c r="Q71" i="1" s="1"/>
  <c r="P77" i="5"/>
  <c r="S77" i="1" s="1"/>
  <c r="N77" i="5"/>
  <c r="Q77" i="1" s="1"/>
  <c r="O77" i="5"/>
  <c r="R77" i="1" s="1"/>
  <c r="P83" i="5"/>
  <c r="S83" i="1" s="1"/>
  <c r="O83" i="5"/>
  <c r="R83" i="1" s="1"/>
  <c r="N83" i="5"/>
  <c r="Q83" i="1" s="1"/>
  <c r="P89" i="5"/>
  <c r="S89" i="1" s="1"/>
  <c r="N89" i="5"/>
  <c r="Q89" i="1" s="1"/>
  <c r="O89" i="5"/>
  <c r="R89" i="1" s="1"/>
  <c r="P95" i="5"/>
  <c r="S95" i="1" s="1"/>
  <c r="O95" i="5"/>
  <c r="R95" i="1" s="1"/>
  <c r="N95" i="5"/>
  <c r="Q95" i="1" s="1"/>
  <c r="P101" i="5"/>
  <c r="S101" i="1" s="1"/>
  <c r="N101" i="5"/>
  <c r="Q101" i="1" s="1"/>
  <c r="O101" i="5"/>
  <c r="R101" i="1" s="1"/>
  <c r="P107" i="5"/>
  <c r="S107" i="1" s="1"/>
  <c r="O107" i="5"/>
  <c r="R107" i="1" s="1"/>
  <c r="N107" i="5"/>
  <c r="Q107" i="1" s="1"/>
  <c r="P113" i="5"/>
  <c r="S113" i="1" s="1"/>
  <c r="N113" i="5"/>
  <c r="Q113" i="1" s="1"/>
  <c r="O113" i="5"/>
  <c r="R113" i="1" s="1"/>
  <c r="P115" i="5"/>
  <c r="S115" i="1" s="1"/>
  <c r="O115" i="5"/>
  <c r="R115" i="1" s="1"/>
  <c r="N115" i="5"/>
  <c r="Q115" i="1" s="1"/>
  <c r="P121" i="5"/>
  <c r="S121" i="1" s="1"/>
  <c r="N121" i="5"/>
  <c r="Q121" i="1" s="1"/>
  <c r="O121" i="5"/>
  <c r="R121" i="1" s="1"/>
  <c r="P127" i="5"/>
  <c r="S127" i="1" s="1"/>
  <c r="O127" i="5"/>
  <c r="R127" i="1" s="1"/>
  <c r="N127" i="5"/>
  <c r="Q127" i="1" s="1"/>
  <c r="P133" i="5"/>
  <c r="S133" i="1" s="1"/>
  <c r="N133" i="5"/>
  <c r="Q133" i="1" s="1"/>
  <c r="O133" i="5"/>
  <c r="R133" i="1" s="1"/>
  <c r="P139" i="5"/>
  <c r="S139" i="1" s="1"/>
  <c r="O139" i="5"/>
  <c r="R139" i="1" s="1"/>
  <c r="N139" i="5"/>
  <c r="Q139" i="1" s="1"/>
  <c r="P141" i="5"/>
  <c r="S141" i="1" s="1"/>
  <c r="N141" i="5"/>
  <c r="Q141" i="1" s="1"/>
  <c r="O141" i="5"/>
  <c r="R141" i="1" s="1"/>
  <c r="P147" i="5"/>
  <c r="S147" i="1" s="1"/>
  <c r="O147" i="5"/>
  <c r="R147" i="1" s="1"/>
  <c r="N147" i="5"/>
  <c r="Q147" i="1" s="1"/>
  <c r="P153" i="5"/>
  <c r="S153" i="1" s="1"/>
  <c r="N153" i="5"/>
  <c r="Q153" i="1" s="1"/>
  <c r="O153" i="5"/>
  <c r="R153" i="1" s="1"/>
  <c r="P159" i="5"/>
  <c r="S159" i="1" s="1"/>
  <c r="O159" i="5"/>
  <c r="R159" i="1" s="1"/>
  <c r="N159" i="5"/>
  <c r="Q159" i="1" s="1"/>
  <c r="P167" i="5"/>
  <c r="S167" i="1" s="1"/>
  <c r="O167" i="5"/>
  <c r="R167" i="1" s="1"/>
  <c r="N167" i="5"/>
  <c r="Q167" i="1" s="1"/>
  <c r="N60" i="5"/>
  <c r="Q60" i="1" s="1"/>
  <c r="P60" i="5"/>
  <c r="S60" i="1" s="1"/>
  <c r="O60" i="5"/>
  <c r="R60" i="1" s="1"/>
  <c r="P66" i="5"/>
  <c r="S66" i="1" s="1"/>
  <c r="O66" i="5"/>
  <c r="R66" i="1" s="1"/>
  <c r="N66" i="5"/>
  <c r="Q66" i="1" s="1"/>
  <c r="P80" i="5"/>
  <c r="S80" i="1" s="1"/>
  <c r="N80" i="5"/>
  <c r="Q80" i="1" s="1"/>
  <c r="O80" i="5"/>
  <c r="R80" i="1" s="1"/>
  <c r="P84" i="5"/>
  <c r="S84" i="1" s="1"/>
  <c r="O84" i="5"/>
  <c r="R84" i="1" s="1"/>
  <c r="N84" i="5"/>
  <c r="Q84" i="1" s="1"/>
  <c r="P86" i="5"/>
  <c r="S86" i="1" s="1"/>
  <c r="O86" i="5"/>
  <c r="R86" i="1" s="1"/>
  <c r="N86" i="5"/>
  <c r="Q86" i="1" s="1"/>
  <c r="P90" i="5"/>
  <c r="S90" i="1" s="1"/>
  <c r="N90" i="5"/>
  <c r="Q90" i="1" s="1"/>
  <c r="O90" i="5"/>
  <c r="R90" i="1" s="1"/>
  <c r="P94" i="5"/>
  <c r="S94" i="1" s="1"/>
  <c r="O94" i="5"/>
  <c r="R94" i="1" s="1"/>
  <c r="N94" i="5"/>
  <c r="Q94" i="1" s="1"/>
  <c r="P98" i="5"/>
  <c r="S98" i="1" s="1"/>
  <c r="N98" i="5"/>
  <c r="Q98" i="1" s="1"/>
  <c r="O98" i="5"/>
  <c r="R98" i="1" s="1"/>
  <c r="P102" i="5"/>
  <c r="S102" i="1" s="1"/>
  <c r="O102" i="5"/>
  <c r="R102" i="1" s="1"/>
  <c r="N102" i="5"/>
  <c r="Q102" i="1" s="1"/>
  <c r="P106" i="5"/>
  <c r="S106" i="1" s="1"/>
  <c r="N106" i="5"/>
  <c r="Q106" i="1" s="1"/>
  <c r="O106" i="5"/>
  <c r="R106" i="1" s="1"/>
  <c r="P108" i="5"/>
  <c r="S108" i="1" s="1"/>
  <c r="O108" i="5"/>
  <c r="R108" i="1" s="1"/>
  <c r="N108" i="5"/>
  <c r="Q108" i="1" s="1"/>
  <c r="P112" i="5"/>
  <c r="S112" i="1" s="1"/>
  <c r="N112" i="5"/>
  <c r="Q112" i="1" s="1"/>
  <c r="O112" i="5"/>
  <c r="R112" i="1" s="1"/>
  <c r="P116" i="5"/>
  <c r="S116" i="1" s="1"/>
  <c r="O116" i="5"/>
  <c r="R116" i="1" s="1"/>
  <c r="N116" i="5"/>
  <c r="Q116" i="1" s="1"/>
  <c r="P120" i="5"/>
  <c r="S120" i="1" s="1"/>
  <c r="N120" i="5"/>
  <c r="Q120" i="1" s="1"/>
  <c r="O120" i="5"/>
  <c r="R120" i="1" s="1"/>
  <c r="P124" i="5"/>
  <c r="S124" i="1" s="1"/>
  <c r="O124" i="5"/>
  <c r="R124" i="1" s="1"/>
  <c r="N124" i="5"/>
  <c r="Q124" i="1" s="1"/>
  <c r="P128" i="5"/>
  <c r="S128" i="1" s="1"/>
  <c r="N128" i="5"/>
  <c r="Q128" i="1" s="1"/>
  <c r="O128" i="5"/>
  <c r="R128" i="1" s="1"/>
  <c r="P132" i="5"/>
  <c r="S132" i="1" s="1"/>
  <c r="O132" i="5"/>
  <c r="R132" i="1" s="1"/>
  <c r="N132" i="5"/>
  <c r="Q132" i="1" s="1"/>
  <c r="P136" i="5"/>
  <c r="S136" i="1" s="1"/>
  <c r="N136" i="5"/>
  <c r="Q136" i="1" s="1"/>
  <c r="O136" i="5"/>
  <c r="R136" i="1" s="1"/>
  <c r="P140" i="5"/>
  <c r="S140" i="1" s="1"/>
  <c r="O140" i="5"/>
  <c r="R140" i="1" s="1"/>
  <c r="N140" i="5"/>
  <c r="Q140" i="1" s="1"/>
  <c r="P144" i="5"/>
  <c r="S144" i="1" s="1"/>
  <c r="N144" i="5"/>
  <c r="Q144" i="1" s="1"/>
  <c r="O144" i="5"/>
  <c r="R144" i="1" s="1"/>
  <c r="P150" i="5"/>
  <c r="S150" i="1" s="1"/>
  <c r="N150" i="5"/>
  <c r="Q150" i="1" s="1"/>
  <c r="O150" i="5"/>
  <c r="R150" i="1" s="1"/>
  <c r="P154" i="5"/>
  <c r="S154" i="1" s="1"/>
  <c r="N154" i="5"/>
  <c r="Q154" i="1" s="1"/>
  <c r="O154" i="5"/>
  <c r="R154" i="1" s="1"/>
  <c r="P158" i="5"/>
  <c r="S158" i="1" s="1"/>
  <c r="N158" i="5"/>
  <c r="Q158" i="1" s="1"/>
  <c r="O158" i="5"/>
  <c r="R158" i="1" s="1"/>
  <c r="P162" i="5"/>
  <c r="S162" i="1" s="1"/>
  <c r="N162" i="5"/>
  <c r="Q162" i="1" s="1"/>
  <c r="O162" i="5"/>
  <c r="R162" i="1" s="1"/>
  <c r="P166" i="5"/>
  <c r="S166" i="1" s="1"/>
  <c r="N166" i="5"/>
  <c r="Q166" i="1" s="1"/>
  <c r="O166" i="5"/>
  <c r="R166" i="1" s="1"/>
  <c r="P170" i="5"/>
  <c r="S170" i="1" s="1"/>
  <c r="N170" i="5"/>
  <c r="Q170" i="1" s="1"/>
  <c r="O170" i="5"/>
  <c r="R170" i="1" s="1"/>
  <c r="P174" i="5"/>
  <c r="S174" i="1" s="1"/>
  <c r="N174" i="5"/>
  <c r="Q174" i="1" s="1"/>
  <c r="O174" i="5"/>
  <c r="R174" i="1" s="1"/>
  <c r="P178" i="5"/>
  <c r="S178" i="1" s="1"/>
  <c r="N178" i="5"/>
  <c r="Q178" i="1" s="1"/>
  <c r="O178" i="5"/>
  <c r="R178" i="1" s="1"/>
  <c r="P182" i="5"/>
  <c r="S182" i="1" s="1"/>
  <c r="N182" i="5"/>
  <c r="Q182" i="1" s="1"/>
  <c r="O182" i="5"/>
  <c r="R182" i="1" s="1"/>
  <c r="P186" i="5"/>
  <c r="S186" i="1" s="1"/>
  <c r="N186" i="5"/>
  <c r="Q186" i="1" s="1"/>
  <c r="O186" i="5"/>
  <c r="R186" i="1" s="1"/>
  <c r="P190" i="5"/>
  <c r="S190" i="1" s="1"/>
  <c r="N190" i="5"/>
  <c r="Q190" i="1" s="1"/>
  <c r="O190" i="5"/>
  <c r="R190" i="1" s="1"/>
  <c r="P194" i="5"/>
  <c r="S194" i="1" s="1"/>
  <c r="N194" i="5"/>
  <c r="Q194" i="1" s="1"/>
  <c r="O194" i="5"/>
  <c r="R194" i="1" s="1"/>
  <c r="O198" i="5"/>
  <c r="R198" i="1" s="1"/>
  <c r="N198" i="5"/>
  <c r="Q198" i="1" s="1"/>
  <c r="P198" i="5"/>
  <c r="S198" i="1" s="1"/>
  <c r="N7" i="5"/>
  <c r="Q7" i="1" s="1"/>
  <c r="P7" i="5"/>
  <c r="S7" i="1" s="1"/>
  <c r="O7" i="5"/>
  <c r="R7" i="1" s="1"/>
  <c r="N11" i="5"/>
  <c r="Q11" i="1" s="1"/>
  <c r="O11" i="5"/>
  <c r="R11" i="1" s="1"/>
  <c r="P11" i="5"/>
  <c r="S11" i="1" s="1"/>
  <c r="N15" i="5"/>
  <c r="Q15" i="1" s="1"/>
  <c r="O15" i="5"/>
  <c r="R15" i="1" s="1"/>
  <c r="P15" i="5"/>
  <c r="S15" i="1" s="1"/>
  <c r="N19" i="5"/>
  <c r="Q19" i="1" s="1"/>
  <c r="O19" i="5"/>
  <c r="R19" i="1" s="1"/>
  <c r="P19" i="5"/>
  <c r="S19" i="1" s="1"/>
  <c r="N23" i="5"/>
  <c r="Q23" i="1" s="1"/>
  <c r="O23" i="5"/>
  <c r="R23" i="1" s="1"/>
  <c r="P23" i="5"/>
  <c r="S23" i="1" s="1"/>
  <c r="N27" i="5"/>
  <c r="Q27" i="1" s="1"/>
  <c r="O27" i="5"/>
  <c r="R27" i="1" s="1"/>
  <c r="P27" i="5"/>
  <c r="S27" i="1" s="1"/>
  <c r="N31" i="5"/>
  <c r="Q31" i="1" s="1"/>
  <c r="O31" i="5"/>
  <c r="R31" i="1" s="1"/>
  <c r="P31" i="5"/>
  <c r="S31" i="1" s="1"/>
  <c r="N33" i="5"/>
  <c r="Q33" i="1" s="1"/>
  <c r="O33" i="5"/>
  <c r="R33" i="1" s="1"/>
  <c r="P33" i="5"/>
  <c r="S33" i="1" s="1"/>
  <c r="N35" i="5"/>
  <c r="Q35" i="1" s="1"/>
  <c r="O35" i="5"/>
  <c r="R35" i="1" s="1"/>
  <c r="P35" i="5"/>
  <c r="S35" i="1" s="1"/>
  <c r="N37" i="5"/>
  <c r="Q37" i="1" s="1"/>
  <c r="P37" i="5"/>
  <c r="S37" i="1" s="1"/>
  <c r="O37" i="5"/>
  <c r="R37" i="1" s="1"/>
  <c r="N41" i="5"/>
  <c r="Q41" i="1" s="1"/>
  <c r="O41" i="5"/>
  <c r="R41" i="1" s="1"/>
  <c r="P41" i="5"/>
  <c r="S41" i="1" s="1"/>
  <c r="N43" i="5"/>
  <c r="Q43" i="1" s="1"/>
  <c r="O43" i="5"/>
  <c r="R43" i="1" s="1"/>
  <c r="P43" i="5"/>
  <c r="S43" i="1" s="1"/>
  <c r="N45" i="5"/>
  <c r="Q45" i="1" s="1"/>
  <c r="P45" i="5"/>
  <c r="S45" i="1" s="1"/>
  <c r="O45" i="5"/>
  <c r="R45" i="1" s="1"/>
  <c r="N47" i="5"/>
  <c r="Q47" i="1" s="1"/>
  <c r="O47" i="5"/>
  <c r="R47" i="1" s="1"/>
  <c r="P47" i="5"/>
  <c r="S47" i="1" s="1"/>
  <c r="N49" i="5"/>
  <c r="Q49" i="1" s="1"/>
  <c r="O49" i="5"/>
  <c r="R49" i="1" s="1"/>
  <c r="P49" i="5"/>
  <c r="S49" i="1" s="1"/>
  <c r="N51" i="5"/>
  <c r="Q51" i="1" s="1"/>
  <c r="O51" i="5"/>
  <c r="R51" i="1" s="1"/>
  <c r="P51" i="5"/>
  <c r="S51" i="1" s="1"/>
  <c r="N53" i="5"/>
  <c r="Q53" i="1" s="1"/>
  <c r="P53" i="5"/>
  <c r="S53" i="1" s="1"/>
  <c r="O53" i="5"/>
  <c r="R53" i="1" s="1"/>
  <c r="N55" i="5"/>
  <c r="Q55" i="1" s="1"/>
  <c r="O55" i="5"/>
  <c r="R55" i="1" s="1"/>
  <c r="P55" i="5"/>
  <c r="S55" i="1" s="1"/>
  <c r="N57" i="5"/>
  <c r="Q57" i="1" s="1"/>
  <c r="O57" i="5"/>
  <c r="R57" i="1" s="1"/>
  <c r="P57" i="5"/>
  <c r="S57" i="1" s="1"/>
  <c r="N59" i="5"/>
  <c r="Q59" i="1" s="1"/>
  <c r="O59" i="5"/>
  <c r="R59" i="1" s="1"/>
  <c r="P59" i="5"/>
  <c r="S59" i="1" s="1"/>
  <c r="N61" i="5"/>
  <c r="Q61" i="1" s="1"/>
  <c r="P61" i="5"/>
  <c r="S61" i="1" s="1"/>
  <c r="O61" i="5"/>
  <c r="R61" i="1" s="1"/>
  <c r="P65" i="5"/>
  <c r="S65" i="1" s="1"/>
  <c r="N65" i="5"/>
  <c r="Q65" i="1" s="1"/>
  <c r="O65" i="5"/>
  <c r="R65" i="1" s="1"/>
  <c r="P73" i="5"/>
  <c r="S73" i="1" s="1"/>
  <c r="N73" i="5"/>
  <c r="Q73" i="1" s="1"/>
  <c r="O73" i="5"/>
  <c r="R73" i="1" s="1"/>
  <c r="P79" i="5"/>
  <c r="S79" i="1" s="1"/>
  <c r="O79" i="5"/>
  <c r="R79" i="1" s="1"/>
  <c r="N79" i="5"/>
  <c r="Q79" i="1" s="1"/>
  <c r="P85" i="5"/>
  <c r="S85" i="1" s="1"/>
  <c r="N85" i="5"/>
  <c r="Q85" i="1" s="1"/>
  <c r="O85" i="5"/>
  <c r="R85" i="1" s="1"/>
  <c r="P91" i="5"/>
  <c r="S91" i="1" s="1"/>
  <c r="O91" i="5"/>
  <c r="R91" i="1" s="1"/>
  <c r="N91" i="5"/>
  <c r="Q91" i="1" s="1"/>
  <c r="P99" i="5"/>
  <c r="S99" i="1" s="1"/>
  <c r="O99" i="5"/>
  <c r="R99" i="1" s="1"/>
  <c r="N99" i="5"/>
  <c r="Q99" i="1" s="1"/>
  <c r="P103" i="5"/>
  <c r="S103" i="1" s="1"/>
  <c r="O103" i="5"/>
  <c r="R103" i="1" s="1"/>
  <c r="N103" i="5"/>
  <c r="Q103" i="1" s="1"/>
  <c r="P109" i="5"/>
  <c r="S109" i="1" s="1"/>
  <c r="N109" i="5"/>
  <c r="Q109" i="1" s="1"/>
  <c r="O109" i="5"/>
  <c r="R109" i="1" s="1"/>
  <c r="P117" i="5"/>
  <c r="S117" i="1" s="1"/>
  <c r="N117" i="5"/>
  <c r="Q117" i="1" s="1"/>
  <c r="O117" i="5"/>
  <c r="R117" i="1" s="1"/>
  <c r="P123" i="5"/>
  <c r="S123" i="1" s="1"/>
  <c r="O123" i="5"/>
  <c r="R123" i="1" s="1"/>
  <c r="N123" i="5"/>
  <c r="Q123" i="1" s="1"/>
  <c r="P129" i="5"/>
  <c r="S129" i="1" s="1"/>
  <c r="N129" i="5"/>
  <c r="Q129" i="1" s="1"/>
  <c r="O129" i="5"/>
  <c r="R129" i="1" s="1"/>
  <c r="P135" i="5"/>
  <c r="S135" i="1" s="1"/>
  <c r="O135" i="5"/>
  <c r="R135" i="1" s="1"/>
  <c r="N135" i="5"/>
  <c r="Q135" i="1" s="1"/>
  <c r="P145" i="5"/>
  <c r="S145" i="1" s="1"/>
  <c r="N145" i="5"/>
  <c r="Q145" i="1" s="1"/>
  <c r="O145" i="5"/>
  <c r="R145" i="1" s="1"/>
  <c r="P151" i="5"/>
  <c r="S151" i="1" s="1"/>
  <c r="O151" i="5"/>
  <c r="R151" i="1" s="1"/>
  <c r="N151" i="5"/>
  <c r="Q151" i="1" s="1"/>
  <c r="P157" i="5"/>
  <c r="S157" i="1" s="1"/>
  <c r="N157" i="5"/>
  <c r="Q157" i="1" s="1"/>
  <c r="O157" i="5"/>
  <c r="R157" i="1" s="1"/>
  <c r="P163" i="5"/>
  <c r="S163" i="1" s="1"/>
  <c r="O163" i="5"/>
  <c r="R163" i="1" s="1"/>
  <c r="N163" i="5"/>
  <c r="Q163" i="1" s="1"/>
  <c r="P169" i="5"/>
  <c r="S169" i="1" s="1"/>
  <c r="N169" i="5"/>
  <c r="Q169" i="1" s="1"/>
  <c r="O169" i="5"/>
  <c r="R169" i="1" s="1"/>
  <c r="P62" i="5"/>
  <c r="S62" i="1" s="1"/>
  <c r="O62" i="5"/>
  <c r="R62" i="1" s="1"/>
  <c r="N62" i="5"/>
  <c r="Q62" i="1" s="1"/>
  <c r="P64" i="5"/>
  <c r="S64" i="1" s="1"/>
  <c r="N64" i="5"/>
  <c r="Q64" i="1" s="1"/>
  <c r="O64" i="5"/>
  <c r="R64" i="1" s="1"/>
  <c r="P68" i="5"/>
  <c r="S68" i="1" s="1"/>
  <c r="N68" i="5"/>
  <c r="Q68" i="1" s="1"/>
  <c r="O68" i="5"/>
  <c r="R68" i="1" s="1"/>
  <c r="P70" i="5"/>
  <c r="S70" i="1" s="1"/>
  <c r="N70" i="5"/>
  <c r="Q70" i="1" s="1"/>
  <c r="O70" i="5"/>
  <c r="R70" i="1" s="1"/>
  <c r="P72" i="5"/>
  <c r="S72" i="1" s="1"/>
  <c r="O72" i="5"/>
  <c r="R72" i="1" s="1"/>
  <c r="N72" i="5"/>
  <c r="Q72" i="1" s="1"/>
  <c r="P74" i="5"/>
  <c r="S74" i="1" s="1"/>
  <c r="N74" i="5"/>
  <c r="Q74" i="1" s="1"/>
  <c r="O74" i="5"/>
  <c r="R74" i="1" s="1"/>
  <c r="P76" i="5"/>
  <c r="S76" i="1" s="1"/>
  <c r="O76" i="5"/>
  <c r="R76" i="1" s="1"/>
  <c r="N76" i="5"/>
  <c r="Q76" i="1" s="1"/>
  <c r="P78" i="5"/>
  <c r="S78" i="1" s="1"/>
  <c r="O78" i="5"/>
  <c r="R78" i="1" s="1"/>
  <c r="N78" i="5"/>
  <c r="Q78" i="1" s="1"/>
  <c r="P82" i="5"/>
  <c r="S82" i="1" s="1"/>
  <c r="N82" i="5"/>
  <c r="Q82" i="1" s="1"/>
  <c r="O82" i="5"/>
  <c r="R82" i="1" s="1"/>
  <c r="P88" i="5"/>
  <c r="S88" i="1" s="1"/>
  <c r="N88" i="5"/>
  <c r="Q88" i="1" s="1"/>
  <c r="O88" i="5"/>
  <c r="R88" i="1" s="1"/>
  <c r="P92" i="5"/>
  <c r="S92" i="1" s="1"/>
  <c r="O92" i="5"/>
  <c r="R92" i="1" s="1"/>
  <c r="N92" i="5"/>
  <c r="Q92" i="1" s="1"/>
  <c r="P96" i="5"/>
  <c r="S96" i="1" s="1"/>
  <c r="N96" i="5"/>
  <c r="Q96" i="1" s="1"/>
  <c r="O96" i="5"/>
  <c r="R96" i="1" s="1"/>
  <c r="P100" i="5"/>
  <c r="S100" i="1" s="1"/>
  <c r="O100" i="5"/>
  <c r="R100" i="1" s="1"/>
  <c r="N100" i="5"/>
  <c r="Q100" i="1" s="1"/>
  <c r="P104" i="5"/>
  <c r="S104" i="1" s="1"/>
  <c r="N104" i="5"/>
  <c r="Q104" i="1" s="1"/>
  <c r="O104" i="5"/>
  <c r="R104" i="1" s="1"/>
  <c r="P110" i="5"/>
  <c r="S110" i="1" s="1"/>
  <c r="O110" i="5"/>
  <c r="R110" i="1" s="1"/>
  <c r="N110" i="5"/>
  <c r="Q110" i="1" s="1"/>
  <c r="P114" i="5"/>
  <c r="S114" i="1" s="1"/>
  <c r="N114" i="5"/>
  <c r="Q114" i="1" s="1"/>
  <c r="O114" i="5"/>
  <c r="R114" i="1" s="1"/>
  <c r="P118" i="5"/>
  <c r="S118" i="1" s="1"/>
  <c r="O118" i="5"/>
  <c r="R118" i="1" s="1"/>
  <c r="N118" i="5"/>
  <c r="Q118" i="1" s="1"/>
  <c r="P122" i="5"/>
  <c r="S122" i="1" s="1"/>
  <c r="N122" i="5"/>
  <c r="Q122" i="1" s="1"/>
  <c r="O122" i="5"/>
  <c r="R122" i="1" s="1"/>
  <c r="P126" i="5"/>
  <c r="S126" i="1" s="1"/>
  <c r="O126" i="5"/>
  <c r="R126" i="1" s="1"/>
  <c r="N126" i="5"/>
  <c r="Q126" i="1" s="1"/>
  <c r="P130" i="5"/>
  <c r="S130" i="1" s="1"/>
  <c r="N130" i="5"/>
  <c r="Q130" i="1" s="1"/>
  <c r="O130" i="5"/>
  <c r="R130" i="1" s="1"/>
  <c r="P134" i="5"/>
  <c r="S134" i="1" s="1"/>
  <c r="O134" i="5"/>
  <c r="R134" i="1" s="1"/>
  <c r="N134" i="5"/>
  <c r="Q134" i="1" s="1"/>
  <c r="P138" i="5"/>
  <c r="S138" i="1" s="1"/>
  <c r="N138" i="5"/>
  <c r="Q138" i="1" s="1"/>
  <c r="O138" i="5"/>
  <c r="R138" i="1" s="1"/>
  <c r="P142" i="5"/>
  <c r="S142" i="1" s="1"/>
  <c r="O142" i="5"/>
  <c r="R142" i="1" s="1"/>
  <c r="N142" i="5"/>
  <c r="Q142" i="1" s="1"/>
  <c r="P146" i="5"/>
  <c r="S146" i="1" s="1"/>
  <c r="N146" i="5"/>
  <c r="Q146" i="1" s="1"/>
  <c r="O146" i="5"/>
  <c r="R146" i="1" s="1"/>
  <c r="P148" i="5"/>
  <c r="S148" i="1" s="1"/>
  <c r="N148" i="5"/>
  <c r="Q148" i="1" s="1"/>
  <c r="O148" i="5"/>
  <c r="R148" i="1" s="1"/>
  <c r="P152" i="5"/>
  <c r="S152" i="1" s="1"/>
  <c r="N152" i="5"/>
  <c r="Q152" i="1" s="1"/>
  <c r="O152" i="5"/>
  <c r="R152" i="1" s="1"/>
  <c r="P156" i="5"/>
  <c r="S156" i="1" s="1"/>
  <c r="N156" i="5"/>
  <c r="Q156" i="1" s="1"/>
  <c r="O156" i="5"/>
  <c r="R156" i="1" s="1"/>
  <c r="P160" i="5"/>
  <c r="S160" i="1" s="1"/>
  <c r="N160" i="5"/>
  <c r="Q160" i="1" s="1"/>
  <c r="O160" i="5"/>
  <c r="R160" i="1" s="1"/>
  <c r="P164" i="5"/>
  <c r="S164" i="1" s="1"/>
  <c r="N164" i="5"/>
  <c r="Q164" i="1" s="1"/>
  <c r="O164" i="5"/>
  <c r="R164" i="1" s="1"/>
  <c r="P168" i="5"/>
  <c r="S168" i="1" s="1"/>
  <c r="N168" i="5"/>
  <c r="Q168" i="1" s="1"/>
  <c r="O168" i="5"/>
  <c r="R168" i="1" s="1"/>
  <c r="P172" i="5"/>
  <c r="S172" i="1" s="1"/>
  <c r="N172" i="5"/>
  <c r="Q172" i="1" s="1"/>
  <c r="O172" i="5"/>
  <c r="R172" i="1" s="1"/>
  <c r="P176" i="5"/>
  <c r="S176" i="1" s="1"/>
  <c r="N176" i="5"/>
  <c r="Q176" i="1" s="1"/>
  <c r="O176" i="5"/>
  <c r="R176" i="1" s="1"/>
  <c r="P180" i="5"/>
  <c r="S180" i="1" s="1"/>
  <c r="N180" i="5"/>
  <c r="Q180" i="1" s="1"/>
  <c r="O180" i="5"/>
  <c r="R180" i="1" s="1"/>
  <c r="P184" i="5"/>
  <c r="S184" i="1" s="1"/>
  <c r="N184" i="5"/>
  <c r="Q184" i="1" s="1"/>
  <c r="O184" i="5"/>
  <c r="R184" i="1" s="1"/>
  <c r="P188" i="5"/>
  <c r="S188" i="1" s="1"/>
  <c r="N188" i="5"/>
  <c r="Q188" i="1" s="1"/>
  <c r="O188" i="5"/>
  <c r="R188" i="1" s="1"/>
  <c r="P192" i="5"/>
  <c r="S192" i="1" s="1"/>
  <c r="N192" i="5"/>
  <c r="Q192" i="1" s="1"/>
  <c r="O192" i="5"/>
  <c r="R192" i="1" s="1"/>
  <c r="O196" i="5"/>
  <c r="R196" i="1" s="1"/>
  <c r="N196" i="5"/>
  <c r="Q196" i="1" s="1"/>
  <c r="P196" i="5"/>
  <c r="S196" i="1" s="1"/>
  <c r="N3" i="5"/>
  <c r="Q3" i="1" s="1"/>
  <c r="P3" i="5"/>
  <c r="S3" i="1" s="1"/>
  <c r="O3" i="5"/>
  <c r="R3" i="1" s="1"/>
  <c r="N5" i="5"/>
  <c r="Q5" i="1" s="1"/>
  <c r="P5" i="5"/>
  <c r="S5" i="1" s="1"/>
  <c r="O5" i="5"/>
  <c r="R5" i="1" s="1"/>
  <c r="N9" i="5"/>
  <c r="Q9" i="1" s="1"/>
  <c r="P9" i="5"/>
  <c r="S9" i="1" s="1"/>
  <c r="O9" i="5"/>
  <c r="R9" i="1" s="1"/>
  <c r="N13" i="5"/>
  <c r="Q13" i="1" s="1"/>
  <c r="P13" i="5"/>
  <c r="S13" i="1" s="1"/>
  <c r="O13" i="5"/>
  <c r="R13" i="1" s="1"/>
  <c r="N17" i="5"/>
  <c r="Q17" i="1" s="1"/>
  <c r="P17" i="5"/>
  <c r="S17" i="1" s="1"/>
  <c r="O17" i="5"/>
  <c r="R17" i="1" s="1"/>
  <c r="N21" i="5"/>
  <c r="Q21" i="1" s="1"/>
  <c r="P21" i="5"/>
  <c r="S21" i="1" s="1"/>
  <c r="O21" i="5"/>
  <c r="R21" i="1" s="1"/>
  <c r="N25" i="5"/>
  <c r="Q25" i="1" s="1"/>
  <c r="O25" i="5"/>
  <c r="R25" i="1" s="1"/>
  <c r="P25" i="5"/>
  <c r="S25" i="1" s="1"/>
  <c r="N29" i="5"/>
  <c r="Q29" i="1" s="1"/>
  <c r="P29" i="5"/>
  <c r="S29" i="1" s="1"/>
  <c r="O29" i="5"/>
  <c r="R29" i="1" s="1"/>
  <c r="N39" i="5"/>
  <c r="Q39" i="1" s="1"/>
  <c r="O39" i="5"/>
  <c r="R39" i="1" s="1"/>
  <c r="P39" i="5"/>
  <c r="S39" i="1" s="1"/>
  <c r="Z23" i="6"/>
  <c r="V22" i="6"/>
  <c r="Z21" i="6"/>
  <c r="U23" i="6"/>
  <c r="X22" i="6"/>
  <c r="Y22" i="6"/>
  <c r="Z22" i="6"/>
  <c r="W22" i="6"/>
  <c r="Y23" i="6"/>
  <c r="T21" i="6"/>
  <c r="V23" i="6"/>
  <c r="Y21" i="6"/>
  <c r="V21" i="6"/>
  <c r="X23" i="6"/>
  <c r="T22" i="6"/>
  <c r="U22" i="6"/>
  <c r="U21" i="6"/>
  <c r="W23" i="6"/>
  <c r="T23" i="6"/>
  <c r="W21" i="6"/>
  <c r="X21" i="6"/>
  <c r="M21" i="6"/>
  <c r="M23" i="6"/>
  <c r="Q21" i="6"/>
  <c r="L23" i="6"/>
  <c r="O21" i="6"/>
  <c r="Q23" i="6"/>
  <c r="Q22" i="6"/>
  <c r="P23" i="6"/>
  <c r="O23" i="6"/>
  <c r="K22" i="6"/>
  <c r="P22" i="6"/>
  <c r="P21" i="6"/>
  <c r="N21" i="6"/>
  <c r="M22" i="6"/>
  <c r="K23" i="6"/>
  <c r="L22" i="6"/>
  <c r="L21" i="6"/>
  <c r="N23" i="6"/>
  <c r="O22" i="6"/>
  <c r="N22" i="6"/>
  <c r="H23" i="6"/>
  <c r="G23" i="6"/>
  <c r="D21" i="6"/>
  <c r="C21" i="6"/>
  <c r="H21" i="6"/>
  <c r="B21" i="6"/>
  <c r="E22" i="6"/>
  <c r="C23" i="6"/>
  <c r="C22" i="6"/>
  <c r="E23" i="6"/>
  <c r="G22" i="6"/>
  <c r="G21" i="6"/>
  <c r="E21" i="6"/>
  <c r="B23" i="6"/>
  <c r="F21" i="6"/>
  <c r="H22" i="6"/>
  <c r="D23" i="6"/>
  <c r="D22" i="6"/>
  <c r="F22" i="6"/>
  <c r="B22" i="6"/>
  <c r="K6" i="5" l="1" a="1"/>
  <c r="K2" i="5" a="1"/>
  <c r="K3" i="5" a="1"/>
  <c r="K7" i="5" a="1"/>
  <c r="K4" i="5" a="1"/>
  <c r="K8" i="5" a="1"/>
  <c r="K5" i="5" a="1"/>
  <c r="K9" i="5" a="1"/>
  <c r="K57" i="5" a="1"/>
  <c r="L57" i="5" s="1"/>
  <c r="K29" i="5" a="1"/>
  <c r="L29" i="5" s="1"/>
  <c r="K28" i="5" a="1"/>
  <c r="K27" i="5" a="1"/>
  <c r="K54" i="5" a="1"/>
  <c r="K38" i="5" a="1"/>
  <c r="K13" i="5" a="1"/>
  <c r="K35" i="5" a="1"/>
  <c r="K15" i="5" a="1"/>
  <c r="K25" i="5" a="1"/>
  <c r="K47" i="5" a="1"/>
  <c r="K53" i="5" a="1"/>
  <c r="K37" i="5" a="1"/>
  <c r="K22" i="5" a="1"/>
  <c r="K52" i="5" a="1"/>
  <c r="K44" i="5" a="1"/>
  <c r="K36" i="5" a="1"/>
  <c r="K24" i="5" a="1"/>
  <c r="K18" i="5" a="1"/>
  <c r="K41" i="5" a="1"/>
  <c r="K11" i="5" a="1"/>
  <c r="K46" i="5" a="1"/>
  <c r="K26" i="5" a="1"/>
  <c r="K10" i="5" a="1"/>
  <c r="K20" i="5" a="1"/>
  <c r="K39" i="5" a="1"/>
  <c r="K49" i="5" a="1"/>
  <c r="K33" i="5" a="1"/>
  <c r="K19" i="5" a="1"/>
  <c r="K58" i="5" a="1"/>
  <c r="K50" i="5" a="1"/>
  <c r="K42" i="5" a="1"/>
  <c r="K34" i="5" a="1"/>
  <c r="K21" i="5" a="1"/>
  <c r="K43" i="5" a="1"/>
  <c r="K12" i="5" a="1"/>
  <c r="K55" i="5" a="1"/>
  <c r="K51" i="5" a="1"/>
  <c r="K23" i="5" a="1"/>
  <c r="K17" i="5" a="1"/>
  <c r="K59" i="5" a="1"/>
  <c r="K31" i="5" a="1"/>
  <c r="K45" i="5" a="1"/>
  <c r="K30" i="5" a="1"/>
  <c r="K14" i="5" a="1"/>
  <c r="K56" i="5" a="1"/>
  <c r="K48" i="5" a="1"/>
  <c r="K40" i="5" a="1"/>
  <c r="K32" i="5" a="1"/>
  <c r="K16" i="5" a="1"/>
  <c r="K199" i="5" a="1"/>
  <c r="K200" i="5" a="1"/>
  <c r="K102" i="5" a="1"/>
  <c r="M102" i="5" s="1"/>
  <c r="H102" i="1" s="1"/>
  <c r="K144" i="5" a="1"/>
  <c r="L144" i="5" s="1"/>
  <c r="G144" i="1" s="1"/>
  <c r="K182" i="5" a="1"/>
  <c r="L182" i="5" s="1"/>
  <c r="G182" i="1" s="1"/>
  <c r="K125" i="5" a="1"/>
  <c r="L125" i="5" s="1"/>
  <c r="G125" i="1" s="1"/>
  <c r="K120" i="5" a="1"/>
  <c r="M120" i="5" s="1"/>
  <c r="H120" i="1" s="1"/>
  <c r="K159" i="5" a="1"/>
  <c r="K159" i="5" s="1"/>
  <c r="F159" i="1" s="1"/>
  <c r="K194" i="5" a="1"/>
  <c r="M194" i="5" s="1"/>
  <c r="H194" i="1" s="1"/>
  <c r="K82" i="5" a="1"/>
  <c r="M82" i="5" s="1"/>
  <c r="H82" i="1" s="1"/>
  <c r="K183" i="5" a="1"/>
  <c r="M183" i="5" s="1"/>
  <c r="H183" i="1" s="1"/>
  <c r="K173" i="5" a="1"/>
  <c r="K173" i="5" s="1"/>
  <c r="F173" i="1" s="1"/>
  <c r="K126" i="5" a="1"/>
  <c r="M126" i="5" s="1"/>
  <c r="H126" i="1" s="1"/>
  <c r="K73" i="5" a="1"/>
  <c r="K73" i="5" s="1"/>
  <c r="F73" i="1" s="1"/>
  <c r="K99" i="5" a="1"/>
  <c r="L99" i="5" s="1"/>
  <c r="G99" i="1" s="1"/>
  <c r="K130" i="5" a="1"/>
  <c r="M130" i="5" s="1"/>
  <c r="H130" i="1" s="1"/>
  <c r="K141" i="5" a="1"/>
  <c r="M141" i="5" s="1"/>
  <c r="H141" i="1" s="1"/>
  <c r="K117" i="5" a="1"/>
  <c r="L117" i="5" s="1"/>
  <c r="G117" i="1" s="1"/>
  <c r="K68" i="5" a="1"/>
  <c r="L68" i="5" s="1"/>
  <c r="G68" i="1" s="1"/>
  <c r="K188" i="5" a="1"/>
  <c r="L188" i="5" s="1"/>
  <c r="G188" i="1" s="1"/>
  <c r="K166" i="5" a="1"/>
  <c r="M166" i="5" s="1"/>
  <c r="H166" i="1" s="1"/>
  <c r="K104" i="5" a="1"/>
  <c r="L104" i="5" s="1"/>
  <c r="G104" i="1" s="1"/>
  <c r="K90" i="5" a="1"/>
  <c r="K90" i="5" s="1"/>
  <c r="F90" i="1" s="1"/>
  <c r="K72" i="5" a="1"/>
  <c r="L72" i="5" s="1"/>
  <c r="G72" i="1" s="1"/>
  <c r="K97" i="5" a="1"/>
  <c r="M97" i="5" s="1"/>
  <c r="H97" i="1" s="1"/>
  <c r="K84" i="5" a="1"/>
  <c r="L84" i="5" s="1"/>
  <c r="G84" i="1" s="1"/>
  <c r="K153" i="5" a="1"/>
  <c r="L153" i="5" s="1"/>
  <c r="G153" i="1" s="1"/>
  <c r="K109" i="5" a="1"/>
  <c r="L109" i="5" s="1"/>
  <c r="G109" i="1" s="1"/>
  <c r="K169" i="5" a="1"/>
  <c r="M169" i="5" s="1"/>
  <c r="H169" i="1" s="1"/>
  <c r="K150" i="5" a="1"/>
  <c r="K150" i="5" s="1"/>
  <c r="F150" i="1" s="1"/>
  <c r="K88" i="5" a="1"/>
  <c r="M88" i="5" s="1"/>
  <c r="H88" i="1" s="1"/>
  <c r="K176" i="5" a="1"/>
  <c r="L176" i="5" s="1"/>
  <c r="G176" i="1" s="1"/>
  <c r="K191" i="5" a="1"/>
  <c r="L191" i="5" s="1"/>
  <c r="G191" i="1" s="1"/>
  <c r="K181" i="5" a="1"/>
  <c r="K181" i="5" s="1"/>
  <c r="F181" i="1" s="1"/>
  <c r="K137" i="5" a="1"/>
  <c r="L137" i="5" s="1"/>
  <c r="G137" i="1" s="1"/>
  <c r="K101" i="5" a="1"/>
  <c r="M101" i="5" s="1"/>
  <c r="H101" i="1" s="1"/>
  <c r="K198" i="5" a="1"/>
  <c r="K198" i="5" s="1"/>
  <c r="F198" i="1" s="1"/>
  <c r="K134" i="5" a="1"/>
  <c r="L134" i="5" s="1"/>
  <c r="G134" i="1" s="1"/>
  <c r="K70" i="5" a="1"/>
  <c r="L70" i="5" s="1"/>
  <c r="G70" i="1" s="1"/>
  <c r="K167" i="5" a="1"/>
  <c r="K167" i="5" s="1"/>
  <c r="F167" i="1" s="1"/>
  <c r="K118" i="5" a="1"/>
  <c r="M118" i="5" s="1"/>
  <c r="H118" i="1" s="1"/>
  <c r="K76" i="5" a="1"/>
  <c r="M76" i="5" s="1"/>
  <c r="H76" i="1" s="1"/>
  <c r="K165" i="5" a="1"/>
  <c r="M165" i="5" s="1"/>
  <c r="H165" i="1" s="1"/>
  <c r="K133" i="5" a="1"/>
  <c r="M133" i="5" s="1"/>
  <c r="H133" i="1" s="1"/>
  <c r="K66" i="5" a="1"/>
  <c r="L66" i="5" s="1"/>
  <c r="G66" i="1" s="1"/>
  <c r="K186" i="5" a="1"/>
  <c r="K186" i="5" s="1"/>
  <c r="F186" i="1" s="1"/>
  <c r="K154" i="5" a="1"/>
  <c r="M154" i="5" s="1"/>
  <c r="H154" i="1" s="1"/>
  <c r="K93" i="5" a="1"/>
  <c r="K93" i="5" s="1"/>
  <c r="F93" i="1" s="1"/>
  <c r="K65" i="5" a="1"/>
  <c r="L65" i="5" s="1"/>
  <c r="G65" i="1" s="1"/>
  <c r="K178" i="5" a="1"/>
  <c r="M178" i="5" s="1"/>
  <c r="H178" i="1" s="1"/>
  <c r="K122" i="5" a="1"/>
  <c r="M122" i="5" s="1"/>
  <c r="H122" i="1" s="1"/>
  <c r="K83" i="5" a="1"/>
  <c r="M83" i="5" s="1"/>
  <c r="H83" i="1" s="1"/>
  <c r="K80" i="5" a="1"/>
  <c r="M80" i="5" s="1"/>
  <c r="H80" i="1" s="1"/>
  <c r="K168" i="5" a="1"/>
  <c r="M168" i="5" s="1"/>
  <c r="H168" i="1" s="1"/>
  <c r="K136" i="5" a="1"/>
  <c r="K136" i="5" s="1"/>
  <c r="F136" i="1" s="1"/>
  <c r="K69" i="5" a="1"/>
  <c r="M69" i="5" s="1"/>
  <c r="H69" i="1" s="1"/>
  <c r="K148" i="5" a="1"/>
  <c r="K148" i="5" s="1"/>
  <c r="F148" i="1" s="1"/>
  <c r="K132" i="5" a="1"/>
  <c r="M132" i="5" s="1"/>
  <c r="H132" i="1" s="1"/>
  <c r="K123" i="5" a="1"/>
  <c r="L123" i="5" s="1"/>
  <c r="G123" i="1" s="1"/>
  <c r="K115" i="5" a="1"/>
  <c r="L115" i="5" s="1"/>
  <c r="G115" i="1" s="1"/>
  <c r="K107" i="5" a="1"/>
  <c r="L107" i="5" s="1"/>
  <c r="G107" i="1" s="1"/>
  <c r="K96" i="5" a="1"/>
  <c r="L96" i="5" s="1"/>
  <c r="G96" i="1" s="1"/>
  <c r="K78" i="5" a="1"/>
  <c r="L78" i="5" s="1"/>
  <c r="G78" i="1" s="1"/>
  <c r="K64" i="5" a="1"/>
  <c r="L64" i="5" s="1"/>
  <c r="G64" i="1" s="1"/>
  <c r="K185" i="5" a="1"/>
  <c r="L185" i="5" s="1"/>
  <c r="G185" i="1" s="1"/>
  <c r="K164" i="5" a="1"/>
  <c r="L164" i="5" s="1"/>
  <c r="G164" i="1" s="1"/>
  <c r="K195" i="5" a="1"/>
  <c r="L195" i="5" s="1"/>
  <c r="G195" i="1" s="1"/>
  <c r="K179" i="5" a="1"/>
  <c r="M179" i="5" s="1"/>
  <c r="H179" i="1" s="1"/>
  <c r="K163" i="5" a="1"/>
  <c r="M163" i="5" s="1"/>
  <c r="H163" i="1" s="1"/>
  <c r="K147" i="5" a="1"/>
  <c r="K147" i="5" s="1"/>
  <c r="F147" i="1" s="1"/>
  <c r="K131" i="5" a="1"/>
  <c r="L131" i="5" s="1"/>
  <c r="G131" i="1" s="1"/>
  <c r="K116" i="5" a="1"/>
  <c r="K116" i="5" s="1"/>
  <c r="F116" i="1" s="1"/>
  <c r="K100" i="5" a="1"/>
  <c r="M100" i="5" s="1"/>
  <c r="H100" i="1" s="1"/>
  <c r="K81" i="5" a="1"/>
  <c r="L81" i="5" s="1"/>
  <c r="G81" i="1" s="1"/>
  <c r="K67" i="5" a="1"/>
  <c r="K67" i="5" s="1"/>
  <c r="F67" i="1" s="1"/>
  <c r="K151" i="5" a="1"/>
  <c r="K151" i="5" s="1"/>
  <c r="F151" i="1" s="1"/>
  <c r="K110" i="5" a="1"/>
  <c r="M110" i="5" s="1"/>
  <c r="H110" i="1" s="1"/>
  <c r="K160" i="5" a="1"/>
  <c r="K160" i="5" s="1"/>
  <c r="F160" i="1" s="1"/>
  <c r="K94" i="5" a="1"/>
  <c r="L94" i="5" s="1"/>
  <c r="G94" i="1" s="1"/>
  <c r="K175" i="5" a="1"/>
  <c r="M175" i="5" s="1"/>
  <c r="H175" i="1" s="1"/>
  <c r="K143" i="5" a="1"/>
  <c r="K143" i="5" s="1"/>
  <c r="F143" i="1" s="1"/>
  <c r="K86" i="5" a="1"/>
  <c r="L86" i="5" s="1"/>
  <c r="G86" i="1" s="1"/>
  <c r="K162" i="5" a="1"/>
  <c r="M162" i="5" s="1"/>
  <c r="H162" i="1" s="1"/>
  <c r="K114" i="5" a="1"/>
  <c r="K114" i="5" s="1"/>
  <c r="F114" i="1" s="1"/>
  <c r="K61" i="5" a="1"/>
  <c r="L61" i="5" s="1"/>
  <c r="G61" i="1" s="1"/>
  <c r="K189" i="5" a="1"/>
  <c r="M189" i="5" s="1"/>
  <c r="H189" i="1" s="1"/>
  <c r="K157" i="5" a="1"/>
  <c r="M157" i="5" s="1"/>
  <c r="H157" i="1" s="1"/>
  <c r="K98" i="5" a="1"/>
  <c r="L98" i="5" s="1"/>
  <c r="G98" i="1" s="1"/>
  <c r="K62" i="5" a="1"/>
  <c r="M62" i="5" s="1"/>
  <c r="H62" i="1" s="1"/>
  <c r="K145" i="5" a="1"/>
  <c r="M145" i="5" s="1"/>
  <c r="H145" i="1" s="1"/>
  <c r="K129" i="5" a="1"/>
  <c r="L129" i="5" s="1"/>
  <c r="G129" i="1" s="1"/>
  <c r="K121" i="5" a="1"/>
  <c r="K121" i="5" s="1"/>
  <c r="F121" i="1" s="1"/>
  <c r="K113" i="5" a="1"/>
  <c r="K113" i="5" s="1"/>
  <c r="F113" i="1" s="1"/>
  <c r="K105" i="5" a="1"/>
  <c r="M105" i="5" s="1"/>
  <c r="H105" i="1" s="1"/>
  <c r="K89" i="5" a="1"/>
  <c r="M89" i="5" s="1"/>
  <c r="H89" i="1" s="1"/>
  <c r="K75" i="5" a="1"/>
  <c r="K75" i="5" s="1"/>
  <c r="F75" i="1" s="1"/>
  <c r="K196" i="5" a="1"/>
  <c r="M196" i="5" s="1"/>
  <c r="H196" i="1" s="1"/>
  <c r="K177" i="5" a="1"/>
  <c r="K177" i="5" s="1"/>
  <c r="F177" i="1" s="1"/>
  <c r="K161" i="5" a="1"/>
  <c r="L161" i="5" s="1"/>
  <c r="G161" i="1" s="1"/>
  <c r="K190" i="5" a="1"/>
  <c r="K190" i="5" s="1"/>
  <c r="F190" i="1" s="1"/>
  <c r="K174" i="5" a="1"/>
  <c r="M174" i="5" s="1"/>
  <c r="H174" i="1" s="1"/>
  <c r="K158" i="5" a="1"/>
  <c r="K158" i="5" s="1"/>
  <c r="F158" i="1" s="1"/>
  <c r="K142" i="5" a="1"/>
  <c r="M142" i="5" s="1"/>
  <c r="H142" i="1" s="1"/>
  <c r="K128" i="5" a="1"/>
  <c r="L128" i="5" s="1"/>
  <c r="G128" i="1" s="1"/>
  <c r="K112" i="5" a="1"/>
  <c r="K112" i="5" s="1"/>
  <c r="F112" i="1" s="1"/>
  <c r="K95" i="5" a="1"/>
  <c r="L95" i="5" s="1"/>
  <c r="G95" i="1" s="1"/>
  <c r="K77" i="5" a="1"/>
  <c r="M77" i="5" s="1"/>
  <c r="H77" i="1" s="1"/>
  <c r="K63" i="5" a="1"/>
  <c r="K63" i="5" s="1"/>
  <c r="F63" i="1" s="1"/>
  <c r="K135" i="5" a="1"/>
  <c r="L135" i="5" s="1"/>
  <c r="G135" i="1" s="1"/>
  <c r="K192" i="5" a="1"/>
  <c r="L192" i="5" s="1"/>
  <c r="G192" i="1" s="1"/>
  <c r="K149" i="5" a="1"/>
  <c r="M149" i="5" s="1"/>
  <c r="H149" i="1" s="1"/>
  <c r="K87" i="5" a="1"/>
  <c r="L87" i="5" s="1"/>
  <c r="G87" i="1" s="1"/>
  <c r="K170" i="5" a="1"/>
  <c r="L170" i="5" s="1"/>
  <c r="G170" i="1" s="1"/>
  <c r="K138" i="5" a="1"/>
  <c r="L138" i="5" s="1"/>
  <c r="G138" i="1" s="1"/>
  <c r="K79" i="5" a="1"/>
  <c r="M79" i="5" s="1"/>
  <c r="H79" i="1" s="1"/>
  <c r="K146" i="5" a="1"/>
  <c r="K146" i="5" s="1"/>
  <c r="F146" i="1" s="1"/>
  <c r="K106" i="5" a="1"/>
  <c r="M106" i="5" s="1"/>
  <c r="H106" i="1" s="1"/>
  <c r="K197" i="5" a="1"/>
  <c r="K197" i="5" s="1"/>
  <c r="F197" i="1" s="1"/>
  <c r="K184" i="5" a="1"/>
  <c r="L184" i="5" s="1"/>
  <c r="G184" i="1" s="1"/>
  <c r="K152" i="5" a="1"/>
  <c r="M152" i="5" s="1"/>
  <c r="H152" i="1" s="1"/>
  <c r="K91" i="5" a="1"/>
  <c r="K91" i="5" s="1"/>
  <c r="F91" i="1" s="1"/>
  <c r="K180" i="5" a="1"/>
  <c r="M180" i="5" s="1"/>
  <c r="H180" i="1" s="1"/>
  <c r="K140" i="5" a="1"/>
  <c r="L140" i="5" s="1"/>
  <c r="G140" i="1" s="1"/>
  <c r="K127" i="5" a="1"/>
  <c r="K127" i="5" s="1"/>
  <c r="F127" i="1" s="1"/>
  <c r="K119" i="5" a="1"/>
  <c r="M119" i="5" s="1"/>
  <c r="H119" i="1" s="1"/>
  <c r="K111" i="5" a="1"/>
  <c r="M111" i="5" s="1"/>
  <c r="H111" i="1" s="1"/>
  <c r="K103" i="5" a="1"/>
  <c r="M103" i="5" s="1"/>
  <c r="H103" i="1" s="1"/>
  <c r="K85" i="5" a="1"/>
  <c r="L85" i="5" s="1"/>
  <c r="G85" i="1" s="1"/>
  <c r="K71" i="5" a="1"/>
  <c r="L71" i="5" s="1"/>
  <c r="G71" i="1" s="1"/>
  <c r="K193" i="5" a="1"/>
  <c r="L193" i="5" s="1"/>
  <c r="G193" i="1" s="1"/>
  <c r="K172" i="5" a="1"/>
  <c r="L172" i="5" s="1"/>
  <c r="G172" i="1" s="1"/>
  <c r="K156" i="5" a="1"/>
  <c r="L156" i="5" s="1"/>
  <c r="G156" i="1" s="1"/>
  <c r="K187" i="5" a="1"/>
  <c r="K187" i="5" s="1"/>
  <c r="F187" i="1" s="1"/>
  <c r="K171" i="5" a="1"/>
  <c r="K171" i="5" s="1"/>
  <c r="F171" i="1" s="1"/>
  <c r="K155" i="5" a="1"/>
  <c r="K155" i="5" s="1"/>
  <c r="F155" i="1" s="1"/>
  <c r="K139" i="5" a="1"/>
  <c r="L139" i="5" s="1"/>
  <c r="G139" i="1" s="1"/>
  <c r="K124" i="5" a="1"/>
  <c r="M124" i="5" s="1"/>
  <c r="H124" i="1" s="1"/>
  <c r="K108" i="5" a="1"/>
  <c r="M108" i="5" s="1"/>
  <c r="H108" i="1" s="1"/>
  <c r="K92" i="5" a="1"/>
  <c r="M92" i="5" s="1"/>
  <c r="H92" i="1" s="1"/>
  <c r="K74" i="5" a="1"/>
  <c r="K74" i="5" s="1"/>
  <c r="F74" i="1" s="1"/>
  <c r="K60" i="5" a="1"/>
  <c r="L60" i="5" s="1"/>
  <c r="G60" i="1" s="1"/>
  <c r="K29" i="5" l="1"/>
  <c r="M29" i="5"/>
  <c r="H29" i="1" s="1"/>
  <c r="M57" i="5"/>
  <c r="K57" i="5"/>
  <c r="F57" i="1" s="1"/>
  <c r="K9" i="5"/>
  <c r="L9" i="5"/>
  <c r="M9" i="5"/>
  <c r="H9" i="1" s="1"/>
  <c r="K7" i="5"/>
  <c r="F7" i="1" s="1"/>
  <c r="M7" i="5"/>
  <c r="L7" i="5"/>
  <c r="G7" i="1" s="1"/>
  <c r="K3" i="5"/>
  <c r="F3" i="1" s="1"/>
  <c r="M3" i="5"/>
  <c r="H3" i="1" s="1"/>
  <c r="L3" i="5"/>
  <c r="K5" i="5"/>
  <c r="F5" i="1" s="1"/>
  <c r="L5" i="5"/>
  <c r="G5" i="1" s="1"/>
  <c r="M5" i="5"/>
  <c r="H5" i="1" s="1"/>
  <c r="K8" i="5"/>
  <c r="F8" i="1" s="1"/>
  <c r="M8" i="5"/>
  <c r="H8" i="1" s="1"/>
  <c r="L8" i="5"/>
  <c r="G8" i="1" s="1"/>
  <c r="K2" i="5"/>
  <c r="F2" i="1" s="1"/>
  <c r="M2" i="5"/>
  <c r="H2" i="1" s="1"/>
  <c r="L2" i="5"/>
  <c r="K4" i="5"/>
  <c r="M4" i="5"/>
  <c r="H4" i="1" s="1"/>
  <c r="L4" i="5"/>
  <c r="K6" i="5"/>
  <c r="F6" i="1" s="1"/>
  <c r="L6" i="5"/>
  <c r="G6" i="1" s="1"/>
  <c r="M6" i="5"/>
  <c r="K48" i="5"/>
  <c r="M48" i="5"/>
  <c r="H48" i="1" s="1"/>
  <c r="L48" i="5"/>
  <c r="M12" i="5"/>
  <c r="H12" i="1" s="1"/>
  <c r="K12" i="5"/>
  <c r="F12" i="1" s="1"/>
  <c r="L12" i="5"/>
  <c r="G12" i="1" s="1"/>
  <c r="F4" i="1"/>
  <c r="K52" i="5"/>
  <c r="F52" i="1" s="1"/>
  <c r="L52" i="5"/>
  <c r="M52" i="5"/>
  <c r="H52" i="1" s="1"/>
  <c r="M15" i="5"/>
  <c r="K15" i="5"/>
  <c r="F15" i="1" s="1"/>
  <c r="L15" i="5"/>
  <c r="G15" i="1" s="1"/>
  <c r="M16" i="5"/>
  <c r="H16" i="1" s="1"/>
  <c r="K16" i="5"/>
  <c r="L16" i="5"/>
  <c r="G16" i="1" s="1"/>
  <c r="K56" i="5"/>
  <c r="F56" i="1" s="1"/>
  <c r="M56" i="5"/>
  <c r="H56" i="1" s="1"/>
  <c r="L56" i="5"/>
  <c r="G56" i="1" s="1"/>
  <c r="K31" i="5"/>
  <c r="F31" i="1" s="1"/>
  <c r="M31" i="5"/>
  <c r="L31" i="5"/>
  <c r="G31" i="1" s="1"/>
  <c r="M23" i="5"/>
  <c r="H23" i="1" s="1"/>
  <c r="K23" i="5"/>
  <c r="F23" i="1" s="1"/>
  <c r="L23" i="5"/>
  <c r="G23" i="1" s="1"/>
  <c r="K43" i="5"/>
  <c r="F43" i="1" s="1"/>
  <c r="L43" i="5"/>
  <c r="G43" i="1" s="1"/>
  <c r="M43" i="5"/>
  <c r="H43" i="1" s="1"/>
  <c r="K42" i="5"/>
  <c r="F42" i="1" s="1"/>
  <c r="L42" i="5"/>
  <c r="G42" i="1" s="1"/>
  <c r="M42" i="5"/>
  <c r="H42" i="1" s="1"/>
  <c r="K33" i="5"/>
  <c r="F33" i="1" s="1"/>
  <c r="L33" i="5"/>
  <c r="G33" i="1" s="1"/>
  <c r="M33" i="5"/>
  <c r="H33" i="1" s="1"/>
  <c r="M20" i="5"/>
  <c r="H20" i="1" s="1"/>
  <c r="L20" i="5"/>
  <c r="G20" i="1" s="1"/>
  <c r="K20" i="5"/>
  <c r="F20" i="1" s="1"/>
  <c r="M11" i="5"/>
  <c r="H11" i="1" s="1"/>
  <c r="K11" i="5"/>
  <c r="F11" i="1" s="1"/>
  <c r="L11" i="5"/>
  <c r="G11" i="1" s="1"/>
  <c r="M24" i="5"/>
  <c r="K24" i="5"/>
  <c r="F24" i="1" s="1"/>
  <c r="L24" i="5"/>
  <c r="G24" i="1" s="1"/>
  <c r="K47" i="5"/>
  <c r="F47" i="1" s="1"/>
  <c r="M47" i="5"/>
  <c r="H47" i="1" s="1"/>
  <c r="L47" i="5"/>
  <c r="G47" i="1" s="1"/>
  <c r="K35" i="5"/>
  <c r="F35" i="1" s="1"/>
  <c r="L35" i="5"/>
  <c r="G35" i="1" s="1"/>
  <c r="M35" i="5"/>
  <c r="H35" i="1" s="1"/>
  <c r="M27" i="5"/>
  <c r="H27" i="1" s="1"/>
  <c r="K27" i="5"/>
  <c r="F27" i="1" s="1"/>
  <c r="L27" i="5"/>
  <c r="K45" i="5"/>
  <c r="M45" i="5"/>
  <c r="H45" i="1" s="1"/>
  <c r="L45" i="5"/>
  <c r="G45" i="1" s="1"/>
  <c r="H7" i="1"/>
  <c r="M19" i="5"/>
  <c r="H19" i="1" s="1"/>
  <c r="K19" i="5"/>
  <c r="F19" i="1" s="1"/>
  <c r="L19" i="5"/>
  <c r="G19" i="1" s="1"/>
  <c r="K53" i="5"/>
  <c r="F53" i="1" s="1"/>
  <c r="M53" i="5"/>
  <c r="H53" i="1" s="1"/>
  <c r="L53" i="5"/>
  <c r="G53" i="1" s="1"/>
  <c r="K32" i="5"/>
  <c r="M32" i="5"/>
  <c r="H32" i="1" s="1"/>
  <c r="L32" i="5"/>
  <c r="G32" i="1" s="1"/>
  <c r="M14" i="5"/>
  <c r="H14" i="1" s="1"/>
  <c r="K14" i="5"/>
  <c r="L14" i="5"/>
  <c r="G14" i="1" s="1"/>
  <c r="K59" i="5"/>
  <c r="F59" i="1" s="1"/>
  <c r="M59" i="5"/>
  <c r="H59" i="1" s="1"/>
  <c r="L59" i="5"/>
  <c r="K51" i="5"/>
  <c r="L51" i="5"/>
  <c r="G51" i="1" s="1"/>
  <c r="M51" i="5"/>
  <c r="H51" i="1" s="1"/>
  <c r="K50" i="5"/>
  <c r="F50" i="1" s="1"/>
  <c r="L50" i="5"/>
  <c r="G50" i="1" s="1"/>
  <c r="M50" i="5"/>
  <c r="H50" i="1" s="1"/>
  <c r="K49" i="5"/>
  <c r="F49" i="1" s="1"/>
  <c r="L49" i="5"/>
  <c r="G49" i="1" s="1"/>
  <c r="M49" i="5"/>
  <c r="M10" i="5"/>
  <c r="H10" i="1" s="1"/>
  <c r="L10" i="5"/>
  <c r="K10" i="5"/>
  <c r="F10" i="1" s="1"/>
  <c r="K41" i="5"/>
  <c r="F41" i="1" s="1"/>
  <c r="L41" i="5"/>
  <c r="G41" i="1" s="1"/>
  <c r="M41" i="5"/>
  <c r="H41" i="1" s="1"/>
  <c r="K36" i="5"/>
  <c r="F36" i="1" s="1"/>
  <c r="L36" i="5"/>
  <c r="G36" i="1" s="1"/>
  <c r="M36" i="5"/>
  <c r="H36" i="1" s="1"/>
  <c r="M22" i="5"/>
  <c r="K22" i="5"/>
  <c r="F22" i="1" s="1"/>
  <c r="L22" i="5"/>
  <c r="G22" i="1" s="1"/>
  <c r="G9" i="1"/>
  <c r="F9" i="1"/>
  <c r="M13" i="5"/>
  <c r="L13" i="5"/>
  <c r="G13" i="1" s="1"/>
  <c r="K13" i="5"/>
  <c r="F13" i="1" s="1"/>
  <c r="M28" i="5"/>
  <c r="H28" i="1" s="1"/>
  <c r="K28" i="5"/>
  <c r="L28" i="5"/>
  <c r="G28" i="1" s="1"/>
  <c r="K34" i="5"/>
  <c r="F34" i="1" s="1"/>
  <c r="L34" i="5"/>
  <c r="G34" i="1" s="1"/>
  <c r="M34" i="5"/>
  <c r="H34" i="1" s="1"/>
  <c r="K46" i="5"/>
  <c r="L46" i="5"/>
  <c r="G46" i="1" s="1"/>
  <c r="M46" i="5"/>
  <c r="H46" i="1" s="1"/>
  <c r="K54" i="5"/>
  <c r="F54" i="1" s="1"/>
  <c r="L54" i="5"/>
  <c r="M54" i="5"/>
  <c r="H54" i="1" s="1"/>
  <c r="K40" i="5"/>
  <c r="F40" i="1" s="1"/>
  <c r="M40" i="5"/>
  <c r="H40" i="1" s="1"/>
  <c r="L40" i="5"/>
  <c r="M30" i="5"/>
  <c r="H30" i="1" s="1"/>
  <c r="K30" i="5"/>
  <c r="F30" i="1" s="1"/>
  <c r="L30" i="5"/>
  <c r="M17" i="5"/>
  <c r="H17" i="1" s="1"/>
  <c r="K17" i="5"/>
  <c r="F17" i="1" s="1"/>
  <c r="L17" i="5"/>
  <c r="G17" i="1" s="1"/>
  <c r="K55" i="5"/>
  <c r="M55" i="5"/>
  <c r="H55" i="1" s="1"/>
  <c r="L55" i="5"/>
  <c r="G55" i="1" s="1"/>
  <c r="M21" i="5"/>
  <c r="H21" i="1" s="1"/>
  <c r="L21" i="5"/>
  <c r="G21" i="1" s="1"/>
  <c r="K21" i="5"/>
  <c r="K58" i="5"/>
  <c r="F58" i="1" s="1"/>
  <c r="L58" i="5"/>
  <c r="G58" i="1" s="1"/>
  <c r="M58" i="5"/>
  <c r="H58" i="1" s="1"/>
  <c r="K39" i="5"/>
  <c r="M39" i="5"/>
  <c r="H39" i="1" s="1"/>
  <c r="L39" i="5"/>
  <c r="G39" i="1" s="1"/>
  <c r="M26" i="5"/>
  <c r="H26" i="1" s="1"/>
  <c r="L26" i="5"/>
  <c r="G26" i="1" s="1"/>
  <c r="K26" i="5"/>
  <c r="F26" i="1" s="1"/>
  <c r="M18" i="5"/>
  <c r="H18" i="1" s="1"/>
  <c r="L18" i="5"/>
  <c r="K18" i="5"/>
  <c r="F18" i="1" s="1"/>
  <c r="K44" i="5"/>
  <c r="F44" i="1" s="1"/>
  <c r="M44" i="5"/>
  <c r="H44" i="1" s="1"/>
  <c r="L44" i="5"/>
  <c r="G44" i="1" s="1"/>
  <c r="K37" i="5"/>
  <c r="F37" i="1" s="1"/>
  <c r="M37" i="5"/>
  <c r="H37" i="1" s="1"/>
  <c r="L37" i="5"/>
  <c r="G37" i="1" s="1"/>
  <c r="M25" i="5"/>
  <c r="H25" i="1" s="1"/>
  <c r="K25" i="5"/>
  <c r="L25" i="5"/>
  <c r="G25" i="1" s="1"/>
  <c r="K38" i="5"/>
  <c r="F38" i="1" s="1"/>
  <c r="L38" i="5"/>
  <c r="G38" i="1" s="1"/>
  <c r="M38" i="5"/>
  <c r="H38" i="1" s="1"/>
  <c r="M72" i="5"/>
  <c r="H72" i="1" s="1"/>
  <c r="M200" i="5"/>
  <c r="L200" i="5"/>
  <c r="K200" i="5"/>
  <c r="M167" i="5"/>
  <c r="H167" i="1" s="1"/>
  <c r="K188" i="5"/>
  <c r="F188" i="1" s="1"/>
  <c r="M199" i="5"/>
  <c r="H199" i="1" s="1"/>
  <c r="K199" i="5"/>
  <c r="F199" i="1" s="1"/>
  <c r="L199" i="5"/>
  <c r="G199" i="1" s="1"/>
  <c r="M91" i="5"/>
  <c r="H91" i="1" s="1"/>
  <c r="K88" i="5"/>
  <c r="F88" i="1" s="1"/>
  <c r="K125" i="5"/>
  <c r="F125" i="1" s="1"/>
  <c r="K126" i="5"/>
  <c r="F126" i="1" s="1"/>
  <c r="L116" i="5"/>
  <c r="G116" i="1" s="1"/>
  <c r="M188" i="5"/>
  <c r="H188" i="1" s="1"/>
  <c r="L126" i="5"/>
  <c r="G126" i="1" s="1"/>
  <c r="L120" i="5"/>
  <c r="G120" i="1" s="1"/>
  <c r="K141" i="5"/>
  <c r="F141" i="1" s="1"/>
  <c r="K120" i="5"/>
  <c r="F120" i="1" s="1"/>
  <c r="L141" i="5"/>
  <c r="G141" i="1" s="1"/>
  <c r="K109" i="5"/>
  <c r="F109" i="1" s="1"/>
  <c r="M109" i="5"/>
  <c r="H109" i="1" s="1"/>
  <c r="H6" i="1"/>
  <c r="F45" i="1"/>
  <c r="L75" i="5"/>
  <c r="G75" i="1" s="1"/>
  <c r="K106" i="5"/>
  <c r="F106" i="1" s="1"/>
  <c r="K102" i="5"/>
  <c r="F102" i="1" s="1"/>
  <c r="L102" i="5"/>
  <c r="G102" i="1" s="1"/>
  <c r="K180" i="5"/>
  <c r="F180" i="1" s="1"/>
  <c r="L181" i="5"/>
  <c r="G181" i="1" s="1"/>
  <c r="H24" i="1"/>
  <c r="L97" i="5"/>
  <c r="G97" i="1" s="1"/>
  <c r="L159" i="5"/>
  <c r="G159" i="1" s="1"/>
  <c r="K80" i="5"/>
  <c r="F80" i="1" s="1"/>
  <c r="L88" i="5"/>
  <c r="G88" i="1" s="1"/>
  <c r="F48" i="1"/>
  <c r="M181" i="5"/>
  <c r="H181" i="1" s="1"/>
  <c r="K72" i="5"/>
  <c r="F72" i="1" s="1"/>
  <c r="M144" i="5"/>
  <c r="H144" i="1" s="1"/>
  <c r="K178" i="5"/>
  <c r="F178" i="1" s="1"/>
  <c r="L166" i="5"/>
  <c r="G166" i="1" s="1"/>
  <c r="K176" i="5"/>
  <c r="F176" i="1" s="1"/>
  <c r="L180" i="5"/>
  <c r="G180" i="1" s="1"/>
  <c r="K79" i="5"/>
  <c r="F79" i="1" s="1"/>
  <c r="L106" i="5"/>
  <c r="G106" i="1" s="1"/>
  <c r="K92" i="5"/>
  <c r="F92" i="1" s="1"/>
  <c r="G52" i="1"/>
  <c r="L91" i="5"/>
  <c r="G91" i="1" s="1"/>
  <c r="K135" i="5"/>
  <c r="F135" i="1" s="1"/>
  <c r="G2" i="1"/>
  <c r="K172" i="5"/>
  <c r="F172" i="1" s="1"/>
  <c r="K196" i="5"/>
  <c r="F196" i="1" s="1"/>
  <c r="H49" i="1"/>
  <c r="K78" i="5"/>
  <c r="F78" i="1" s="1"/>
  <c r="L133" i="5"/>
  <c r="G133" i="1" s="1"/>
  <c r="K166" i="5"/>
  <c r="F166" i="1" s="1"/>
  <c r="L198" i="5"/>
  <c r="G198" i="1" s="1"/>
  <c r="G48" i="1"/>
  <c r="M159" i="5"/>
  <c r="H159" i="1" s="1"/>
  <c r="M73" i="5"/>
  <c r="H73" i="1" s="1"/>
  <c r="M176" i="5"/>
  <c r="H176" i="1" s="1"/>
  <c r="L183" i="5"/>
  <c r="G183" i="1" s="1"/>
  <c r="L112" i="5"/>
  <c r="G112" i="1" s="1"/>
  <c r="L121" i="5"/>
  <c r="G121" i="1" s="1"/>
  <c r="M116" i="5"/>
  <c r="H116" i="1" s="1"/>
  <c r="H13" i="1"/>
  <c r="L178" i="5"/>
  <c r="G178" i="1" s="1"/>
  <c r="L167" i="5"/>
  <c r="G167" i="1" s="1"/>
  <c r="M198" i="5"/>
  <c r="H198" i="1" s="1"/>
  <c r="K97" i="5"/>
  <c r="F97" i="1" s="1"/>
  <c r="L73" i="5"/>
  <c r="G73" i="1" s="1"/>
  <c r="K144" i="5"/>
  <c r="F144" i="1" s="1"/>
  <c r="K183" i="5"/>
  <c r="F183" i="1" s="1"/>
  <c r="G4" i="1"/>
  <c r="K174" i="5"/>
  <c r="F174" i="1" s="1"/>
  <c r="K168" i="5"/>
  <c r="F168" i="1" s="1"/>
  <c r="K154" i="5"/>
  <c r="F154" i="1" s="1"/>
  <c r="H57" i="1"/>
  <c r="G59" i="1"/>
  <c r="L158" i="5"/>
  <c r="G158" i="1" s="1"/>
  <c r="M64" i="5"/>
  <c r="H64" i="1" s="1"/>
  <c r="H31" i="1"/>
  <c r="K66" i="5"/>
  <c r="F66" i="1" s="1"/>
  <c r="K98" i="5"/>
  <c r="F98" i="1" s="1"/>
  <c r="K163" i="5"/>
  <c r="F163" i="1" s="1"/>
  <c r="L136" i="5"/>
  <c r="G136" i="1" s="1"/>
  <c r="K124" i="5"/>
  <c r="F124" i="1" s="1"/>
  <c r="M182" i="5"/>
  <c r="H182" i="1" s="1"/>
  <c r="M170" i="5"/>
  <c r="H170" i="1" s="1"/>
  <c r="K110" i="5"/>
  <c r="F110" i="1" s="1"/>
  <c r="M95" i="5"/>
  <c r="H95" i="1" s="1"/>
  <c r="L177" i="5"/>
  <c r="G177" i="1" s="1"/>
  <c r="M113" i="5"/>
  <c r="H113" i="1" s="1"/>
  <c r="L114" i="5"/>
  <c r="G114" i="1" s="1"/>
  <c r="M185" i="5"/>
  <c r="H185" i="1" s="1"/>
  <c r="K115" i="5"/>
  <c r="F115" i="1" s="1"/>
  <c r="M93" i="5"/>
  <c r="H93" i="1" s="1"/>
  <c r="K184" i="5"/>
  <c r="F184" i="1" s="1"/>
  <c r="K182" i="5"/>
  <c r="F182" i="1" s="1"/>
  <c r="K194" i="5"/>
  <c r="F194" i="1" s="1"/>
  <c r="K86" i="5"/>
  <c r="F86" i="1" s="1"/>
  <c r="H15" i="1"/>
  <c r="K149" i="5"/>
  <c r="F149" i="1" s="1"/>
  <c r="L147" i="5"/>
  <c r="G147" i="1" s="1"/>
  <c r="F46" i="1"/>
  <c r="L148" i="5"/>
  <c r="G148" i="1" s="1"/>
  <c r="K145" i="5"/>
  <c r="F145" i="1" s="1"/>
  <c r="K83" i="5"/>
  <c r="F83" i="1" s="1"/>
  <c r="G18" i="1"/>
  <c r="M98" i="5"/>
  <c r="H98" i="1" s="1"/>
  <c r="M114" i="5"/>
  <c r="H114" i="1" s="1"/>
  <c r="M86" i="5"/>
  <c r="H86" i="1" s="1"/>
  <c r="K100" i="5"/>
  <c r="F100" i="1" s="1"/>
  <c r="L163" i="5"/>
  <c r="G163" i="1" s="1"/>
  <c r="K185" i="5"/>
  <c r="F185" i="1" s="1"/>
  <c r="M115" i="5"/>
  <c r="H115" i="1" s="1"/>
  <c r="K122" i="5"/>
  <c r="F122" i="1" s="1"/>
  <c r="K118" i="5"/>
  <c r="F118" i="1" s="1"/>
  <c r="K70" i="5"/>
  <c r="F70" i="1" s="1"/>
  <c r="K82" i="5"/>
  <c r="F82" i="1" s="1"/>
  <c r="M125" i="5"/>
  <c r="H125" i="1" s="1"/>
  <c r="L110" i="5"/>
  <c r="G110" i="1" s="1"/>
  <c r="K95" i="5"/>
  <c r="F95" i="1" s="1"/>
  <c r="M158" i="5"/>
  <c r="H158" i="1" s="1"/>
  <c r="M177" i="5"/>
  <c r="H177" i="1" s="1"/>
  <c r="G57" i="1"/>
  <c r="L113" i="5"/>
  <c r="G113" i="1" s="1"/>
  <c r="K157" i="5"/>
  <c r="F157" i="1" s="1"/>
  <c r="K162" i="5"/>
  <c r="F162" i="1" s="1"/>
  <c r="M143" i="5"/>
  <c r="H143" i="1" s="1"/>
  <c r="K94" i="5"/>
  <c r="F94" i="1" s="1"/>
  <c r="L100" i="5"/>
  <c r="G100" i="1" s="1"/>
  <c r="K179" i="5"/>
  <c r="F179" i="1" s="1"/>
  <c r="K64" i="5"/>
  <c r="F64" i="1" s="1"/>
  <c r="M78" i="5"/>
  <c r="H78" i="1" s="1"/>
  <c r="K123" i="5"/>
  <c r="F123" i="1" s="1"/>
  <c r="M136" i="5"/>
  <c r="H136" i="1" s="1"/>
  <c r="L168" i="5"/>
  <c r="G168" i="1" s="1"/>
  <c r="L122" i="5"/>
  <c r="G122" i="1" s="1"/>
  <c r="L93" i="5"/>
  <c r="G93" i="1" s="1"/>
  <c r="L154" i="5"/>
  <c r="G154" i="1" s="1"/>
  <c r="M66" i="5"/>
  <c r="H66" i="1" s="1"/>
  <c r="L118" i="5"/>
  <c r="G118" i="1" s="1"/>
  <c r="L155" i="5"/>
  <c r="G155" i="1" s="1"/>
  <c r="K85" i="5"/>
  <c r="F85" i="1" s="1"/>
  <c r="M151" i="5"/>
  <c r="H151" i="1" s="1"/>
  <c r="L82" i="5"/>
  <c r="G82" i="1" s="1"/>
  <c r="L173" i="5"/>
  <c r="G173" i="1" s="1"/>
  <c r="L197" i="5"/>
  <c r="G197" i="1" s="1"/>
  <c r="L79" i="5"/>
  <c r="G79" i="1" s="1"/>
  <c r="M135" i="5"/>
  <c r="H135" i="1" s="1"/>
  <c r="G3" i="1"/>
  <c r="L179" i="5"/>
  <c r="G179" i="1" s="1"/>
  <c r="M123" i="5"/>
  <c r="H123" i="1" s="1"/>
  <c r="K133" i="5"/>
  <c r="F133" i="1" s="1"/>
  <c r="L92" i="5"/>
  <c r="G92" i="1" s="1"/>
  <c r="M172" i="5"/>
  <c r="H172" i="1" s="1"/>
  <c r="L111" i="5"/>
  <c r="G111" i="1" s="1"/>
  <c r="M129" i="5"/>
  <c r="H129" i="1" s="1"/>
  <c r="L194" i="5"/>
  <c r="G194" i="1" s="1"/>
  <c r="M99" i="5"/>
  <c r="H99" i="1" s="1"/>
  <c r="K191" i="5"/>
  <c r="F191" i="1" s="1"/>
  <c r="M104" i="5"/>
  <c r="H104" i="1" s="1"/>
  <c r="M134" i="5"/>
  <c r="H134" i="1" s="1"/>
  <c r="K84" i="5"/>
  <c r="F84" i="1" s="1"/>
  <c r="M173" i="5"/>
  <c r="H173" i="1" s="1"/>
  <c r="L160" i="5"/>
  <c r="G160" i="1" s="1"/>
  <c r="M138" i="5"/>
  <c r="H138" i="1" s="1"/>
  <c r="L171" i="5"/>
  <c r="G171" i="1" s="1"/>
  <c r="M128" i="5"/>
  <c r="H128" i="1" s="1"/>
  <c r="M96" i="5"/>
  <c r="H96" i="1" s="1"/>
  <c r="M60" i="5"/>
  <c r="H60" i="1" s="1"/>
  <c r="F21" i="1"/>
  <c r="M85" i="5"/>
  <c r="H85" i="1" s="1"/>
  <c r="K169" i="5"/>
  <c r="F169" i="1" s="1"/>
  <c r="M117" i="5"/>
  <c r="H117" i="1" s="1"/>
  <c r="M137" i="5"/>
  <c r="H137" i="1" s="1"/>
  <c r="L90" i="5"/>
  <c r="G90" i="1" s="1"/>
  <c r="L149" i="5"/>
  <c r="G149" i="1" s="1"/>
  <c r="K61" i="5"/>
  <c r="F61" i="1" s="1"/>
  <c r="K142" i="5"/>
  <c r="F142" i="1" s="1"/>
  <c r="K81" i="5"/>
  <c r="F81" i="1" s="1"/>
  <c r="K107" i="5"/>
  <c r="F107" i="1" s="1"/>
  <c r="K65" i="5"/>
  <c r="F65" i="1" s="1"/>
  <c r="K165" i="5"/>
  <c r="F165" i="1" s="1"/>
  <c r="L187" i="5"/>
  <c r="G187" i="1" s="1"/>
  <c r="M127" i="5"/>
  <c r="H127" i="1" s="1"/>
  <c r="M184" i="5"/>
  <c r="H184" i="1" s="1"/>
  <c r="K68" i="5"/>
  <c r="F68" i="1" s="1"/>
  <c r="M153" i="5"/>
  <c r="H153" i="1" s="1"/>
  <c r="G27" i="1"/>
  <c r="L150" i="5"/>
  <c r="G150" i="1" s="1"/>
  <c r="F14" i="1"/>
  <c r="L190" i="5"/>
  <c r="G190" i="1" s="1"/>
  <c r="L175" i="5"/>
  <c r="G175" i="1" s="1"/>
  <c r="M131" i="5"/>
  <c r="H131" i="1" s="1"/>
  <c r="M187" i="5"/>
  <c r="H187" i="1" s="1"/>
  <c r="L127" i="5"/>
  <c r="G127" i="1" s="1"/>
  <c r="M71" i="5"/>
  <c r="H71" i="1" s="1"/>
  <c r="K170" i="5"/>
  <c r="F170" i="1" s="1"/>
  <c r="L186" i="5"/>
  <c r="G186" i="1" s="1"/>
  <c r="M87" i="5"/>
  <c r="H87" i="1" s="1"/>
  <c r="M193" i="5"/>
  <c r="H193" i="1" s="1"/>
  <c r="K152" i="5"/>
  <c r="F152" i="1" s="1"/>
  <c r="L63" i="5"/>
  <c r="G63" i="1" s="1"/>
  <c r="K189" i="5"/>
  <c r="F189" i="1" s="1"/>
  <c r="L67" i="5"/>
  <c r="G67" i="1" s="1"/>
  <c r="K132" i="5"/>
  <c r="F132" i="1" s="1"/>
  <c r="K60" i="5"/>
  <c r="F60" i="1" s="1"/>
  <c r="L124" i="5"/>
  <c r="G124" i="1" s="1"/>
  <c r="L146" i="5"/>
  <c r="G146" i="1" s="1"/>
  <c r="L119" i="5"/>
  <c r="G119" i="1" s="1"/>
  <c r="M74" i="5"/>
  <c r="H74" i="1" s="1"/>
  <c r="M63" i="5"/>
  <c r="H63" i="1" s="1"/>
  <c r="L89" i="5"/>
  <c r="G89" i="1" s="1"/>
  <c r="K129" i="5"/>
  <c r="F129" i="1" s="1"/>
  <c r="L189" i="5"/>
  <c r="G189" i="1" s="1"/>
  <c r="H22" i="1"/>
  <c r="M67" i="5"/>
  <c r="H67" i="1" s="1"/>
  <c r="K131" i="5"/>
  <c r="F131" i="1" s="1"/>
  <c r="M195" i="5"/>
  <c r="H195" i="1" s="1"/>
  <c r="F32" i="1"/>
  <c r="L132" i="5"/>
  <c r="G132" i="1" s="1"/>
  <c r="L80" i="5"/>
  <c r="G80" i="1" s="1"/>
  <c r="G29" i="1"/>
  <c r="L165" i="5"/>
  <c r="G165" i="1" s="1"/>
  <c r="F51" i="1"/>
  <c r="M192" i="5"/>
  <c r="H192" i="1" s="1"/>
  <c r="M70" i="5"/>
  <c r="H70" i="1" s="1"/>
  <c r="M68" i="5"/>
  <c r="H68" i="1" s="1"/>
  <c r="L101" i="5"/>
  <c r="G101" i="1" s="1"/>
  <c r="K153" i="5"/>
  <c r="F153" i="1" s="1"/>
  <c r="K130" i="5"/>
  <c r="F130" i="1" s="1"/>
  <c r="L108" i="5"/>
  <c r="G108" i="1" s="1"/>
  <c r="K128" i="5"/>
  <c r="F128" i="1" s="1"/>
  <c r="M190" i="5"/>
  <c r="H190" i="1" s="1"/>
  <c r="F25" i="1"/>
  <c r="K89" i="5"/>
  <c r="F89" i="1" s="1"/>
  <c r="K175" i="5"/>
  <c r="F175" i="1" s="1"/>
  <c r="M160" i="5"/>
  <c r="H160" i="1" s="1"/>
  <c r="K195" i="5"/>
  <c r="F195" i="1" s="1"/>
  <c r="K96" i="5"/>
  <c r="F96" i="1" s="1"/>
  <c r="F29" i="1"/>
  <c r="M186" i="5"/>
  <c r="H186" i="1" s="1"/>
  <c r="M150" i="5"/>
  <c r="H150" i="1" s="1"/>
  <c r="K101" i="5"/>
  <c r="F101" i="1" s="1"/>
  <c r="L130" i="5"/>
  <c r="G130" i="1" s="1"/>
  <c r="F16" i="1"/>
  <c r="L77" i="5"/>
  <c r="G77" i="1" s="1"/>
  <c r="L142" i="5"/>
  <c r="G142" i="1" s="1"/>
  <c r="M161" i="5"/>
  <c r="H161" i="1" s="1"/>
  <c r="K105" i="5"/>
  <c r="F105" i="1" s="1"/>
  <c r="L145" i="5"/>
  <c r="G145" i="1" s="1"/>
  <c r="L62" i="5"/>
  <c r="G62" i="1" s="1"/>
  <c r="M61" i="5"/>
  <c r="H61" i="1" s="1"/>
  <c r="M81" i="5"/>
  <c r="H81" i="1" s="1"/>
  <c r="M164" i="5"/>
  <c r="H164" i="1" s="1"/>
  <c r="M107" i="5"/>
  <c r="H107" i="1" s="1"/>
  <c r="L69" i="5"/>
  <c r="G69" i="1" s="1"/>
  <c r="L83" i="5"/>
  <c r="G83" i="1" s="1"/>
  <c r="M65" i="5"/>
  <c r="H65" i="1" s="1"/>
  <c r="L76" i="5"/>
  <c r="G76" i="1" s="1"/>
  <c r="F55" i="1"/>
  <c r="K192" i="5"/>
  <c r="F192" i="1" s="1"/>
  <c r="K134" i="5"/>
  <c r="F134" i="1" s="1"/>
  <c r="L169" i="5"/>
  <c r="G169" i="1" s="1"/>
  <c r="K137" i="5"/>
  <c r="F137" i="1" s="1"/>
  <c r="M84" i="5"/>
  <c r="H84" i="1" s="1"/>
  <c r="M191" i="5"/>
  <c r="H191" i="1" s="1"/>
  <c r="M90" i="5"/>
  <c r="H90" i="1" s="1"/>
  <c r="M156" i="5"/>
  <c r="H156" i="1" s="1"/>
  <c r="F39" i="1"/>
  <c r="L103" i="5"/>
  <c r="G103" i="1" s="1"/>
  <c r="M140" i="5"/>
  <c r="H140" i="1" s="1"/>
  <c r="K77" i="5"/>
  <c r="F77" i="1" s="1"/>
  <c r="K161" i="5"/>
  <c r="F161" i="1" s="1"/>
  <c r="L105" i="5"/>
  <c r="G105" i="1" s="1"/>
  <c r="K62" i="5"/>
  <c r="F62" i="1" s="1"/>
  <c r="G54" i="1"/>
  <c r="M147" i="5"/>
  <c r="H147" i="1" s="1"/>
  <c r="K164" i="5"/>
  <c r="F164" i="1" s="1"/>
  <c r="M148" i="5"/>
  <c r="H148" i="1" s="1"/>
  <c r="K69" i="5"/>
  <c r="F69" i="1" s="1"/>
  <c r="G30" i="1"/>
  <c r="K76" i="5"/>
  <c r="F76" i="1" s="1"/>
  <c r="K104" i="5"/>
  <c r="F104" i="1" s="1"/>
  <c r="K117" i="5"/>
  <c r="F117" i="1" s="1"/>
  <c r="K99" i="5"/>
  <c r="F99" i="1" s="1"/>
  <c r="M139" i="5"/>
  <c r="H139" i="1" s="1"/>
  <c r="K156" i="5"/>
  <c r="F156" i="1" s="1"/>
  <c r="K103" i="5"/>
  <c r="F103" i="1" s="1"/>
  <c r="K140" i="5"/>
  <c r="F140" i="1" s="1"/>
  <c r="M197" i="5"/>
  <c r="H197" i="1" s="1"/>
  <c r="L74" i="5"/>
  <c r="G74" i="1" s="1"/>
  <c r="K139" i="5"/>
  <c r="F139" i="1" s="1"/>
  <c r="G10" i="1"/>
  <c r="M112" i="5"/>
  <c r="H112" i="1" s="1"/>
  <c r="L174" i="5"/>
  <c r="G174" i="1" s="1"/>
  <c r="L196" i="5"/>
  <c r="G196" i="1" s="1"/>
  <c r="M75" i="5"/>
  <c r="H75" i="1" s="1"/>
  <c r="M121" i="5"/>
  <c r="H121" i="1" s="1"/>
  <c r="L157" i="5"/>
  <c r="G157" i="1" s="1"/>
  <c r="L162" i="5"/>
  <c r="G162" i="1" s="1"/>
  <c r="L143" i="5"/>
  <c r="G143" i="1" s="1"/>
  <c r="M94" i="5"/>
  <c r="H94" i="1" s="1"/>
  <c r="F28" i="1"/>
  <c r="M155" i="5"/>
  <c r="H155" i="1" s="1"/>
  <c r="K138" i="5"/>
  <c r="F138" i="1" s="1"/>
  <c r="L151" i="5"/>
  <c r="G151" i="1" s="1"/>
  <c r="K108" i="5"/>
  <c r="F108" i="1" s="1"/>
  <c r="K193" i="5"/>
  <c r="F193" i="1" s="1"/>
  <c r="K119" i="5"/>
  <c r="F119" i="1" s="1"/>
  <c r="K111" i="5"/>
  <c r="F111" i="1" s="1"/>
  <c r="L152" i="5"/>
  <c r="G152" i="1" s="1"/>
  <c r="G40" i="1"/>
  <c r="M146" i="5"/>
  <c r="H146" i="1" s="1"/>
  <c r="K87" i="5"/>
  <c r="F87" i="1" s="1"/>
  <c r="M171" i="5"/>
  <c r="H171" i="1" s="1"/>
  <c r="K71" i="5"/>
  <c r="F71" i="1" s="1"/>
  <c r="N9" i="1" l="1"/>
  <c r="AE9" i="1" s="1"/>
  <c r="N5" i="1"/>
  <c r="AE5" i="1" s="1"/>
  <c r="N8" i="1"/>
  <c r="AE8" i="1" s="1"/>
  <c r="N7" i="1"/>
  <c r="AE7" i="1" s="1"/>
  <c r="N6" i="1"/>
  <c r="AE6" i="1" s="1"/>
  <c r="N2" i="1"/>
  <c r="AE2" i="1" s="1"/>
  <c r="N3" i="1"/>
  <c r="AE3" i="1" s="1"/>
  <c r="N4" i="1"/>
  <c r="AE4" i="1" s="1"/>
  <c r="AC8" i="1" l="1"/>
  <c r="AD8" i="1" s="1"/>
  <c r="AC3" i="1"/>
  <c r="AD3" i="1" s="1"/>
  <c r="AC2" i="1"/>
  <c r="AD2" i="1" s="1"/>
  <c r="AC5" i="1"/>
  <c r="AD5" i="1" s="1"/>
  <c r="AC6" i="1"/>
  <c r="AD6" i="1" s="1"/>
  <c r="AC4" i="1"/>
  <c r="AD4" i="1" s="1"/>
  <c r="AC7" i="1"/>
  <c r="AD7" i="1" s="1"/>
  <c r="AC9" i="1"/>
  <c r="AD9" i="1" s="1"/>
</calcChain>
</file>

<file path=xl/connections.xml><?xml version="1.0" encoding="utf-8"?>
<connections xmlns="http://schemas.openxmlformats.org/spreadsheetml/2006/main">
  <connection id="1" name="Connection" type="4" refreshedVersion="0" background="1">
    <webPr url="https://research.stlouisfed.org/fred2/data/DATE.txt" htmlTables="1" htmlFormat="all"/>
  </connection>
  <connection id="2" name="Connection1" type="4" refreshedVersion="0" background="1">
    <webPr url="https://research.stlouisfed.org/fred2/data/CFNAIMA3.txt" htmlTables="1" htmlFormat="all"/>
  </connection>
  <connection id="3" name="Connection10" type="4" refreshedVersion="0" background="1">
    <webPr url="https://research.stlouisfed.org/fred2/data/DGS7.txt" htmlTables="1" htmlFormat="all"/>
  </connection>
  <connection id="4" name="Connection11" type="4" refreshedVersion="0" background="1">
    <webPr url="https://research.stlouisfed.org/fred2/data/DGS10.txt" htmlTables="1" htmlFormat="all"/>
  </connection>
  <connection id="5" name="Connection12" type="4" refreshedVersion="0" background="1">
    <webPr url="https://research.stlouisfed.org/fred2/data/CPILFESL.txt" htmlTables="1" htmlFormat="all"/>
  </connection>
  <connection id="6" name="Connection13" type="4" refreshedVersion="0" background="1">
    <webPr url="https://research.stlouisfed.org/fred2/data/DGS1.txt" htmlTables="1" htmlFormat="all"/>
  </connection>
  <connection id="7" name="Connection14" type="4" refreshedVersion="0" background="1">
    <webPr url="https://research.stlouisfed.org/fred-addin/version-2010-2013" htmlTables="1" htmlFormat="all"/>
  </connection>
  <connection id="8" name="Connection15" type="4" refreshedVersion="0" background="1">
    <webPr url="https://research.stlouisfed.org/fred-addin/version-2010-2013" htmlTables="1" htmlFormat="all"/>
  </connection>
  <connection id="9" name="Connection2" type="4" refreshedVersion="0" background="1">
    <webPr url="https://research.stlouisfed.org/fred2/data/GDPDEF.txt" htmlTables="1" htmlFormat="all"/>
  </connection>
  <connection id="10" name="Connection3" type="4" refreshedVersion="0" background="1">
    <webPr url="https://research.stlouisfed.org/fred2/data/UNRATE.txt" htmlTables="1" htmlFormat="all"/>
  </connection>
  <connection id="11" name="Connection4" type="4" refreshedVersion="0" background="1">
    <webPr url="https://research.stlouisfed.org/fred2/data/GDPC1.txt" htmlTables="1" htmlFormat="all"/>
  </connection>
  <connection id="12" name="Connection5" type="4" refreshedVersion="0" background="1">
    <webPr url="https://research.stlouisfed.org/fred2/data/DTB3.txt" htmlTables="1" htmlFormat="all"/>
  </connection>
  <connection id="13" name="Connection6" type="4" refreshedVersion="0" background="1">
    <webPr url="https://research.stlouisfed.org/fred2/data/DTB6.txt" htmlTables="1" htmlFormat="all"/>
  </connection>
  <connection id="14" name="Connection7" type="4" refreshedVersion="0" background="1">
    <webPr url="https://research.stlouisfed.org/fred2/data/DGS1.txt" htmlTables="1" htmlFormat="all"/>
  </connection>
  <connection id="15" name="Connection8" type="4" refreshedVersion="0" background="1">
    <webPr url="https://research.stlouisfed.org/fred2/data/DGS3.txt" htmlTables="1" htmlFormat="all"/>
  </connection>
  <connection id="16" name="Connection9" type="4" refreshedVersion="0" background="1">
    <webPr url="https://research.stlouisfed.org/fred2/data/DGS5.txt" htmlTables="1" htmlFormat="all"/>
  </connection>
</connections>
</file>

<file path=xl/sharedStrings.xml><?xml version="1.0" encoding="utf-8"?>
<sst xmlns="http://schemas.openxmlformats.org/spreadsheetml/2006/main" count="1418" uniqueCount="105">
  <si>
    <t>DATE</t>
  </si>
  <si>
    <t>CFNAI</t>
  </si>
  <si>
    <t>UNRATE</t>
  </si>
  <si>
    <t>GDPC1</t>
  </si>
  <si>
    <t>DGS10</t>
  </si>
  <si>
    <t>CFNAIMA3</t>
  </si>
  <si>
    <t>lin</t>
  </si>
  <si>
    <t>Chicago Fed National Activity Index: Three Month Moving Average</t>
  </si>
  <si>
    <t>Federal Reserve Bank of Chicago</t>
  </si>
  <si>
    <t>Monthly</t>
  </si>
  <si>
    <t>Index</t>
  </si>
  <si>
    <t>date</t>
  </si>
  <si>
    <t>value</t>
  </si>
  <si>
    <t>Board of Governors of the Federal Reserve System (US)</t>
  </si>
  <si>
    <t>Percent</t>
  </si>
  <si>
    <t>Civilian Unemployment Rate</t>
  </si>
  <si>
    <t>U.S. Bureau of Labor Statistics</t>
  </si>
  <si>
    <t>Real Gross Domestic Product</t>
  </si>
  <si>
    <t>U.S. Bureau of Economic Analysis</t>
  </si>
  <si>
    <t>Quarterly</t>
  </si>
  <si>
    <t>Q</t>
  </si>
  <si>
    <t>pc1</t>
  </si>
  <si>
    <t>Percent Chg. From Year Ago</t>
  </si>
  <si>
    <t>GDPDEF</t>
  </si>
  <si>
    <t>DGS1</t>
  </si>
  <si>
    <t>DGS3</t>
  </si>
  <si>
    <t>DGS5</t>
  </si>
  <si>
    <t>DGS7</t>
  </si>
  <si>
    <t>Daily</t>
  </si>
  <si>
    <t>1-Year Treasury Constant Maturity Rate</t>
  </si>
  <si>
    <t>3-Year Treasury Constant Maturity Rate</t>
  </si>
  <si>
    <t>5-Year Treasury Constant Maturity Rate</t>
  </si>
  <si>
    <t>7-Year Treasury Constant Maturity Rate</t>
  </si>
  <si>
    <t>10-Year Treasury Constant Maturity Rate</t>
  </si>
  <si>
    <t>Gross Domestic Product: Implicit Price Deflator</t>
  </si>
  <si>
    <t>L</t>
  </si>
  <si>
    <t>S</t>
  </si>
  <si>
    <t>C</t>
  </si>
  <si>
    <t>Loadings</t>
  </si>
  <si>
    <t>Weights</t>
  </si>
  <si>
    <t>Weights (alt.)</t>
  </si>
  <si>
    <t>Transformation matrix</t>
  </si>
  <si>
    <t xml:space="preserve">lambda </t>
  </si>
  <si>
    <t>NS_L</t>
  </si>
  <si>
    <t>NS_S</t>
  </si>
  <si>
    <t>NS_C</t>
  </si>
  <si>
    <t>CPILFESL</t>
  </si>
  <si>
    <t>Consumer Price Index for All Urban Consumers: All Items Less Food and Energy</t>
  </si>
  <si>
    <t>1957-01-01 to 2016-12-01</t>
  </si>
  <si>
    <t>q</t>
  </si>
  <si>
    <t>DGS3MO</t>
  </si>
  <si>
    <t>DGS6MO</t>
  </si>
  <si>
    <t>d</t>
  </si>
  <si>
    <t>3-Month Treasury Constant Maturity Rate</t>
  </si>
  <si>
    <t>6-Month Treasury Constant Maturity Rate</t>
  </si>
  <si>
    <t>Date</t>
  </si>
  <si>
    <t>Loadings (alt.)</t>
  </si>
  <si>
    <t>LSC_L</t>
  </si>
  <si>
    <t>LSC_S</t>
  </si>
  <si>
    <t>LSC_C</t>
  </si>
  <si>
    <t>DGS20</t>
  </si>
  <si>
    <t>DGS30</t>
  </si>
  <si>
    <t>20-Year Treasury Constant Maturity Rate</t>
  </si>
  <si>
    <t>30-Year Treasury Constant Maturity Rate</t>
  </si>
  <si>
    <t>SVENPY01</t>
  </si>
  <si>
    <t>SVENPY02</t>
  </si>
  <si>
    <t>SVENPY03</t>
  </si>
  <si>
    <t>SVENPY04</t>
  </si>
  <si>
    <t>SVENPY05</t>
  </si>
  <si>
    <t>SVENPY06</t>
  </si>
  <si>
    <t>SVENPY07</t>
  </si>
  <si>
    <t>SVENPY08</t>
  </si>
  <si>
    <t>SVENPY09</t>
  </si>
  <si>
    <t>SVENPY10</t>
  </si>
  <si>
    <t>SVENPY11</t>
  </si>
  <si>
    <t>SVENPY12</t>
  </si>
  <si>
    <t>SVENPY13</t>
  </si>
  <si>
    <t>SVENPY14</t>
  </si>
  <si>
    <t>SVENPY15</t>
  </si>
  <si>
    <t>SVENPY16</t>
  </si>
  <si>
    <t>SVENPY17</t>
  </si>
  <si>
    <t>SVENPY18</t>
  </si>
  <si>
    <t>SVENPY19</t>
  </si>
  <si>
    <t>SVENPY20</t>
  </si>
  <si>
    <t>SVENPY21</t>
  </si>
  <si>
    <t>SVENPY22</t>
  </si>
  <si>
    <t>SVENPY23</t>
  </si>
  <si>
    <t>SVENPY24</t>
  </si>
  <si>
    <t>SVENPY25</t>
  </si>
  <si>
    <t>SVENPY26</t>
  </si>
  <si>
    <t>SVENPY27</t>
  </si>
  <si>
    <t>SVENPY28</t>
  </si>
  <si>
    <t>SVENPY29</t>
  </si>
  <si>
    <t>SVENPY30</t>
  </si>
  <si>
    <t/>
  </si>
  <si>
    <t>1967-05-01 to 2016-12-01</t>
  </si>
  <si>
    <t>1947-01-01 to 2016-10-01</t>
  </si>
  <si>
    <t>1948-01-01 to 2017-01-01</t>
  </si>
  <si>
    <t>1982-01-04 to 2017-02-01</t>
  </si>
  <si>
    <t>1962-01-02 to 2017-02-01</t>
  </si>
  <si>
    <t>1969-07-01 to 2017-02-01</t>
  </si>
  <si>
    <t>1993-10-01 to 2017-02-01</t>
  </si>
  <si>
    <t>1977-02-15 to 2017-02-01</t>
  </si>
  <si>
    <t>SVENPY6M</t>
  </si>
  <si>
    <t>SVENPY3M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</si>
</sst>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mm/dd/yyyy"/>
    <numFmt numFmtId="166" formatCode="yyyy\-mm\-dd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1" fillId="0" borderId="0" applyNumberFormat="0" applyFont="0" applyFill="0" applyBorder="0" applyProtection="0"/>
    <xf numFmtId="0" fontId="21" fillId="0" borderId="0" applyNumberFormat="0" applyFill="0" applyBorder="0" applyAlignment="0" applyProtection="0"/>
    <xf numFmtId="0" fontId="22" fillId="0" borderId="1" applyNumberFormat="0" applyFill="0" applyAlignment="0" applyProtection="0"/>
    <xf numFmtId="0" fontId="23" fillId="0" borderId="2" applyNumberFormat="0" applyFill="0" applyAlignment="0" applyProtection="0"/>
    <xf numFmtId="0" fontId="24" fillId="0" borderId="3" applyNumberFormat="0" applyFill="0" applyAlignment="0" applyProtection="0"/>
    <xf numFmtId="0" fontId="24" fillId="0" borderId="0" applyNumberFormat="0" applyFill="0" applyBorder="0" applyAlignment="0" applyProtection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28" fillId="5" borderId="4" applyNumberFormat="0" applyAlignment="0" applyProtection="0"/>
    <xf numFmtId="0" fontId="29" fillId="6" borderId="5" applyNumberFormat="0" applyAlignment="0" applyProtection="0"/>
    <xf numFmtId="0" fontId="30" fillId="6" borderId="4" applyNumberFormat="0" applyAlignment="0" applyProtection="0"/>
    <xf numFmtId="0" fontId="31" fillId="0" borderId="6" applyNumberFormat="0" applyFill="0" applyAlignment="0" applyProtection="0"/>
    <xf numFmtId="0" fontId="32" fillId="7" borderId="7" applyNumberFormat="0" applyAlignment="0" applyProtection="0"/>
    <xf numFmtId="0" fontId="3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34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3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5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9" fillId="0" borderId="0" xfId="42" applyNumberFormat="1"/>
    <xf numFmtId="0" fontId="20" fillId="0" borderId="0" xfId="0" applyFont="1"/>
    <xf numFmtId="0" fontId="20" fillId="0" borderId="10" xfId="0" applyFont="1" applyBorder="1"/>
    <xf numFmtId="0" fontId="20" fillId="0" borderId="12" xfId="0" applyFont="1" applyBorder="1"/>
    <xf numFmtId="0" fontId="0" fillId="0" borderId="13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0" xfId="0" applyNumberFormat="1"/>
    <xf numFmtId="166" fontId="0" fillId="0" borderId="0" xfId="0" applyNumberFormat="1"/>
    <xf numFmtId="2" fontId="0" fillId="33" borderId="0" xfId="0" applyNumberFormat="1" applyFill="1"/>
    <xf numFmtId="0" fontId="0" fillId="33" borderId="0" xfId="0" applyFill="1"/>
    <xf numFmtId="0" fontId="1" fillId="0" borderId="0" xfId="43"/>
    <xf numFmtId="0" fontId="36" fillId="0" borderId="0" xfId="43" applyFont="1"/>
    <xf numFmtId="0" fontId="0" fillId="0" borderId="0" xfId="0" applyAlignment="1">
      <alignment horizontal="center"/>
    </xf>
  </cellXfs>
  <cellStyles count="85">
    <cellStyle name="20% - Accent1" xfId="19" builtinId="30" customBuiltin="1"/>
    <cellStyle name="20% - Accent1 2" xfId="62"/>
    <cellStyle name="20% - Accent2" xfId="23" builtinId="34" customBuiltin="1"/>
    <cellStyle name="20% - Accent2 2" xfId="66"/>
    <cellStyle name="20% - Accent3" xfId="27" builtinId="38" customBuiltin="1"/>
    <cellStyle name="20% - Accent3 2" xfId="70"/>
    <cellStyle name="20% - Accent4" xfId="31" builtinId="42" customBuiltin="1"/>
    <cellStyle name="20% - Accent4 2" xfId="74"/>
    <cellStyle name="20% - Accent5" xfId="35" builtinId="46" customBuiltin="1"/>
    <cellStyle name="20% - Accent5 2" xfId="78"/>
    <cellStyle name="20% - Accent6" xfId="39" builtinId="50" customBuiltin="1"/>
    <cellStyle name="20% - Accent6 2" xfId="82"/>
    <cellStyle name="40% - Accent1" xfId="20" builtinId="31" customBuiltin="1"/>
    <cellStyle name="40% - Accent1 2" xfId="63"/>
    <cellStyle name="40% - Accent2" xfId="24" builtinId="35" customBuiltin="1"/>
    <cellStyle name="40% - Accent2 2" xfId="67"/>
    <cellStyle name="40% - Accent3" xfId="28" builtinId="39" customBuiltin="1"/>
    <cellStyle name="40% - Accent3 2" xfId="71"/>
    <cellStyle name="40% - Accent4" xfId="32" builtinId="43" customBuiltin="1"/>
    <cellStyle name="40% - Accent4 2" xfId="75"/>
    <cellStyle name="40% - Accent5" xfId="36" builtinId="47" customBuiltin="1"/>
    <cellStyle name="40% - Accent5 2" xfId="79"/>
    <cellStyle name="40% - Accent6" xfId="40" builtinId="51" customBuiltin="1"/>
    <cellStyle name="40% - Accent6 2" xfId="83"/>
    <cellStyle name="60% - Accent1" xfId="21" builtinId="32" customBuiltin="1"/>
    <cellStyle name="60% - Accent1 2" xfId="64"/>
    <cellStyle name="60% - Accent2" xfId="25" builtinId="36" customBuiltin="1"/>
    <cellStyle name="60% - Accent2 2" xfId="68"/>
    <cellStyle name="60% - Accent3" xfId="29" builtinId="40" customBuiltin="1"/>
    <cellStyle name="60% - Accent3 2" xfId="72"/>
    <cellStyle name="60% - Accent4" xfId="33" builtinId="44" customBuiltin="1"/>
    <cellStyle name="60% - Accent4 2" xfId="76"/>
    <cellStyle name="60% - Accent5" xfId="37" builtinId="48" customBuiltin="1"/>
    <cellStyle name="60% - Accent5 2" xfId="80"/>
    <cellStyle name="60% - Accent6" xfId="41" builtinId="52" customBuiltin="1"/>
    <cellStyle name="60% - Accent6 2" xfId="84"/>
    <cellStyle name="Accent1" xfId="18" builtinId="29" customBuiltin="1"/>
    <cellStyle name="Accent1 2" xfId="61"/>
    <cellStyle name="Accent2" xfId="22" builtinId="33" customBuiltin="1"/>
    <cellStyle name="Accent2 2" xfId="65"/>
    <cellStyle name="Accent3" xfId="26" builtinId="37" customBuiltin="1"/>
    <cellStyle name="Accent3 2" xfId="69"/>
    <cellStyle name="Accent4" xfId="30" builtinId="41" customBuiltin="1"/>
    <cellStyle name="Accent4 2" xfId="73"/>
    <cellStyle name="Accent5" xfId="34" builtinId="45" customBuiltin="1"/>
    <cellStyle name="Accent5 2" xfId="77"/>
    <cellStyle name="Accent6" xfId="38" builtinId="49" customBuiltin="1"/>
    <cellStyle name="Accent6 2" xfId="81"/>
    <cellStyle name="Bad" xfId="7" builtinId="27" customBuiltin="1"/>
    <cellStyle name="Bad 2" xfId="50"/>
    <cellStyle name="Calculation" xfId="11" builtinId="22" customBuiltin="1"/>
    <cellStyle name="Calculation 2" xfId="54"/>
    <cellStyle name="Check Cell" xfId="13" builtinId="23" customBuiltin="1"/>
    <cellStyle name="Check Cell 2" xfId="56"/>
    <cellStyle name="Explanatory Text" xfId="16" builtinId="53" customBuiltin="1"/>
    <cellStyle name="Explanatory Text 2" xfId="59"/>
    <cellStyle name="Good" xfId="6" builtinId="26" customBuiltin="1"/>
    <cellStyle name="Good 2" xfId="49"/>
    <cellStyle name="Heading 1" xfId="2" builtinId="16" customBuiltin="1"/>
    <cellStyle name="Heading 1 2" xfId="45"/>
    <cellStyle name="Heading 2" xfId="3" builtinId="17" customBuiltin="1"/>
    <cellStyle name="Heading 2 2" xfId="46"/>
    <cellStyle name="Heading 3" xfId="4" builtinId="18" customBuiltin="1"/>
    <cellStyle name="Heading 3 2" xfId="47"/>
    <cellStyle name="Heading 4" xfId="5" builtinId="19" customBuiltin="1"/>
    <cellStyle name="Heading 4 2" xfId="48"/>
    <cellStyle name="Hyperlink" xfId="42" builtinId="8"/>
    <cellStyle name="Input" xfId="9" builtinId="20" customBuiltin="1"/>
    <cellStyle name="Input 2" xfId="52"/>
    <cellStyle name="Linked Cell" xfId="12" builtinId="24" customBuiltin="1"/>
    <cellStyle name="Linked Cell 2" xfId="55"/>
    <cellStyle name="Neutral" xfId="8" builtinId="28" customBuiltin="1"/>
    <cellStyle name="Neutral 2" xfId="51"/>
    <cellStyle name="Normal" xfId="0" builtinId="0"/>
    <cellStyle name="Normal 2" xfId="43"/>
    <cellStyle name="Note" xfId="15" builtinId="10" customBuiltin="1"/>
    <cellStyle name="Note 2" xfId="58"/>
    <cellStyle name="Output" xfId="10" builtinId="21" customBuiltin="1"/>
    <cellStyle name="Output 2" xfId="53"/>
    <cellStyle name="Title" xfId="1" builtinId="15" customBuiltin="1"/>
    <cellStyle name="Title 2" xfId="44"/>
    <cellStyle name="Total" xfId="17" builtinId="25" customBuiltin="1"/>
    <cellStyle name="Total 2" xfId="60"/>
    <cellStyle name="Warning Text" xfId="14" builtinId="11" customBuiltin="1"/>
    <cellStyle name="Warning Text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research.stlouisfed.org/fred2/series/DGS3" TargetMode="External"/><Relationship Id="rId13" Type="http://schemas.openxmlformats.org/officeDocument/2006/relationships/hyperlink" Target="https://research.stlouisfed.org/fred2/series/DGS30" TargetMode="External"/><Relationship Id="rId3" Type="http://schemas.openxmlformats.org/officeDocument/2006/relationships/hyperlink" Target="https://research.stlouisfed.org/fred2/series/UNRATE" TargetMode="External"/><Relationship Id="rId7" Type="http://schemas.openxmlformats.org/officeDocument/2006/relationships/hyperlink" Target="https://research.stlouisfed.org/fred2/series/DGS1" TargetMode="External"/><Relationship Id="rId12" Type="http://schemas.openxmlformats.org/officeDocument/2006/relationships/hyperlink" Target="https://research.stlouisfed.org/fred2/series/DGS20" TargetMode="External"/><Relationship Id="rId2" Type="http://schemas.openxmlformats.org/officeDocument/2006/relationships/hyperlink" Target="https://research.stlouisfed.org/fred2/series/GDPDEF" TargetMode="External"/><Relationship Id="rId1" Type="http://schemas.openxmlformats.org/officeDocument/2006/relationships/hyperlink" Target="https://research.stlouisfed.org/fred2/series/CFNAIMA3" TargetMode="External"/><Relationship Id="rId6" Type="http://schemas.openxmlformats.org/officeDocument/2006/relationships/hyperlink" Target="https://research.stlouisfed.org/fred2/series/DGS6MO" TargetMode="External"/><Relationship Id="rId11" Type="http://schemas.openxmlformats.org/officeDocument/2006/relationships/hyperlink" Target="https://research.stlouisfed.org/fred2/series/DGS10" TargetMode="External"/><Relationship Id="rId5" Type="http://schemas.openxmlformats.org/officeDocument/2006/relationships/hyperlink" Target="https://research.stlouisfed.org/fred2/series/DGS3MO" TargetMode="External"/><Relationship Id="rId10" Type="http://schemas.openxmlformats.org/officeDocument/2006/relationships/hyperlink" Target="https://research.stlouisfed.org/fred2/series/DGS7" TargetMode="External"/><Relationship Id="rId4" Type="http://schemas.openxmlformats.org/officeDocument/2006/relationships/hyperlink" Target="https://research.stlouisfed.org/fred2/series/GDPC1" TargetMode="External"/><Relationship Id="rId9" Type="http://schemas.openxmlformats.org/officeDocument/2006/relationships/hyperlink" Target="https://research.stlouisfed.org/fred2/series/DGS5" TargetMode="External"/><Relationship Id="rId14" Type="http://schemas.openxmlformats.org/officeDocument/2006/relationships/hyperlink" Target="https://research.stlouisfed.org/fred2/series/CPILFES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esearch.stlouisfed.org/fred2/series/DGS1" TargetMode="External"/><Relationship Id="rId7" Type="http://schemas.openxmlformats.org/officeDocument/2006/relationships/hyperlink" Target="https://research.stlouisfed.org/fred2/series/DGS10" TargetMode="External"/><Relationship Id="rId2" Type="http://schemas.openxmlformats.org/officeDocument/2006/relationships/hyperlink" Target="https://research.stlouisfed.org/fred2/series/DGS6MO" TargetMode="External"/><Relationship Id="rId1" Type="http://schemas.openxmlformats.org/officeDocument/2006/relationships/hyperlink" Target="https://research.stlouisfed.org/fred2/series/DGS3MO" TargetMode="External"/><Relationship Id="rId6" Type="http://schemas.openxmlformats.org/officeDocument/2006/relationships/hyperlink" Target="https://research.stlouisfed.org/fred2/series/DGS7" TargetMode="External"/><Relationship Id="rId5" Type="http://schemas.openxmlformats.org/officeDocument/2006/relationships/hyperlink" Target="https://research.stlouisfed.org/fred2/series/DGS5" TargetMode="External"/><Relationship Id="rId4" Type="http://schemas.openxmlformats.org/officeDocument/2006/relationships/hyperlink" Target="https://research.stlouisfed.org/fred2/series/DGS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99"/>
  <sheetViews>
    <sheetView tabSelected="1" workbookViewId="0">
      <selection activeCell="E199" sqref="E1:E199"/>
    </sheetView>
  </sheetViews>
  <sheetFormatPr defaultRowHeight="15" x14ac:dyDescent="0.25"/>
  <cols>
    <col min="1" max="1" width="10.7109375" bestFit="1" customWidth="1"/>
  </cols>
  <sheetData>
    <row r="1" spans="1:51" x14ac:dyDescent="0.25">
      <c r="A1" t="s">
        <v>0</v>
      </c>
      <c r="B1" t="s">
        <v>1</v>
      </c>
      <c r="C1" s="2" t="s">
        <v>23</v>
      </c>
      <c r="D1" s="2" t="s">
        <v>2</v>
      </c>
      <c r="E1" s="2" t="s">
        <v>3</v>
      </c>
      <c r="F1" s="2" t="s">
        <v>43</v>
      </c>
      <c r="G1" s="2" t="s">
        <v>44</v>
      </c>
      <c r="H1" s="2" t="s">
        <v>45</v>
      </c>
      <c r="I1" s="2" t="s">
        <v>50</v>
      </c>
      <c r="J1" s="2" t="s">
        <v>51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4</v>
      </c>
      <c r="P1" s="2" t="s">
        <v>46</v>
      </c>
      <c r="Q1" s="2" t="s">
        <v>57</v>
      </c>
      <c r="R1" s="2" t="s">
        <v>58</v>
      </c>
      <c r="S1" s="2" t="s">
        <v>59</v>
      </c>
      <c r="T1" s="2" t="s">
        <v>104</v>
      </c>
      <c r="U1" s="2" t="s">
        <v>103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</row>
    <row r="2" spans="1:51" x14ac:dyDescent="0.25">
      <c r="A2" s="11">
        <f>_FRED!A8</f>
        <v>24654</v>
      </c>
      <c r="B2">
        <f>VLOOKUP(Indices!$A2,_FRED!A$8:B$400,2,FALSE)</f>
        <v>0.13</v>
      </c>
      <c r="C2">
        <f>VLOOKUP(Indices!$A2,_FRED!C$8:D$400,2,FALSE)</f>
        <v>2.7540499999999999</v>
      </c>
      <c r="D2">
        <f>VLOOKUP(Indices!$A2,_FRED!E$8:F$400,2,FALSE)</f>
        <v>3.8</v>
      </c>
      <c r="E2">
        <f>VLOOKUP(Indices!$A2,_FRED!G$8:H$400,2,FALSE)</f>
        <v>2.7511100000000002</v>
      </c>
      <c r="F2">
        <f>Yields!K2</f>
        <v>5.2397082732968823</v>
      </c>
      <c r="G2">
        <f>Yields!L2</f>
        <v>-0.32078959307633825</v>
      </c>
      <c r="H2">
        <f>Yields!M2</f>
        <v>0.49887741578240963</v>
      </c>
      <c r="I2" s="13">
        <f>J2-(K2-J2)/2</f>
        <v>5.0924999999999994</v>
      </c>
      <c r="J2" s="13">
        <f>K2-(L2-K2)/4</f>
        <v>5.1049999999999995</v>
      </c>
      <c r="K2">
        <f>Yields!D2</f>
        <v>5.13</v>
      </c>
      <c r="L2">
        <f>Yields!E2</f>
        <v>5.23</v>
      </c>
      <c r="M2">
        <f>Yields!F2</f>
        <v>5.31</v>
      </c>
      <c r="N2" s="12">
        <f>F2+G2*'Yield Curve'!$G$6+'Yield Curve'!$G$7*Indices!H2</f>
        <v>5.2713175599746931</v>
      </c>
      <c r="O2">
        <f>Yields!H2</f>
        <v>5.25</v>
      </c>
      <c r="P2">
        <f>VLOOKUP(Indices!$A2,_FRED!AA$8:AB$400,2,FALSE)</f>
        <v>3.4629099999999999</v>
      </c>
      <c r="Q2">
        <f>Yields!N2</f>
        <v>5.22736674651894</v>
      </c>
      <c r="R2">
        <f>Yields!O2</f>
        <v>0.19916903728103019</v>
      </c>
      <c r="S2">
        <f>Yields!P2</f>
        <v>0.15224958826171564</v>
      </c>
      <c r="T2" s="13">
        <f>I2+(V2-K2)</f>
        <v>5.1132999999999997</v>
      </c>
      <c r="U2" s="13">
        <f>J2+(V2-K2)</f>
        <v>5.1257999999999999</v>
      </c>
      <c r="V2">
        <v>5.1508000000000003</v>
      </c>
      <c r="W2">
        <v>5.2561999999999998</v>
      </c>
      <c r="X2">
        <v>5.2914000000000003</v>
      </c>
      <c r="Y2">
        <v>5.3090000000000002</v>
      </c>
      <c r="Z2">
        <v>5.3194999999999997</v>
      </c>
      <c r="AA2">
        <v>5.3265000000000002</v>
      </c>
      <c r="AB2">
        <v>5.3315000000000001</v>
      </c>
      <c r="AC2" s="13">
        <f>AB2+(AE2-AB2)*1/3</f>
        <v>5.3243941466751021</v>
      </c>
      <c r="AD2" s="13">
        <f>AB2+(AE2-AC2)*2/3</f>
        <v>5.322025528900137</v>
      </c>
      <c r="AE2" s="12">
        <f>AB2-N2+O2</f>
        <v>5.310182440025307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94</v>
      </c>
      <c r="AS2" t="s">
        <v>94</v>
      </c>
      <c r="AT2" t="s">
        <v>94</v>
      </c>
      <c r="AU2" t="s">
        <v>94</v>
      </c>
      <c r="AV2" t="s">
        <v>94</v>
      </c>
      <c r="AW2" t="s">
        <v>94</v>
      </c>
      <c r="AX2" t="s">
        <v>94</v>
      </c>
      <c r="AY2" t="s">
        <v>94</v>
      </c>
    </row>
    <row r="3" spans="1:51" x14ac:dyDescent="0.25">
      <c r="A3" s="11">
        <f>_FRED!A9</f>
        <v>24746</v>
      </c>
      <c r="B3">
        <f>VLOOKUP(Indices!$A3,_FRED!A$8:B$400,2,FALSE)</f>
        <v>0.77</v>
      </c>
      <c r="C3">
        <f>VLOOKUP(Indices!$A3,_FRED!C$8:D$400,2,FALSE)</f>
        <v>3.00806</v>
      </c>
      <c r="D3">
        <f>VLOOKUP(Indices!$A3,_FRED!E$8:F$400,2,FALSE)</f>
        <v>3.9</v>
      </c>
      <c r="E3">
        <f>VLOOKUP(Indices!$A3,_FRED!G$8:H$400,2,FALSE)</f>
        <v>2.6974100000000001</v>
      </c>
      <c r="F3">
        <f>Yields!K3</f>
        <v>5.6193678669750842</v>
      </c>
      <c r="G3">
        <f>Yields!L3</f>
        <v>-0.24275119311260696</v>
      </c>
      <c r="H3">
        <f>Yields!M3</f>
        <v>0.47984056920720519</v>
      </c>
      <c r="I3" s="13">
        <f t="shared" ref="I3:I59" si="0">J3-(K3-J3)/2</f>
        <v>5.5299999999999994</v>
      </c>
      <c r="J3" s="13">
        <f t="shared" ref="J3:J59" si="1">K3-(L3-K3)/4</f>
        <v>5.5399999999999991</v>
      </c>
      <c r="K3">
        <f>Yields!D3</f>
        <v>5.56</v>
      </c>
      <c r="L3">
        <f>Yields!E3</f>
        <v>5.64</v>
      </c>
      <c r="M3">
        <f>Yields!F3</f>
        <v>5.7</v>
      </c>
      <c r="N3" s="12">
        <f>F3+G3*'Yield Curve'!$G$6+'Yield Curve'!$G$7*Indices!H3</f>
        <v>5.6625558432680494</v>
      </c>
      <c r="O3">
        <f>Yields!H3</f>
        <v>5.64</v>
      </c>
      <c r="P3">
        <f>VLOOKUP(Indices!$A3,_FRED!AA$8:AB$400,2,FALSE)</f>
        <v>3.5259900000000002</v>
      </c>
      <c r="Q3">
        <f>Yields!N3</f>
        <v>5.6322604431801162</v>
      </c>
      <c r="R3">
        <f>Yields!O3</f>
        <v>0.14288815690971912</v>
      </c>
      <c r="S3">
        <f>Yields!P3</f>
        <v>0.12623521485252409</v>
      </c>
      <c r="T3" s="13">
        <f t="shared" ref="T3:T66" si="2">I3+(V3-K3)</f>
        <v>5.5745999999999993</v>
      </c>
      <c r="U3" s="13">
        <f t="shared" ref="U3:U66" si="3">J3+(V3-K3)</f>
        <v>5.5845999999999991</v>
      </c>
      <c r="V3">
        <v>5.6045999999999996</v>
      </c>
      <c r="W3">
        <v>5.6612</v>
      </c>
      <c r="X3">
        <v>5.7122999999999999</v>
      </c>
      <c r="Y3">
        <v>5.7439</v>
      </c>
      <c r="Z3">
        <v>5.7637999999999998</v>
      </c>
      <c r="AA3">
        <v>5.7771999999999997</v>
      </c>
      <c r="AB3">
        <v>5.7868000000000004</v>
      </c>
      <c r="AC3" s="13">
        <f t="shared" ref="AC3:AC17" si="4">AB3+(AE3-AB3)*1/3</f>
        <v>5.7792813855773169</v>
      </c>
      <c r="AD3" s="13">
        <f t="shared" ref="AD3:AD17" si="5">AB3+(AE3-AC3)*2/3</f>
        <v>5.7767751807697563</v>
      </c>
      <c r="AE3" s="12">
        <f t="shared" ref="AE3:AE17" si="6">AB3-N3+O3</f>
        <v>5.7642441567319507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94</v>
      </c>
      <c r="AS3" t="s">
        <v>94</v>
      </c>
      <c r="AT3" t="s">
        <v>94</v>
      </c>
      <c r="AU3" t="s">
        <v>94</v>
      </c>
      <c r="AV3" t="s">
        <v>94</v>
      </c>
      <c r="AW3" t="s">
        <v>94</v>
      </c>
      <c r="AX3" t="s">
        <v>94</v>
      </c>
      <c r="AY3" t="s">
        <v>94</v>
      </c>
    </row>
    <row r="4" spans="1:51" x14ac:dyDescent="0.25">
      <c r="A4" s="11">
        <f>_FRED!A10</f>
        <v>24838</v>
      </c>
      <c r="B4">
        <f>VLOOKUP(Indices!$A4,_FRED!A$8:B$400,2,FALSE)</f>
        <v>0.51</v>
      </c>
      <c r="C4">
        <f>VLOOKUP(Indices!$A4,_FRED!C$8:D$400,2,FALSE)</f>
        <v>3.7214999999999998</v>
      </c>
      <c r="D4">
        <f>VLOOKUP(Indices!$A4,_FRED!E$8:F$400,2,FALSE)</f>
        <v>3.7</v>
      </c>
      <c r="E4">
        <f>VLOOKUP(Indices!$A4,_FRED!G$8:H$400,2,FALSE)</f>
        <v>3.8313000000000001</v>
      </c>
      <c r="F4">
        <f>Yields!K4</f>
        <v>5.5414661009910979</v>
      </c>
      <c r="G4">
        <f>Yields!L4</f>
        <v>-0.3441260404650186</v>
      </c>
      <c r="H4">
        <f>Yields!M4</f>
        <v>0.80880136692891114</v>
      </c>
      <c r="I4" s="13">
        <f t="shared" si="0"/>
        <v>5.4162499999999998</v>
      </c>
      <c r="J4" s="13">
        <f t="shared" si="1"/>
        <v>5.4375</v>
      </c>
      <c r="K4">
        <f>Yields!D4</f>
        <v>5.48</v>
      </c>
      <c r="L4">
        <f>Yields!E4</f>
        <v>5.65</v>
      </c>
      <c r="M4">
        <f>Yields!F4</f>
        <v>5.63</v>
      </c>
      <c r="N4" s="12">
        <f>F4+G4*'Yield Curve'!$G$6+'Yield Curve'!$G$7*Indices!H4</f>
        <v>5.6269011070862573</v>
      </c>
      <c r="O4">
        <f>Yields!H4</f>
        <v>5.61</v>
      </c>
      <c r="P4">
        <f>VLOOKUP(Indices!$A4,_FRED!AA$8:AB$400,2,FALSE)</f>
        <v>4.1889399999999997</v>
      </c>
      <c r="Q4">
        <f>Yields!N4</f>
        <v>5.5896689249887705</v>
      </c>
      <c r="R4">
        <f>Yields!O4</f>
        <v>0.17806183560413213</v>
      </c>
      <c r="S4">
        <f>Yields!P4</f>
        <v>0.14565241802665119</v>
      </c>
      <c r="T4" s="13">
        <f t="shared" si="2"/>
        <v>5.3341499999999993</v>
      </c>
      <c r="U4" s="13">
        <f t="shared" si="3"/>
        <v>5.3553999999999995</v>
      </c>
      <c r="V4">
        <v>5.3978999999999999</v>
      </c>
      <c r="W4">
        <v>5.6092000000000004</v>
      </c>
      <c r="X4">
        <v>5.6802999999999999</v>
      </c>
      <c r="Y4">
        <v>5.7157</v>
      </c>
      <c r="Z4">
        <v>5.7370000000000001</v>
      </c>
      <c r="AA4">
        <v>5.7511000000000001</v>
      </c>
      <c r="AB4">
        <v>5.7610999999999999</v>
      </c>
      <c r="AC4" s="13">
        <f t="shared" si="4"/>
        <v>5.7554662976379145</v>
      </c>
      <c r="AD4" s="13">
        <f t="shared" si="5"/>
        <v>5.7535883968505521</v>
      </c>
      <c r="AE4" s="12">
        <f t="shared" si="6"/>
        <v>5.7441988929137429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94</v>
      </c>
      <c r="AS4" t="s">
        <v>94</v>
      </c>
      <c r="AT4" t="s">
        <v>94</v>
      </c>
      <c r="AU4" t="s">
        <v>94</v>
      </c>
      <c r="AV4" t="s">
        <v>94</v>
      </c>
      <c r="AW4" t="s">
        <v>94</v>
      </c>
      <c r="AX4" t="s">
        <v>94</v>
      </c>
      <c r="AY4" t="s">
        <v>94</v>
      </c>
    </row>
    <row r="5" spans="1:51" x14ac:dyDescent="0.25">
      <c r="A5" s="11">
        <f>_FRED!A11</f>
        <v>24929</v>
      </c>
      <c r="B5">
        <f>VLOOKUP(Indices!$A5,_FRED!A$8:B$400,2,FALSE)</f>
        <v>0.59</v>
      </c>
      <c r="C5">
        <f>VLOOKUP(Indices!$A5,_FRED!C$8:D$400,2,FALSE)</f>
        <v>4.2876799999999999</v>
      </c>
      <c r="D5">
        <f>VLOOKUP(Indices!$A5,_FRED!E$8:F$400,2,FALSE)</f>
        <v>3.6</v>
      </c>
      <c r="E5">
        <f>VLOOKUP(Indices!$A5,_FRED!G$8:H$400,2,FALSE)</f>
        <v>5.4912599999999996</v>
      </c>
      <c r="F5">
        <f>Yields!K5</f>
        <v>5.6445929184717176</v>
      </c>
      <c r="G5">
        <f>Yields!L5</f>
        <v>0.23700641292803715</v>
      </c>
      <c r="H5">
        <f>Yields!M5</f>
        <v>0.59209192244243525</v>
      </c>
      <c r="I5" s="13">
        <f t="shared" si="0"/>
        <v>5.96875</v>
      </c>
      <c r="J5" s="13">
        <f t="shared" si="1"/>
        <v>5.9625000000000004</v>
      </c>
      <c r="K5">
        <f>Yields!D5</f>
        <v>5.95</v>
      </c>
      <c r="L5">
        <f>Yields!E5</f>
        <v>5.9</v>
      </c>
      <c r="M5">
        <f>Yields!F5</f>
        <v>5.87</v>
      </c>
      <c r="N5" s="12">
        <f>F5+G5*'Yield Curve'!$G$6+'Yield Curve'!$G$7*Indices!H5</f>
        <v>5.802138689974754</v>
      </c>
      <c r="O5">
        <f>Yields!H5</f>
        <v>5.75</v>
      </c>
      <c r="P5">
        <f>VLOOKUP(Indices!$A5,_FRED!AA$8:AB$400,2,FALSE)</f>
        <v>4.4434800000000001</v>
      </c>
      <c r="Q5">
        <f>Yields!N5</f>
        <v>5.8617817038478819</v>
      </c>
      <c r="R5">
        <f>Yields!O5</f>
        <v>-0.21585566701602144</v>
      </c>
      <c r="S5">
        <f>Yields!P5</f>
        <v>6.4380895343623123E-3</v>
      </c>
      <c r="T5" s="13">
        <f t="shared" si="2"/>
        <v>5.6191499999999994</v>
      </c>
      <c r="U5" s="13">
        <f t="shared" si="3"/>
        <v>5.6128999999999998</v>
      </c>
      <c r="V5">
        <v>5.6003999999999996</v>
      </c>
      <c r="W5">
        <v>5.5974000000000004</v>
      </c>
      <c r="X5">
        <v>5.6105</v>
      </c>
      <c r="Y5">
        <v>5.6378000000000004</v>
      </c>
      <c r="Z5">
        <v>5.6775000000000002</v>
      </c>
      <c r="AA5">
        <v>5.7279999999999998</v>
      </c>
      <c r="AB5">
        <v>5.7877999999999998</v>
      </c>
      <c r="AC5" s="13">
        <f t="shared" si="4"/>
        <v>5.7704204366750815</v>
      </c>
      <c r="AD5" s="13">
        <f t="shared" si="5"/>
        <v>5.7646272489001094</v>
      </c>
      <c r="AE5" s="12">
        <f t="shared" si="6"/>
        <v>5.7356613100252458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  <c r="AT5" t="s">
        <v>94</v>
      </c>
      <c r="AU5" t="s">
        <v>94</v>
      </c>
      <c r="AV5" t="s">
        <v>94</v>
      </c>
      <c r="AW5" t="s">
        <v>94</v>
      </c>
      <c r="AX5" t="s">
        <v>94</v>
      </c>
      <c r="AY5" t="s">
        <v>94</v>
      </c>
    </row>
    <row r="6" spans="1:51" x14ac:dyDescent="0.25">
      <c r="A6" s="11">
        <f>_FRED!A12</f>
        <v>25020</v>
      </c>
      <c r="B6">
        <f>VLOOKUP(Indices!$A6,_FRED!A$8:B$400,2,FALSE)</f>
        <v>0.42</v>
      </c>
      <c r="C6">
        <f>VLOOKUP(Indices!$A6,_FRED!C$8:D$400,2,FALSE)</f>
        <v>4.3175999999999997</v>
      </c>
      <c r="D6">
        <f>VLOOKUP(Indices!$A6,_FRED!E$8:F$400,2,FALSE)</f>
        <v>3.5</v>
      </c>
      <c r="E6">
        <f>VLOOKUP(Indices!$A6,_FRED!G$8:H$400,2,FALSE)</f>
        <v>5.3411499999999998</v>
      </c>
      <c r="F6">
        <f>Yields!K6</f>
        <v>5.4780636499735236</v>
      </c>
      <c r="G6">
        <f>Yields!L6</f>
        <v>6.12816054686669E-2</v>
      </c>
      <c r="H6">
        <f>Yields!M6</f>
        <v>-7.2673174149933573E-2</v>
      </c>
      <c r="I6" s="13">
        <f t="shared" si="0"/>
        <v>5.5324999999999989</v>
      </c>
      <c r="J6" s="13">
        <f t="shared" si="1"/>
        <v>5.5249999999999995</v>
      </c>
      <c r="K6">
        <f>Yields!D6</f>
        <v>5.51</v>
      </c>
      <c r="L6">
        <f>Yields!E6</f>
        <v>5.45</v>
      </c>
      <c r="M6">
        <f>Yields!F6</f>
        <v>5.52</v>
      </c>
      <c r="N6" s="12">
        <f>F6+G6*'Yield Curve'!$G$6+'Yield Curve'!$G$7*Indices!H6</f>
        <v>5.4762863984675709</v>
      </c>
      <c r="O6">
        <f>Yields!H6</f>
        <v>5.46</v>
      </c>
      <c r="P6">
        <f>VLOOKUP(Indices!$A6,_FRED!AA$8:AB$400,2,FALSE)</f>
        <v>4.7781599999999997</v>
      </c>
      <c r="Q6">
        <f>Yields!N6</f>
        <v>5.4837088261715818</v>
      </c>
      <c r="R6">
        <f>Yields!O6</f>
        <v>-2.7784848031142673E-2</v>
      </c>
      <c r="S6">
        <f>Yields!P6</f>
        <v>1.1931052552778265E-2</v>
      </c>
      <c r="T6" s="13">
        <f t="shared" si="2"/>
        <v>5.0402999999999993</v>
      </c>
      <c r="U6" s="13">
        <f t="shared" si="3"/>
        <v>5.0327999999999999</v>
      </c>
      <c r="V6">
        <v>5.0178000000000003</v>
      </c>
      <c r="W6">
        <v>5.1692999999999998</v>
      </c>
      <c r="X6">
        <v>5.3113999999999999</v>
      </c>
      <c r="Y6">
        <v>5.3958000000000004</v>
      </c>
      <c r="Z6">
        <v>5.4478999999999997</v>
      </c>
      <c r="AA6">
        <v>5.4827000000000004</v>
      </c>
      <c r="AB6">
        <v>5.5075000000000003</v>
      </c>
      <c r="AC6" s="13">
        <f t="shared" si="4"/>
        <v>5.5020712005108097</v>
      </c>
      <c r="AD6" s="13">
        <f t="shared" si="5"/>
        <v>5.5002616006810801</v>
      </c>
      <c r="AE6" s="12">
        <f t="shared" si="6"/>
        <v>5.4912136015324293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94</v>
      </c>
      <c r="AL6" t="s">
        <v>94</v>
      </c>
      <c r="AM6" t="s">
        <v>94</v>
      </c>
      <c r="AN6" t="s">
        <v>94</v>
      </c>
      <c r="AO6" t="s">
        <v>94</v>
      </c>
      <c r="AP6" t="s">
        <v>94</v>
      </c>
      <c r="AQ6" t="s">
        <v>94</v>
      </c>
      <c r="AR6" t="s">
        <v>94</v>
      </c>
      <c r="AS6" t="s">
        <v>94</v>
      </c>
      <c r="AT6" t="s">
        <v>94</v>
      </c>
      <c r="AU6" t="s">
        <v>94</v>
      </c>
      <c r="AV6" t="s">
        <v>94</v>
      </c>
      <c r="AW6" t="s">
        <v>94</v>
      </c>
      <c r="AX6" t="s">
        <v>94</v>
      </c>
      <c r="AY6" t="s">
        <v>94</v>
      </c>
    </row>
    <row r="7" spans="1:51" x14ac:dyDescent="0.25">
      <c r="A7" s="11">
        <f>_FRED!A13</f>
        <v>25112</v>
      </c>
      <c r="B7">
        <f>VLOOKUP(Indices!$A7,_FRED!A$8:B$400,2,FALSE)</f>
        <v>0.75</v>
      </c>
      <c r="C7">
        <f>VLOOKUP(Indices!$A7,_FRED!C$8:D$400,2,FALSE)</f>
        <v>4.6444400000000003</v>
      </c>
      <c r="D7">
        <f>VLOOKUP(Indices!$A7,_FRED!E$8:F$400,2,FALSE)</f>
        <v>3.4</v>
      </c>
      <c r="E7">
        <f>VLOOKUP(Indices!$A7,_FRED!G$8:H$400,2,FALSE)</f>
        <v>4.9668299999999999</v>
      </c>
      <c r="F7">
        <f>Yields!K7</f>
        <v>5.8022321555837726</v>
      </c>
      <c r="G7">
        <f>Yields!L7</f>
        <v>0.14069791120964492</v>
      </c>
      <c r="H7">
        <f>Yields!M7</f>
        <v>-0.32563625113291295</v>
      </c>
      <c r="I7" s="13">
        <f t="shared" si="0"/>
        <v>5.8599999999999994</v>
      </c>
      <c r="J7" s="13">
        <f t="shared" si="1"/>
        <v>5.85</v>
      </c>
      <c r="K7">
        <f>Yields!D7</f>
        <v>5.83</v>
      </c>
      <c r="L7">
        <f>Yields!E7</f>
        <v>5.75</v>
      </c>
      <c r="M7">
        <f>Yields!F7</f>
        <v>5.78</v>
      </c>
      <c r="N7" s="12">
        <f>F7+G7*'Yield Curve'!$G$6+'Yield Curve'!$G$7*Indices!H7</f>
        <v>5.7682519059795512</v>
      </c>
      <c r="O7">
        <f>Yields!H7</f>
        <v>5.77</v>
      </c>
      <c r="P7">
        <f>VLOOKUP(Indices!$A7,_FRED!AA$8:AB$400,2,FALSE)</f>
        <v>5.2053500000000001</v>
      </c>
      <c r="Q7">
        <f>Yields!N7</f>
        <v>5.7832038853121723</v>
      </c>
      <c r="R7">
        <f>Yields!O7</f>
        <v>-7.0119029794880383E-2</v>
      </c>
      <c r="S7">
        <f>Yields!P7</f>
        <v>-4.9137221140888698E-2</v>
      </c>
      <c r="T7" s="13">
        <f t="shared" si="2"/>
        <v>6.0955999999999992</v>
      </c>
      <c r="U7" s="13">
        <f t="shared" si="3"/>
        <v>6.0855999999999995</v>
      </c>
      <c r="V7">
        <v>6.0655999999999999</v>
      </c>
      <c r="W7">
        <v>6.1291000000000002</v>
      </c>
      <c r="X7">
        <v>6.1817000000000002</v>
      </c>
      <c r="Y7">
        <v>6.2087000000000003</v>
      </c>
      <c r="Z7">
        <v>6.2248000000000001</v>
      </c>
      <c r="AA7">
        <v>6.2355999999999998</v>
      </c>
      <c r="AB7">
        <v>6.2431999999999999</v>
      </c>
      <c r="AC7" s="13">
        <f t="shared" si="4"/>
        <v>6.2437826980068163</v>
      </c>
      <c r="AD7" s="13">
        <f t="shared" si="5"/>
        <v>6.2439769306757542</v>
      </c>
      <c r="AE7" s="12">
        <f t="shared" si="6"/>
        <v>6.2449480940204483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94</v>
      </c>
      <c r="AL7" t="s">
        <v>94</v>
      </c>
      <c r="AM7" t="s">
        <v>94</v>
      </c>
      <c r="AN7" t="s">
        <v>94</v>
      </c>
      <c r="AO7" t="s">
        <v>94</v>
      </c>
      <c r="AP7" t="s">
        <v>94</v>
      </c>
      <c r="AQ7" t="s">
        <v>94</v>
      </c>
      <c r="AR7" t="s">
        <v>94</v>
      </c>
      <c r="AS7" t="s">
        <v>94</v>
      </c>
      <c r="AT7" t="s">
        <v>94</v>
      </c>
      <c r="AU7" t="s">
        <v>94</v>
      </c>
      <c r="AV7" t="s">
        <v>94</v>
      </c>
      <c r="AW7" t="s">
        <v>94</v>
      </c>
      <c r="AX7" t="s">
        <v>94</v>
      </c>
      <c r="AY7" t="s">
        <v>94</v>
      </c>
    </row>
    <row r="8" spans="1:51" x14ac:dyDescent="0.25">
      <c r="A8" s="11">
        <f>_FRED!A14</f>
        <v>25204</v>
      </c>
      <c r="B8">
        <f>VLOOKUP(Indices!$A8,_FRED!A$8:B$400,2,FALSE)</f>
        <v>0.64</v>
      </c>
      <c r="C8">
        <f>VLOOKUP(Indices!$A8,_FRED!C$8:D$400,2,FALSE)</f>
        <v>4.5687499999999996</v>
      </c>
      <c r="D8">
        <f>VLOOKUP(Indices!$A8,_FRED!E$8:F$400,2,FALSE)</f>
        <v>3.4</v>
      </c>
      <c r="E8">
        <f>VLOOKUP(Indices!$A8,_FRED!G$8:H$400,2,FALSE)</f>
        <v>4.4760200000000001</v>
      </c>
      <c r="F8">
        <f>Yields!K8</f>
        <v>6.0701636111029762</v>
      </c>
      <c r="G8">
        <f>Yields!L8</f>
        <v>0.18099726137553906</v>
      </c>
      <c r="H8">
        <f>Yields!M8</f>
        <v>0.68420158817370691</v>
      </c>
      <c r="I8" s="13">
        <f t="shared" si="0"/>
        <v>6.3787500000000001</v>
      </c>
      <c r="J8" s="13">
        <f t="shared" si="1"/>
        <v>6.3725000000000005</v>
      </c>
      <c r="K8">
        <f>Yields!D8</f>
        <v>6.36</v>
      </c>
      <c r="L8">
        <f>Yields!E8</f>
        <v>6.31</v>
      </c>
      <c r="M8">
        <f>Yields!F8</f>
        <v>6.33</v>
      </c>
      <c r="N8" s="12">
        <f>F8+G8*'Yield Curve'!$G$6+'Yield Curve'!$G$7*Indices!H8</f>
        <v>6.2341710936196204</v>
      </c>
      <c r="O8">
        <f>Yields!H8</f>
        <v>6.17</v>
      </c>
      <c r="P8">
        <f>VLOOKUP(Indices!$A8,_FRED!AA$8:AB$400,2,FALSE)</f>
        <v>5.3270499999999998</v>
      </c>
      <c r="Q8">
        <f>Yields!N8</f>
        <v>6.2855975819733487</v>
      </c>
      <c r="R8">
        <f>Yields!O8</f>
        <v>-0.17639991016619305</v>
      </c>
      <c r="S8">
        <f>Yields!P8</f>
        <v>4.9848405449917976E-2</v>
      </c>
      <c r="T8" s="13">
        <f t="shared" si="2"/>
        <v>6.2421499999999996</v>
      </c>
      <c r="U8" s="13">
        <f t="shared" si="3"/>
        <v>6.2359</v>
      </c>
      <c r="V8">
        <v>6.2233999999999998</v>
      </c>
      <c r="W8">
        <v>6.1923000000000004</v>
      </c>
      <c r="X8">
        <v>6.1946000000000003</v>
      </c>
      <c r="Y8">
        <v>6.2133000000000003</v>
      </c>
      <c r="Z8">
        <v>6.2389000000000001</v>
      </c>
      <c r="AA8">
        <v>6.2663000000000002</v>
      </c>
      <c r="AB8">
        <v>6.2927999999999997</v>
      </c>
      <c r="AC8" s="13">
        <f t="shared" si="4"/>
        <v>6.2714096354601265</v>
      </c>
      <c r="AD8" s="13">
        <f t="shared" si="5"/>
        <v>6.2642795139468346</v>
      </c>
      <c r="AE8" s="12">
        <f t="shared" si="6"/>
        <v>6.2286289063803792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  <c r="AR8" t="s">
        <v>94</v>
      </c>
      <c r="AS8" t="s">
        <v>94</v>
      </c>
      <c r="AT8" t="s">
        <v>94</v>
      </c>
      <c r="AU8" t="s">
        <v>94</v>
      </c>
      <c r="AV8" t="s">
        <v>94</v>
      </c>
      <c r="AW8" t="s">
        <v>94</v>
      </c>
      <c r="AX8" t="s">
        <v>94</v>
      </c>
      <c r="AY8" t="s">
        <v>94</v>
      </c>
    </row>
    <row r="9" spans="1:51" x14ac:dyDescent="0.25">
      <c r="A9" s="11">
        <f>_FRED!A15</f>
        <v>25294</v>
      </c>
      <c r="B9">
        <f>VLOOKUP(Indices!$A9,_FRED!A$8:B$400,2,FALSE)</f>
        <v>0.41</v>
      </c>
      <c r="C9">
        <f>VLOOKUP(Indices!$A9,_FRED!C$8:D$400,2,FALSE)</f>
        <v>4.7990599999999999</v>
      </c>
      <c r="D9">
        <f>VLOOKUP(Indices!$A9,_FRED!E$8:F$400,2,FALSE)</f>
        <v>3.4</v>
      </c>
      <c r="E9">
        <f>VLOOKUP(Indices!$A9,_FRED!G$8:H$400,2,FALSE)</f>
        <v>3.0724399999999998</v>
      </c>
      <c r="F9">
        <f>Yields!K9</f>
        <v>6.2352542097005683</v>
      </c>
      <c r="G9">
        <f>Yields!L9</f>
        <v>0.19660930716892011</v>
      </c>
      <c r="H9">
        <f>Yields!M9</f>
        <v>0.83553657613782661</v>
      </c>
      <c r="I9" s="13">
        <f t="shared" si="0"/>
        <v>6.585</v>
      </c>
      <c r="J9" s="13">
        <f t="shared" si="1"/>
        <v>6.58</v>
      </c>
      <c r="K9">
        <f>Yields!D9</f>
        <v>6.57</v>
      </c>
      <c r="L9">
        <f>Yields!E9</f>
        <v>6.53</v>
      </c>
      <c r="M9">
        <f>Yields!F9</f>
        <v>6.53</v>
      </c>
      <c r="N9" s="12">
        <f>F9+G9*'Yield Curve'!$G$6+'Yield Curve'!$G$7*Indices!H9</f>
        <v>6.4307923241094525</v>
      </c>
      <c r="O9">
        <f>Yields!H9</f>
        <v>6.36</v>
      </c>
      <c r="P9">
        <f>VLOOKUP(Indices!$A9,_FRED!AA$8:AB$400,2,FALSE)</f>
        <v>5.9223499999999998</v>
      </c>
      <c r="Q9">
        <f>Yields!N9</f>
        <v>6.4897334930378801</v>
      </c>
      <c r="R9">
        <f>Yields!O9</f>
        <v>-0.20166192543794104</v>
      </c>
      <c r="S9">
        <f>Yields!P9</f>
        <v>5.4499176523432169E-2</v>
      </c>
      <c r="T9" s="13">
        <f t="shared" si="2"/>
        <v>7.5476999999999999</v>
      </c>
      <c r="U9" s="13">
        <f t="shared" si="3"/>
        <v>7.5427</v>
      </c>
      <c r="V9">
        <v>7.5327000000000002</v>
      </c>
      <c r="W9">
        <v>7.3175999999999997</v>
      </c>
      <c r="X9">
        <v>7.09</v>
      </c>
      <c r="Y9">
        <v>6.9531999999999998</v>
      </c>
      <c r="Z9">
        <v>6.8682999999999996</v>
      </c>
      <c r="AA9">
        <v>6.8116000000000003</v>
      </c>
      <c r="AB9">
        <v>6.7710999999999997</v>
      </c>
      <c r="AC9" s="13">
        <f t="shared" si="4"/>
        <v>6.747502558630182</v>
      </c>
      <c r="AD9" s="13">
        <f t="shared" si="5"/>
        <v>6.7396367448402437</v>
      </c>
      <c r="AE9" s="12">
        <f t="shared" si="6"/>
        <v>6.7003076758905475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94</v>
      </c>
      <c r="AS9" t="s">
        <v>94</v>
      </c>
      <c r="AT9" t="s">
        <v>94</v>
      </c>
      <c r="AU9" t="s">
        <v>94</v>
      </c>
      <c r="AV9" t="s">
        <v>94</v>
      </c>
      <c r="AW9" t="s">
        <v>94</v>
      </c>
      <c r="AX9" t="s">
        <v>94</v>
      </c>
      <c r="AY9" t="s">
        <v>94</v>
      </c>
    </row>
    <row r="10" spans="1:51" x14ac:dyDescent="0.25">
      <c r="A10" s="11">
        <f>_FRED!A16</f>
        <v>25385</v>
      </c>
      <c r="B10">
        <f>VLOOKUP(Indices!$A10,_FRED!A$8:B$400,2,FALSE)</f>
        <v>0.4</v>
      </c>
      <c r="C10">
        <f>VLOOKUP(Indices!$A10,_FRED!C$8:D$400,2,FALSE)</f>
        <v>5.2351999999999999</v>
      </c>
      <c r="D10">
        <f>VLOOKUP(Indices!$A10,_FRED!E$8:F$400,2,FALSE)</f>
        <v>3.6</v>
      </c>
      <c r="E10">
        <f>VLOOKUP(Indices!$A10,_FRED!G$8:H$400,2,FALSE)</f>
        <v>2.97437</v>
      </c>
      <c r="F10">
        <f>Yields!K10</f>
        <v>6.4166470647934304</v>
      </c>
      <c r="G10">
        <f>Yields!L10</f>
        <v>1.0902009185000909</v>
      </c>
      <c r="H10">
        <f>Yields!M10</f>
        <v>2.024736687487156</v>
      </c>
      <c r="I10" s="13">
        <f t="shared" si="0"/>
        <v>7.7212500000000013</v>
      </c>
      <c r="J10" s="13">
        <f t="shared" si="1"/>
        <v>7.6975000000000007</v>
      </c>
      <c r="K10">
        <f>Yields!D10</f>
        <v>7.65</v>
      </c>
      <c r="L10">
        <f>Yields!E10</f>
        <v>7.46</v>
      </c>
      <c r="M10">
        <f>Yields!F10</f>
        <v>7.2</v>
      </c>
      <c r="N10">
        <f>Yields!G10</f>
        <v>6.98</v>
      </c>
      <c r="O10">
        <f>Yields!H10</f>
        <v>6.86</v>
      </c>
      <c r="P10">
        <f>VLOOKUP(Indices!$A10,_FRED!AA$8:AB$400,2,FALSE)</f>
        <v>5.9316199999999997</v>
      </c>
      <c r="Q10">
        <f>Yields!N10</f>
        <v>7.2645275471371749</v>
      </c>
      <c r="R10">
        <f>Yields!O10</f>
        <v>-0.97822608545234324</v>
      </c>
      <c r="S10">
        <f>Yields!P10</f>
        <v>-0.13854653174191434</v>
      </c>
      <c r="T10" s="13">
        <f t="shared" si="2"/>
        <v>8.0424500000000005</v>
      </c>
      <c r="U10" s="13">
        <f t="shared" si="3"/>
        <v>8.0186999999999991</v>
      </c>
      <c r="V10">
        <v>7.9711999999999996</v>
      </c>
      <c r="W10">
        <v>8.0348000000000006</v>
      </c>
      <c r="X10">
        <v>8.0053000000000001</v>
      </c>
      <c r="Y10">
        <v>7.9364999999999997</v>
      </c>
      <c r="Z10">
        <v>7.8555999999999999</v>
      </c>
      <c r="AA10">
        <v>7.7755999999999998</v>
      </c>
      <c r="AB10">
        <v>7.7022000000000004</v>
      </c>
      <c r="AC10" s="13">
        <f t="shared" si="4"/>
        <v>7.6622000000000003</v>
      </c>
      <c r="AD10" s="13">
        <f t="shared" si="5"/>
        <v>7.6488666666666667</v>
      </c>
      <c r="AE10" s="12">
        <f t="shared" si="6"/>
        <v>7.5822000000000003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94</v>
      </c>
      <c r="AS10" t="s">
        <v>94</v>
      </c>
      <c r="AT10" t="s">
        <v>94</v>
      </c>
      <c r="AU10" t="s">
        <v>94</v>
      </c>
      <c r="AV10" t="s">
        <v>94</v>
      </c>
      <c r="AW10" t="s">
        <v>94</v>
      </c>
      <c r="AX10" t="s">
        <v>94</v>
      </c>
      <c r="AY10" t="s">
        <v>94</v>
      </c>
    </row>
    <row r="11" spans="1:51" x14ac:dyDescent="0.25">
      <c r="A11" s="11">
        <f>_FRED!A17</f>
        <v>25477</v>
      </c>
      <c r="B11">
        <f>VLOOKUP(Indices!$A11,_FRED!A$8:B$400,2,FALSE)</f>
        <v>-0.15</v>
      </c>
      <c r="C11">
        <f>VLOOKUP(Indices!$A11,_FRED!C$8:D$400,2,FALSE)</f>
        <v>5.10501</v>
      </c>
      <c r="D11">
        <f>VLOOKUP(Indices!$A11,_FRED!E$8:F$400,2,FALSE)</f>
        <v>3.6</v>
      </c>
      <c r="E11">
        <f>VLOOKUP(Indices!$A11,_FRED!G$8:H$400,2,FALSE)</f>
        <v>2.07152</v>
      </c>
      <c r="F11">
        <f>Yields!K11</f>
        <v>6.8804417433320095</v>
      </c>
      <c r="G11">
        <f>Yields!L11</f>
        <v>0.75478106909779319</v>
      </c>
      <c r="H11">
        <f>Yields!M11</f>
        <v>2.1125047585116121</v>
      </c>
      <c r="I11" s="13">
        <f t="shared" si="0"/>
        <v>7.9450000000000003</v>
      </c>
      <c r="J11" s="13">
        <f t="shared" si="1"/>
        <v>7.9300000000000006</v>
      </c>
      <c r="K11">
        <f>Yields!D11</f>
        <v>7.9</v>
      </c>
      <c r="L11">
        <f>Yields!E11</f>
        <v>7.78</v>
      </c>
      <c r="M11">
        <f>Yields!F11</f>
        <v>7.68</v>
      </c>
      <c r="N11">
        <f>Yields!G11</f>
        <v>7.32</v>
      </c>
      <c r="O11">
        <f>Yields!H11</f>
        <v>7.31</v>
      </c>
      <c r="P11">
        <f>VLOOKUP(Indices!$A11,_FRED!AA$8:AB$400,2,FALSE)</f>
        <v>5.8434699999999999</v>
      </c>
      <c r="Q11">
        <f>Yields!N11</f>
        <v>7.6202335236118337</v>
      </c>
      <c r="R11">
        <f>Yields!O11</f>
        <v>-0.75858847950181651</v>
      </c>
      <c r="S11">
        <f>Yields!P11</f>
        <v>-6.5386611312922227E-2</v>
      </c>
      <c r="T11" s="13">
        <f t="shared" si="2"/>
        <v>8.42</v>
      </c>
      <c r="U11" s="13">
        <f t="shared" si="3"/>
        <v>8.4050000000000011</v>
      </c>
      <c r="V11">
        <v>8.375</v>
      </c>
      <c r="W11">
        <v>8.2859999999999996</v>
      </c>
      <c r="X11">
        <v>8.1837</v>
      </c>
      <c r="Y11">
        <v>8.0717999999999996</v>
      </c>
      <c r="Z11">
        <v>7.9530000000000003</v>
      </c>
      <c r="AA11">
        <v>7.8296000000000001</v>
      </c>
      <c r="AB11">
        <v>7.7035</v>
      </c>
      <c r="AC11" s="13">
        <f t="shared" si="4"/>
        <v>7.7001666666666662</v>
      </c>
      <c r="AD11" s="13">
        <f t="shared" si="5"/>
        <v>7.6990555555555558</v>
      </c>
      <c r="AE11" s="12">
        <f t="shared" si="6"/>
        <v>7.6934999999999993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94</v>
      </c>
      <c r="AS11" t="s">
        <v>94</v>
      </c>
      <c r="AT11" t="s">
        <v>94</v>
      </c>
      <c r="AU11" t="s">
        <v>94</v>
      </c>
      <c r="AV11" t="s">
        <v>94</v>
      </c>
      <c r="AW11" t="s">
        <v>94</v>
      </c>
      <c r="AX11" t="s">
        <v>94</v>
      </c>
      <c r="AY11" t="s">
        <v>94</v>
      </c>
    </row>
    <row r="12" spans="1:51" x14ac:dyDescent="0.25">
      <c r="A12" s="11">
        <f>_FRED!A18</f>
        <v>25569</v>
      </c>
      <c r="B12">
        <f>VLOOKUP(Indices!$A12,_FRED!A$8:B$400,2,FALSE)</f>
        <v>-0.99</v>
      </c>
      <c r="C12">
        <f>VLOOKUP(Indices!$A12,_FRED!C$8:D$400,2,FALSE)</f>
        <v>5.4908799999999998</v>
      </c>
      <c r="D12">
        <f>VLOOKUP(Indices!$A12,_FRED!E$8:F$400,2,FALSE)</f>
        <v>4.2</v>
      </c>
      <c r="E12">
        <f>VLOOKUP(Indices!$A12,_FRED!G$8:H$400,2,FALSE)</f>
        <v>0.33038000000000001</v>
      </c>
      <c r="F12">
        <f>Yields!K12</f>
        <v>7.0297711582470752</v>
      </c>
      <c r="G12">
        <f>Yields!L12</f>
        <v>-0.1447403829119871</v>
      </c>
      <c r="H12">
        <f>Yields!M12</f>
        <v>2.7048316594278887</v>
      </c>
      <c r="I12" s="13">
        <f t="shared" si="0"/>
        <v>7.4862500000000001</v>
      </c>
      <c r="J12" s="13">
        <f t="shared" si="1"/>
        <v>7.5075000000000003</v>
      </c>
      <c r="K12">
        <f>Yields!D12</f>
        <v>7.55</v>
      </c>
      <c r="L12">
        <f>Yields!E12</f>
        <v>7.72</v>
      </c>
      <c r="M12">
        <f>Yields!F12</f>
        <v>7.73</v>
      </c>
      <c r="N12">
        <f>Yields!G12</f>
        <v>7.46</v>
      </c>
      <c r="O12">
        <f>Yields!H12</f>
        <v>7.38</v>
      </c>
      <c r="P12">
        <f>VLOOKUP(Indices!$A12,_FRED!AA$8:AB$400,2,FALSE)</f>
        <v>6.0318899999999998</v>
      </c>
      <c r="Q12">
        <f>Yields!N12</f>
        <v>7.5479298564262249</v>
      </c>
      <c r="R12">
        <f>Yields!O12</f>
        <v>-0.19154990486075008</v>
      </c>
      <c r="S12">
        <f>Yields!P12</f>
        <v>0.22130686732399152</v>
      </c>
      <c r="T12" s="13">
        <f t="shared" si="2"/>
        <v>6.7791500000000005</v>
      </c>
      <c r="U12" s="13">
        <f t="shared" si="3"/>
        <v>6.8004000000000007</v>
      </c>
      <c r="V12">
        <v>6.8429000000000002</v>
      </c>
      <c r="W12">
        <v>7.0377000000000001</v>
      </c>
      <c r="X12">
        <v>7.1384999999999996</v>
      </c>
      <c r="Y12">
        <v>7.1826999999999996</v>
      </c>
      <c r="Z12">
        <v>7.1936999999999998</v>
      </c>
      <c r="AA12">
        <v>7.1860999999999997</v>
      </c>
      <c r="AB12">
        <v>7.1687000000000003</v>
      </c>
      <c r="AC12" s="13">
        <f t="shared" si="4"/>
        <v>7.1420333333333339</v>
      </c>
      <c r="AD12" s="13">
        <f t="shared" si="5"/>
        <v>7.1331444444444445</v>
      </c>
      <c r="AE12" s="12">
        <f t="shared" si="6"/>
        <v>7.0887000000000002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94</v>
      </c>
      <c r="AL12" t="s">
        <v>94</v>
      </c>
      <c r="AM12" t="s">
        <v>94</v>
      </c>
      <c r="AN12" t="s">
        <v>94</v>
      </c>
      <c r="AO12" t="s">
        <v>94</v>
      </c>
      <c r="AP12" t="s">
        <v>94</v>
      </c>
      <c r="AQ12" t="s">
        <v>94</v>
      </c>
      <c r="AR12" t="s">
        <v>94</v>
      </c>
      <c r="AS12" t="s">
        <v>94</v>
      </c>
      <c r="AT12" t="s">
        <v>94</v>
      </c>
      <c r="AU12" t="s">
        <v>94</v>
      </c>
      <c r="AV12" t="s">
        <v>94</v>
      </c>
      <c r="AW12" t="s">
        <v>94</v>
      </c>
      <c r="AX12" t="s">
        <v>94</v>
      </c>
      <c r="AY12" t="s">
        <v>94</v>
      </c>
    </row>
    <row r="13" spans="1:51" x14ac:dyDescent="0.25">
      <c r="A13" s="11">
        <f>_FRED!A19</f>
        <v>25659</v>
      </c>
      <c r="B13">
        <f>VLOOKUP(Indices!$A13,_FRED!A$8:B$400,2,FALSE)</f>
        <v>-0.82</v>
      </c>
      <c r="C13">
        <f>VLOOKUP(Indices!$A13,_FRED!C$8:D$400,2,FALSE)</f>
        <v>5.6124299999999998</v>
      </c>
      <c r="D13">
        <f>VLOOKUP(Indices!$A13,_FRED!E$8:F$400,2,FALSE)</f>
        <v>4.8</v>
      </c>
      <c r="E13">
        <f>VLOOKUP(Indices!$A13,_FRED!G$8:H$400,2,FALSE)</f>
        <v>0.18484</v>
      </c>
      <c r="F13">
        <f>Yields!K13</f>
        <v>7.6390731142940496</v>
      </c>
      <c r="G13">
        <f>Yields!L13</f>
        <v>-0.6607170211207678</v>
      </c>
      <c r="H13">
        <f>Yields!M13</f>
        <v>1.2203380338230474</v>
      </c>
      <c r="I13" s="13">
        <f t="shared" si="0"/>
        <v>7.3487500000000008</v>
      </c>
      <c r="J13" s="13">
        <f t="shared" si="1"/>
        <v>7.3825000000000003</v>
      </c>
      <c r="K13">
        <f>Yields!D13</f>
        <v>7.45</v>
      </c>
      <c r="L13">
        <f>Yields!E13</f>
        <v>7.72</v>
      </c>
      <c r="M13">
        <f>Yields!F13</f>
        <v>7.77</v>
      </c>
      <c r="N13">
        <f>Yields!G13</f>
        <v>7.74</v>
      </c>
      <c r="O13">
        <f>Yields!H13</f>
        <v>7.71</v>
      </c>
      <c r="P13">
        <f>VLOOKUP(Indices!$A13,_FRED!AA$8:AB$400,2,FALSE)</f>
        <v>6.2881499999999999</v>
      </c>
      <c r="Q13">
        <f>Yields!N13</f>
        <v>7.6458190624459448</v>
      </c>
      <c r="R13">
        <f>Yields!O13</f>
        <v>0.32746929596955798</v>
      </c>
      <c r="S13">
        <f>Yields!P13</f>
        <v>0.23732918180245388</v>
      </c>
      <c r="T13" s="13">
        <f t="shared" si="2"/>
        <v>7.2328500000000009</v>
      </c>
      <c r="U13" s="13">
        <f t="shared" si="3"/>
        <v>7.2666000000000004</v>
      </c>
      <c r="V13">
        <v>7.3341000000000003</v>
      </c>
      <c r="W13">
        <v>7.6603000000000003</v>
      </c>
      <c r="X13">
        <v>7.7545999999999999</v>
      </c>
      <c r="Y13">
        <v>7.7695999999999996</v>
      </c>
      <c r="Z13">
        <v>7.7602000000000002</v>
      </c>
      <c r="AA13">
        <v>7.7454999999999998</v>
      </c>
      <c r="AB13">
        <v>7.7313000000000001</v>
      </c>
      <c r="AC13" s="13">
        <f t="shared" si="4"/>
        <v>7.7213000000000003</v>
      </c>
      <c r="AD13" s="13">
        <f t="shared" si="5"/>
        <v>7.7179666666666664</v>
      </c>
      <c r="AE13" s="12">
        <f t="shared" si="6"/>
        <v>7.7012999999999998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94</v>
      </c>
      <c r="AL13" t="s">
        <v>94</v>
      </c>
      <c r="AM13" t="s">
        <v>94</v>
      </c>
      <c r="AN13" t="s">
        <v>94</v>
      </c>
      <c r="AO13" t="s">
        <v>94</v>
      </c>
      <c r="AP13" t="s">
        <v>94</v>
      </c>
      <c r="AQ13" t="s">
        <v>94</v>
      </c>
      <c r="AR13" t="s">
        <v>94</v>
      </c>
      <c r="AS13" t="s">
        <v>94</v>
      </c>
      <c r="AT13" t="s">
        <v>94</v>
      </c>
      <c r="AU13" t="s">
        <v>94</v>
      </c>
      <c r="AV13" t="s">
        <v>94</v>
      </c>
      <c r="AW13" t="s">
        <v>94</v>
      </c>
      <c r="AX13" t="s">
        <v>94</v>
      </c>
      <c r="AY13" t="s">
        <v>94</v>
      </c>
    </row>
    <row r="14" spans="1:51" x14ac:dyDescent="0.25">
      <c r="A14" s="11">
        <f>_FRED!A20</f>
        <v>25750</v>
      </c>
      <c r="B14">
        <f>VLOOKUP(Indices!$A14,_FRED!A$8:B$400,2,FALSE)</f>
        <v>-0.54</v>
      </c>
      <c r="C14">
        <f>VLOOKUP(Indices!$A14,_FRED!C$8:D$400,2,FALSE)</f>
        <v>5.0022900000000003</v>
      </c>
      <c r="D14">
        <f>VLOOKUP(Indices!$A14,_FRED!E$8:F$400,2,FALSE)</f>
        <v>5.2</v>
      </c>
      <c r="E14">
        <f>VLOOKUP(Indices!$A14,_FRED!G$8:H$400,2,FALSE)</f>
        <v>0.44551000000000002</v>
      </c>
      <c r="F14">
        <f>Yields!K14</f>
        <v>7.4563703730697535</v>
      </c>
      <c r="G14">
        <f>Yields!L14</f>
        <v>-1.2016856883008367</v>
      </c>
      <c r="H14">
        <f>Yields!M14</f>
        <v>1.4594526657219404</v>
      </c>
      <c r="I14" s="13">
        <f t="shared" si="0"/>
        <v>6.7750000000000004</v>
      </c>
      <c r="J14" s="13">
        <f t="shared" si="1"/>
        <v>6.83</v>
      </c>
      <c r="K14">
        <f>Yields!D14</f>
        <v>6.94</v>
      </c>
      <c r="L14">
        <f>Yields!E14</f>
        <v>7.38</v>
      </c>
      <c r="M14">
        <f>Yields!F14</f>
        <v>7.49</v>
      </c>
      <c r="N14">
        <f>Yields!G14</f>
        <v>7.54</v>
      </c>
      <c r="O14">
        <f>Yields!H14</f>
        <v>7.46</v>
      </c>
      <c r="P14">
        <f>VLOOKUP(Indices!$A14,_FRED!AA$8:AB$400,2,FALSE)</f>
        <v>6.2015500000000001</v>
      </c>
      <c r="Q14">
        <f>Yields!N14</f>
        <v>7.3046404168828936</v>
      </c>
      <c r="R14">
        <f>Yields!O14</f>
        <v>0.68178948278844498</v>
      </c>
      <c r="S14">
        <f>Yields!P14</f>
        <v>0.40484993945684078</v>
      </c>
      <c r="T14" s="13">
        <f t="shared" si="2"/>
        <v>6.4181999999999997</v>
      </c>
      <c r="U14" s="13">
        <f t="shared" si="3"/>
        <v>6.4731999999999994</v>
      </c>
      <c r="V14">
        <v>6.5831999999999997</v>
      </c>
      <c r="W14">
        <v>6.8484999999999996</v>
      </c>
      <c r="X14">
        <v>7.0075000000000003</v>
      </c>
      <c r="Y14">
        <v>7.1079999999999997</v>
      </c>
      <c r="Z14">
        <v>7.1748000000000003</v>
      </c>
      <c r="AA14">
        <v>7.2214</v>
      </c>
      <c r="AB14">
        <v>7.2552000000000003</v>
      </c>
      <c r="AC14" s="13">
        <f t="shared" si="4"/>
        <v>7.2285333333333339</v>
      </c>
      <c r="AD14" s="13">
        <f t="shared" si="5"/>
        <v>7.2196444444444445</v>
      </c>
      <c r="AE14" s="12">
        <f t="shared" si="6"/>
        <v>7.1752000000000002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94</v>
      </c>
      <c r="AL14" t="s">
        <v>94</v>
      </c>
      <c r="AM14" t="s">
        <v>94</v>
      </c>
      <c r="AN14" t="s">
        <v>94</v>
      </c>
      <c r="AO14" t="s">
        <v>94</v>
      </c>
      <c r="AP14" t="s">
        <v>94</v>
      </c>
      <c r="AQ14" t="s">
        <v>94</v>
      </c>
      <c r="AR14" t="s">
        <v>94</v>
      </c>
      <c r="AS14" t="s">
        <v>94</v>
      </c>
      <c r="AT14" t="s">
        <v>94</v>
      </c>
      <c r="AU14" t="s">
        <v>94</v>
      </c>
      <c r="AV14" t="s">
        <v>94</v>
      </c>
      <c r="AW14" t="s">
        <v>94</v>
      </c>
      <c r="AX14" t="s">
        <v>94</v>
      </c>
      <c r="AY14" t="s">
        <v>94</v>
      </c>
    </row>
    <row r="15" spans="1:51" x14ac:dyDescent="0.25">
      <c r="A15" s="11">
        <f>_FRED!A21</f>
        <v>25842</v>
      </c>
      <c r="B15">
        <f>VLOOKUP(Indices!$A15,_FRED!A$8:B$400,2,FALSE)</f>
        <v>-1.32</v>
      </c>
      <c r="C15">
        <f>VLOOKUP(Indices!$A15,_FRED!C$8:D$400,2,FALSE)</f>
        <v>5.0337500000000004</v>
      </c>
      <c r="D15">
        <f>VLOOKUP(Indices!$A15,_FRED!E$8:F$400,2,FALSE)</f>
        <v>5.8</v>
      </c>
      <c r="E15">
        <f>VLOOKUP(Indices!$A15,_FRED!G$8:H$400,2,FALSE)</f>
        <v>-0.15268999999999999</v>
      </c>
      <c r="F15">
        <f>Yields!K15</f>
        <v>7.1476000195545</v>
      </c>
      <c r="G15">
        <f>Yields!L15</f>
        <v>-2.0865299366502925</v>
      </c>
      <c r="H15">
        <f>Yields!M15</f>
        <v>-9.6851015898309356E-2</v>
      </c>
      <c r="I15" s="13">
        <f t="shared" si="0"/>
        <v>5.3887499999999999</v>
      </c>
      <c r="J15" s="13">
        <f t="shared" si="1"/>
        <v>5.4725000000000001</v>
      </c>
      <c r="K15">
        <f>Yields!D15</f>
        <v>5.64</v>
      </c>
      <c r="L15">
        <f>Yields!E15</f>
        <v>6.31</v>
      </c>
      <c r="M15">
        <f>Yields!F15</f>
        <v>6.5</v>
      </c>
      <c r="N15">
        <f>Yields!G15</f>
        <v>6.76</v>
      </c>
      <c r="O15">
        <f>Yields!H15</f>
        <v>6.85</v>
      </c>
      <c r="P15">
        <f>VLOOKUP(Indices!$A15,_FRED!AA$8:AB$400,2,FALSE)</f>
        <v>6.45885</v>
      </c>
      <c r="Q15">
        <f>Yields!N15</f>
        <v>6.3337171337138916</v>
      </c>
      <c r="R15">
        <f>Yields!O15</f>
        <v>1.4569494897076645</v>
      </c>
      <c r="S15">
        <f>Yields!P15</f>
        <v>0.45503589344404016</v>
      </c>
      <c r="T15" s="13">
        <f t="shared" si="2"/>
        <v>4.8049499999999998</v>
      </c>
      <c r="U15" s="13">
        <f t="shared" si="3"/>
        <v>4.8887</v>
      </c>
      <c r="V15">
        <v>5.0561999999999996</v>
      </c>
      <c r="W15">
        <v>5.5495000000000001</v>
      </c>
      <c r="X15">
        <v>5.8121</v>
      </c>
      <c r="Y15">
        <v>5.9650999999999996</v>
      </c>
      <c r="Z15">
        <v>6.0617999999999999</v>
      </c>
      <c r="AA15">
        <v>6.1273</v>
      </c>
      <c r="AB15">
        <v>6.1741999999999999</v>
      </c>
      <c r="AC15" s="13">
        <f t="shared" si="4"/>
        <v>6.2042000000000002</v>
      </c>
      <c r="AD15" s="13">
        <f t="shared" si="5"/>
        <v>6.2141999999999999</v>
      </c>
      <c r="AE15" s="12">
        <f t="shared" si="6"/>
        <v>6.2641999999999998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94</v>
      </c>
      <c r="AL15" t="s">
        <v>94</v>
      </c>
      <c r="AM15" t="s">
        <v>94</v>
      </c>
      <c r="AN15" t="s">
        <v>94</v>
      </c>
      <c r="AO15" t="s">
        <v>94</v>
      </c>
      <c r="AP15" t="s">
        <v>94</v>
      </c>
      <c r="AQ15" t="s">
        <v>94</v>
      </c>
      <c r="AR15" t="s">
        <v>94</v>
      </c>
      <c r="AS15" t="s">
        <v>94</v>
      </c>
      <c r="AT15" t="s">
        <v>94</v>
      </c>
      <c r="AU15" t="s">
        <v>94</v>
      </c>
      <c r="AV15" t="s">
        <v>94</v>
      </c>
      <c r="AW15" t="s">
        <v>94</v>
      </c>
      <c r="AX15" t="s">
        <v>94</v>
      </c>
      <c r="AY15" t="s">
        <v>94</v>
      </c>
    </row>
    <row r="16" spans="1:51" x14ac:dyDescent="0.25">
      <c r="A16" s="11">
        <f>_FRED!A22</f>
        <v>25934</v>
      </c>
      <c r="B16">
        <f>VLOOKUP(Indices!$A16,_FRED!A$8:B$400,2,FALSE)</f>
        <v>0.52</v>
      </c>
      <c r="C16">
        <f>VLOOKUP(Indices!$A16,_FRED!C$8:D$400,2,FALSE)</f>
        <v>5.1559299999999997</v>
      </c>
      <c r="D16">
        <f>VLOOKUP(Indices!$A16,_FRED!E$8:F$400,2,FALSE)</f>
        <v>5.9</v>
      </c>
      <c r="E16">
        <f>VLOOKUP(Indices!$A16,_FRED!G$8:H$400,2,FALSE)</f>
        <v>2.7023000000000001</v>
      </c>
      <c r="F16">
        <f>Yields!K16</f>
        <v>6.5523430128245872</v>
      </c>
      <c r="G16">
        <f>Yields!L16</f>
        <v>-3.3476588626800101</v>
      </c>
      <c r="H16">
        <f>Yields!M16</f>
        <v>-0.63458466150922277</v>
      </c>
      <c r="I16" s="13">
        <f t="shared" si="0"/>
        <v>3.6550000000000002</v>
      </c>
      <c r="J16" s="13">
        <f t="shared" si="1"/>
        <v>3.7800000000000002</v>
      </c>
      <c r="K16">
        <f>Yields!D16</f>
        <v>4.03</v>
      </c>
      <c r="L16">
        <f>Yields!E16</f>
        <v>5.03</v>
      </c>
      <c r="M16">
        <f>Yields!F16</f>
        <v>5.46</v>
      </c>
      <c r="N16">
        <f>Yields!G16</f>
        <v>5.82</v>
      </c>
      <c r="O16">
        <f>Yields!H16</f>
        <v>6</v>
      </c>
      <c r="P16">
        <f>VLOOKUP(Indices!$A16,_FRED!AA$8:AB$400,2,FALSE)</f>
        <v>5.8594600000000003</v>
      </c>
      <c r="Q16">
        <f>Yields!N16</f>
        <v>5.1422137173499411</v>
      </c>
      <c r="R16">
        <f>Yields!O16</f>
        <v>2.3914547656114853</v>
      </c>
      <c r="S16">
        <f>Yields!P16</f>
        <v>0.72182580868361867</v>
      </c>
      <c r="T16" s="13">
        <f t="shared" si="2"/>
        <v>3.4260000000000002</v>
      </c>
      <c r="U16" s="13">
        <f t="shared" si="3"/>
        <v>3.5510000000000002</v>
      </c>
      <c r="V16">
        <v>3.8010000000000002</v>
      </c>
      <c r="W16">
        <v>4.2557</v>
      </c>
      <c r="X16">
        <v>4.6105999999999998</v>
      </c>
      <c r="Y16">
        <v>4.8895999999999997</v>
      </c>
      <c r="Z16">
        <v>5.1105999999999998</v>
      </c>
      <c r="AA16">
        <v>5.2873000000000001</v>
      </c>
      <c r="AB16">
        <v>5.4298000000000002</v>
      </c>
      <c r="AC16" s="13">
        <f t="shared" si="4"/>
        <v>5.4897999999999998</v>
      </c>
      <c r="AD16" s="13">
        <f t="shared" si="5"/>
        <v>5.5098000000000003</v>
      </c>
      <c r="AE16" s="12">
        <f t="shared" si="6"/>
        <v>5.6097999999999999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94</v>
      </c>
      <c r="AL16" t="s">
        <v>94</v>
      </c>
      <c r="AM16" t="s">
        <v>94</v>
      </c>
      <c r="AN16" t="s">
        <v>94</v>
      </c>
      <c r="AO16" t="s">
        <v>94</v>
      </c>
      <c r="AP16" t="s">
        <v>94</v>
      </c>
      <c r="AQ16" t="s">
        <v>94</v>
      </c>
      <c r="AR16" t="s">
        <v>94</v>
      </c>
      <c r="AS16" t="s">
        <v>94</v>
      </c>
      <c r="AT16" t="s">
        <v>94</v>
      </c>
      <c r="AU16" t="s">
        <v>94</v>
      </c>
      <c r="AV16" t="s">
        <v>94</v>
      </c>
      <c r="AW16" t="s">
        <v>94</v>
      </c>
      <c r="AX16" t="s">
        <v>94</v>
      </c>
      <c r="AY16" t="s">
        <v>94</v>
      </c>
    </row>
    <row r="17" spans="1:51" x14ac:dyDescent="0.25">
      <c r="A17" s="11">
        <f>_FRED!A23</f>
        <v>26024</v>
      </c>
      <c r="B17">
        <f>VLOOKUP(Indices!$A17,_FRED!A$8:B$400,2,FALSE)</f>
        <v>0.37</v>
      </c>
      <c r="C17">
        <f>VLOOKUP(Indices!$A17,_FRED!C$8:D$400,2,FALSE)</f>
        <v>5.0762299999999998</v>
      </c>
      <c r="D17">
        <f>VLOOKUP(Indices!$A17,_FRED!E$8:F$400,2,FALSE)</f>
        <v>5.9</v>
      </c>
      <c r="E17">
        <f>VLOOKUP(Indices!$A17,_FRED!G$8:H$400,2,FALSE)</f>
        <v>3.10684</v>
      </c>
      <c r="F17">
        <f>Yields!K17</f>
        <v>6.4348768118844228</v>
      </c>
      <c r="G17">
        <f>Yields!L17</f>
        <v>-2.5574552071481964</v>
      </c>
      <c r="H17">
        <f>Yields!M17</f>
        <v>1.6333504555983751</v>
      </c>
      <c r="I17" s="13">
        <f t="shared" si="0"/>
        <v>4.6850000000000005</v>
      </c>
      <c r="J17" s="13">
        <f t="shared" si="1"/>
        <v>4.79</v>
      </c>
      <c r="K17">
        <f>Yields!D17</f>
        <v>5</v>
      </c>
      <c r="L17">
        <f>Yields!E17</f>
        <v>5.84</v>
      </c>
      <c r="M17">
        <f>Yields!F17</f>
        <v>6.16</v>
      </c>
      <c r="N17">
        <f>Yields!G17</f>
        <v>6.32</v>
      </c>
      <c r="O17">
        <f>Yields!H17</f>
        <v>6.25</v>
      </c>
      <c r="P17">
        <f>VLOOKUP(Indices!$A17,_FRED!AA$8:AB$400,2,FALSE)</f>
        <v>5.0114599999999996</v>
      </c>
      <c r="Q17">
        <f>Yields!N17</f>
        <v>5.7999100501643319</v>
      </c>
      <c r="R17">
        <f>Yields!O17</f>
        <v>1.6084933402525521</v>
      </c>
      <c r="S17">
        <f>Yields!P17</f>
        <v>0.75851928732053153</v>
      </c>
      <c r="T17" s="13">
        <f t="shared" si="2"/>
        <v>5.8037000000000001</v>
      </c>
      <c r="U17" s="13">
        <f t="shared" si="3"/>
        <v>5.9086999999999996</v>
      </c>
      <c r="V17">
        <v>6.1186999999999996</v>
      </c>
      <c r="W17">
        <v>6.5594000000000001</v>
      </c>
      <c r="X17">
        <v>6.7224000000000004</v>
      </c>
      <c r="Y17">
        <v>6.8044000000000002</v>
      </c>
      <c r="Z17">
        <v>6.8535000000000004</v>
      </c>
      <c r="AA17">
        <v>6.8860000000000001</v>
      </c>
      <c r="AB17">
        <v>6.9092000000000002</v>
      </c>
      <c r="AC17" s="13">
        <f t="shared" si="4"/>
        <v>6.8858666666666668</v>
      </c>
      <c r="AD17" s="13">
        <f t="shared" si="5"/>
        <v>6.8780888888888887</v>
      </c>
      <c r="AE17" s="12">
        <f t="shared" si="6"/>
        <v>6.8391999999999999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94</v>
      </c>
      <c r="AL17" t="s">
        <v>94</v>
      </c>
      <c r="AM17" t="s">
        <v>94</v>
      </c>
      <c r="AN17" t="s">
        <v>94</v>
      </c>
      <c r="AO17" t="s">
        <v>94</v>
      </c>
      <c r="AP17" t="s">
        <v>94</v>
      </c>
      <c r="AQ17" t="s">
        <v>94</v>
      </c>
      <c r="AR17" t="s">
        <v>94</v>
      </c>
      <c r="AS17" t="s">
        <v>94</v>
      </c>
      <c r="AT17" t="s">
        <v>94</v>
      </c>
      <c r="AU17" t="s">
        <v>94</v>
      </c>
      <c r="AV17" t="s">
        <v>94</v>
      </c>
      <c r="AW17" t="s">
        <v>94</v>
      </c>
      <c r="AX17" t="s">
        <v>94</v>
      </c>
      <c r="AY17" t="s">
        <v>94</v>
      </c>
    </row>
    <row r="18" spans="1:51" x14ac:dyDescent="0.25">
      <c r="A18" s="11">
        <f>_FRED!A24</f>
        <v>26115</v>
      </c>
      <c r="B18">
        <f>VLOOKUP(Indices!$A18,_FRED!A$8:B$400,2,FALSE)</f>
        <v>0.25</v>
      </c>
      <c r="C18">
        <f>VLOOKUP(Indices!$A18,_FRED!C$8:D$400,2,FALSE)</f>
        <v>5.2797200000000002</v>
      </c>
      <c r="D18">
        <f>VLOOKUP(Indices!$A18,_FRED!E$8:F$400,2,FALSE)</f>
        <v>6</v>
      </c>
      <c r="E18">
        <f>VLOOKUP(Indices!$A18,_FRED!G$8:H$400,2,FALSE)</f>
        <v>3.00177</v>
      </c>
      <c r="F18">
        <f>Yields!K18</f>
        <v>6.5362765356412904</v>
      </c>
      <c r="G18">
        <f>Yields!L18</f>
        <v>-1.6622797638580646</v>
      </c>
      <c r="H18">
        <f>Yields!M18</f>
        <v>1.6979507506424909</v>
      </c>
      <c r="I18" s="13">
        <f t="shared" si="0"/>
        <v>5.5325000000000006</v>
      </c>
      <c r="J18" s="13">
        <f t="shared" si="1"/>
        <v>5.6050000000000004</v>
      </c>
      <c r="K18">
        <f>Yields!D18</f>
        <v>5.75</v>
      </c>
      <c r="L18">
        <f>Yields!E18</f>
        <v>6.33</v>
      </c>
      <c r="M18">
        <f>Yields!F18</f>
        <v>6.51</v>
      </c>
      <c r="N18">
        <f>Yields!G18</f>
        <v>6.6</v>
      </c>
      <c r="O18">
        <f>Yields!H18</f>
        <v>6.49</v>
      </c>
      <c r="P18">
        <f>VLOOKUP(Indices!$A18,_FRED!AA$8:AB$400,2,FALSE)</f>
        <v>4.5425800000000001</v>
      </c>
      <c r="Q18">
        <f>Yields!N18</f>
        <v>6.2571010638297881</v>
      </c>
      <c r="R18">
        <f>Yields!O18</f>
        <v>0.97925531914893593</v>
      </c>
      <c r="S18">
        <f>Yields!P18</f>
        <v>0.54920212765957288</v>
      </c>
      <c r="T18" s="13">
        <f t="shared" si="2"/>
        <v>5.0064000000000011</v>
      </c>
      <c r="U18" s="13">
        <f t="shared" si="3"/>
        <v>5.0789000000000009</v>
      </c>
      <c r="V18">
        <v>5.2239000000000004</v>
      </c>
      <c r="W18">
        <v>5.5747999999999998</v>
      </c>
      <c r="X18">
        <v>5.7766000000000002</v>
      </c>
      <c r="Y18">
        <v>5.9005000000000001</v>
      </c>
      <c r="Z18">
        <v>5.9813000000000001</v>
      </c>
      <c r="AA18">
        <v>6.0369999999999999</v>
      </c>
      <c r="AB18">
        <v>6.0772000000000004</v>
      </c>
      <c r="AC18">
        <v>6.1074000000000002</v>
      </c>
      <c r="AD18">
        <v>6.1308999999999996</v>
      </c>
      <c r="AE18">
        <v>6.1494999999999997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94</v>
      </c>
      <c r="AL18" t="s">
        <v>94</v>
      </c>
      <c r="AM18" t="s">
        <v>94</v>
      </c>
      <c r="AN18" t="s">
        <v>94</v>
      </c>
      <c r="AO18" t="s">
        <v>94</v>
      </c>
      <c r="AP18" t="s">
        <v>94</v>
      </c>
      <c r="AQ18" t="s">
        <v>94</v>
      </c>
      <c r="AR18" t="s">
        <v>94</v>
      </c>
      <c r="AS18" t="s">
        <v>94</v>
      </c>
      <c r="AT18" t="s">
        <v>94</v>
      </c>
      <c r="AU18" t="s">
        <v>94</v>
      </c>
      <c r="AV18" t="s">
        <v>94</v>
      </c>
      <c r="AW18" t="s">
        <v>94</v>
      </c>
      <c r="AX18" t="s">
        <v>94</v>
      </c>
      <c r="AY18" t="s">
        <v>94</v>
      </c>
    </row>
    <row r="19" spans="1:51" x14ac:dyDescent="0.25">
      <c r="A19" s="11">
        <f>_FRED!A25</f>
        <v>26207</v>
      </c>
      <c r="B19">
        <f>VLOOKUP(Indices!$A19,_FRED!A$8:B$400,2,FALSE)</f>
        <v>0.84</v>
      </c>
      <c r="C19">
        <f>VLOOKUP(Indices!$A19,_FRED!C$8:D$400,2,FALSE)</f>
        <v>4.7709400000000004</v>
      </c>
      <c r="D19">
        <f>VLOOKUP(Indices!$A19,_FRED!E$8:F$400,2,FALSE)</f>
        <v>5.9</v>
      </c>
      <c r="E19">
        <f>VLOOKUP(Indices!$A19,_FRED!G$8:H$400,2,FALSE)</f>
        <v>4.3752500000000003</v>
      </c>
      <c r="F19">
        <f>Yields!K19</f>
        <v>6.1911139101024446</v>
      </c>
      <c r="G19">
        <f>Yields!L19</f>
        <v>-2.3150138168436012</v>
      </c>
      <c r="H19">
        <f>Yields!M19</f>
        <v>0.69800358425197828</v>
      </c>
      <c r="I19" s="13">
        <f t="shared" si="0"/>
        <v>4.46875</v>
      </c>
      <c r="J19" s="13">
        <f t="shared" si="1"/>
        <v>4.5525000000000002</v>
      </c>
      <c r="K19">
        <f>Yields!D19</f>
        <v>4.72</v>
      </c>
      <c r="L19">
        <f>Yields!E19</f>
        <v>5.39</v>
      </c>
      <c r="M19">
        <f>Yields!F19</f>
        <v>5.79</v>
      </c>
      <c r="N19">
        <f>Yields!G19</f>
        <v>5.96</v>
      </c>
      <c r="O19">
        <f>Yields!H19</f>
        <v>5.89</v>
      </c>
      <c r="P19">
        <f>VLOOKUP(Indices!$A19,_FRED!AA$8:AB$400,2,FALSE)</f>
        <v>3.4309400000000001</v>
      </c>
      <c r="Q19">
        <f>Yields!N19</f>
        <v>5.4461291299083214</v>
      </c>
      <c r="R19">
        <f>Yields!O19</f>
        <v>1.5457879259643668</v>
      </c>
      <c r="S19">
        <f>Yields!P19</f>
        <v>0.67551029233696491</v>
      </c>
      <c r="T19" s="13">
        <f t="shared" si="2"/>
        <v>4.1475499999999998</v>
      </c>
      <c r="U19" s="13">
        <f t="shared" si="3"/>
        <v>4.2313000000000001</v>
      </c>
      <c r="V19">
        <v>4.3987999999999996</v>
      </c>
      <c r="W19">
        <v>4.8356000000000003</v>
      </c>
      <c r="X19">
        <v>5.1478000000000002</v>
      </c>
      <c r="Y19">
        <v>5.3747999999999996</v>
      </c>
      <c r="Z19">
        <v>5.5430000000000001</v>
      </c>
      <c r="AA19">
        <v>5.6699000000000002</v>
      </c>
      <c r="AB19">
        <v>5.7675999999999998</v>
      </c>
      <c r="AC19">
        <v>5.8441000000000001</v>
      </c>
      <c r="AD19">
        <v>5.9051</v>
      </c>
      <c r="AE19">
        <v>5.9545000000000003</v>
      </c>
      <c r="AF19">
        <v>5.9950999999999999</v>
      </c>
      <c r="AG19">
        <v>6.0289000000000001</v>
      </c>
      <c r="AH19">
        <v>6.0574000000000003</v>
      </c>
      <c r="AI19">
        <v>6.0815999999999999</v>
      </c>
      <c r="AJ19">
        <v>6.1024000000000003</v>
      </c>
      <c r="AK19" t="s">
        <v>94</v>
      </c>
      <c r="AL19" t="s">
        <v>94</v>
      </c>
      <c r="AM19" t="s">
        <v>94</v>
      </c>
      <c r="AN19" t="s">
        <v>94</v>
      </c>
      <c r="AO19" t="s">
        <v>94</v>
      </c>
      <c r="AP19" t="s">
        <v>94</v>
      </c>
      <c r="AQ19" t="s">
        <v>94</v>
      </c>
      <c r="AR19" t="s">
        <v>94</v>
      </c>
      <c r="AS19" t="s">
        <v>94</v>
      </c>
      <c r="AT19" t="s">
        <v>94</v>
      </c>
      <c r="AU19" t="s">
        <v>94</v>
      </c>
      <c r="AV19" t="s">
        <v>94</v>
      </c>
      <c r="AW19" t="s">
        <v>94</v>
      </c>
      <c r="AX19" t="s">
        <v>94</v>
      </c>
      <c r="AY19" t="s">
        <v>94</v>
      </c>
    </row>
    <row r="20" spans="1:51" x14ac:dyDescent="0.25">
      <c r="A20" s="11">
        <f>_FRED!A26</f>
        <v>26299</v>
      </c>
      <c r="B20">
        <f>VLOOKUP(Indices!$A20,_FRED!A$8:B$400,2,FALSE)</f>
        <v>1.43</v>
      </c>
      <c r="C20">
        <f>VLOOKUP(Indices!$A20,_FRED!C$8:D$400,2,FALSE)</f>
        <v>4.7926599999999997</v>
      </c>
      <c r="D20">
        <f>VLOOKUP(Indices!$A20,_FRED!E$8:F$400,2,FALSE)</f>
        <v>5.8</v>
      </c>
      <c r="E20">
        <f>VLOOKUP(Indices!$A20,_FRED!G$8:H$400,2,FALSE)</f>
        <v>3.4772400000000001</v>
      </c>
      <c r="F20">
        <f>Yields!K20</f>
        <v>6.4188582044040103</v>
      </c>
      <c r="G20">
        <f>Yields!L20</f>
        <v>-2.9703499103197006</v>
      </c>
      <c r="H20">
        <f>Yields!M20</f>
        <v>0.41584028014435148</v>
      </c>
      <c r="I20" s="13">
        <f t="shared" si="0"/>
        <v>4.0687499999999996</v>
      </c>
      <c r="J20" s="13">
        <f t="shared" si="1"/>
        <v>4.1825000000000001</v>
      </c>
      <c r="K20">
        <f>Yields!D20</f>
        <v>4.41</v>
      </c>
      <c r="L20">
        <f>Yields!E20</f>
        <v>5.32</v>
      </c>
      <c r="M20">
        <f>Yields!F20</f>
        <v>5.72</v>
      </c>
      <c r="N20">
        <f>Yields!G20</f>
        <v>5.98</v>
      </c>
      <c r="O20">
        <f>Yields!H20</f>
        <v>6.03</v>
      </c>
      <c r="P20">
        <f>VLOOKUP(Indices!$A20,_FRED!AA$8:AB$400,2,FALSE)</f>
        <v>3.3201299999999998</v>
      </c>
      <c r="Q20">
        <f>Yields!N20</f>
        <v>5.3707353831517048</v>
      </c>
      <c r="R20">
        <f>Yields!O20</f>
        <v>2.0226301677910401</v>
      </c>
      <c r="S20">
        <f>Yields!P20</f>
        <v>0.74825938418958504</v>
      </c>
      <c r="T20" s="13">
        <f t="shared" si="2"/>
        <v>4.7358499999999992</v>
      </c>
      <c r="U20" s="13">
        <f t="shared" si="3"/>
        <v>4.8495999999999997</v>
      </c>
      <c r="V20">
        <v>5.0770999999999997</v>
      </c>
      <c r="W20">
        <v>5.6292999999999997</v>
      </c>
      <c r="X20">
        <v>5.8710000000000004</v>
      </c>
      <c r="Y20">
        <v>5.9984000000000002</v>
      </c>
      <c r="Z20">
        <v>6.0754000000000001</v>
      </c>
      <c r="AA20">
        <v>6.1266999999999996</v>
      </c>
      <c r="AB20">
        <v>6.1631999999999998</v>
      </c>
      <c r="AC20">
        <v>6.1904000000000003</v>
      </c>
      <c r="AD20">
        <v>6.2115</v>
      </c>
      <c r="AE20">
        <v>6.2282000000000002</v>
      </c>
      <c r="AF20">
        <v>6.2417999999999996</v>
      </c>
      <c r="AG20">
        <v>6.2530999999999999</v>
      </c>
      <c r="AH20">
        <v>6.2625000000000002</v>
      </c>
      <c r="AI20">
        <v>6.2706</v>
      </c>
      <c r="AJ20">
        <v>6.2774000000000001</v>
      </c>
      <c r="AK20" t="s">
        <v>94</v>
      </c>
      <c r="AL20" t="s">
        <v>94</v>
      </c>
      <c r="AM20" t="s">
        <v>94</v>
      </c>
      <c r="AN20" t="s">
        <v>94</v>
      </c>
      <c r="AO20" t="s">
        <v>94</v>
      </c>
      <c r="AP20" t="s">
        <v>94</v>
      </c>
      <c r="AQ20" t="s">
        <v>94</v>
      </c>
      <c r="AR20" t="s">
        <v>94</v>
      </c>
      <c r="AS20" t="s">
        <v>94</v>
      </c>
      <c r="AT20" t="s">
        <v>94</v>
      </c>
      <c r="AU20" t="s">
        <v>94</v>
      </c>
      <c r="AV20" t="s">
        <v>94</v>
      </c>
      <c r="AW20" t="s">
        <v>94</v>
      </c>
      <c r="AX20" t="s">
        <v>94</v>
      </c>
      <c r="AY20" t="s">
        <v>94</v>
      </c>
    </row>
    <row r="21" spans="1:51" x14ac:dyDescent="0.25">
      <c r="A21" s="11">
        <f>_FRED!A27</f>
        <v>26390</v>
      </c>
      <c r="B21">
        <f>VLOOKUP(Indices!$A21,_FRED!A$8:B$400,2,FALSE)</f>
        <v>1.06</v>
      </c>
      <c r="C21">
        <f>VLOOKUP(Indices!$A21,_FRED!C$8:D$400,2,FALSE)</f>
        <v>4.0635700000000003</v>
      </c>
      <c r="D21">
        <f>VLOOKUP(Indices!$A21,_FRED!E$8:F$400,2,FALSE)</f>
        <v>5.7</v>
      </c>
      <c r="E21">
        <f>VLOOKUP(Indices!$A21,_FRED!G$8:H$400,2,FALSE)</f>
        <v>5.2736599999999996</v>
      </c>
      <c r="F21">
        <f>Yields!K21</f>
        <v>6.3243352679842992</v>
      </c>
      <c r="G21">
        <f>Yields!L21</f>
        <v>-2.51784095649412</v>
      </c>
      <c r="H21">
        <f>Yields!M21</f>
        <v>1.3157230261326944</v>
      </c>
      <c r="I21" s="13">
        <f t="shared" si="0"/>
        <v>4.5250000000000004</v>
      </c>
      <c r="J21" s="13">
        <f t="shared" si="1"/>
        <v>4.63</v>
      </c>
      <c r="K21">
        <f>Yields!D21</f>
        <v>4.84</v>
      </c>
      <c r="L21">
        <f>Yields!E21</f>
        <v>5.68</v>
      </c>
      <c r="M21">
        <f>Yields!F21</f>
        <v>5.97</v>
      </c>
      <c r="N21">
        <f>Yields!G21</f>
        <v>6.11</v>
      </c>
      <c r="O21">
        <f>Yields!H21</f>
        <v>6.14</v>
      </c>
      <c r="P21">
        <f>VLOOKUP(Indices!$A21,_FRED!AA$8:AB$400,2,FALSE)</f>
        <v>3.0516399999999999</v>
      </c>
      <c r="Q21">
        <f>Yields!N21</f>
        <v>5.6423309116069893</v>
      </c>
      <c r="R21">
        <f>Yields!O21</f>
        <v>1.6077927694170562</v>
      </c>
      <c r="S21">
        <f>Yields!P21</f>
        <v>0.68067808337657798</v>
      </c>
      <c r="T21" s="13">
        <f t="shared" si="2"/>
        <v>4.8221000000000007</v>
      </c>
      <c r="U21" s="13">
        <f t="shared" si="3"/>
        <v>4.9271000000000003</v>
      </c>
      <c r="V21">
        <v>5.1371000000000002</v>
      </c>
      <c r="W21">
        <v>5.5697999999999999</v>
      </c>
      <c r="X21">
        <v>5.7953000000000001</v>
      </c>
      <c r="Y21">
        <v>5.9249000000000001</v>
      </c>
      <c r="Z21">
        <v>6.0063000000000004</v>
      </c>
      <c r="AA21">
        <v>6.0613000000000001</v>
      </c>
      <c r="AB21">
        <v>6.1006</v>
      </c>
      <c r="AC21">
        <v>6.1299000000000001</v>
      </c>
      <c r="AD21">
        <v>6.1527000000000003</v>
      </c>
      <c r="AE21">
        <v>6.1707999999999998</v>
      </c>
      <c r="AF21">
        <v>6.1855000000000002</v>
      </c>
      <c r="AG21">
        <v>6.1976000000000004</v>
      </c>
      <c r="AH21">
        <v>6.2077999999999998</v>
      </c>
      <c r="AI21">
        <v>6.2164999999999999</v>
      </c>
      <c r="AJ21">
        <v>6.2240000000000002</v>
      </c>
      <c r="AK21" t="s">
        <v>94</v>
      </c>
      <c r="AL21" t="s">
        <v>94</v>
      </c>
      <c r="AM21" t="s">
        <v>94</v>
      </c>
      <c r="AN21" t="s">
        <v>94</v>
      </c>
      <c r="AO21" t="s">
        <v>94</v>
      </c>
      <c r="AP21" t="s">
        <v>94</v>
      </c>
      <c r="AQ21" t="s">
        <v>94</v>
      </c>
      <c r="AR21" t="s">
        <v>94</v>
      </c>
      <c r="AS21" t="s">
        <v>94</v>
      </c>
      <c r="AT21" t="s">
        <v>94</v>
      </c>
      <c r="AU21" t="s">
        <v>94</v>
      </c>
      <c r="AV21" t="s">
        <v>94</v>
      </c>
      <c r="AW21" t="s">
        <v>94</v>
      </c>
      <c r="AX21" t="s">
        <v>94</v>
      </c>
      <c r="AY21" t="s">
        <v>94</v>
      </c>
    </row>
    <row r="22" spans="1:51" x14ac:dyDescent="0.25">
      <c r="A22" s="11">
        <f>_FRED!A28</f>
        <v>26481</v>
      </c>
      <c r="B22">
        <f>VLOOKUP(Indices!$A22,_FRED!A$8:B$400,2,FALSE)</f>
        <v>0.86</v>
      </c>
      <c r="C22">
        <f>VLOOKUP(Indices!$A22,_FRED!C$8:D$400,2,FALSE)</f>
        <v>3.9853900000000002</v>
      </c>
      <c r="D22">
        <f>VLOOKUP(Indices!$A22,_FRED!E$8:F$400,2,FALSE)</f>
        <v>5.6</v>
      </c>
      <c r="E22">
        <f>VLOOKUP(Indices!$A22,_FRED!G$8:H$400,2,FALSE)</f>
        <v>5.4163300000000003</v>
      </c>
      <c r="F22">
        <f>Yields!K22</f>
        <v>6.4695216395712727</v>
      </c>
      <c r="G22">
        <f>Yields!L22</f>
        <v>-2.1351510764891293</v>
      </c>
      <c r="H22">
        <f>Yields!M22</f>
        <v>0.86364662985553764</v>
      </c>
      <c r="I22" s="13">
        <f t="shared" si="0"/>
        <v>4.8800000000000008</v>
      </c>
      <c r="J22" s="13">
        <f t="shared" si="1"/>
        <v>4.9700000000000006</v>
      </c>
      <c r="K22">
        <f>Yields!D22</f>
        <v>5.15</v>
      </c>
      <c r="L22">
        <f>Yields!E22</f>
        <v>5.87</v>
      </c>
      <c r="M22">
        <f>Yields!F22</f>
        <v>6.08</v>
      </c>
      <c r="N22">
        <f>Yields!G22</f>
        <v>6.24</v>
      </c>
      <c r="O22">
        <f>Yields!H22</f>
        <v>6.29</v>
      </c>
      <c r="P22">
        <f>VLOOKUP(Indices!$A22,_FRED!AA$8:AB$400,2,FALSE)</f>
        <v>2.94645</v>
      </c>
      <c r="Q22">
        <f>Yields!N22</f>
        <v>5.8396397682061938</v>
      </c>
      <c r="R22">
        <f>Yields!O22</f>
        <v>1.3883411174537286</v>
      </c>
      <c r="S22">
        <f>Yields!P22</f>
        <v>0.54253156893270926</v>
      </c>
      <c r="T22" s="13">
        <f t="shared" si="2"/>
        <v>5.2441000000000004</v>
      </c>
      <c r="U22" s="13">
        <f t="shared" si="3"/>
        <v>5.3341000000000003</v>
      </c>
      <c r="V22">
        <v>5.5141</v>
      </c>
      <c r="W22">
        <v>5.8906000000000001</v>
      </c>
      <c r="X22">
        <v>6.0835999999999997</v>
      </c>
      <c r="Y22">
        <v>6.1935000000000002</v>
      </c>
      <c r="Z22">
        <v>6.2622</v>
      </c>
      <c r="AA22">
        <v>6.3085000000000004</v>
      </c>
      <c r="AB22">
        <v>6.3414999999999999</v>
      </c>
      <c r="AC22">
        <v>6.3662000000000001</v>
      </c>
      <c r="AD22">
        <v>6.3853</v>
      </c>
      <c r="AE22">
        <v>6.4005000000000001</v>
      </c>
      <c r="AF22">
        <v>6.4127999999999998</v>
      </c>
      <c r="AG22">
        <v>6.423</v>
      </c>
      <c r="AH22">
        <v>6.4316000000000004</v>
      </c>
      <c r="AI22">
        <v>6.4387999999999996</v>
      </c>
      <c r="AJ22">
        <v>6.4451000000000001</v>
      </c>
      <c r="AK22" t="s">
        <v>94</v>
      </c>
      <c r="AL22" t="s">
        <v>94</v>
      </c>
      <c r="AM22" t="s">
        <v>94</v>
      </c>
      <c r="AN22" t="s">
        <v>94</v>
      </c>
      <c r="AO22" t="s">
        <v>94</v>
      </c>
      <c r="AP22" t="s">
        <v>94</v>
      </c>
      <c r="AQ22" t="s">
        <v>94</v>
      </c>
      <c r="AR22" t="s">
        <v>94</v>
      </c>
      <c r="AS22" t="s">
        <v>94</v>
      </c>
      <c r="AT22" t="s">
        <v>94</v>
      </c>
      <c r="AU22" t="s">
        <v>94</v>
      </c>
      <c r="AV22" t="s">
        <v>94</v>
      </c>
      <c r="AW22" t="s">
        <v>94</v>
      </c>
      <c r="AX22" t="s">
        <v>94</v>
      </c>
      <c r="AY22" t="s">
        <v>94</v>
      </c>
    </row>
    <row r="23" spans="1:51" x14ac:dyDescent="0.25">
      <c r="A23" s="11">
        <f>_FRED!A29</f>
        <v>26573</v>
      </c>
      <c r="B23">
        <f>VLOOKUP(Indices!$A23,_FRED!A$8:B$400,2,FALSE)</f>
        <v>1.85</v>
      </c>
      <c r="C23">
        <f>VLOOKUP(Indices!$A23,_FRED!C$8:D$400,2,FALSE)</f>
        <v>4.4384100000000002</v>
      </c>
      <c r="D23">
        <f>VLOOKUP(Indices!$A23,_FRED!E$8:F$400,2,FALSE)</f>
        <v>5.4</v>
      </c>
      <c r="E23">
        <f>VLOOKUP(Indices!$A23,_FRED!G$8:H$400,2,FALSE)</f>
        <v>6.8555000000000001</v>
      </c>
      <c r="F23">
        <f>Yields!K23</f>
        <v>6.503453251728045</v>
      </c>
      <c r="G23">
        <f>Yields!L23</f>
        <v>-1.6339128996884964</v>
      </c>
      <c r="H23">
        <f>Yields!M23</f>
        <v>0.44220206766221537</v>
      </c>
      <c r="I23" s="13">
        <f t="shared" si="0"/>
        <v>5.23</v>
      </c>
      <c r="J23" s="13">
        <f t="shared" si="1"/>
        <v>5.3000000000000007</v>
      </c>
      <c r="K23">
        <f>Yields!D23</f>
        <v>5.44</v>
      </c>
      <c r="L23">
        <f>Yields!E23</f>
        <v>6</v>
      </c>
      <c r="M23">
        <f>Yields!F23</f>
        <v>6.15</v>
      </c>
      <c r="N23">
        <f>Yields!G23</f>
        <v>6.24</v>
      </c>
      <c r="O23">
        <f>Yields!H23</f>
        <v>6.37</v>
      </c>
      <c r="P23">
        <f>VLOOKUP(Indices!$A23,_FRED!AA$8:AB$400,2,FALSE)</f>
        <v>2.9328699999999999</v>
      </c>
      <c r="Q23">
        <f>Yields!N23</f>
        <v>5.9795020325203261</v>
      </c>
      <c r="R23">
        <f>Yields!O23</f>
        <v>1.0794715447154482</v>
      </c>
      <c r="S23">
        <f>Yields!P23</f>
        <v>0.36026422764227473</v>
      </c>
      <c r="T23" s="13">
        <f t="shared" si="2"/>
        <v>5.5244</v>
      </c>
      <c r="U23" s="13">
        <f t="shared" si="3"/>
        <v>5.5944000000000003</v>
      </c>
      <c r="V23">
        <v>5.7343999999999999</v>
      </c>
      <c r="W23">
        <v>5.9985999999999997</v>
      </c>
      <c r="X23">
        <v>6.1317000000000004</v>
      </c>
      <c r="Y23">
        <v>6.2066999999999997</v>
      </c>
      <c r="Z23">
        <v>6.2534000000000001</v>
      </c>
      <c r="AA23">
        <v>6.2847</v>
      </c>
      <c r="AB23">
        <v>6.3071000000000002</v>
      </c>
      <c r="AC23">
        <v>6.3238000000000003</v>
      </c>
      <c r="AD23">
        <v>6.3368000000000002</v>
      </c>
      <c r="AE23">
        <v>6.3471000000000002</v>
      </c>
      <c r="AF23">
        <v>6.3554000000000004</v>
      </c>
      <c r="AG23">
        <v>6.3623000000000003</v>
      </c>
      <c r="AH23">
        <v>6.3681999999999999</v>
      </c>
      <c r="AI23">
        <v>6.3731</v>
      </c>
      <c r="AJ23">
        <v>6.3773</v>
      </c>
      <c r="AK23" t="s">
        <v>94</v>
      </c>
      <c r="AL23" t="s">
        <v>94</v>
      </c>
      <c r="AM23" t="s">
        <v>94</v>
      </c>
      <c r="AN23" t="s">
        <v>94</v>
      </c>
      <c r="AO23" t="s">
        <v>94</v>
      </c>
      <c r="AP23" t="s">
        <v>94</v>
      </c>
      <c r="AQ23" t="s">
        <v>94</v>
      </c>
      <c r="AR23" t="s">
        <v>94</v>
      </c>
      <c r="AS23" t="s">
        <v>94</v>
      </c>
      <c r="AT23" t="s">
        <v>94</v>
      </c>
      <c r="AU23" t="s">
        <v>94</v>
      </c>
      <c r="AV23" t="s">
        <v>94</v>
      </c>
      <c r="AW23" t="s">
        <v>94</v>
      </c>
      <c r="AX23" t="s">
        <v>94</v>
      </c>
      <c r="AY23" t="s">
        <v>94</v>
      </c>
    </row>
    <row r="24" spans="1:51" x14ac:dyDescent="0.25">
      <c r="A24" s="11">
        <f>_FRED!A30</f>
        <v>26665</v>
      </c>
      <c r="B24">
        <f>VLOOKUP(Indices!$A24,_FRED!A$8:B$400,2,FALSE)</f>
        <v>1.71</v>
      </c>
      <c r="C24">
        <f>VLOOKUP(Indices!$A24,_FRED!C$8:D$400,2,FALSE)</f>
        <v>4.0423299999999998</v>
      </c>
      <c r="D24">
        <f>VLOOKUP(Indices!$A24,_FRED!E$8:F$400,2,FALSE)</f>
        <v>4.9000000000000004</v>
      </c>
      <c r="E24">
        <f>VLOOKUP(Indices!$A24,_FRED!G$8:H$400,2,FALSE)</f>
        <v>7.55837</v>
      </c>
      <c r="F24">
        <f>Yields!K24</f>
        <v>6.5493691951573352</v>
      </c>
      <c r="G24">
        <f>Yields!L24</f>
        <v>-0.58264180802072296</v>
      </c>
      <c r="H24">
        <f>Yields!M24</f>
        <v>0.81983973412204136</v>
      </c>
      <c r="I24" s="13">
        <f t="shared" si="0"/>
        <v>6.2262500000000003</v>
      </c>
      <c r="J24" s="13">
        <f t="shared" si="1"/>
        <v>6.2575000000000003</v>
      </c>
      <c r="K24">
        <f>Yields!D24</f>
        <v>6.32</v>
      </c>
      <c r="L24">
        <f>Yields!E24</f>
        <v>6.57</v>
      </c>
      <c r="M24">
        <f>Yields!F24</f>
        <v>6.58</v>
      </c>
      <c r="N24">
        <f>Yields!G24</f>
        <v>6.57</v>
      </c>
      <c r="O24">
        <f>Yields!H24</f>
        <v>6.6</v>
      </c>
      <c r="P24">
        <f>VLOOKUP(Indices!$A24,_FRED!AA$8:AB$400,2,FALSE)</f>
        <v>2.83012</v>
      </c>
      <c r="Q24">
        <f>Yields!N24</f>
        <v>6.5043651617367253</v>
      </c>
      <c r="R24">
        <f>Yields!O24</f>
        <v>0.31186645909012167</v>
      </c>
      <c r="S24">
        <f>Yields!P24</f>
        <v>0.1610880470506828</v>
      </c>
      <c r="T24" s="13">
        <f t="shared" si="2"/>
        <v>7.0203499999999996</v>
      </c>
      <c r="U24" s="13">
        <f t="shared" si="3"/>
        <v>7.0515999999999996</v>
      </c>
      <c r="V24">
        <v>7.1140999999999996</v>
      </c>
      <c r="W24">
        <v>6.9920999999999998</v>
      </c>
      <c r="X24">
        <v>6.8937999999999997</v>
      </c>
      <c r="Y24">
        <v>6.8323999999999998</v>
      </c>
      <c r="Z24">
        <v>6.7934000000000001</v>
      </c>
      <c r="AA24">
        <v>6.7671000000000001</v>
      </c>
      <c r="AB24">
        <v>6.7483000000000004</v>
      </c>
      <c r="AC24">
        <v>6.7343000000000002</v>
      </c>
      <c r="AD24">
        <v>6.7234999999999996</v>
      </c>
      <c r="AE24">
        <v>6.7148000000000003</v>
      </c>
      <c r="AF24">
        <v>6.7077999999999998</v>
      </c>
      <c r="AG24">
        <v>6.702</v>
      </c>
      <c r="AH24">
        <v>6.6971999999999996</v>
      </c>
      <c r="AI24">
        <v>6.6929999999999996</v>
      </c>
      <c r="AJ24">
        <v>6.6894999999999998</v>
      </c>
      <c r="AK24" t="s">
        <v>94</v>
      </c>
      <c r="AL24" t="s">
        <v>94</v>
      </c>
      <c r="AM24" t="s">
        <v>94</v>
      </c>
      <c r="AN24" t="s">
        <v>94</v>
      </c>
      <c r="AO24" t="s">
        <v>94</v>
      </c>
      <c r="AP24" t="s">
        <v>94</v>
      </c>
      <c r="AQ24" t="s">
        <v>94</v>
      </c>
      <c r="AR24" t="s">
        <v>94</v>
      </c>
      <c r="AS24" t="s">
        <v>94</v>
      </c>
      <c r="AT24" t="s">
        <v>94</v>
      </c>
      <c r="AU24" t="s">
        <v>94</v>
      </c>
      <c r="AV24" t="s">
        <v>94</v>
      </c>
      <c r="AW24" t="s">
        <v>94</v>
      </c>
      <c r="AX24" t="s">
        <v>94</v>
      </c>
      <c r="AY24" t="s">
        <v>94</v>
      </c>
    </row>
    <row r="25" spans="1:51" x14ac:dyDescent="0.25">
      <c r="A25" s="11">
        <f>_FRED!A31</f>
        <v>26755</v>
      </c>
      <c r="B25">
        <f>VLOOKUP(Indices!$A25,_FRED!A$8:B$400,2,FALSE)</f>
        <v>0.69</v>
      </c>
      <c r="C25">
        <f>VLOOKUP(Indices!$A25,_FRED!C$8:D$400,2,FALSE)</f>
        <v>4.98489</v>
      </c>
      <c r="D25">
        <f>VLOOKUP(Indices!$A25,_FRED!E$8:F$400,2,FALSE)</f>
        <v>4.9000000000000004</v>
      </c>
      <c r="E25">
        <f>VLOOKUP(Indices!$A25,_FRED!G$8:H$400,2,FALSE)</f>
        <v>6.3146000000000004</v>
      </c>
      <c r="F25">
        <f>Yields!K25</f>
        <v>6.8489426548805303</v>
      </c>
      <c r="G25">
        <f>Yields!L25</f>
        <v>0.56568159546733598</v>
      </c>
      <c r="H25">
        <f>Yields!M25</f>
        <v>-0.98781661591719683</v>
      </c>
      <c r="I25" s="13">
        <f t="shared" si="0"/>
        <v>7.0949999999999989</v>
      </c>
      <c r="J25" s="13">
        <f t="shared" si="1"/>
        <v>7.0699999999999994</v>
      </c>
      <c r="K25">
        <f>Yields!D25</f>
        <v>7.02</v>
      </c>
      <c r="L25">
        <f>Yields!E25</f>
        <v>6.82</v>
      </c>
      <c r="M25">
        <f>Yields!F25</f>
        <v>6.72</v>
      </c>
      <c r="N25">
        <f>Yields!G25</f>
        <v>6.77</v>
      </c>
      <c r="O25">
        <f>Yields!H25</f>
        <v>6.81</v>
      </c>
      <c r="P25">
        <f>VLOOKUP(Indices!$A25,_FRED!AA$8:AB$400,2,FALSE)</f>
        <v>3.1139000000000001</v>
      </c>
      <c r="Q25">
        <f>Yields!N25</f>
        <v>6.8577415239577943</v>
      </c>
      <c r="R25">
        <f>Yields!O25</f>
        <v>-0.28939197370697034</v>
      </c>
      <c r="S25">
        <f>Yields!P25</f>
        <v>-0.2217933748486427</v>
      </c>
      <c r="T25" s="13">
        <f t="shared" si="2"/>
        <v>7.809099999999999</v>
      </c>
      <c r="U25" s="13">
        <f t="shared" si="3"/>
        <v>7.7840999999999996</v>
      </c>
      <c r="V25">
        <v>7.7340999999999998</v>
      </c>
      <c r="W25">
        <v>7.2438000000000002</v>
      </c>
      <c r="X25">
        <v>7.0652999999999997</v>
      </c>
      <c r="Y25">
        <v>6.9762000000000004</v>
      </c>
      <c r="Z25">
        <v>6.9229000000000003</v>
      </c>
      <c r="AA25">
        <v>6.8874000000000004</v>
      </c>
      <c r="AB25">
        <v>6.8621999999999996</v>
      </c>
      <c r="AC25">
        <v>6.8433999999999999</v>
      </c>
      <c r="AD25">
        <v>6.8288000000000002</v>
      </c>
      <c r="AE25">
        <v>6.8173000000000004</v>
      </c>
      <c r="AF25">
        <v>6.8079000000000001</v>
      </c>
      <c r="AG25">
        <v>6.8000999999999996</v>
      </c>
      <c r="AH25">
        <v>6.7935999999999996</v>
      </c>
      <c r="AI25">
        <v>6.7880000000000003</v>
      </c>
      <c r="AJ25">
        <v>6.7832999999999997</v>
      </c>
      <c r="AK25" t="s">
        <v>94</v>
      </c>
      <c r="AL25" t="s">
        <v>94</v>
      </c>
      <c r="AM25" t="s">
        <v>94</v>
      </c>
      <c r="AN25" t="s">
        <v>94</v>
      </c>
      <c r="AO25" t="s">
        <v>94</v>
      </c>
      <c r="AP25" t="s">
        <v>94</v>
      </c>
      <c r="AQ25" t="s">
        <v>94</v>
      </c>
      <c r="AR25" t="s">
        <v>94</v>
      </c>
      <c r="AS25" t="s">
        <v>94</v>
      </c>
      <c r="AT25" t="s">
        <v>94</v>
      </c>
      <c r="AU25" t="s">
        <v>94</v>
      </c>
      <c r="AV25" t="s">
        <v>94</v>
      </c>
      <c r="AW25" t="s">
        <v>94</v>
      </c>
      <c r="AX25" t="s">
        <v>94</v>
      </c>
      <c r="AY25" t="s">
        <v>94</v>
      </c>
    </row>
    <row r="26" spans="1:51" x14ac:dyDescent="0.25">
      <c r="A26" s="11">
        <f>_FRED!A32</f>
        <v>26846</v>
      </c>
      <c r="B26">
        <f>VLOOKUP(Indices!$A26,_FRED!A$8:B$400,2,FALSE)</f>
        <v>0.44</v>
      </c>
      <c r="C26">
        <f>VLOOKUP(Indices!$A26,_FRED!C$8:D$400,2,FALSE)</f>
        <v>5.9924900000000001</v>
      </c>
      <c r="D26">
        <f>VLOOKUP(Indices!$A26,_FRED!E$8:F$400,2,FALSE)</f>
        <v>4.8</v>
      </c>
      <c r="E26">
        <f>VLOOKUP(Indices!$A26,_FRED!G$8:H$400,2,FALSE)</f>
        <v>4.7721400000000003</v>
      </c>
      <c r="F26">
        <f>Yields!K26</f>
        <v>7.171410702877564</v>
      </c>
      <c r="G26">
        <f>Yields!L26</f>
        <v>2.5775294976884564</v>
      </c>
      <c r="H26">
        <f>Yields!M26</f>
        <v>-2.117269406645633</v>
      </c>
      <c r="I26" s="13">
        <f t="shared" si="0"/>
        <v>8.8724999999999987</v>
      </c>
      <c r="J26" s="13">
        <f t="shared" si="1"/>
        <v>8.754999999999999</v>
      </c>
      <c r="K26">
        <f>Yields!D26</f>
        <v>8.52</v>
      </c>
      <c r="L26">
        <f>Yields!E26</f>
        <v>7.58</v>
      </c>
      <c r="M26">
        <f>Yields!F26</f>
        <v>7.36</v>
      </c>
      <c r="N26">
        <f>Yields!G26</f>
        <v>7.29</v>
      </c>
      <c r="O26">
        <f>Yields!H26</f>
        <v>7.22</v>
      </c>
      <c r="P26">
        <f>VLOOKUP(Indices!$A26,_FRED!AA$8:AB$400,2,FALSE)</f>
        <v>3.39113</v>
      </c>
      <c r="Q26">
        <f>Yields!N26</f>
        <v>7.700975825981665</v>
      </c>
      <c r="R26">
        <f>Yields!O26</f>
        <v>-1.5558424148071248</v>
      </c>
      <c r="S26">
        <f>Yields!P26</f>
        <v>-0.70239794153260604</v>
      </c>
      <c r="T26" s="13">
        <f t="shared" si="2"/>
        <v>7.7634999999999987</v>
      </c>
      <c r="U26" s="13">
        <f t="shared" si="3"/>
        <v>7.645999999999999</v>
      </c>
      <c r="V26">
        <v>7.4109999999999996</v>
      </c>
      <c r="W26">
        <v>7.0050999999999997</v>
      </c>
      <c r="X26">
        <v>6.8080999999999996</v>
      </c>
      <c r="Y26">
        <v>6.7274000000000003</v>
      </c>
      <c r="Z26">
        <v>6.7092999999999998</v>
      </c>
      <c r="AA26">
        <v>6.7233000000000001</v>
      </c>
      <c r="AB26">
        <v>6.7521000000000004</v>
      </c>
      <c r="AC26">
        <v>6.7864000000000004</v>
      </c>
      <c r="AD26">
        <v>6.8211000000000004</v>
      </c>
      <c r="AE26">
        <v>6.8539000000000003</v>
      </c>
      <c r="AF26">
        <v>6.8837000000000002</v>
      </c>
      <c r="AG26">
        <v>6.9104000000000001</v>
      </c>
      <c r="AH26">
        <v>6.9339000000000004</v>
      </c>
      <c r="AI26">
        <v>6.9546000000000001</v>
      </c>
      <c r="AJ26">
        <v>6.9726999999999997</v>
      </c>
      <c r="AK26" t="s">
        <v>94</v>
      </c>
      <c r="AL26" t="s">
        <v>94</v>
      </c>
      <c r="AM26" t="s">
        <v>94</v>
      </c>
      <c r="AN26" t="s">
        <v>94</v>
      </c>
      <c r="AO26" t="s">
        <v>94</v>
      </c>
      <c r="AP26" t="s">
        <v>94</v>
      </c>
      <c r="AQ26" t="s">
        <v>94</v>
      </c>
      <c r="AR26" t="s">
        <v>94</v>
      </c>
      <c r="AS26" t="s">
        <v>94</v>
      </c>
      <c r="AT26" t="s">
        <v>94</v>
      </c>
      <c r="AU26" t="s">
        <v>94</v>
      </c>
      <c r="AV26" t="s">
        <v>94</v>
      </c>
      <c r="AW26" t="s">
        <v>94</v>
      </c>
      <c r="AX26" t="s">
        <v>94</v>
      </c>
      <c r="AY26" t="s">
        <v>94</v>
      </c>
    </row>
    <row r="27" spans="1:51" x14ac:dyDescent="0.25">
      <c r="A27" s="11">
        <f>_FRED!A33</f>
        <v>26938</v>
      </c>
      <c r="B27">
        <f>VLOOKUP(Indices!$A27,_FRED!A$8:B$400,2,FALSE)</f>
        <v>0.92</v>
      </c>
      <c r="C27">
        <f>VLOOKUP(Indices!$A27,_FRED!C$8:D$400,2,FALSE)</f>
        <v>6.7452500000000004</v>
      </c>
      <c r="D27">
        <f>VLOOKUP(Indices!$A27,_FRED!E$8:F$400,2,FALSE)</f>
        <v>4.8</v>
      </c>
      <c r="E27">
        <f>VLOOKUP(Indices!$A27,_FRED!G$8:H$400,2,FALSE)</f>
        <v>4.0219399999999998</v>
      </c>
      <c r="F27">
        <f>Yields!K27</f>
        <v>6.8179012884423278</v>
      </c>
      <c r="G27">
        <f>Yields!L27</f>
        <v>1.3213114156148555</v>
      </c>
      <c r="H27">
        <f>Yields!M27</f>
        <v>-1.5387789790796447</v>
      </c>
      <c r="I27" s="13">
        <f t="shared" si="0"/>
        <v>7.6124999999999998</v>
      </c>
      <c r="J27" s="13">
        <f t="shared" si="1"/>
        <v>7.5449999999999999</v>
      </c>
      <c r="K27">
        <f>Yields!D27</f>
        <v>7.41</v>
      </c>
      <c r="L27">
        <f>Yields!E27</f>
        <v>6.87</v>
      </c>
      <c r="M27">
        <f>Yields!F27</f>
        <v>6.83</v>
      </c>
      <c r="N27">
        <f>Yields!G27</f>
        <v>6.81</v>
      </c>
      <c r="O27">
        <f>Yields!H27</f>
        <v>6.76</v>
      </c>
      <c r="P27">
        <f>VLOOKUP(Indices!$A27,_FRED!AA$8:AB$400,2,FALSE)</f>
        <v>4.57193</v>
      </c>
      <c r="Q27">
        <f>Yields!N27</f>
        <v>6.989737069711123</v>
      </c>
      <c r="R27">
        <f>Yields!O27</f>
        <v>-0.74440408233869348</v>
      </c>
      <c r="S27">
        <f>Yields!P27</f>
        <v>-0.35971285244767515</v>
      </c>
      <c r="T27" s="13">
        <f t="shared" si="2"/>
        <v>7.5451999999999995</v>
      </c>
      <c r="U27" s="13">
        <f t="shared" si="3"/>
        <v>7.4776999999999996</v>
      </c>
      <c r="V27">
        <v>7.3426999999999998</v>
      </c>
      <c r="W27">
        <v>6.9241000000000001</v>
      </c>
      <c r="X27">
        <v>6.8110999999999997</v>
      </c>
      <c r="Y27">
        <v>6.7923999999999998</v>
      </c>
      <c r="Z27">
        <v>6.7998000000000003</v>
      </c>
      <c r="AA27">
        <v>6.8122999999999996</v>
      </c>
      <c r="AB27">
        <v>6.8240999999999996</v>
      </c>
      <c r="AC27">
        <v>6.8338999999999999</v>
      </c>
      <c r="AD27">
        <v>6.8418999999999999</v>
      </c>
      <c r="AE27">
        <v>6.8483000000000001</v>
      </c>
      <c r="AF27">
        <v>6.8536000000000001</v>
      </c>
      <c r="AG27">
        <v>6.8579999999999997</v>
      </c>
      <c r="AH27">
        <v>6.8616999999999999</v>
      </c>
      <c r="AI27">
        <v>6.8648999999999996</v>
      </c>
      <c r="AJ27">
        <v>6.8674999999999997</v>
      </c>
      <c r="AK27" t="s">
        <v>94</v>
      </c>
      <c r="AL27" t="s">
        <v>94</v>
      </c>
      <c r="AM27" t="s">
        <v>94</v>
      </c>
      <c r="AN27" t="s">
        <v>94</v>
      </c>
      <c r="AO27" t="s">
        <v>94</v>
      </c>
      <c r="AP27" t="s">
        <v>94</v>
      </c>
      <c r="AQ27" t="s">
        <v>94</v>
      </c>
      <c r="AR27" t="s">
        <v>94</v>
      </c>
      <c r="AS27" t="s">
        <v>94</v>
      </c>
      <c r="AT27" t="s">
        <v>94</v>
      </c>
      <c r="AU27" t="s">
        <v>94</v>
      </c>
      <c r="AV27" t="s">
        <v>94</v>
      </c>
      <c r="AW27" t="s">
        <v>94</v>
      </c>
      <c r="AX27" t="s">
        <v>94</v>
      </c>
      <c r="AY27" t="s">
        <v>94</v>
      </c>
    </row>
    <row r="28" spans="1:51" x14ac:dyDescent="0.25">
      <c r="A28" s="11">
        <f>_FRED!A34</f>
        <v>27030</v>
      </c>
      <c r="B28">
        <f>VLOOKUP(Indices!$A28,_FRED!A$8:B$400,2,FALSE)</f>
        <v>-0.15</v>
      </c>
      <c r="C28">
        <f>VLOOKUP(Indices!$A28,_FRED!C$8:D$400,2,FALSE)</f>
        <v>7.5250399999999997</v>
      </c>
      <c r="D28">
        <f>VLOOKUP(Indices!$A28,_FRED!E$8:F$400,2,FALSE)</f>
        <v>5.0999999999999996</v>
      </c>
      <c r="E28">
        <f>VLOOKUP(Indices!$A28,_FRED!G$8:H$400,2,FALSE)</f>
        <v>0.67837999999999998</v>
      </c>
      <c r="F28">
        <f>Yields!K28</f>
        <v>7.1584836899404056</v>
      </c>
      <c r="G28">
        <f>Yields!L28</f>
        <v>0.75854982687639216</v>
      </c>
      <c r="H28">
        <f>Yields!M28</f>
        <v>-1.4000811747337707</v>
      </c>
      <c r="I28" s="13">
        <f t="shared" si="0"/>
        <v>7.5075000000000003</v>
      </c>
      <c r="J28" s="13">
        <f t="shared" si="1"/>
        <v>7.4649999999999999</v>
      </c>
      <c r="K28">
        <f>Yields!D28</f>
        <v>7.38</v>
      </c>
      <c r="L28">
        <f>Yields!E28</f>
        <v>7.04</v>
      </c>
      <c r="M28">
        <f>Yields!F28</f>
        <v>7.04</v>
      </c>
      <c r="N28">
        <f>Yields!G28</f>
        <v>7.05</v>
      </c>
      <c r="O28">
        <f>Yields!H28</f>
        <v>7.06</v>
      </c>
      <c r="P28">
        <f>VLOOKUP(Indices!$A28,_FRED!AA$8:AB$400,2,FALSE)</f>
        <v>5.4307999999999996</v>
      </c>
      <c r="Q28">
        <f>Yields!N28</f>
        <v>7.1480368880816476</v>
      </c>
      <c r="R28">
        <f>Yields!O28</f>
        <v>-0.3725696246324155</v>
      </c>
      <c r="S28">
        <f>Yields!P28</f>
        <v>-0.2461619961944308</v>
      </c>
      <c r="T28" s="13">
        <f t="shared" si="2"/>
        <v>8.4652999999999992</v>
      </c>
      <c r="U28" s="13">
        <f t="shared" si="3"/>
        <v>8.4227999999999987</v>
      </c>
      <c r="V28">
        <v>8.3377999999999997</v>
      </c>
      <c r="W28">
        <v>7.9023000000000003</v>
      </c>
      <c r="X28">
        <v>7.7411000000000003</v>
      </c>
      <c r="Y28">
        <v>7.66</v>
      </c>
      <c r="Z28">
        <v>7.6113999999999997</v>
      </c>
      <c r="AA28">
        <v>7.5792000000000002</v>
      </c>
      <c r="AB28">
        <v>7.5563000000000002</v>
      </c>
      <c r="AC28">
        <v>7.5392000000000001</v>
      </c>
      <c r="AD28">
        <v>7.5259999999999998</v>
      </c>
      <c r="AE28">
        <v>7.5156000000000001</v>
      </c>
      <c r="AF28">
        <v>7.5071000000000003</v>
      </c>
      <c r="AG28">
        <v>7.5000999999999998</v>
      </c>
      <c r="AH28">
        <v>7.4942000000000002</v>
      </c>
      <c r="AI28">
        <v>7.4892000000000003</v>
      </c>
      <c r="AJ28">
        <v>7.4850000000000003</v>
      </c>
      <c r="AK28" t="s">
        <v>94</v>
      </c>
      <c r="AL28" t="s">
        <v>94</v>
      </c>
      <c r="AM28" t="s">
        <v>94</v>
      </c>
      <c r="AN28" t="s">
        <v>94</v>
      </c>
      <c r="AO28" t="s">
        <v>94</v>
      </c>
      <c r="AP28" t="s">
        <v>94</v>
      </c>
      <c r="AQ28" t="s">
        <v>94</v>
      </c>
      <c r="AR28" t="s">
        <v>94</v>
      </c>
      <c r="AS28" t="s">
        <v>94</v>
      </c>
      <c r="AT28" t="s">
        <v>94</v>
      </c>
      <c r="AU28" t="s">
        <v>94</v>
      </c>
      <c r="AV28" t="s">
        <v>94</v>
      </c>
      <c r="AW28" t="s">
        <v>94</v>
      </c>
      <c r="AX28" t="s">
        <v>94</v>
      </c>
      <c r="AY28" t="s">
        <v>94</v>
      </c>
    </row>
    <row r="29" spans="1:51" x14ac:dyDescent="0.25">
      <c r="A29" s="11">
        <f>_FRED!A35</f>
        <v>27120</v>
      </c>
      <c r="B29">
        <f>VLOOKUP(Indices!$A29,_FRED!A$8:B$400,2,FALSE)</f>
        <v>-0.06</v>
      </c>
      <c r="C29">
        <f>VLOOKUP(Indices!$A29,_FRED!C$8:D$400,2,FALSE)</f>
        <v>8.4292999999999996</v>
      </c>
      <c r="D29">
        <f>VLOOKUP(Indices!$A29,_FRED!E$8:F$400,2,FALSE)</f>
        <v>5.2</v>
      </c>
      <c r="E29">
        <f>VLOOKUP(Indices!$A29,_FRED!G$8:H$400,2,FALSE)</f>
        <v>-0.18745000000000001</v>
      </c>
      <c r="F29">
        <f>Yields!K29</f>
        <v>7.2441459944151738</v>
      </c>
      <c r="G29">
        <f>Yields!L29</f>
        <v>1.6170927915627056</v>
      </c>
      <c r="H29">
        <f>Yields!M29</f>
        <v>1.2335375772326813</v>
      </c>
      <c r="I29" s="13">
        <f t="shared" si="0"/>
        <v>8.8887499999999999</v>
      </c>
      <c r="J29" s="13">
        <f t="shared" si="1"/>
        <v>8.8224999999999998</v>
      </c>
      <c r="K29">
        <f>Yields!D29</f>
        <v>8.69</v>
      </c>
      <c r="L29">
        <f>Yields!E29</f>
        <v>8.16</v>
      </c>
      <c r="M29">
        <f>Yields!F29</f>
        <v>8.07</v>
      </c>
      <c r="N29">
        <f>Yields!G29</f>
        <v>7.87</v>
      </c>
      <c r="O29">
        <f>Yields!H29</f>
        <v>7.54</v>
      </c>
      <c r="P29">
        <f>VLOOKUP(Indices!$A29,_FRED!AA$8:AB$400,2,FALSE)</f>
        <v>7.0691699999999997</v>
      </c>
      <c r="Q29">
        <f>Yields!N29</f>
        <v>8.107904558034944</v>
      </c>
      <c r="R29">
        <f>Yields!O29</f>
        <v>-1.2360361529147186</v>
      </c>
      <c r="S29">
        <f>Yields!P29</f>
        <v>-0.15910958311710832</v>
      </c>
      <c r="T29" s="13">
        <f t="shared" si="2"/>
        <v>8.9335500000000003</v>
      </c>
      <c r="U29" s="13">
        <f t="shared" si="3"/>
        <v>8.8673000000000002</v>
      </c>
      <c r="V29">
        <v>8.7347999999999999</v>
      </c>
      <c r="W29">
        <v>8.4898000000000007</v>
      </c>
      <c r="X29">
        <v>8.3239000000000001</v>
      </c>
      <c r="Y29">
        <v>8.2083999999999993</v>
      </c>
      <c r="Z29">
        <v>8.1257000000000001</v>
      </c>
      <c r="AA29">
        <v>8.0649999999999995</v>
      </c>
      <c r="AB29">
        <v>8.0192999999999994</v>
      </c>
      <c r="AC29">
        <v>7.984</v>
      </c>
      <c r="AD29">
        <v>7.9561999999999999</v>
      </c>
      <c r="AE29">
        <v>7.9339000000000004</v>
      </c>
      <c r="AF29">
        <v>7.9157000000000002</v>
      </c>
      <c r="AG29">
        <v>7.9005999999999998</v>
      </c>
      <c r="AH29">
        <v>7.8879000000000001</v>
      </c>
      <c r="AI29">
        <v>7.8772000000000002</v>
      </c>
      <c r="AJ29">
        <v>7.8680000000000003</v>
      </c>
      <c r="AK29" t="s">
        <v>94</v>
      </c>
      <c r="AL29" t="s">
        <v>94</v>
      </c>
      <c r="AM29" t="s">
        <v>94</v>
      </c>
      <c r="AN29" t="s">
        <v>94</v>
      </c>
      <c r="AO29" t="s">
        <v>94</v>
      </c>
      <c r="AP29" t="s">
        <v>94</v>
      </c>
      <c r="AQ29" t="s">
        <v>94</v>
      </c>
      <c r="AR29" t="s">
        <v>94</v>
      </c>
      <c r="AS29" t="s">
        <v>94</v>
      </c>
      <c r="AT29" t="s">
        <v>94</v>
      </c>
      <c r="AU29" t="s">
        <v>94</v>
      </c>
      <c r="AV29" t="s">
        <v>94</v>
      </c>
      <c r="AW29" t="s">
        <v>94</v>
      </c>
      <c r="AX29" t="s">
        <v>94</v>
      </c>
      <c r="AY29" t="s">
        <v>94</v>
      </c>
    </row>
    <row r="30" spans="1:51" x14ac:dyDescent="0.25">
      <c r="A30" s="11">
        <f>_FRED!A36</f>
        <v>27211</v>
      </c>
      <c r="B30">
        <f>VLOOKUP(Indices!$A30,_FRED!A$8:B$400,2,FALSE)</f>
        <v>-0.53</v>
      </c>
      <c r="C30">
        <f>VLOOKUP(Indices!$A30,_FRED!C$8:D$400,2,FALSE)</f>
        <v>9.4843499999999992</v>
      </c>
      <c r="D30">
        <f>VLOOKUP(Indices!$A30,_FRED!E$8:F$400,2,FALSE)</f>
        <v>5.6</v>
      </c>
      <c r="E30">
        <f>VLOOKUP(Indices!$A30,_FRED!G$8:H$400,2,FALSE)</f>
        <v>-0.61346000000000001</v>
      </c>
      <c r="F30">
        <f>Yields!K30</f>
        <v>7.7269303376664711</v>
      </c>
      <c r="G30">
        <f>Yields!L30</f>
        <v>1.490587421628363</v>
      </c>
      <c r="H30">
        <f>Yields!M30</f>
        <v>0.95071438506537476</v>
      </c>
      <c r="I30" s="13">
        <f t="shared" si="0"/>
        <v>9.2149999999999981</v>
      </c>
      <c r="J30" s="13">
        <f t="shared" si="1"/>
        <v>9.1499999999999986</v>
      </c>
      <c r="K30">
        <f>Yields!D30</f>
        <v>9.02</v>
      </c>
      <c r="L30">
        <f>Yields!E30</f>
        <v>8.5</v>
      </c>
      <c r="M30">
        <f>Yields!F30</f>
        <v>8.4600000000000009</v>
      </c>
      <c r="N30">
        <f>Yields!G30</f>
        <v>8.2799999999999994</v>
      </c>
      <c r="O30">
        <f>Yields!H30</f>
        <v>7.96</v>
      </c>
      <c r="P30">
        <f>VLOOKUP(Indices!$A30,_FRED!AA$8:AB$400,2,FALSE)</f>
        <v>9.6210599999999999</v>
      </c>
      <c r="Q30">
        <f>Yields!N30</f>
        <v>8.4812986507524677</v>
      </c>
      <c r="R30">
        <f>Yields!O30</f>
        <v>-1.1163725998962111</v>
      </c>
      <c r="S30">
        <f>Yields!P30</f>
        <v>-0.13862221069019309</v>
      </c>
      <c r="T30" s="13">
        <f t="shared" si="2"/>
        <v>8.4242999999999988</v>
      </c>
      <c r="U30" s="13">
        <f t="shared" si="3"/>
        <v>8.3592999999999993</v>
      </c>
      <c r="V30">
        <v>8.2293000000000003</v>
      </c>
      <c r="W30">
        <v>8.1356999999999999</v>
      </c>
      <c r="X30">
        <v>8.0747999999999998</v>
      </c>
      <c r="Y30">
        <v>8.0427</v>
      </c>
      <c r="Z30">
        <v>8.0234000000000005</v>
      </c>
      <c r="AA30">
        <v>8.0106000000000002</v>
      </c>
      <c r="AB30">
        <v>8.0015000000000001</v>
      </c>
      <c r="AC30">
        <v>7.9946999999999999</v>
      </c>
      <c r="AD30">
        <v>7.9894999999999996</v>
      </c>
      <c r="AE30">
        <v>7.9852999999999996</v>
      </c>
      <c r="AF30">
        <v>7.9820000000000002</v>
      </c>
      <c r="AG30">
        <v>7.9791999999999996</v>
      </c>
      <c r="AH30">
        <v>7.9768999999999997</v>
      </c>
      <c r="AI30">
        <v>7.9748999999999999</v>
      </c>
      <c r="AJ30">
        <v>7.9733000000000001</v>
      </c>
      <c r="AK30" t="s">
        <v>94</v>
      </c>
      <c r="AL30" t="s">
        <v>94</v>
      </c>
      <c r="AM30" t="s">
        <v>94</v>
      </c>
      <c r="AN30" t="s">
        <v>94</v>
      </c>
      <c r="AO30" t="s">
        <v>94</v>
      </c>
      <c r="AP30" t="s">
        <v>94</v>
      </c>
      <c r="AQ30" t="s">
        <v>94</v>
      </c>
      <c r="AR30" t="s">
        <v>94</v>
      </c>
      <c r="AS30" t="s">
        <v>94</v>
      </c>
      <c r="AT30" t="s">
        <v>94</v>
      </c>
      <c r="AU30" t="s">
        <v>94</v>
      </c>
      <c r="AV30" t="s">
        <v>94</v>
      </c>
      <c r="AW30" t="s">
        <v>94</v>
      </c>
      <c r="AX30" t="s">
        <v>94</v>
      </c>
      <c r="AY30" t="s">
        <v>94</v>
      </c>
    </row>
    <row r="31" spans="1:51" x14ac:dyDescent="0.25">
      <c r="A31" s="11">
        <f>_FRED!A37</f>
        <v>27303</v>
      </c>
      <c r="B31">
        <f>VLOOKUP(Indices!$A31,_FRED!A$8:B$400,2,FALSE)</f>
        <v>-2.2799999999999998</v>
      </c>
      <c r="C31">
        <f>VLOOKUP(Indices!$A31,_FRED!C$8:D$400,2,FALSE)</f>
        <v>10.510770000000001</v>
      </c>
      <c r="D31">
        <f>VLOOKUP(Indices!$A31,_FRED!E$8:F$400,2,FALSE)</f>
        <v>6.6</v>
      </c>
      <c r="E31">
        <f>VLOOKUP(Indices!$A31,_FRED!G$8:H$400,2,FALSE)</f>
        <v>-1.9258900000000001</v>
      </c>
      <c r="F31">
        <f>Yields!K31</f>
        <v>7.7211918510756794</v>
      </c>
      <c r="G31">
        <f>Yields!L31</f>
        <v>6.6148013767934E-2</v>
      </c>
      <c r="H31">
        <f>Yields!M31</f>
        <v>-0.3950277802916915</v>
      </c>
      <c r="I31" s="13">
        <f t="shared" si="0"/>
        <v>7.7024999999999988</v>
      </c>
      <c r="J31" s="13">
        <f t="shared" si="1"/>
        <v>7.6949999999999994</v>
      </c>
      <c r="K31">
        <f>Yields!D31</f>
        <v>7.68</v>
      </c>
      <c r="L31">
        <f>Yields!E31</f>
        <v>7.62</v>
      </c>
      <c r="M31">
        <f>Yields!F31</f>
        <v>7.66</v>
      </c>
      <c r="N31">
        <f>Yields!G31</f>
        <v>7.66</v>
      </c>
      <c r="O31">
        <f>Yields!H31</f>
        <v>7.67</v>
      </c>
      <c r="P31">
        <f>VLOOKUP(Indices!$A31,_FRED!AA$8:AB$400,2,FALSE)</f>
        <v>10.967739999999999</v>
      </c>
      <c r="Q31">
        <f>Yields!N31</f>
        <v>7.6612675142708895</v>
      </c>
      <c r="R31">
        <f>Yields!O31</f>
        <v>-1.8941359626358789E-3</v>
      </c>
      <c r="S31">
        <f>Yields!P31</f>
        <v>-2.9903995848470366E-2</v>
      </c>
      <c r="T31" s="13">
        <f t="shared" si="2"/>
        <v>7.2974999999999994</v>
      </c>
      <c r="U31" s="13">
        <f t="shared" si="3"/>
        <v>7.29</v>
      </c>
      <c r="V31">
        <v>7.2750000000000004</v>
      </c>
      <c r="W31">
        <v>7.2835000000000001</v>
      </c>
      <c r="X31">
        <v>7.2866</v>
      </c>
      <c r="Y31">
        <v>7.2881</v>
      </c>
      <c r="Z31">
        <v>7.2891000000000004</v>
      </c>
      <c r="AA31">
        <v>7.2896999999999998</v>
      </c>
      <c r="AB31">
        <v>7.2900999999999998</v>
      </c>
      <c r="AC31">
        <v>7.2904</v>
      </c>
      <c r="AD31">
        <v>7.2907000000000002</v>
      </c>
      <c r="AE31">
        <v>7.2908999999999997</v>
      </c>
      <c r="AF31">
        <v>7.2910000000000004</v>
      </c>
      <c r="AG31">
        <v>7.2911999999999999</v>
      </c>
      <c r="AH31">
        <v>7.2912999999999997</v>
      </c>
      <c r="AI31">
        <v>7.2914000000000003</v>
      </c>
      <c r="AJ31">
        <v>7.2915000000000001</v>
      </c>
      <c r="AK31" t="s">
        <v>94</v>
      </c>
      <c r="AL31" t="s">
        <v>94</v>
      </c>
      <c r="AM31" t="s">
        <v>94</v>
      </c>
      <c r="AN31" t="s">
        <v>94</v>
      </c>
      <c r="AO31" t="s">
        <v>94</v>
      </c>
      <c r="AP31" t="s">
        <v>94</v>
      </c>
      <c r="AQ31" t="s">
        <v>94</v>
      </c>
      <c r="AR31" t="s">
        <v>94</v>
      </c>
      <c r="AS31" t="s">
        <v>94</v>
      </c>
      <c r="AT31" t="s">
        <v>94</v>
      </c>
      <c r="AU31" t="s">
        <v>94</v>
      </c>
      <c r="AV31" t="s">
        <v>94</v>
      </c>
      <c r="AW31" t="s">
        <v>94</v>
      </c>
      <c r="AX31" t="s">
        <v>94</v>
      </c>
      <c r="AY31" t="s">
        <v>94</v>
      </c>
    </row>
    <row r="32" spans="1:51" x14ac:dyDescent="0.25">
      <c r="A32" s="11">
        <f>_FRED!A38</f>
        <v>27395</v>
      </c>
      <c r="B32">
        <f>VLOOKUP(Indices!$A32,_FRED!A$8:B$400,2,FALSE)</f>
        <v>-3.66</v>
      </c>
      <c r="C32">
        <f>VLOOKUP(Indices!$A32,_FRED!C$8:D$400,2,FALSE)</f>
        <v>10.905329999999999</v>
      </c>
      <c r="D32">
        <f>VLOOKUP(Indices!$A32,_FRED!E$8:F$400,2,FALSE)</f>
        <v>8.3000000000000007</v>
      </c>
      <c r="E32">
        <f>VLOOKUP(Indices!$A32,_FRED!G$8:H$400,2,FALSE)</f>
        <v>-2.30017</v>
      </c>
      <c r="F32">
        <f>Yields!K32</f>
        <v>7.912553424246747</v>
      </c>
      <c r="G32">
        <f>Yields!L32</f>
        <v>-2.0830826416735899</v>
      </c>
      <c r="H32">
        <f>Yields!M32</f>
        <v>-0.43798923669280043</v>
      </c>
      <c r="I32" s="13">
        <f t="shared" si="0"/>
        <v>6.1262499999999998</v>
      </c>
      <c r="J32" s="13">
        <f t="shared" si="1"/>
        <v>6.1974999999999998</v>
      </c>
      <c r="K32">
        <f>Yields!D32</f>
        <v>6.34</v>
      </c>
      <c r="L32">
        <f>Yields!E32</f>
        <v>6.91</v>
      </c>
      <c r="M32">
        <f>Yields!F32</f>
        <v>7.28</v>
      </c>
      <c r="N32">
        <f>Yields!G32</f>
        <v>7.45</v>
      </c>
      <c r="O32">
        <f>Yields!H32</f>
        <v>7.54</v>
      </c>
      <c r="P32">
        <f>VLOOKUP(Indices!$A32,_FRED!AA$8:AB$400,2,FALSE)</f>
        <v>11.574529999999999</v>
      </c>
      <c r="Q32">
        <f>Yields!N32</f>
        <v>7.0217527244421394</v>
      </c>
      <c r="R32">
        <f>Yields!O32</f>
        <v>1.4974831344058135</v>
      </c>
      <c r="S32">
        <f>Yields!P32</f>
        <v>0.48423715620134988</v>
      </c>
      <c r="T32" s="13">
        <f t="shared" si="2"/>
        <v>6.1221499999999995</v>
      </c>
      <c r="U32" s="13">
        <f t="shared" si="3"/>
        <v>6.1933999999999996</v>
      </c>
      <c r="V32">
        <v>6.3358999999999996</v>
      </c>
      <c r="W32">
        <v>6.8509000000000002</v>
      </c>
      <c r="X32">
        <v>7.1195000000000004</v>
      </c>
      <c r="Y32">
        <v>7.2629999999999999</v>
      </c>
      <c r="Z32">
        <v>7.3495999999999997</v>
      </c>
      <c r="AA32">
        <v>7.407</v>
      </c>
      <c r="AB32">
        <v>7.4478</v>
      </c>
      <c r="AC32">
        <v>7.4782000000000002</v>
      </c>
      <c r="AD32">
        <v>7.5015999999999998</v>
      </c>
      <c r="AE32">
        <v>7.5202</v>
      </c>
      <c r="AF32">
        <v>7.5353000000000003</v>
      </c>
      <c r="AG32">
        <v>7.5476999999999999</v>
      </c>
      <c r="AH32">
        <v>7.5580999999999996</v>
      </c>
      <c r="AI32">
        <v>7.5669000000000004</v>
      </c>
      <c r="AJ32">
        <v>7.5743999999999998</v>
      </c>
      <c r="AK32" t="s">
        <v>94</v>
      </c>
      <c r="AL32" t="s">
        <v>94</v>
      </c>
      <c r="AM32" t="s">
        <v>94</v>
      </c>
      <c r="AN32" t="s">
        <v>94</v>
      </c>
      <c r="AO32" t="s">
        <v>94</v>
      </c>
      <c r="AP32" t="s">
        <v>94</v>
      </c>
      <c r="AQ32" t="s">
        <v>94</v>
      </c>
      <c r="AR32" t="s">
        <v>94</v>
      </c>
      <c r="AS32" t="s">
        <v>94</v>
      </c>
      <c r="AT32" t="s">
        <v>94</v>
      </c>
      <c r="AU32" t="s">
        <v>94</v>
      </c>
      <c r="AV32" t="s">
        <v>94</v>
      </c>
      <c r="AW32" t="s">
        <v>94</v>
      </c>
      <c r="AX32" t="s">
        <v>94</v>
      </c>
      <c r="AY32" t="s">
        <v>94</v>
      </c>
    </row>
    <row r="33" spans="1:51" x14ac:dyDescent="0.25">
      <c r="A33" s="11">
        <f>_FRED!A39</f>
        <v>27485</v>
      </c>
      <c r="B33">
        <f>VLOOKUP(Indices!$A33,_FRED!A$8:B$400,2,FALSE)</f>
        <v>-1.32</v>
      </c>
      <c r="C33">
        <f>VLOOKUP(Indices!$A33,_FRED!C$8:D$400,2,FALSE)</f>
        <v>9.9511500000000002</v>
      </c>
      <c r="D33">
        <f>VLOOKUP(Indices!$A33,_FRED!E$8:F$400,2,FALSE)</f>
        <v>8.9</v>
      </c>
      <c r="E33">
        <f>VLOOKUP(Indices!$A33,_FRED!G$8:H$400,2,FALSE)</f>
        <v>-1.8062</v>
      </c>
      <c r="F33">
        <f>Yields!K33</f>
        <v>8.2885959113061158</v>
      </c>
      <c r="G33">
        <f>Yields!L33</f>
        <v>-2.7499751705033209</v>
      </c>
      <c r="H33">
        <f>Yields!M33</f>
        <v>0.86124626901721513</v>
      </c>
      <c r="I33" s="13">
        <f t="shared" si="0"/>
        <v>6.1850000000000005</v>
      </c>
      <c r="J33" s="13">
        <f t="shared" si="1"/>
        <v>6.3000000000000007</v>
      </c>
      <c r="K33">
        <f>Yields!D33</f>
        <v>6.53</v>
      </c>
      <c r="L33">
        <f>Yields!E33</f>
        <v>7.45</v>
      </c>
      <c r="M33">
        <f>Yields!F33</f>
        <v>7.74</v>
      </c>
      <c r="N33">
        <f>Yields!G33</f>
        <v>7.9</v>
      </c>
      <c r="O33">
        <f>Yields!H33</f>
        <v>8.0500000000000007</v>
      </c>
      <c r="P33">
        <f>VLOOKUP(Indices!$A33,_FRED!AA$8:AB$400,2,FALSE)</f>
        <v>10.45247</v>
      </c>
      <c r="Q33">
        <f>Yields!N33</f>
        <v>7.4272811797266929</v>
      </c>
      <c r="R33">
        <f>Yields!O33</f>
        <v>1.8100847604220744</v>
      </c>
      <c r="S33">
        <f>Yields!P33</f>
        <v>0.65293634319321647</v>
      </c>
      <c r="T33" s="13">
        <f t="shared" si="2"/>
        <v>6.5264000000000006</v>
      </c>
      <c r="U33" s="13">
        <f t="shared" si="3"/>
        <v>6.6414000000000009</v>
      </c>
      <c r="V33">
        <v>6.8714000000000004</v>
      </c>
      <c r="W33">
        <v>7.2462</v>
      </c>
      <c r="X33">
        <v>7.4535</v>
      </c>
      <c r="Y33">
        <v>7.5694999999999997</v>
      </c>
      <c r="Z33">
        <v>7.6356999999999999</v>
      </c>
      <c r="AA33">
        <v>7.6742999999999997</v>
      </c>
      <c r="AB33">
        <v>7.6976000000000004</v>
      </c>
      <c r="AC33">
        <v>7.7122000000000002</v>
      </c>
      <c r="AD33">
        <v>7.7218</v>
      </c>
      <c r="AE33">
        <v>7.7283999999999997</v>
      </c>
      <c r="AF33">
        <v>7.7332000000000001</v>
      </c>
      <c r="AG33">
        <v>7.7367999999999997</v>
      </c>
      <c r="AH33">
        <v>7.7396000000000003</v>
      </c>
      <c r="AI33">
        <v>7.742</v>
      </c>
      <c r="AJ33">
        <v>7.7439</v>
      </c>
      <c r="AK33" t="s">
        <v>94</v>
      </c>
      <c r="AL33" t="s">
        <v>94</v>
      </c>
      <c r="AM33" t="s">
        <v>94</v>
      </c>
      <c r="AN33" t="s">
        <v>94</v>
      </c>
      <c r="AO33" t="s">
        <v>94</v>
      </c>
      <c r="AP33" t="s">
        <v>94</v>
      </c>
      <c r="AQ33" t="s">
        <v>94</v>
      </c>
      <c r="AR33" t="s">
        <v>94</v>
      </c>
      <c r="AS33" t="s">
        <v>94</v>
      </c>
      <c r="AT33" t="s">
        <v>94</v>
      </c>
      <c r="AU33" t="s">
        <v>94</v>
      </c>
      <c r="AV33" t="s">
        <v>94</v>
      </c>
      <c r="AW33" t="s">
        <v>94</v>
      </c>
      <c r="AX33" t="s">
        <v>94</v>
      </c>
      <c r="AY33" t="s">
        <v>94</v>
      </c>
    </row>
    <row r="34" spans="1:51" x14ac:dyDescent="0.25">
      <c r="A34" s="11">
        <f>_FRED!A40</f>
        <v>27576</v>
      </c>
      <c r="B34">
        <f>VLOOKUP(Indices!$A34,_FRED!A$8:B$400,2,FALSE)</f>
        <v>0.63</v>
      </c>
      <c r="C34">
        <f>VLOOKUP(Indices!$A34,_FRED!C$8:D$400,2,FALSE)</f>
        <v>8.75563</v>
      </c>
      <c r="D34">
        <f>VLOOKUP(Indices!$A34,_FRED!E$8:F$400,2,FALSE)</f>
        <v>8.5</v>
      </c>
      <c r="E34">
        <f>VLOOKUP(Indices!$A34,_FRED!G$8:H$400,2,FALSE)</f>
        <v>0.79386999999999996</v>
      </c>
      <c r="F34">
        <f>Yields!K34</f>
        <v>8.3493597714231313</v>
      </c>
      <c r="G34">
        <f>Yields!L34</f>
        <v>-1.5060312372501183</v>
      </c>
      <c r="H34">
        <f>Yields!M34</f>
        <v>1.0509957520948987</v>
      </c>
      <c r="I34" s="13">
        <f t="shared" si="0"/>
        <v>7.3212499999999991</v>
      </c>
      <c r="J34" s="13">
        <f t="shared" si="1"/>
        <v>7.3874999999999993</v>
      </c>
      <c r="K34">
        <f>Yields!D34</f>
        <v>7.52</v>
      </c>
      <c r="L34">
        <f>Yields!E34</f>
        <v>8.0500000000000007</v>
      </c>
      <c r="M34">
        <f>Yields!F34</f>
        <v>8.1999999999999993</v>
      </c>
      <c r="N34">
        <f>Yields!G34</f>
        <v>8.25</v>
      </c>
      <c r="O34">
        <f>Yields!H34</f>
        <v>8.2899999999999991</v>
      </c>
      <c r="P34">
        <f>VLOOKUP(Indices!$A34,_FRED!AA$8:AB$400,2,FALSE)</f>
        <v>8.1782500000000002</v>
      </c>
      <c r="Q34">
        <f>Yields!N34</f>
        <v>7.9995316554229383</v>
      </c>
      <c r="R34">
        <f>Yields!O34</f>
        <v>0.93028022833419843</v>
      </c>
      <c r="S34">
        <f>Yields!P34</f>
        <v>0.40613648157758053</v>
      </c>
      <c r="T34" s="13">
        <f t="shared" si="2"/>
        <v>7.4802499999999998</v>
      </c>
      <c r="U34" s="13">
        <f t="shared" si="3"/>
        <v>7.5465</v>
      </c>
      <c r="V34">
        <v>7.6790000000000003</v>
      </c>
      <c r="W34">
        <v>8.0864999999999991</v>
      </c>
      <c r="X34">
        <v>8.2437000000000005</v>
      </c>
      <c r="Y34">
        <v>8.3007000000000009</v>
      </c>
      <c r="Z34">
        <v>8.3185000000000002</v>
      </c>
      <c r="AA34">
        <v>8.3215000000000003</v>
      </c>
      <c r="AB34">
        <v>8.3193999999999999</v>
      </c>
      <c r="AC34">
        <v>8.3160000000000007</v>
      </c>
      <c r="AD34">
        <v>8.3124000000000002</v>
      </c>
      <c r="AE34">
        <v>8.3093000000000004</v>
      </c>
      <c r="AF34">
        <v>8.3064999999999998</v>
      </c>
      <c r="AG34">
        <v>8.3041999999999998</v>
      </c>
      <c r="AH34">
        <v>8.3023000000000007</v>
      </c>
      <c r="AI34">
        <v>8.3005999999999993</v>
      </c>
      <c r="AJ34">
        <v>8.2992000000000008</v>
      </c>
      <c r="AK34" t="s">
        <v>94</v>
      </c>
      <c r="AL34" t="s">
        <v>94</v>
      </c>
      <c r="AM34" t="s">
        <v>94</v>
      </c>
      <c r="AN34" t="s">
        <v>94</v>
      </c>
      <c r="AO34" t="s">
        <v>94</v>
      </c>
      <c r="AP34" t="s">
        <v>94</v>
      </c>
      <c r="AQ34" t="s">
        <v>94</v>
      </c>
      <c r="AR34" t="s">
        <v>94</v>
      </c>
      <c r="AS34" t="s">
        <v>94</v>
      </c>
      <c r="AT34" t="s">
        <v>94</v>
      </c>
      <c r="AU34" t="s">
        <v>94</v>
      </c>
      <c r="AV34" t="s">
        <v>94</v>
      </c>
      <c r="AW34" t="s">
        <v>94</v>
      </c>
      <c r="AX34" t="s">
        <v>94</v>
      </c>
      <c r="AY34" t="s">
        <v>94</v>
      </c>
    </row>
    <row r="35" spans="1:51" x14ac:dyDescent="0.25">
      <c r="A35" s="11">
        <f>_FRED!A41</f>
        <v>27668</v>
      </c>
      <c r="B35">
        <f>VLOOKUP(Indices!$A35,_FRED!A$8:B$400,2,FALSE)</f>
        <v>0.68</v>
      </c>
      <c r="C35">
        <f>VLOOKUP(Indices!$A35,_FRED!C$8:D$400,2,FALSE)</f>
        <v>7.4056699999999998</v>
      </c>
      <c r="D35">
        <f>VLOOKUP(Indices!$A35,_FRED!E$8:F$400,2,FALSE)</f>
        <v>8.3000000000000007</v>
      </c>
      <c r="E35">
        <f>VLOOKUP(Indices!$A35,_FRED!G$8:H$400,2,FALSE)</f>
        <v>2.5610400000000002</v>
      </c>
      <c r="F35">
        <f>Yields!K35</f>
        <v>8.2362024857581293</v>
      </c>
      <c r="G35">
        <f>Yields!L35</f>
        <v>-2.5861513326106786</v>
      </c>
      <c r="H35">
        <f>Yields!M35</f>
        <v>1.3135434640405563</v>
      </c>
      <c r="I35" s="13">
        <f t="shared" si="0"/>
        <v>6.370000000000001</v>
      </c>
      <c r="J35" s="13">
        <f t="shared" si="1"/>
        <v>6.48</v>
      </c>
      <c r="K35">
        <f>Yields!D35</f>
        <v>6.7</v>
      </c>
      <c r="L35">
        <f>Yields!E35</f>
        <v>7.58</v>
      </c>
      <c r="M35">
        <f>Yields!F35</f>
        <v>7.85</v>
      </c>
      <c r="N35">
        <f>Yields!G35</f>
        <v>7.99</v>
      </c>
      <c r="O35">
        <f>Yields!H35</f>
        <v>8.06</v>
      </c>
      <c r="P35">
        <f>VLOOKUP(Indices!$A35,_FRED!AA$8:AB$400,2,FALSE)</f>
        <v>6.9127900000000002</v>
      </c>
      <c r="Q35">
        <f>Yields!N35</f>
        <v>7.530336446981492</v>
      </c>
      <c r="R35">
        <f>Yields!O35</f>
        <v>1.6518854869399755</v>
      </c>
      <c r="S35">
        <f>Yields!P35</f>
        <v>0.67246151184915881</v>
      </c>
      <c r="T35" s="13">
        <f t="shared" si="2"/>
        <v>5.8908000000000005</v>
      </c>
      <c r="U35" s="13">
        <f t="shared" si="3"/>
        <v>6.0007999999999999</v>
      </c>
      <c r="V35">
        <v>6.2207999999999997</v>
      </c>
      <c r="W35">
        <v>6.7831000000000001</v>
      </c>
      <c r="X35">
        <v>7.109</v>
      </c>
      <c r="Y35">
        <v>7.3075999999999999</v>
      </c>
      <c r="Z35">
        <v>7.4359999999999999</v>
      </c>
      <c r="AA35">
        <v>7.5236999999999998</v>
      </c>
      <c r="AB35">
        <v>7.5865999999999998</v>
      </c>
      <c r="AC35">
        <v>7.6337000000000002</v>
      </c>
      <c r="AD35">
        <v>7.67</v>
      </c>
      <c r="AE35">
        <v>7.6988000000000003</v>
      </c>
      <c r="AF35">
        <v>7.7221000000000002</v>
      </c>
      <c r="AG35">
        <v>7.7412999999999998</v>
      </c>
      <c r="AH35">
        <v>7.7572999999999999</v>
      </c>
      <c r="AI35">
        <v>7.7708000000000004</v>
      </c>
      <c r="AJ35">
        <v>7.7824</v>
      </c>
      <c r="AK35" t="s">
        <v>94</v>
      </c>
      <c r="AL35" t="s">
        <v>94</v>
      </c>
      <c r="AM35" t="s">
        <v>94</v>
      </c>
      <c r="AN35" t="s">
        <v>94</v>
      </c>
      <c r="AO35" t="s">
        <v>94</v>
      </c>
      <c r="AP35" t="s">
        <v>94</v>
      </c>
      <c r="AQ35" t="s">
        <v>94</v>
      </c>
      <c r="AR35" t="s">
        <v>94</v>
      </c>
      <c r="AS35" t="s">
        <v>94</v>
      </c>
      <c r="AT35" t="s">
        <v>94</v>
      </c>
      <c r="AU35" t="s">
        <v>94</v>
      </c>
      <c r="AV35" t="s">
        <v>94</v>
      </c>
      <c r="AW35" t="s">
        <v>94</v>
      </c>
      <c r="AX35" t="s">
        <v>94</v>
      </c>
      <c r="AY35" t="s">
        <v>94</v>
      </c>
    </row>
    <row r="36" spans="1:51" x14ac:dyDescent="0.25">
      <c r="A36" s="11">
        <f>_FRED!A42</f>
        <v>27760</v>
      </c>
      <c r="B36">
        <f>VLOOKUP(Indices!$A36,_FRED!A$8:B$400,2,FALSE)</f>
        <v>1.4</v>
      </c>
      <c r="C36">
        <f>VLOOKUP(Indices!$A36,_FRED!C$8:D$400,2,FALSE)</f>
        <v>6.1174499999999998</v>
      </c>
      <c r="D36">
        <f>VLOOKUP(Indices!$A36,_FRED!E$8:F$400,2,FALSE)</f>
        <v>7.7</v>
      </c>
      <c r="E36">
        <f>VLOOKUP(Indices!$A36,_FRED!G$8:H$400,2,FALSE)</f>
        <v>6.16167</v>
      </c>
      <c r="F36">
        <f>Yields!K36</f>
        <v>8.0643149900748945</v>
      </c>
      <c r="G36">
        <f>Yields!L36</f>
        <v>-3.311600144081889</v>
      </c>
      <c r="H36">
        <f>Yields!M36</f>
        <v>1.1953947172916202</v>
      </c>
      <c r="I36" s="13">
        <f t="shared" si="0"/>
        <v>5.5887500000000001</v>
      </c>
      <c r="J36" s="13">
        <f t="shared" si="1"/>
        <v>5.7225000000000001</v>
      </c>
      <c r="K36">
        <f>Yields!D36</f>
        <v>5.99</v>
      </c>
      <c r="L36">
        <f>Yields!E36</f>
        <v>7.06</v>
      </c>
      <c r="M36">
        <f>Yields!F36</f>
        <v>7.47</v>
      </c>
      <c r="N36">
        <f>Yields!G36</f>
        <v>7.68</v>
      </c>
      <c r="O36">
        <f>Yields!H36</f>
        <v>7.75</v>
      </c>
      <c r="P36">
        <f>VLOOKUP(Indices!$A36,_FRED!AA$8:AB$400,2,FALSE)</f>
        <v>6.6413700000000002</v>
      </c>
      <c r="Q36">
        <f>Yields!N36</f>
        <v>7.0537156201349269</v>
      </c>
      <c r="R36">
        <f>Yields!O36</f>
        <v>2.1722366372599895</v>
      </c>
      <c r="S36">
        <f>Yields!P36</f>
        <v>0.85962636222106692</v>
      </c>
      <c r="T36" s="13">
        <f t="shared" si="2"/>
        <v>5.70885</v>
      </c>
      <c r="U36" s="13">
        <f t="shared" si="3"/>
        <v>5.8426</v>
      </c>
      <c r="V36">
        <v>6.1101000000000001</v>
      </c>
      <c r="W36">
        <v>6.7163000000000004</v>
      </c>
      <c r="X36">
        <v>7.0355999999999996</v>
      </c>
      <c r="Y36">
        <v>7.2202000000000002</v>
      </c>
      <c r="Z36">
        <v>7.3364000000000003</v>
      </c>
      <c r="AA36">
        <v>7.4147999999999996</v>
      </c>
      <c r="AB36">
        <v>7.4707999999999997</v>
      </c>
      <c r="AC36">
        <v>7.5125999999999999</v>
      </c>
      <c r="AD36">
        <v>7.5448000000000004</v>
      </c>
      <c r="AE36">
        <v>7.5704000000000002</v>
      </c>
      <c r="AF36">
        <v>7.5911</v>
      </c>
      <c r="AG36">
        <v>7.6082000000000001</v>
      </c>
      <c r="AH36">
        <v>7.6223999999999998</v>
      </c>
      <c r="AI36">
        <v>7.6345000000000001</v>
      </c>
      <c r="AJ36">
        <v>7.6448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</row>
    <row r="37" spans="1:51" x14ac:dyDescent="0.25">
      <c r="A37" s="11">
        <f>_FRED!A43</f>
        <v>27851</v>
      </c>
      <c r="B37">
        <f>VLOOKUP(Indices!$A37,_FRED!A$8:B$400,2,FALSE)</f>
        <v>0.57999999999999996</v>
      </c>
      <c r="C37">
        <f>VLOOKUP(Indices!$A37,_FRED!C$8:D$400,2,FALSE)</f>
        <v>5.6151200000000001</v>
      </c>
      <c r="D37">
        <f>VLOOKUP(Indices!$A37,_FRED!E$8:F$400,2,FALSE)</f>
        <v>7.6</v>
      </c>
      <c r="E37">
        <f>VLOOKUP(Indices!$A37,_FRED!G$8:H$400,2,FALSE)</f>
        <v>6.1463999999999999</v>
      </c>
      <c r="F37">
        <f>Yields!K37</f>
        <v>8.0604856151235644</v>
      </c>
      <c r="G37">
        <f>Yields!L37</f>
        <v>-2.6980637173186719</v>
      </c>
      <c r="H37">
        <f>Yields!M37</f>
        <v>0.58667851869451226</v>
      </c>
      <c r="I37" s="13">
        <f t="shared" si="0"/>
        <v>5.9575000000000005</v>
      </c>
      <c r="J37" s="13">
        <f t="shared" si="1"/>
        <v>6.0650000000000004</v>
      </c>
      <c r="K37">
        <f>Yields!D37</f>
        <v>6.28</v>
      </c>
      <c r="L37">
        <f>Yields!E37</f>
        <v>7.14</v>
      </c>
      <c r="M37">
        <f>Yields!F37</f>
        <v>7.48</v>
      </c>
      <c r="N37">
        <f>Yields!G37</f>
        <v>7.65</v>
      </c>
      <c r="O37">
        <f>Yields!H37</f>
        <v>7.77</v>
      </c>
      <c r="P37">
        <f>VLOOKUP(Indices!$A37,_FRED!AA$8:AB$400,2,FALSE)</f>
        <v>6.4147299999999996</v>
      </c>
      <c r="Q37">
        <f>Yields!N37</f>
        <v>7.1573259384189605</v>
      </c>
      <c r="R37">
        <f>Yields!O37</f>
        <v>1.8080219685175569</v>
      </c>
      <c r="S37">
        <f>Yields!P37</f>
        <v>0.65290390935824139</v>
      </c>
      <c r="T37" s="13">
        <f t="shared" si="2"/>
        <v>6.1675000000000004</v>
      </c>
      <c r="U37" s="13">
        <f t="shared" si="3"/>
        <v>6.2750000000000004</v>
      </c>
      <c r="V37">
        <v>6.49</v>
      </c>
      <c r="W37">
        <v>6.9806999999999997</v>
      </c>
      <c r="X37">
        <v>7.2515999999999998</v>
      </c>
      <c r="Y37">
        <v>7.4131</v>
      </c>
      <c r="Z37">
        <v>7.5164999999999997</v>
      </c>
      <c r="AA37">
        <v>7.5869</v>
      </c>
      <c r="AB37">
        <v>7.6374000000000004</v>
      </c>
      <c r="AC37">
        <v>7.6750999999999996</v>
      </c>
      <c r="AD37">
        <v>7.7042000000000002</v>
      </c>
      <c r="AE37">
        <v>7.7272999999999996</v>
      </c>
      <c r="AF37">
        <v>7.7460000000000004</v>
      </c>
      <c r="AG37">
        <v>7.7614000000000001</v>
      </c>
      <c r="AH37">
        <v>7.7743000000000002</v>
      </c>
      <c r="AI37">
        <v>7.7851999999999997</v>
      </c>
      <c r="AJ37">
        <v>7.7945000000000002</v>
      </c>
      <c r="AK37" t="s">
        <v>94</v>
      </c>
      <c r="AL37" t="s">
        <v>94</v>
      </c>
      <c r="AM37" t="s">
        <v>94</v>
      </c>
      <c r="AN37" t="s">
        <v>94</v>
      </c>
      <c r="AO37" t="s">
        <v>94</v>
      </c>
      <c r="AP37" t="s">
        <v>94</v>
      </c>
      <c r="AQ37" t="s">
        <v>94</v>
      </c>
      <c r="AR37" t="s">
        <v>94</v>
      </c>
      <c r="AS37" t="s">
        <v>94</v>
      </c>
      <c r="AT37" t="s">
        <v>94</v>
      </c>
      <c r="AU37" t="s">
        <v>94</v>
      </c>
      <c r="AV37" t="s">
        <v>94</v>
      </c>
      <c r="AW37" t="s">
        <v>94</v>
      </c>
      <c r="AX37" t="s">
        <v>94</v>
      </c>
      <c r="AY37" t="s">
        <v>94</v>
      </c>
    </row>
    <row r="38" spans="1:51" x14ac:dyDescent="0.25">
      <c r="A38" s="11">
        <f>_FRED!A44</f>
        <v>27942</v>
      </c>
      <c r="B38">
        <f>VLOOKUP(Indices!$A38,_FRED!A$8:B$400,2,FALSE)</f>
        <v>0.39</v>
      </c>
      <c r="C38">
        <f>VLOOKUP(Indices!$A38,_FRED!C$8:D$400,2,FALSE)</f>
        <v>5.1056600000000003</v>
      </c>
      <c r="D38">
        <f>VLOOKUP(Indices!$A38,_FRED!E$8:F$400,2,FALSE)</f>
        <v>7.7</v>
      </c>
      <c r="E38">
        <f>VLOOKUP(Indices!$A38,_FRED!G$8:H$400,2,FALSE)</f>
        <v>4.9507500000000002</v>
      </c>
      <c r="F38">
        <f>Yields!K38</f>
        <v>8.1978839125272405</v>
      </c>
      <c r="G38">
        <f>Yields!L38</f>
        <v>-2.9321951554564785</v>
      </c>
      <c r="H38">
        <f>Yields!M38</f>
        <v>-0.43128667484246108</v>
      </c>
      <c r="I38" s="13">
        <f t="shared" si="0"/>
        <v>5.6974999999999998</v>
      </c>
      <c r="J38" s="13">
        <f t="shared" si="1"/>
        <v>5.8049999999999997</v>
      </c>
      <c r="K38">
        <f>Yields!D38</f>
        <v>6.02</v>
      </c>
      <c r="L38">
        <f>Yields!E38</f>
        <v>6.88</v>
      </c>
      <c r="M38">
        <f>Yields!F38</f>
        <v>7.31</v>
      </c>
      <c r="N38">
        <f>Yields!G38</f>
        <v>7.56</v>
      </c>
      <c r="O38">
        <f>Yields!H38</f>
        <v>7.73</v>
      </c>
      <c r="P38">
        <f>VLOOKUP(Indices!$A38,_FRED!AA$8:AB$400,2,FALSE)</f>
        <v>6.7615699999999999</v>
      </c>
      <c r="Q38">
        <f>Yields!N38</f>
        <v>6.9883236031828417</v>
      </c>
      <c r="R38">
        <f>Yields!O38</f>
        <v>2.081607853312577</v>
      </c>
      <c r="S38">
        <f>Yields!P38</f>
        <v>0.64855777547137006</v>
      </c>
      <c r="T38" s="13">
        <f t="shared" si="2"/>
        <v>5.5639000000000003</v>
      </c>
      <c r="U38" s="13">
        <f t="shared" si="3"/>
        <v>5.6714000000000002</v>
      </c>
      <c r="V38">
        <v>5.8864000000000001</v>
      </c>
      <c r="W38">
        <v>6.3316999999999997</v>
      </c>
      <c r="X38">
        <v>6.6498999999999997</v>
      </c>
      <c r="Y38">
        <v>6.8813000000000004</v>
      </c>
      <c r="Z38">
        <v>7.0525000000000002</v>
      </c>
      <c r="AA38">
        <v>7.1816000000000004</v>
      </c>
      <c r="AB38">
        <v>7.2808000000000002</v>
      </c>
      <c r="AC38">
        <v>7.3582999999999998</v>
      </c>
      <c r="AD38">
        <v>7.4199000000000002</v>
      </c>
      <c r="AE38">
        <v>7.4695999999999998</v>
      </c>
      <c r="AF38">
        <v>7.5103999999999997</v>
      </c>
      <c r="AG38">
        <v>7.5442</v>
      </c>
      <c r="AH38">
        <v>7.5724999999999998</v>
      </c>
      <c r="AI38">
        <v>7.5964999999999998</v>
      </c>
      <c r="AJ38">
        <v>7.6170999999999998</v>
      </c>
      <c r="AK38" t="s">
        <v>94</v>
      </c>
      <c r="AL38" t="s">
        <v>94</v>
      </c>
      <c r="AM38" t="s">
        <v>94</v>
      </c>
      <c r="AN38" t="s">
        <v>94</v>
      </c>
      <c r="AO38" t="s">
        <v>94</v>
      </c>
      <c r="AP38" t="s">
        <v>94</v>
      </c>
      <c r="AQ38" t="s">
        <v>94</v>
      </c>
      <c r="AR38" t="s">
        <v>94</v>
      </c>
      <c r="AS38" t="s">
        <v>94</v>
      </c>
      <c r="AT38" t="s">
        <v>94</v>
      </c>
      <c r="AU38" t="s">
        <v>94</v>
      </c>
      <c r="AV38" t="s">
        <v>94</v>
      </c>
      <c r="AW38" t="s">
        <v>94</v>
      </c>
      <c r="AX38" t="s">
        <v>94</v>
      </c>
      <c r="AY38" t="s">
        <v>94</v>
      </c>
    </row>
    <row r="39" spans="1:51" x14ac:dyDescent="0.25">
      <c r="A39" s="11">
        <f>_FRED!A45</f>
        <v>28034</v>
      </c>
      <c r="B39">
        <f>VLOOKUP(Indices!$A39,_FRED!A$8:B$400,2,FALSE)</f>
        <v>0.49</v>
      </c>
      <c r="C39">
        <f>VLOOKUP(Indices!$A39,_FRED!C$8:D$400,2,FALSE)</f>
        <v>5.2148500000000002</v>
      </c>
      <c r="D39">
        <f>VLOOKUP(Indices!$A39,_FRED!E$8:F$400,2,FALSE)</f>
        <v>7.8</v>
      </c>
      <c r="E39">
        <f>VLOOKUP(Indices!$A39,_FRED!G$8:H$400,2,FALSE)</f>
        <v>4.3334999999999999</v>
      </c>
      <c r="F39">
        <f>Yields!K39</f>
        <v>7.8791142261129972</v>
      </c>
      <c r="G39">
        <f>Yields!L39</f>
        <v>-2.9124306683259924</v>
      </c>
      <c r="H39">
        <f>Yields!M39</f>
        <v>-2.5664448956854926</v>
      </c>
      <c r="I39" s="13">
        <f t="shared" si="0"/>
        <v>4.9312500000000004</v>
      </c>
      <c r="J39" s="13">
        <f t="shared" si="1"/>
        <v>5.0274999999999999</v>
      </c>
      <c r="K39">
        <f>Yields!D39</f>
        <v>5.22</v>
      </c>
      <c r="L39">
        <f>Yields!E39</f>
        <v>5.99</v>
      </c>
      <c r="M39">
        <f>Yields!F39</f>
        <v>6.45</v>
      </c>
      <c r="N39">
        <f>Yields!G39</f>
        <v>6.78</v>
      </c>
      <c r="O39">
        <f>Yields!H39</f>
        <v>7.18</v>
      </c>
      <c r="P39">
        <f>VLOOKUP(Indices!$A39,_FRED!AA$8:AB$400,2,FALSE)</f>
        <v>6.4041899999999998</v>
      </c>
      <c r="Q39">
        <f>Yields!N39</f>
        <v>6.2315507697630181</v>
      </c>
      <c r="R39">
        <f>Yields!O39</f>
        <v>2.2872253935305307</v>
      </c>
      <c r="S39">
        <f>Yields!P39</f>
        <v>0.43245113302196714</v>
      </c>
      <c r="T39" s="13">
        <f t="shared" si="2"/>
        <v>4.7008500000000009</v>
      </c>
      <c r="U39" s="13">
        <f t="shared" si="3"/>
        <v>4.7971000000000004</v>
      </c>
      <c r="V39">
        <v>4.9896000000000003</v>
      </c>
      <c r="W39">
        <v>5.4184000000000001</v>
      </c>
      <c r="X39">
        <v>5.7584999999999997</v>
      </c>
      <c r="Y39">
        <v>6.0197000000000003</v>
      </c>
      <c r="Z39">
        <v>6.2186000000000003</v>
      </c>
      <c r="AA39">
        <v>6.3704000000000001</v>
      </c>
      <c r="AB39">
        <v>6.4874000000000001</v>
      </c>
      <c r="AC39">
        <v>6.5789</v>
      </c>
      <c r="AD39">
        <v>6.6513999999999998</v>
      </c>
      <c r="AE39">
        <v>6.7099000000000002</v>
      </c>
      <c r="AF39">
        <v>6.7576999999999998</v>
      </c>
      <c r="AG39">
        <v>6.7972999999999999</v>
      </c>
      <c r="AH39">
        <v>6.8304999999999998</v>
      </c>
      <c r="AI39">
        <v>6.8586999999999998</v>
      </c>
      <c r="AJ39">
        <v>6.8827999999999996</v>
      </c>
      <c r="AK39" t="s">
        <v>94</v>
      </c>
      <c r="AL39" t="s">
        <v>94</v>
      </c>
      <c r="AM39" t="s">
        <v>94</v>
      </c>
      <c r="AN39" t="s">
        <v>94</v>
      </c>
      <c r="AO39" t="s">
        <v>94</v>
      </c>
      <c r="AP39" t="s">
        <v>94</v>
      </c>
      <c r="AQ39" t="s">
        <v>94</v>
      </c>
      <c r="AR39" t="s">
        <v>94</v>
      </c>
      <c r="AS39" t="s">
        <v>94</v>
      </c>
      <c r="AT39" t="s">
        <v>94</v>
      </c>
      <c r="AU39" t="s">
        <v>94</v>
      </c>
      <c r="AV39" t="s">
        <v>94</v>
      </c>
      <c r="AW39" t="s">
        <v>94</v>
      </c>
      <c r="AX39" t="s">
        <v>94</v>
      </c>
      <c r="AY39" t="s">
        <v>94</v>
      </c>
    </row>
    <row r="40" spans="1:51" x14ac:dyDescent="0.25">
      <c r="A40" s="11">
        <f>_FRED!A46</f>
        <v>28126</v>
      </c>
      <c r="B40">
        <f>VLOOKUP(Indices!$A40,_FRED!A$8:B$400,2,FALSE)</f>
        <v>1.03</v>
      </c>
      <c r="C40">
        <f>VLOOKUP(Indices!$A40,_FRED!C$8:D$400,2,FALSE)</f>
        <v>5.8079000000000001</v>
      </c>
      <c r="D40">
        <f>VLOOKUP(Indices!$A40,_FRED!E$8:F$400,2,FALSE)</f>
        <v>7.5</v>
      </c>
      <c r="E40">
        <f>VLOOKUP(Indices!$A40,_FRED!G$8:H$400,2,FALSE)</f>
        <v>3.2161599999999999</v>
      </c>
      <c r="F40">
        <f>Yields!K40</f>
        <v>7.8919739861204716</v>
      </c>
      <c r="G40">
        <f>Yields!L40</f>
        <v>-3.1944768341298784</v>
      </c>
      <c r="H40">
        <f>Yields!M40</f>
        <v>-0.87428292684893449</v>
      </c>
      <c r="I40" s="13">
        <f t="shared" si="0"/>
        <v>5.0599999999999996</v>
      </c>
      <c r="J40" s="13">
        <f t="shared" si="1"/>
        <v>5.18</v>
      </c>
      <c r="K40">
        <f>Yields!D40</f>
        <v>5.42</v>
      </c>
      <c r="L40">
        <f>Yields!E40</f>
        <v>6.38</v>
      </c>
      <c r="M40">
        <f>Yields!F40</f>
        <v>6.78</v>
      </c>
      <c r="N40">
        <f>Yields!G40</f>
        <v>7.1</v>
      </c>
      <c r="O40">
        <f>Yields!H40</f>
        <v>7.36</v>
      </c>
      <c r="P40">
        <f>VLOOKUP(Indices!$A40,_FRED!AA$8:AB$400,2,FALSE)</f>
        <v>6.1690399999999999</v>
      </c>
      <c r="Q40">
        <f>Yields!N40</f>
        <v>6.493573776163295</v>
      </c>
      <c r="R40">
        <f>Yields!O40</f>
        <v>2.3048607507351679</v>
      </c>
      <c r="S40">
        <f>Yields!P40</f>
        <v>0.63267600761113929</v>
      </c>
      <c r="T40" s="13">
        <f t="shared" si="2"/>
        <v>5.1366999999999994</v>
      </c>
      <c r="U40" s="13">
        <f t="shared" si="3"/>
        <v>5.2566999999999995</v>
      </c>
      <c r="V40">
        <v>5.4966999999999997</v>
      </c>
      <c r="W40">
        <v>6.0625</v>
      </c>
      <c r="X40">
        <v>6.4528999999999996</v>
      </c>
      <c r="Y40">
        <v>6.7228000000000003</v>
      </c>
      <c r="Z40">
        <v>6.9123999999999999</v>
      </c>
      <c r="AA40">
        <v>7.0488999999999997</v>
      </c>
      <c r="AB40">
        <v>7.15</v>
      </c>
      <c r="AC40">
        <v>7.2267000000000001</v>
      </c>
      <c r="AD40">
        <v>7.2865000000000002</v>
      </c>
      <c r="AE40">
        <v>7.3341000000000003</v>
      </c>
      <c r="AF40">
        <v>7.3727</v>
      </c>
      <c r="AG40">
        <v>7.4046000000000003</v>
      </c>
      <c r="AH40">
        <v>7.4311999999999996</v>
      </c>
      <c r="AI40">
        <v>7.4537000000000004</v>
      </c>
      <c r="AJ40">
        <v>7.4729000000000001</v>
      </c>
      <c r="AK40" t="s">
        <v>94</v>
      </c>
      <c r="AL40" t="s">
        <v>94</v>
      </c>
      <c r="AM40" t="s">
        <v>94</v>
      </c>
      <c r="AN40" t="s">
        <v>94</v>
      </c>
      <c r="AO40" t="s">
        <v>94</v>
      </c>
      <c r="AP40" t="s">
        <v>94</v>
      </c>
      <c r="AQ40" t="s">
        <v>94</v>
      </c>
      <c r="AR40" t="s">
        <v>94</v>
      </c>
      <c r="AS40" t="s">
        <v>94</v>
      </c>
      <c r="AT40" t="s">
        <v>94</v>
      </c>
      <c r="AU40" t="s">
        <v>94</v>
      </c>
      <c r="AV40" t="s">
        <v>94</v>
      </c>
      <c r="AW40" t="s">
        <v>94</v>
      </c>
      <c r="AX40" t="s">
        <v>94</v>
      </c>
      <c r="AY40" t="s">
        <v>94</v>
      </c>
    </row>
    <row r="41" spans="1:51" x14ac:dyDescent="0.25">
      <c r="A41" s="11">
        <f>_FRED!A47</f>
        <v>28216</v>
      </c>
      <c r="B41">
        <f>VLOOKUP(Indices!$A41,_FRED!A$8:B$400,2,FALSE)</f>
        <v>1.32</v>
      </c>
      <c r="C41">
        <f>VLOOKUP(Indices!$A41,_FRED!C$8:D$400,2,FALSE)</f>
        <v>6.2128500000000004</v>
      </c>
      <c r="D41">
        <f>VLOOKUP(Indices!$A41,_FRED!E$8:F$400,2,FALSE)</f>
        <v>7.1</v>
      </c>
      <c r="E41">
        <f>VLOOKUP(Indices!$A41,_FRED!G$8:H$400,2,FALSE)</f>
        <v>4.4515099999999999</v>
      </c>
      <c r="F41">
        <f>Yields!K41</f>
        <v>7.9453321627973246</v>
      </c>
      <c r="G41">
        <f>Yields!L41</f>
        <v>-2.6505745816655675</v>
      </c>
      <c r="H41">
        <f>Yields!M41</f>
        <v>-1.5904044485569599</v>
      </c>
      <c r="I41" s="13">
        <f t="shared" si="0"/>
        <v>5.4300000000000006</v>
      </c>
      <c r="J41" s="13">
        <f t="shared" si="1"/>
        <v>5.5200000000000005</v>
      </c>
      <c r="K41">
        <f>Yields!D41</f>
        <v>5.7</v>
      </c>
      <c r="L41">
        <f>Yields!E41</f>
        <v>6.42</v>
      </c>
      <c r="M41">
        <f>Yields!F41</f>
        <v>6.83</v>
      </c>
      <c r="N41">
        <f>Yields!G41</f>
        <v>7.14</v>
      </c>
      <c r="O41">
        <f>Yields!H41</f>
        <v>7.37</v>
      </c>
      <c r="P41">
        <f>VLOOKUP(Indices!$A41,_FRED!AA$8:AB$400,2,FALSE)</f>
        <v>6.4352999999999998</v>
      </c>
      <c r="Q41">
        <f>Yields!N41</f>
        <v>6.598766433143056</v>
      </c>
      <c r="R41">
        <f>Yields!O41</f>
        <v>2.0090252551461685</v>
      </c>
      <c r="S41">
        <f>Yields!P41</f>
        <v>0.4912320532779777</v>
      </c>
      <c r="T41" s="13">
        <f t="shared" si="2"/>
        <v>5.4333</v>
      </c>
      <c r="U41" s="13">
        <f t="shared" si="3"/>
        <v>5.5232999999999999</v>
      </c>
      <c r="V41">
        <v>5.7032999999999996</v>
      </c>
      <c r="W41">
        <v>6.0586000000000002</v>
      </c>
      <c r="X41">
        <v>6.3333000000000004</v>
      </c>
      <c r="Y41">
        <v>6.5473999999999997</v>
      </c>
      <c r="Z41">
        <v>6.7159000000000004</v>
      </c>
      <c r="AA41">
        <v>6.8495999999999997</v>
      </c>
      <c r="AB41">
        <v>6.9569000000000001</v>
      </c>
      <c r="AC41">
        <v>7.0437000000000003</v>
      </c>
      <c r="AD41">
        <v>7.1147999999999998</v>
      </c>
      <c r="AE41">
        <v>7.1734</v>
      </c>
      <c r="AF41">
        <v>7.2222999999999997</v>
      </c>
      <c r="AG41">
        <v>7.2633999999999999</v>
      </c>
      <c r="AH41">
        <v>7.2983000000000002</v>
      </c>
      <c r="AI41">
        <v>7.3280000000000003</v>
      </c>
      <c r="AJ41">
        <v>7.3536000000000001</v>
      </c>
      <c r="AK41" t="s">
        <v>94</v>
      </c>
      <c r="AL41" t="s">
        <v>94</v>
      </c>
      <c r="AM41" t="s">
        <v>94</v>
      </c>
      <c r="AN41" t="s">
        <v>94</v>
      </c>
      <c r="AO41" t="s">
        <v>94</v>
      </c>
      <c r="AP41" t="s">
        <v>94</v>
      </c>
      <c r="AQ41" t="s">
        <v>94</v>
      </c>
      <c r="AR41" t="s">
        <v>94</v>
      </c>
      <c r="AS41" t="s">
        <v>94</v>
      </c>
      <c r="AT41" t="s">
        <v>94</v>
      </c>
      <c r="AU41" t="s">
        <v>94</v>
      </c>
      <c r="AV41" t="s">
        <v>94</v>
      </c>
      <c r="AW41" t="s">
        <v>94</v>
      </c>
      <c r="AX41" t="s">
        <v>94</v>
      </c>
      <c r="AY41" t="s">
        <v>94</v>
      </c>
    </row>
    <row r="42" spans="1:51" x14ac:dyDescent="0.25">
      <c r="A42" s="11">
        <f>_FRED!A48</f>
        <v>28307</v>
      </c>
      <c r="B42">
        <f>VLOOKUP(Indices!$A42,_FRED!A$8:B$400,2,FALSE)</f>
        <v>0.81</v>
      </c>
      <c r="C42">
        <f>VLOOKUP(Indices!$A42,_FRED!C$8:D$400,2,FALSE)</f>
        <v>6.1518100000000002</v>
      </c>
      <c r="D42">
        <f>VLOOKUP(Indices!$A42,_FRED!E$8:F$400,2,FALSE)</f>
        <v>6.9</v>
      </c>
      <c r="E42">
        <f>VLOOKUP(Indices!$A42,_FRED!G$8:H$400,2,FALSE)</f>
        <v>5.76119</v>
      </c>
      <c r="F42">
        <f>Yields!K42</f>
        <v>7.7560365682957153</v>
      </c>
      <c r="G42">
        <f>Yields!L42</f>
        <v>-1.6390534382603836</v>
      </c>
      <c r="H42">
        <f>Yields!M42</f>
        <v>-1.3194131171337986</v>
      </c>
      <c r="I42" s="13">
        <f t="shared" si="0"/>
        <v>6.1287500000000001</v>
      </c>
      <c r="J42" s="13">
        <f t="shared" si="1"/>
        <v>6.1825000000000001</v>
      </c>
      <c r="K42">
        <f>Yields!D42</f>
        <v>6.29</v>
      </c>
      <c r="L42">
        <f>Yields!E42</f>
        <v>6.72</v>
      </c>
      <c r="M42">
        <f>Yields!F42</f>
        <v>6.98</v>
      </c>
      <c r="N42">
        <f>Yields!G42</f>
        <v>7.19</v>
      </c>
      <c r="O42">
        <f>Yields!H42</f>
        <v>7.36</v>
      </c>
      <c r="P42">
        <f>VLOOKUP(Indices!$A42,_FRED!AA$8:AB$400,2,FALSE)</f>
        <v>6.2176200000000001</v>
      </c>
      <c r="Q42">
        <f>Yields!N42</f>
        <v>6.8527992561840527</v>
      </c>
      <c r="R42">
        <f>Yields!O42</f>
        <v>1.2775125410828583</v>
      </c>
      <c r="S42">
        <f>Yields!P42</f>
        <v>0.27454160179899656</v>
      </c>
      <c r="T42" s="13">
        <f t="shared" si="2"/>
        <v>6.4567500000000004</v>
      </c>
      <c r="U42" s="13">
        <f t="shared" si="3"/>
        <v>6.5105000000000004</v>
      </c>
      <c r="V42">
        <v>6.6180000000000003</v>
      </c>
      <c r="W42">
        <v>6.8003</v>
      </c>
      <c r="X42">
        <v>6.9377000000000004</v>
      </c>
      <c r="Y42">
        <v>7.0427</v>
      </c>
      <c r="Z42">
        <v>7.1237000000000004</v>
      </c>
      <c r="AA42">
        <v>7.1870000000000003</v>
      </c>
      <c r="AB42">
        <v>7.2371999999999996</v>
      </c>
      <c r="AC42">
        <v>7.2774000000000001</v>
      </c>
      <c r="AD42">
        <v>7.31</v>
      </c>
      <c r="AE42">
        <v>7.3368000000000002</v>
      </c>
      <c r="AF42">
        <v>7.359</v>
      </c>
      <c r="AG42">
        <v>7.3775000000000004</v>
      </c>
      <c r="AH42">
        <v>7.3932000000000002</v>
      </c>
      <c r="AI42">
        <v>7.4066000000000001</v>
      </c>
      <c r="AJ42">
        <v>7.4180999999999999</v>
      </c>
      <c r="AK42" t="s">
        <v>94</v>
      </c>
      <c r="AL42" t="s">
        <v>94</v>
      </c>
      <c r="AM42" t="s">
        <v>94</v>
      </c>
      <c r="AN42" t="s">
        <v>94</v>
      </c>
      <c r="AO42" t="s">
        <v>94</v>
      </c>
      <c r="AP42" t="s">
        <v>94</v>
      </c>
      <c r="AQ42" t="s">
        <v>94</v>
      </c>
      <c r="AR42" t="s">
        <v>94</v>
      </c>
      <c r="AS42" t="s">
        <v>94</v>
      </c>
      <c r="AT42" t="s">
        <v>94</v>
      </c>
      <c r="AU42" t="s">
        <v>94</v>
      </c>
      <c r="AV42" t="s">
        <v>94</v>
      </c>
      <c r="AW42" t="s">
        <v>94</v>
      </c>
      <c r="AX42" t="s">
        <v>94</v>
      </c>
      <c r="AY42" t="s">
        <v>94</v>
      </c>
    </row>
    <row r="43" spans="1:51" x14ac:dyDescent="0.25">
      <c r="A43" s="11">
        <f>_FRED!A49</f>
        <v>28399</v>
      </c>
      <c r="B43">
        <f>VLOOKUP(Indices!$A43,_FRED!A$8:B$400,2,FALSE)</f>
        <v>0.8</v>
      </c>
      <c r="C43">
        <f>VLOOKUP(Indices!$A43,_FRED!C$8:D$400,2,FALSE)</f>
        <v>6.5680899999999998</v>
      </c>
      <c r="D43">
        <f>VLOOKUP(Indices!$A43,_FRED!E$8:F$400,2,FALSE)</f>
        <v>6.7</v>
      </c>
      <c r="E43">
        <f>VLOOKUP(Indices!$A43,_FRED!G$8:H$400,2,FALSE)</f>
        <v>4.98386</v>
      </c>
      <c r="F43">
        <f>Yields!K43</f>
        <v>7.8122786206305719</v>
      </c>
      <c r="G43">
        <f>Yields!L43</f>
        <v>-1.0007069979492069</v>
      </c>
      <c r="H43">
        <f>Yields!M43</f>
        <v>-0.61467183628121802</v>
      </c>
      <c r="I43" s="13">
        <f t="shared" si="0"/>
        <v>6.8549999999999995</v>
      </c>
      <c r="J43" s="13">
        <f t="shared" si="1"/>
        <v>6.89</v>
      </c>
      <c r="K43">
        <f>Yields!D43</f>
        <v>6.96</v>
      </c>
      <c r="L43">
        <f>Yields!E43</f>
        <v>7.24</v>
      </c>
      <c r="M43">
        <f>Yields!F43</f>
        <v>7.38</v>
      </c>
      <c r="N43">
        <f>Yields!G43</f>
        <v>7.5</v>
      </c>
      <c r="O43">
        <f>Yields!H43</f>
        <v>7.6</v>
      </c>
      <c r="P43">
        <f>VLOOKUP(Indices!$A43,_FRED!AA$8:AB$400,2,FALSE)</f>
        <v>6.1890999999999998</v>
      </c>
      <c r="Q43">
        <f>Yields!N43</f>
        <v>7.3019347863691415</v>
      </c>
      <c r="R43">
        <f>Yields!O43</f>
        <v>0.75865767168309883</v>
      </c>
      <c r="S43">
        <f>Yields!P43</f>
        <v>0.17492648330738536</v>
      </c>
      <c r="T43" s="13">
        <f t="shared" si="2"/>
        <v>6.8997999999999999</v>
      </c>
      <c r="U43" s="13">
        <f t="shared" si="3"/>
        <v>6.9348000000000001</v>
      </c>
      <c r="V43">
        <v>7.0048000000000004</v>
      </c>
      <c r="W43">
        <v>7.2220000000000004</v>
      </c>
      <c r="X43">
        <v>7.3760000000000003</v>
      </c>
      <c r="Y43">
        <v>7.4873000000000003</v>
      </c>
      <c r="Z43">
        <v>7.5692000000000004</v>
      </c>
      <c r="AA43">
        <v>7.6307999999999998</v>
      </c>
      <c r="AB43">
        <v>7.6779000000000002</v>
      </c>
      <c r="AC43">
        <v>7.7146999999999997</v>
      </c>
      <c r="AD43">
        <v>7.7439</v>
      </c>
      <c r="AE43">
        <v>7.7675000000000001</v>
      </c>
      <c r="AF43">
        <v>7.7868000000000004</v>
      </c>
      <c r="AG43">
        <v>7.8028000000000004</v>
      </c>
      <c r="AH43">
        <v>7.8163</v>
      </c>
      <c r="AI43">
        <v>7.8276000000000003</v>
      </c>
      <c r="AJ43">
        <v>7.8373999999999997</v>
      </c>
      <c r="AK43" t="s">
        <v>94</v>
      </c>
      <c r="AL43" t="s">
        <v>94</v>
      </c>
      <c r="AM43" t="s">
        <v>94</v>
      </c>
      <c r="AN43" t="s">
        <v>94</v>
      </c>
      <c r="AO43" t="s">
        <v>94</v>
      </c>
      <c r="AP43" t="s">
        <v>94</v>
      </c>
      <c r="AQ43" t="s">
        <v>94</v>
      </c>
      <c r="AR43" t="s">
        <v>94</v>
      </c>
      <c r="AS43" t="s">
        <v>94</v>
      </c>
      <c r="AT43" t="s">
        <v>94</v>
      </c>
      <c r="AU43" t="s">
        <v>94</v>
      </c>
      <c r="AV43" t="s">
        <v>94</v>
      </c>
      <c r="AW43" t="s">
        <v>94</v>
      </c>
      <c r="AX43" t="s">
        <v>94</v>
      </c>
      <c r="AY43" t="s">
        <v>94</v>
      </c>
    </row>
    <row r="44" spans="1:51" x14ac:dyDescent="0.25">
      <c r="A44" s="11">
        <f>_FRED!A50</f>
        <v>28491</v>
      </c>
      <c r="B44">
        <f>VLOOKUP(Indices!$A44,_FRED!A$8:B$400,2,FALSE)</f>
        <v>0.45</v>
      </c>
      <c r="C44">
        <f>VLOOKUP(Indices!$A44,_FRED!C$8:D$400,2,FALSE)</f>
        <v>6.4437300000000004</v>
      </c>
      <c r="D44">
        <f>VLOOKUP(Indices!$A44,_FRED!E$8:F$400,2,FALSE)</f>
        <v>6.3</v>
      </c>
      <c r="E44">
        <f>VLOOKUP(Indices!$A44,_FRED!G$8:H$400,2,FALSE)</f>
        <v>4.1384999999999996</v>
      </c>
      <c r="F44">
        <f>Yields!K44</f>
        <v>8.1958169077839074</v>
      </c>
      <c r="G44">
        <f>Yields!L44</f>
        <v>-1.1725381260408736</v>
      </c>
      <c r="H44">
        <f>Yields!M44</f>
        <v>-0.23132258142676676</v>
      </c>
      <c r="I44" s="13">
        <f t="shared" si="0"/>
        <v>7.1787499999999991</v>
      </c>
      <c r="J44" s="13">
        <f t="shared" si="1"/>
        <v>7.2224999999999993</v>
      </c>
      <c r="K44">
        <f>Yields!D44</f>
        <v>7.31</v>
      </c>
      <c r="L44">
        <f>Yields!E44</f>
        <v>7.66</v>
      </c>
      <c r="M44">
        <f>Yields!F44</f>
        <v>7.82</v>
      </c>
      <c r="N44">
        <f>Yields!G44</f>
        <v>7.92</v>
      </c>
      <c r="O44">
        <f>Yields!H44</f>
        <v>8.01</v>
      </c>
      <c r="P44">
        <f>VLOOKUP(Indices!$A44,_FRED!AA$8:AB$400,2,FALSE)</f>
        <v>6.3117000000000001</v>
      </c>
      <c r="Q44">
        <f>Yields!N44</f>
        <v>7.7009913942224548</v>
      </c>
      <c r="R44">
        <f>Yields!O44</f>
        <v>0.83691835322608732</v>
      </c>
      <c r="S44">
        <f>Yields!P44</f>
        <v>0.24324295104653082</v>
      </c>
      <c r="T44" s="13">
        <f t="shared" si="2"/>
        <v>7.2555499999999995</v>
      </c>
      <c r="U44" s="13">
        <f t="shared" si="3"/>
        <v>7.2992999999999997</v>
      </c>
      <c r="V44">
        <v>7.3868</v>
      </c>
      <c r="W44">
        <v>7.6563999999999997</v>
      </c>
      <c r="X44">
        <v>7.8052000000000001</v>
      </c>
      <c r="Y44">
        <v>7.8940000000000001</v>
      </c>
      <c r="Z44">
        <v>7.9508000000000001</v>
      </c>
      <c r="AA44">
        <v>7.9894999999999996</v>
      </c>
      <c r="AB44">
        <v>8.0173000000000005</v>
      </c>
      <c r="AC44">
        <v>8.0380000000000003</v>
      </c>
      <c r="AD44">
        <v>8.0541</v>
      </c>
      <c r="AE44">
        <v>8.0668000000000006</v>
      </c>
      <c r="AF44">
        <v>8.077</v>
      </c>
      <c r="AG44">
        <v>8.0854999999999997</v>
      </c>
      <c r="AH44">
        <v>8.0925999999999991</v>
      </c>
      <c r="AI44">
        <v>8.0984999999999996</v>
      </c>
      <c r="AJ44">
        <v>8.1036000000000001</v>
      </c>
      <c r="AK44" t="s">
        <v>94</v>
      </c>
      <c r="AL44" t="s">
        <v>94</v>
      </c>
      <c r="AM44" t="s">
        <v>94</v>
      </c>
      <c r="AN44" t="s">
        <v>94</v>
      </c>
      <c r="AO44" t="s">
        <v>94</v>
      </c>
      <c r="AP44" t="s">
        <v>94</v>
      </c>
      <c r="AQ44" t="s">
        <v>94</v>
      </c>
      <c r="AR44" t="s">
        <v>94</v>
      </c>
      <c r="AS44" t="s">
        <v>94</v>
      </c>
      <c r="AT44" t="s">
        <v>94</v>
      </c>
      <c r="AU44" t="s">
        <v>94</v>
      </c>
      <c r="AV44" t="s">
        <v>94</v>
      </c>
      <c r="AW44" t="s">
        <v>94</v>
      </c>
      <c r="AX44" t="s">
        <v>94</v>
      </c>
      <c r="AY44" t="s">
        <v>94</v>
      </c>
    </row>
    <row r="45" spans="1:51" x14ac:dyDescent="0.25">
      <c r="A45" s="11">
        <f>_FRED!A51</f>
        <v>28581</v>
      </c>
      <c r="B45">
        <f>VLOOKUP(Indices!$A45,_FRED!A$8:B$400,2,FALSE)</f>
        <v>1.78</v>
      </c>
      <c r="C45">
        <f>VLOOKUP(Indices!$A45,_FRED!C$8:D$400,2,FALSE)</f>
        <v>6.8913099999999998</v>
      </c>
      <c r="D45">
        <f>VLOOKUP(Indices!$A45,_FRED!E$8:F$400,2,FALSE)</f>
        <v>6</v>
      </c>
      <c r="E45">
        <f>VLOOKUP(Indices!$A45,_FRED!G$8:H$400,2,FALSE)</f>
        <v>6.1051900000000003</v>
      </c>
      <c r="F45">
        <f>Yields!K45</f>
        <v>8.4434072225997703</v>
      </c>
      <c r="G45">
        <f>Yields!L45</f>
        <v>-0.87882491127931184</v>
      </c>
      <c r="H45">
        <f>Yields!M45</f>
        <v>-7.5673460138276027E-2</v>
      </c>
      <c r="I45" s="13">
        <f t="shared" si="0"/>
        <v>7.6949999999999994</v>
      </c>
      <c r="J45" s="13">
        <f t="shared" si="1"/>
        <v>7.7299999999999995</v>
      </c>
      <c r="K45">
        <f>Yields!D45</f>
        <v>7.8</v>
      </c>
      <c r="L45">
        <f>Yields!E45</f>
        <v>8.08</v>
      </c>
      <c r="M45">
        <f>Yields!F45</f>
        <v>8.18</v>
      </c>
      <c r="N45">
        <f>Yields!G45</f>
        <v>8.24</v>
      </c>
      <c r="O45">
        <f>Yields!H45</f>
        <v>8.33</v>
      </c>
      <c r="P45">
        <f>VLOOKUP(Indices!$A45,_FRED!AA$8:AB$400,2,FALSE)</f>
        <v>6.7619899999999999</v>
      </c>
      <c r="Q45">
        <f>Yields!N45</f>
        <v>8.0950678948278849</v>
      </c>
      <c r="R45">
        <f>Yields!O45</f>
        <v>0.61426223836706395</v>
      </c>
      <c r="S45">
        <f>Yields!P45</f>
        <v>0.17265611485901911</v>
      </c>
      <c r="T45" s="13">
        <f t="shared" si="2"/>
        <v>8.2367999999999988</v>
      </c>
      <c r="U45" s="13">
        <f t="shared" si="3"/>
        <v>8.2717999999999989</v>
      </c>
      <c r="V45">
        <v>8.3417999999999992</v>
      </c>
      <c r="W45">
        <v>8.4741999999999997</v>
      </c>
      <c r="X45">
        <v>8.5086999999999993</v>
      </c>
      <c r="Y45">
        <v>8.5241000000000007</v>
      </c>
      <c r="Z45">
        <v>8.5332000000000008</v>
      </c>
      <c r="AA45">
        <v>8.5390999999999995</v>
      </c>
      <c r="AB45">
        <v>8.5433000000000003</v>
      </c>
      <c r="AC45">
        <v>8.5465</v>
      </c>
      <c r="AD45">
        <v>8.5488999999999997</v>
      </c>
      <c r="AE45">
        <v>8.5508000000000006</v>
      </c>
      <c r="AF45">
        <v>8.5524000000000004</v>
      </c>
      <c r="AG45">
        <v>8.5536999999999992</v>
      </c>
      <c r="AH45">
        <v>8.5547000000000004</v>
      </c>
      <c r="AI45">
        <v>8.5556000000000001</v>
      </c>
      <c r="AJ45">
        <v>8.5564</v>
      </c>
      <c r="AK45" t="s">
        <v>94</v>
      </c>
      <c r="AL45" t="s">
        <v>94</v>
      </c>
      <c r="AM45" t="s">
        <v>94</v>
      </c>
      <c r="AN45" t="s">
        <v>94</v>
      </c>
      <c r="AO45" t="s">
        <v>94</v>
      </c>
      <c r="AP45" t="s">
        <v>94</v>
      </c>
      <c r="AQ45" t="s">
        <v>94</v>
      </c>
      <c r="AR45" t="s">
        <v>94</v>
      </c>
      <c r="AS45" t="s">
        <v>94</v>
      </c>
      <c r="AT45" t="s">
        <v>94</v>
      </c>
      <c r="AU45" t="s">
        <v>94</v>
      </c>
      <c r="AV45" t="s">
        <v>94</v>
      </c>
      <c r="AW45" t="s">
        <v>94</v>
      </c>
      <c r="AX45" t="s">
        <v>94</v>
      </c>
      <c r="AY45" t="s">
        <v>94</v>
      </c>
    </row>
    <row r="46" spans="1:51" x14ac:dyDescent="0.25">
      <c r="A46" s="11">
        <f>_FRED!A52</f>
        <v>28672</v>
      </c>
      <c r="B46">
        <f>VLOOKUP(Indices!$A46,_FRED!A$8:B$400,2,FALSE)</f>
        <v>0.65</v>
      </c>
      <c r="C46">
        <f>VLOOKUP(Indices!$A46,_FRED!C$8:D$400,2,FALSE)</f>
        <v>7.3575299999999997</v>
      </c>
      <c r="D46">
        <f>VLOOKUP(Indices!$A46,_FRED!E$8:F$400,2,FALSE)</f>
        <v>6</v>
      </c>
      <c r="E46">
        <f>VLOOKUP(Indices!$A46,_FRED!G$8:H$400,2,FALSE)</f>
        <v>5.2795100000000001</v>
      </c>
      <c r="F46">
        <f>Yields!K46</f>
        <v>8.541444685674664</v>
      </c>
      <c r="G46">
        <f>Yields!L46</f>
        <v>-9.4751547812244041E-6</v>
      </c>
      <c r="H46">
        <f>Yields!M46</f>
        <v>-0.43918766802453035</v>
      </c>
      <c r="I46" s="13">
        <f t="shared" si="0"/>
        <v>8.4475000000000016</v>
      </c>
      <c r="J46" s="13">
        <f t="shared" si="1"/>
        <v>8.4450000000000003</v>
      </c>
      <c r="K46">
        <f>Yields!D46</f>
        <v>8.44</v>
      </c>
      <c r="L46">
        <f>Yields!E46</f>
        <v>8.42</v>
      </c>
      <c r="M46">
        <f>Yields!F46</f>
        <v>8.43</v>
      </c>
      <c r="N46">
        <f>Yields!G46</f>
        <v>8.4499999999999993</v>
      </c>
      <c r="O46">
        <f>Yields!H46</f>
        <v>8.49</v>
      </c>
      <c r="P46">
        <f>VLOOKUP(Indices!$A46,_FRED!AA$8:AB$400,2,FALSE)</f>
        <v>7.5333300000000003</v>
      </c>
      <c r="Q46">
        <f>Yields!N46</f>
        <v>8.4493370524130782</v>
      </c>
      <c r="R46">
        <f>Yields!O46</f>
        <v>4.5770627919045737E-2</v>
      </c>
      <c r="S46">
        <f>Yields!P46</f>
        <v>-3.9374675661653313E-2</v>
      </c>
      <c r="T46" s="13">
        <f t="shared" si="2"/>
        <v>8.8186000000000018</v>
      </c>
      <c r="U46" s="13">
        <f t="shared" si="3"/>
        <v>8.8161000000000005</v>
      </c>
      <c r="V46">
        <v>8.8110999999999997</v>
      </c>
      <c r="W46">
        <v>8.6220999999999997</v>
      </c>
      <c r="X46">
        <v>8.5469000000000008</v>
      </c>
      <c r="Y46">
        <v>8.5091000000000001</v>
      </c>
      <c r="Z46">
        <v>8.4865999999999993</v>
      </c>
      <c r="AA46">
        <v>8.4716000000000005</v>
      </c>
      <c r="AB46">
        <v>8.4610000000000003</v>
      </c>
      <c r="AC46">
        <v>8.4530999999999992</v>
      </c>
      <c r="AD46">
        <v>8.4469999999999992</v>
      </c>
      <c r="AE46">
        <v>8.4421999999999997</v>
      </c>
      <c r="AF46">
        <v>8.4382999999999999</v>
      </c>
      <c r="AG46">
        <v>8.4351000000000003</v>
      </c>
      <c r="AH46">
        <v>8.4323999999999995</v>
      </c>
      <c r="AI46">
        <v>8.4300999999999995</v>
      </c>
      <c r="AJ46">
        <v>8.4282000000000004</v>
      </c>
      <c r="AK46" t="s">
        <v>94</v>
      </c>
      <c r="AL46" t="s">
        <v>94</v>
      </c>
      <c r="AM46" t="s">
        <v>94</v>
      </c>
      <c r="AN46" t="s">
        <v>94</v>
      </c>
      <c r="AO46" t="s">
        <v>94</v>
      </c>
      <c r="AP46" t="s">
        <v>94</v>
      </c>
      <c r="AQ46" t="s">
        <v>94</v>
      </c>
      <c r="AR46" t="s">
        <v>94</v>
      </c>
      <c r="AS46" t="s">
        <v>94</v>
      </c>
      <c r="AT46" t="s">
        <v>94</v>
      </c>
      <c r="AU46" t="s">
        <v>94</v>
      </c>
      <c r="AV46" t="s">
        <v>94</v>
      </c>
      <c r="AW46" t="s">
        <v>94</v>
      </c>
      <c r="AX46" t="s">
        <v>94</v>
      </c>
      <c r="AY46" t="s">
        <v>94</v>
      </c>
    </row>
    <row r="47" spans="1:51" x14ac:dyDescent="0.25">
      <c r="A47" s="11">
        <f>_FRED!A53</f>
        <v>28764</v>
      </c>
      <c r="B47">
        <f>VLOOKUP(Indices!$A47,_FRED!A$8:B$400,2,FALSE)</f>
        <v>0.99</v>
      </c>
      <c r="C47">
        <f>VLOOKUP(Indices!$A47,_FRED!C$8:D$400,2,FALSE)</f>
        <v>7.2843799999999996</v>
      </c>
      <c r="D47">
        <f>VLOOKUP(Indices!$A47,_FRED!E$8:F$400,2,FALSE)</f>
        <v>5.9</v>
      </c>
      <c r="E47">
        <f>VLOOKUP(Indices!$A47,_FRED!G$8:H$400,2,FALSE)</f>
        <v>6.6814</v>
      </c>
      <c r="F47">
        <f>Yields!K47</f>
        <v>8.8784582752158414</v>
      </c>
      <c r="G47">
        <f>Yields!L47</f>
        <v>2.1029195885825116</v>
      </c>
      <c r="H47">
        <f>Yields!M47</f>
        <v>-2.5061667794682663</v>
      </c>
      <c r="I47" s="13">
        <f t="shared" si="0"/>
        <v>10.103750000000002</v>
      </c>
      <c r="J47" s="13">
        <f t="shared" si="1"/>
        <v>10.002500000000001</v>
      </c>
      <c r="K47">
        <f>Yields!D47</f>
        <v>9.8000000000000007</v>
      </c>
      <c r="L47">
        <f>Yields!E47</f>
        <v>8.99</v>
      </c>
      <c r="M47">
        <f>Yields!F47</f>
        <v>8.84</v>
      </c>
      <c r="N47">
        <f>Yields!G47</f>
        <v>8.82</v>
      </c>
      <c r="O47">
        <f>Yields!H47</f>
        <v>8.82</v>
      </c>
      <c r="P47">
        <f>VLOOKUP(Indices!$A47,_FRED!AA$8:AB$400,2,FALSE)</f>
        <v>8.4497800000000005</v>
      </c>
      <c r="Q47">
        <f>Yields!N47</f>
        <v>9.1461769157585202</v>
      </c>
      <c r="R47">
        <f>Yields!O47</f>
        <v>-1.1868491610448011</v>
      </c>
      <c r="S47">
        <f>Yields!P47</f>
        <v>-0.63370307905206946</v>
      </c>
      <c r="T47" s="13">
        <f t="shared" si="2"/>
        <v>10.85345</v>
      </c>
      <c r="U47" s="13">
        <f t="shared" si="3"/>
        <v>10.7522</v>
      </c>
      <c r="V47">
        <v>10.5497</v>
      </c>
      <c r="W47">
        <v>10.039099999999999</v>
      </c>
      <c r="X47">
        <v>9.6890999999999998</v>
      </c>
      <c r="Y47">
        <v>9.4831000000000003</v>
      </c>
      <c r="Z47">
        <v>9.3552</v>
      </c>
      <c r="AA47">
        <v>9.2697000000000003</v>
      </c>
      <c r="AB47">
        <v>9.2088999999999999</v>
      </c>
      <c r="AC47">
        <v>9.1636000000000006</v>
      </c>
      <c r="AD47">
        <v>9.1287000000000003</v>
      </c>
      <c r="AE47">
        <v>9.1011000000000006</v>
      </c>
      <c r="AF47">
        <v>9.0786999999999995</v>
      </c>
      <c r="AG47">
        <v>9.0602999999999998</v>
      </c>
      <c r="AH47">
        <v>9.0449999999999999</v>
      </c>
      <c r="AI47">
        <v>9.0320999999999998</v>
      </c>
      <c r="AJ47">
        <v>9.0210000000000008</v>
      </c>
      <c r="AK47" t="s">
        <v>94</v>
      </c>
      <c r="AL47" t="s">
        <v>94</v>
      </c>
      <c r="AM47" t="s">
        <v>94</v>
      </c>
      <c r="AN47" t="s">
        <v>94</v>
      </c>
      <c r="AO47" t="s">
        <v>94</v>
      </c>
      <c r="AP47" t="s">
        <v>94</v>
      </c>
      <c r="AQ47" t="s">
        <v>94</v>
      </c>
      <c r="AR47" t="s">
        <v>94</v>
      </c>
      <c r="AS47" t="s">
        <v>94</v>
      </c>
      <c r="AT47" t="s">
        <v>94</v>
      </c>
      <c r="AU47" t="s">
        <v>94</v>
      </c>
      <c r="AV47" t="s">
        <v>94</v>
      </c>
      <c r="AW47" t="s">
        <v>94</v>
      </c>
      <c r="AX47" t="s">
        <v>94</v>
      </c>
      <c r="AY47" t="s">
        <v>94</v>
      </c>
    </row>
    <row r="48" spans="1:51" x14ac:dyDescent="0.25">
      <c r="A48" s="11">
        <f>_FRED!A54</f>
        <v>28856</v>
      </c>
      <c r="B48">
        <f>VLOOKUP(Indices!$A48,_FRED!A$8:B$400,2,FALSE)</f>
        <v>0.43</v>
      </c>
      <c r="C48">
        <f>VLOOKUP(Indices!$A48,_FRED!C$8:D$400,2,FALSE)</f>
        <v>7.5984999999999996</v>
      </c>
      <c r="D48">
        <f>VLOOKUP(Indices!$A48,_FRED!E$8:F$400,2,FALSE)</f>
        <v>5.9</v>
      </c>
      <c r="E48">
        <f>VLOOKUP(Indices!$A48,_FRED!G$8:H$400,2,FALSE)</f>
        <v>6.5207300000000004</v>
      </c>
      <c r="F48">
        <f>Yields!K48</f>
        <v>9.1109608743182413</v>
      </c>
      <c r="G48">
        <f>Yields!L48</f>
        <v>2.4555890373691023</v>
      </c>
      <c r="H48">
        <f>Yields!M48</f>
        <v>-2.4292169970152599</v>
      </c>
      <c r="I48" s="13">
        <f t="shared" si="0"/>
        <v>10.641249999999999</v>
      </c>
      <c r="J48" s="13">
        <f t="shared" si="1"/>
        <v>10.5275</v>
      </c>
      <c r="K48">
        <f>Yields!D48</f>
        <v>10.3</v>
      </c>
      <c r="L48">
        <f>Yields!E48</f>
        <v>9.39</v>
      </c>
      <c r="M48">
        <f>Yields!F48</f>
        <v>9.18</v>
      </c>
      <c r="N48">
        <f>Yields!G48</f>
        <v>9.14</v>
      </c>
      <c r="O48">
        <f>Yields!H48</f>
        <v>9.11</v>
      </c>
      <c r="P48">
        <f>VLOOKUP(Indices!$A48,_FRED!AA$8:AB$400,2,FALSE)</f>
        <v>9.0394600000000001</v>
      </c>
      <c r="Q48">
        <f>Yields!N48</f>
        <v>9.5293009427434718</v>
      </c>
      <c r="R48">
        <f>Yields!O48</f>
        <v>-1.4395217090468782</v>
      </c>
      <c r="S48">
        <f>Yields!P48</f>
        <v>-0.70843063483826452</v>
      </c>
      <c r="T48" s="13">
        <f t="shared" si="2"/>
        <v>10.271149999999999</v>
      </c>
      <c r="U48" s="13">
        <f t="shared" si="3"/>
        <v>10.157399999999999</v>
      </c>
      <c r="V48">
        <v>9.9298999999999999</v>
      </c>
      <c r="W48">
        <v>9.6091999999999995</v>
      </c>
      <c r="X48">
        <v>9.4030000000000005</v>
      </c>
      <c r="Y48">
        <v>9.2799999999999994</v>
      </c>
      <c r="Z48">
        <v>9.2027999999999999</v>
      </c>
      <c r="AA48">
        <v>9.1509999999999998</v>
      </c>
      <c r="AB48">
        <v>9.1141000000000005</v>
      </c>
      <c r="AC48">
        <v>9.0867000000000004</v>
      </c>
      <c r="AD48">
        <v>9.0655000000000001</v>
      </c>
      <c r="AE48">
        <v>9.0488</v>
      </c>
      <c r="AF48">
        <v>9.0352999999999994</v>
      </c>
      <c r="AG48">
        <v>9.0241000000000007</v>
      </c>
      <c r="AH48">
        <v>9.0149000000000008</v>
      </c>
      <c r="AI48">
        <v>9.0069999999999997</v>
      </c>
      <c r="AJ48">
        <v>9.0002999999999993</v>
      </c>
      <c r="AK48" t="s">
        <v>94</v>
      </c>
      <c r="AL48" t="s">
        <v>94</v>
      </c>
      <c r="AM48" t="s">
        <v>94</v>
      </c>
      <c r="AN48" t="s">
        <v>94</v>
      </c>
      <c r="AO48" t="s">
        <v>94</v>
      </c>
      <c r="AP48" t="s">
        <v>94</v>
      </c>
      <c r="AQ48" t="s">
        <v>94</v>
      </c>
      <c r="AR48" t="s">
        <v>94</v>
      </c>
      <c r="AS48" t="s">
        <v>94</v>
      </c>
      <c r="AT48" t="s">
        <v>94</v>
      </c>
      <c r="AU48" t="s">
        <v>94</v>
      </c>
      <c r="AV48" t="s">
        <v>94</v>
      </c>
      <c r="AW48" t="s">
        <v>94</v>
      </c>
      <c r="AX48" t="s">
        <v>94</v>
      </c>
      <c r="AY48" t="s">
        <v>94</v>
      </c>
    </row>
    <row r="49" spans="1:51" x14ac:dyDescent="0.25">
      <c r="A49" s="11">
        <f>_FRED!A55</f>
        <v>28946</v>
      </c>
      <c r="B49">
        <f>VLOOKUP(Indices!$A49,_FRED!A$8:B$400,2,FALSE)</f>
        <v>0.1</v>
      </c>
      <c r="C49">
        <f>VLOOKUP(Indices!$A49,_FRED!C$8:D$400,2,FALSE)</f>
        <v>8.2218999999999998</v>
      </c>
      <c r="D49">
        <f>VLOOKUP(Indices!$A49,_FRED!E$8:F$400,2,FALSE)</f>
        <v>5.7</v>
      </c>
      <c r="E49">
        <f>VLOOKUP(Indices!$A49,_FRED!G$8:H$400,2,FALSE)</f>
        <v>2.6585899999999998</v>
      </c>
      <c r="F49">
        <f>Yields!K49</f>
        <v>9.1528151590824827</v>
      </c>
      <c r="G49">
        <f>Yields!L49</f>
        <v>1.7656481451764612</v>
      </c>
      <c r="H49">
        <f>Yields!M49</f>
        <v>-2.0775461289326316</v>
      </c>
      <c r="I49" s="13">
        <f t="shared" si="0"/>
        <v>10.177499999999998</v>
      </c>
      <c r="J49" s="13">
        <f t="shared" si="1"/>
        <v>10.094999999999999</v>
      </c>
      <c r="K49">
        <f>Yields!D49</f>
        <v>9.93</v>
      </c>
      <c r="L49">
        <f>Yields!E49</f>
        <v>9.27</v>
      </c>
      <c r="M49">
        <f>Yields!F49</f>
        <v>9.11</v>
      </c>
      <c r="N49">
        <f>Yields!G49</f>
        <v>9.1</v>
      </c>
      <c r="O49">
        <f>Yields!H49</f>
        <v>9.1199999999999992</v>
      </c>
      <c r="P49">
        <f>VLOOKUP(Indices!$A49,_FRED!AA$8:AB$400,2,FALSE)</f>
        <v>9.3723399999999994</v>
      </c>
      <c r="Q49">
        <f>Yields!N49</f>
        <v>9.3852774174018343</v>
      </c>
      <c r="R49">
        <f>Yields!O49</f>
        <v>-1.001915758519285</v>
      </c>
      <c r="S49">
        <f>Yields!P49</f>
        <v>-0.54851020584673993</v>
      </c>
      <c r="T49" s="13">
        <f t="shared" si="2"/>
        <v>9.3861999999999988</v>
      </c>
      <c r="U49" s="13">
        <f t="shared" si="3"/>
        <v>9.3036999999999992</v>
      </c>
      <c r="V49">
        <v>9.1387</v>
      </c>
      <c r="W49">
        <v>8.8819999999999997</v>
      </c>
      <c r="X49">
        <v>8.7954000000000008</v>
      </c>
      <c r="Y49">
        <v>8.7523</v>
      </c>
      <c r="Z49">
        <v>8.7264999999999997</v>
      </c>
      <c r="AA49">
        <v>8.7095000000000002</v>
      </c>
      <c r="AB49">
        <v>8.6974</v>
      </c>
      <c r="AC49">
        <v>8.6883999999999997</v>
      </c>
      <c r="AD49">
        <v>8.6814</v>
      </c>
      <c r="AE49">
        <v>8.6759000000000004</v>
      </c>
      <c r="AF49">
        <v>8.6715</v>
      </c>
      <c r="AG49">
        <v>8.6677999999999997</v>
      </c>
      <c r="AH49">
        <v>8.6647999999999996</v>
      </c>
      <c r="AI49">
        <v>8.6622000000000003</v>
      </c>
      <c r="AJ49">
        <v>8.66</v>
      </c>
      <c r="AK49" t="s">
        <v>94</v>
      </c>
      <c r="AL49" t="s">
        <v>94</v>
      </c>
      <c r="AM49" t="s">
        <v>94</v>
      </c>
      <c r="AN49" t="s">
        <v>94</v>
      </c>
      <c r="AO49" t="s">
        <v>94</v>
      </c>
      <c r="AP49" t="s">
        <v>94</v>
      </c>
      <c r="AQ49" t="s">
        <v>94</v>
      </c>
      <c r="AR49" t="s">
        <v>94</v>
      </c>
      <c r="AS49" t="s">
        <v>94</v>
      </c>
      <c r="AT49" t="s">
        <v>94</v>
      </c>
      <c r="AU49" t="s">
        <v>94</v>
      </c>
      <c r="AV49" t="s">
        <v>94</v>
      </c>
      <c r="AW49" t="s">
        <v>94</v>
      </c>
      <c r="AX49" t="s">
        <v>94</v>
      </c>
      <c r="AY49" t="s">
        <v>94</v>
      </c>
    </row>
    <row r="50" spans="1:51" x14ac:dyDescent="0.25">
      <c r="A50" s="11">
        <f>_FRED!A56</f>
        <v>29037</v>
      </c>
      <c r="B50">
        <f>VLOOKUP(Indices!$A50,_FRED!A$8:B$400,2,FALSE)</f>
        <v>-0.06</v>
      </c>
      <c r="C50">
        <f>VLOOKUP(Indices!$A50,_FRED!C$8:D$400,2,FALSE)</f>
        <v>8.7151700000000005</v>
      </c>
      <c r="D50">
        <f>VLOOKUP(Indices!$A50,_FRED!E$8:F$400,2,FALSE)</f>
        <v>5.9</v>
      </c>
      <c r="E50">
        <f>VLOOKUP(Indices!$A50,_FRED!G$8:H$400,2,FALSE)</f>
        <v>2.3961000000000001</v>
      </c>
      <c r="F50">
        <f>Yields!K50</f>
        <v>9.2045487367070375</v>
      </c>
      <c r="G50">
        <f>Yields!L50</f>
        <v>2.2419428880819874</v>
      </c>
      <c r="H50">
        <f>Yields!M50</f>
        <v>-2.9281393958701258</v>
      </c>
      <c r="I50" s="13">
        <f t="shared" si="0"/>
        <v>10.463750000000001</v>
      </c>
      <c r="J50" s="13">
        <f t="shared" si="1"/>
        <v>10.352500000000001</v>
      </c>
      <c r="K50">
        <f>Yields!D50</f>
        <v>10.130000000000001</v>
      </c>
      <c r="L50">
        <f>Yields!E50</f>
        <v>9.24</v>
      </c>
      <c r="M50">
        <f>Yields!F50</f>
        <v>9.11</v>
      </c>
      <c r="N50">
        <f>Yields!G50</f>
        <v>9.1</v>
      </c>
      <c r="O50">
        <f>Yields!H50</f>
        <v>9.1</v>
      </c>
      <c r="P50">
        <f>VLOOKUP(Indices!$A50,_FRED!AA$8:AB$400,2,FALSE)</f>
        <v>9.8286800000000003</v>
      </c>
      <c r="Q50">
        <f>Yields!N50</f>
        <v>9.4343699186991881</v>
      </c>
      <c r="R50">
        <f>Yields!O50</f>
        <v>-1.2361788617886171</v>
      </c>
      <c r="S50">
        <f>Yields!P50</f>
        <v>-0.68191056910569348</v>
      </c>
      <c r="T50" s="13">
        <f t="shared" si="2"/>
        <v>11.148350000000001</v>
      </c>
      <c r="U50" s="13">
        <f t="shared" si="3"/>
        <v>11.037100000000001</v>
      </c>
      <c r="V50">
        <v>10.8146</v>
      </c>
      <c r="W50">
        <v>10.085599999999999</v>
      </c>
      <c r="X50">
        <v>9.7889999999999997</v>
      </c>
      <c r="Y50">
        <v>9.6395999999999997</v>
      </c>
      <c r="Z50">
        <v>9.5503</v>
      </c>
      <c r="AA50">
        <v>9.4910999999999994</v>
      </c>
      <c r="AB50">
        <v>9.4491999999999994</v>
      </c>
      <c r="AC50">
        <v>9.4179999999999993</v>
      </c>
      <c r="AD50">
        <v>9.3940000000000001</v>
      </c>
      <c r="AE50">
        <v>9.375</v>
      </c>
      <c r="AF50">
        <v>9.3597000000000001</v>
      </c>
      <c r="AG50">
        <v>9.3470999999999993</v>
      </c>
      <c r="AH50">
        <v>9.3366000000000007</v>
      </c>
      <c r="AI50">
        <v>9.3277999999999999</v>
      </c>
      <c r="AJ50">
        <v>9.3202999999999996</v>
      </c>
      <c r="AK50" t="s">
        <v>94</v>
      </c>
      <c r="AL50" t="s">
        <v>94</v>
      </c>
      <c r="AM50" t="s">
        <v>94</v>
      </c>
      <c r="AN50" t="s">
        <v>94</v>
      </c>
      <c r="AO50" t="s">
        <v>94</v>
      </c>
      <c r="AP50" t="s">
        <v>94</v>
      </c>
      <c r="AQ50" t="s">
        <v>94</v>
      </c>
      <c r="AR50" t="s">
        <v>94</v>
      </c>
      <c r="AS50" t="s">
        <v>94</v>
      </c>
      <c r="AT50" t="s">
        <v>94</v>
      </c>
      <c r="AU50" t="s">
        <v>94</v>
      </c>
      <c r="AV50" t="s">
        <v>94</v>
      </c>
      <c r="AW50" t="s">
        <v>94</v>
      </c>
      <c r="AX50" t="s">
        <v>94</v>
      </c>
      <c r="AY50" t="s">
        <v>94</v>
      </c>
    </row>
    <row r="51" spans="1:51" x14ac:dyDescent="0.25">
      <c r="A51" s="11">
        <f>_FRED!A57</f>
        <v>29129</v>
      </c>
      <c r="B51">
        <f>VLOOKUP(Indices!$A51,_FRED!A$8:B$400,2,FALSE)</f>
        <v>-0.21</v>
      </c>
      <c r="C51">
        <f>VLOOKUP(Indices!$A51,_FRED!C$8:D$400,2,FALSE)</f>
        <v>8.6004000000000005</v>
      </c>
      <c r="D51">
        <f>VLOOKUP(Indices!$A51,_FRED!E$8:F$400,2,FALSE)</f>
        <v>6</v>
      </c>
      <c r="E51">
        <f>VLOOKUP(Indices!$A51,_FRED!G$8:H$400,2,FALSE)</f>
        <v>1.3021199999999999</v>
      </c>
      <c r="F51">
        <f>Yields!K51</f>
        <v>10.384886606731344</v>
      </c>
      <c r="G51">
        <f>Yields!L51</f>
        <v>3.6378671707561074</v>
      </c>
      <c r="H51">
        <f>Yields!M51</f>
        <v>-3.0311520964107643</v>
      </c>
      <c r="I51" s="13">
        <f t="shared" si="0"/>
        <v>12.782499999999999</v>
      </c>
      <c r="J51" s="13">
        <f t="shared" si="1"/>
        <v>12.614999999999998</v>
      </c>
      <c r="K51">
        <f>Yields!D51</f>
        <v>12.28</v>
      </c>
      <c r="L51">
        <f>Yields!E51</f>
        <v>10.94</v>
      </c>
      <c r="M51">
        <f>Yields!F51</f>
        <v>10.65</v>
      </c>
      <c r="N51">
        <f>Yields!G51</f>
        <v>10.55</v>
      </c>
      <c r="O51">
        <f>Yields!H51</f>
        <v>10.44</v>
      </c>
      <c r="P51">
        <f>VLOOKUP(Indices!$A51,_FRED!AA$8:AB$400,2,FALSE)</f>
        <v>10.6997</v>
      </c>
      <c r="Q51">
        <f>Yields!N51</f>
        <v>11.121994032174364</v>
      </c>
      <c r="R51">
        <f>Yields!O51</f>
        <v>-2.1897249610793947</v>
      </c>
      <c r="S51">
        <f>Yields!P51</f>
        <v>-0.98332900882200391</v>
      </c>
      <c r="T51" s="13">
        <f t="shared" si="2"/>
        <v>12.312899999999999</v>
      </c>
      <c r="U51" s="13">
        <f t="shared" si="3"/>
        <v>12.145399999999999</v>
      </c>
      <c r="V51">
        <v>11.8104</v>
      </c>
      <c r="W51">
        <v>11.0823</v>
      </c>
      <c r="X51">
        <v>10.6713</v>
      </c>
      <c r="Y51">
        <v>10.446099999999999</v>
      </c>
      <c r="Z51">
        <v>10.328900000000001</v>
      </c>
      <c r="AA51">
        <v>10.2736</v>
      </c>
      <c r="AB51">
        <v>10.253</v>
      </c>
      <c r="AC51">
        <v>10.250999999999999</v>
      </c>
      <c r="AD51">
        <v>10.258599999999999</v>
      </c>
      <c r="AE51">
        <v>10.2705</v>
      </c>
      <c r="AF51">
        <v>10.283799999999999</v>
      </c>
      <c r="AG51">
        <v>10.297000000000001</v>
      </c>
      <c r="AH51">
        <v>10.3095</v>
      </c>
      <c r="AI51">
        <v>10.3208</v>
      </c>
      <c r="AJ51">
        <v>10.3309</v>
      </c>
      <c r="AK51" t="s">
        <v>94</v>
      </c>
      <c r="AL51" t="s">
        <v>94</v>
      </c>
      <c r="AM51" t="s">
        <v>94</v>
      </c>
      <c r="AN51" t="s">
        <v>94</v>
      </c>
      <c r="AO51" t="s">
        <v>94</v>
      </c>
      <c r="AP51" t="s">
        <v>94</v>
      </c>
      <c r="AQ51" t="s">
        <v>94</v>
      </c>
      <c r="AR51" t="s">
        <v>94</v>
      </c>
      <c r="AS51" t="s">
        <v>94</v>
      </c>
      <c r="AT51" t="s">
        <v>94</v>
      </c>
      <c r="AU51" t="s">
        <v>94</v>
      </c>
      <c r="AV51" t="s">
        <v>94</v>
      </c>
      <c r="AW51" t="s">
        <v>94</v>
      </c>
      <c r="AX51" t="s">
        <v>94</v>
      </c>
      <c r="AY51" t="s">
        <v>94</v>
      </c>
    </row>
    <row r="52" spans="1:51" x14ac:dyDescent="0.25">
      <c r="A52" s="11">
        <f>_FRED!A58</f>
        <v>29221</v>
      </c>
      <c r="B52">
        <f>VLOOKUP(Indices!$A52,_FRED!A$8:B$400,2,FALSE)</f>
        <v>-0.4</v>
      </c>
      <c r="C52">
        <f>VLOOKUP(Indices!$A52,_FRED!C$8:D$400,2,FALSE)</f>
        <v>8.9118700000000004</v>
      </c>
      <c r="D52">
        <f>VLOOKUP(Indices!$A52,_FRED!E$8:F$400,2,FALSE)</f>
        <v>6.3</v>
      </c>
      <c r="E52">
        <f>VLOOKUP(Indices!$A52,_FRED!G$8:H$400,2,FALSE)</f>
        <v>1.4285699999999999</v>
      </c>
      <c r="F52">
        <f>Yields!K52</f>
        <v>11.820903603238634</v>
      </c>
      <c r="G52">
        <f>Yields!L52</f>
        <v>3.762864146404918</v>
      </c>
      <c r="H52">
        <f>Yields!M52</f>
        <v>-2.6115899759667869</v>
      </c>
      <c r="I52" s="13">
        <f t="shared" si="0"/>
        <v>14.40625</v>
      </c>
      <c r="J52" s="13">
        <f t="shared" si="1"/>
        <v>14.237500000000001</v>
      </c>
      <c r="K52">
        <f>Yields!D52</f>
        <v>13.9</v>
      </c>
      <c r="L52">
        <f>Yields!E52</f>
        <v>12.55</v>
      </c>
      <c r="M52">
        <f>Yields!F52</f>
        <v>12.23</v>
      </c>
      <c r="N52">
        <f>Yields!G52</f>
        <v>12.07</v>
      </c>
      <c r="O52">
        <f>Yields!H52</f>
        <v>11.96</v>
      </c>
      <c r="P52">
        <f>VLOOKUP(Indices!$A52,_FRED!AA$8:AB$400,2,FALSE)</f>
        <v>12.19223</v>
      </c>
      <c r="Q52">
        <f>Yields!N52</f>
        <v>12.695888470852797</v>
      </c>
      <c r="R52">
        <f>Yields!O52</f>
        <v>-2.3235556132157047</v>
      </c>
      <c r="S52">
        <f>Yields!P52</f>
        <v>-0.99460517211555288</v>
      </c>
      <c r="T52" s="13">
        <f t="shared" si="2"/>
        <v>16.221550000000001</v>
      </c>
      <c r="U52" s="13">
        <f t="shared" si="3"/>
        <v>16.052799999999998</v>
      </c>
      <c r="V52">
        <v>15.715299999999999</v>
      </c>
      <c r="W52">
        <v>14.5831</v>
      </c>
      <c r="X52">
        <v>13.714600000000001</v>
      </c>
      <c r="Y52">
        <v>13.132400000000001</v>
      </c>
      <c r="Z52">
        <v>12.7789</v>
      </c>
      <c r="AA52">
        <v>12.5852</v>
      </c>
      <c r="AB52">
        <v>12.494199999999999</v>
      </c>
      <c r="AC52">
        <v>12.464399999999999</v>
      </c>
      <c r="AD52">
        <v>12.4686</v>
      </c>
      <c r="AE52">
        <v>12.489599999999999</v>
      </c>
      <c r="AF52">
        <v>12.5177</v>
      </c>
      <c r="AG52">
        <v>12.5473</v>
      </c>
      <c r="AH52">
        <v>12.575699999999999</v>
      </c>
      <c r="AI52">
        <v>12.6015</v>
      </c>
      <c r="AJ52">
        <v>12.6244</v>
      </c>
      <c r="AK52" t="s">
        <v>94</v>
      </c>
      <c r="AL52" t="s">
        <v>94</v>
      </c>
      <c r="AM52" t="s">
        <v>94</v>
      </c>
      <c r="AN52" t="s">
        <v>94</v>
      </c>
      <c r="AO52" t="s">
        <v>94</v>
      </c>
      <c r="AP52" t="s">
        <v>94</v>
      </c>
      <c r="AQ52" t="s">
        <v>94</v>
      </c>
      <c r="AR52" t="s">
        <v>94</v>
      </c>
      <c r="AS52" t="s">
        <v>94</v>
      </c>
      <c r="AT52" t="s">
        <v>94</v>
      </c>
      <c r="AU52" t="s">
        <v>94</v>
      </c>
      <c r="AV52" t="s">
        <v>94</v>
      </c>
      <c r="AW52" t="s">
        <v>94</v>
      </c>
      <c r="AX52" t="s">
        <v>94</v>
      </c>
      <c r="AY52" t="s">
        <v>94</v>
      </c>
    </row>
    <row r="53" spans="1:51" x14ac:dyDescent="0.25">
      <c r="A53" s="11">
        <f>_FRED!A59</f>
        <v>29312</v>
      </c>
      <c r="B53">
        <f>VLOOKUP(Indices!$A53,_FRED!A$8:B$400,2,FALSE)</f>
        <v>-2.59</v>
      </c>
      <c r="C53">
        <f>VLOOKUP(Indices!$A53,_FRED!C$8:D$400,2,FALSE)</f>
        <v>8.67408</v>
      </c>
      <c r="D53">
        <f>VLOOKUP(Indices!$A53,_FRED!E$8:F$400,2,FALSE)</f>
        <v>7.3</v>
      </c>
      <c r="E53">
        <f>VLOOKUP(Indices!$A53,_FRED!G$8:H$400,2,FALSE)</f>
        <v>-0.74834999999999996</v>
      </c>
      <c r="F53">
        <f>Yields!K53</f>
        <v>10.749308816981292</v>
      </c>
      <c r="G53">
        <f>Yields!L53</f>
        <v>-4.2848924973323932E-2</v>
      </c>
      <c r="H53">
        <f>Yields!M53</f>
        <v>-1.9448153743525509</v>
      </c>
      <c r="I53" s="13">
        <f t="shared" si="0"/>
        <v>10.33625</v>
      </c>
      <c r="J53" s="13">
        <f t="shared" si="1"/>
        <v>10.317499999999999</v>
      </c>
      <c r="K53">
        <f>Yields!D53</f>
        <v>10.28</v>
      </c>
      <c r="L53">
        <f>Yields!E53</f>
        <v>10.130000000000001</v>
      </c>
      <c r="M53">
        <f>Yields!F53</f>
        <v>10.33</v>
      </c>
      <c r="N53">
        <f>Yields!G53</f>
        <v>10.34</v>
      </c>
      <c r="O53">
        <f>Yields!H53</f>
        <v>10.48</v>
      </c>
      <c r="P53">
        <f>VLOOKUP(Indices!$A53,_FRED!AA$8:AB$400,2,FALSE)</f>
        <v>13.27684</v>
      </c>
      <c r="Q53">
        <f>Yields!N53</f>
        <v>10.318713890330395</v>
      </c>
      <c r="R53">
        <f>Yields!O53</f>
        <v>0.23970766303407931</v>
      </c>
      <c r="S53">
        <f>Yields!P53</f>
        <v>-0.10655595917661476</v>
      </c>
      <c r="T53" s="13">
        <f t="shared" si="2"/>
        <v>8.7605500000000003</v>
      </c>
      <c r="U53" s="13">
        <f t="shared" si="3"/>
        <v>8.7417999999999996</v>
      </c>
      <c r="V53">
        <v>8.7042999999999999</v>
      </c>
      <c r="W53">
        <v>9.0500000000000007</v>
      </c>
      <c r="X53">
        <v>9.2702000000000009</v>
      </c>
      <c r="Y53">
        <v>9.4122000000000003</v>
      </c>
      <c r="Z53">
        <v>9.5090000000000003</v>
      </c>
      <c r="AA53">
        <v>9.5831999999999997</v>
      </c>
      <c r="AB53">
        <v>9.6492000000000004</v>
      </c>
      <c r="AC53">
        <v>9.7159999999999993</v>
      </c>
      <c r="AD53">
        <v>9.7885000000000009</v>
      </c>
      <c r="AE53">
        <v>9.8688000000000002</v>
      </c>
      <c r="AF53">
        <v>9.9568999999999992</v>
      </c>
      <c r="AG53">
        <v>10.0518</v>
      </c>
      <c r="AH53">
        <v>10.1516</v>
      </c>
      <c r="AI53">
        <v>10.254099999999999</v>
      </c>
      <c r="AJ53">
        <v>10.357100000000001</v>
      </c>
      <c r="AK53" t="s">
        <v>94</v>
      </c>
      <c r="AL53" t="s">
        <v>94</v>
      </c>
      <c r="AM53" t="s">
        <v>94</v>
      </c>
      <c r="AN53" t="s">
        <v>94</v>
      </c>
      <c r="AO53" t="s">
        <v>94</v>
      </c>
      <c r="AP53" t="s">
        <v>94</v>
      </c>
      <c r="AQ53" t="s">
        <v>94</v>
      </c>
      <c r="AR53" t="s">
        <v>94</v>
      </c>
      <c r="AS53" t="s">
        <v>94</v>
      </c>
      <c r="AT53" t="s">
        <v>94</v>
      </c>
      <c r="AU53" t="s">
        <v>94</v>
      </c>
      <c r="AV53" t="s">
        <v>94</v>
      </c>
      <c r="AW53" t="s">
        <v>94</v>
      </c>
      <c r="AX53" t="s">
        <v>94</v>
      </c>
      <c r="AY53" t="s">
        <v>94</v>
      </c>
    </row>
    <row r="54" spans="1:51" x14ac:dyDescent="0.25">
      <c r="A54" s="11">
        <f>_FRED!A60</f>
        <v>29403</v>
      </c>
      <c r="B54">
        <f>VLOOKUP(Indices!$A54,_FRED!A$8:B$400,2,FALSE)</f>
        <v>-0.99</v>
      </c>
      <c r="C54">
        <f>VLOOKUP(Indices!$A54,_FRED!C$8:D$400,2,FALSE)</f>
        <v>8.8497500000000002</v>
      </c>
      <c r="D54">
        <f>VLOOKUP(Indices!$A54,_FRED!E$8:F$400,2,FALSE)</f>
        <v>7.7</v>
      </c>
      <c r="E54">
        <f>VLOOKUP(Indices!$A54,_FRED!G$8:H$400,2,FALSE)</f>
        <v>-1.60626</v>
      </c>
      <c r="F54">
        <f>Yields!K54</f>
        <v>11.197997338285546</v>
      </c>
      <c r="G54">
        <f>Yields!L54</f>
        <v>-1.2603717892230506</v>
      </c>
      <c r="H54">
        <f>Yields!M54</f>
        <v>-0.83000086825926189</v>
      </c>
      <c r="I54" s="13">
        <f t="shared" si="0"/>
        <v>9.9749999999999996</v>
      </c>
      <c r="J54" s="13">
        <f t="shared" si="1"/>
        <v>10.02</v>
      </c>
      <c r="K54">
        <f>Yields!D54</f>
        <v>10.11</v>
      </c>
      <c r="L54">
        <f>Yields!E54</f>
        <v>10.47</v>
      </c>
      <c r="M54">
        <f>Yields!F54</f>
        <v>10.64</v>
      </c>
      <c r="N54">
        <f>Yields!G54</f>
        <v>10.77</v>
      </c>
      <c r="O54">
        <f>Yields!H54</f>
        <v>10.94</v>
      </c>
      <c r="P54">
        <f>VLOOKUP(Indices!$A54,_FRED!AA$8:AB$400,2,FALSE)</f>
        <v>12.070270000000001</v>
      </c>
      <c r="Q54">
        <f>Yields!N54</f>
        <v>10.545622945857119</v>
      </c>
      <c r="R54">
        <f>Yields!O54</f>
        <v>0.95824684310672925</v>
      </c>
      <c r="S54">
        <f>Yields!P54</f>
        <v>0.19640849334025035</v>
      </c>
      <c r="T54" s="13">
        <f t="shared" si="2"/>
        <v>12.0557</v>
      </c>
      <c r="U54" s="13">
        <f t="shared" si="3"/>
        <v>12.1007</v>
      </c>
      <c r="V54">
        <v>12.1907</v>
      </c>
      <c r="W54">
        <v>12.124599999999999</v>
      </c>
      <c r="X54">
        <v>11.9884</v>
      </c>
      <c r="Y54">
        <v>11.868399999999999</v>
      </c>
      <c r="Z54">
        <v>11.789899999999999</v>
      </c>
      <c r="AA54">
        <v>11.752800000000001</v>
      </c>
      <c r="AB54">
        <v>11.748100000000001</v>
      </c>
      <c r="AC54">
        <v>11.765499999999999</v>
      </c>
      <c r="AD54">
        <v>11.7963</v>
      </c>
      <c r="AE54">
        <v>11.8337</v>
      </c>
      <c r="AF54">
        <v>11.873200000000001</v>
      </c>
      <c r="AG54">
        <v>11.912000000000001</v>
      </c>
      <c r="AH54">
        <v>11.9483</v>
      </c>
      <c r="AI54">
        <v>11.9815</v>
      </c>
      <c r="AJ54">
        <v>12.011200000000001</v>
      </c>
      <c r="AK54" t="s">
        <v>94</v>
      </c>
      <c r="AL54" t="s">
        <v>94</v>
      </c>
      <c r="AM54" t="s">
        <v>94</v>
      </c>
      <c r="AN54" t="s">
        <v>94</v>
      </c>
      <c r="AO54" t="s">
        <v>94</v>
      </c>
      <c r="AP54" t="s">
        <v>94</v>
      </c>
      <c r="AQ54" t="s">
        <v>94</v>
      </c>
      <c r="AR54" t="s">
        <v>94</v>
      </c>
      <c r="AS54" t="s">
        <v>94</v>
      </c>
      <c r="AT54" t="s">
        <v>94</v>
      </c>
      <c r="AU54" t="s">
        <v>94</v>
      </c>
      <c r="AV54" t="s">
        <v>94</v>
      </c>
      <c r="AW54" t="s">
        <v>94</v>
      </c>
      <c r="AX54" t="s">
        <v>94</v>
      </c>
      <c r="AY54" t="s">
        <v>94</v>
      </c>
    </row>
    <row r="55" spans="1:51" x14ac:dyDescent="0.25">
      <c r="A55" s="11">
        <f>_FRED!A61</f>
        <v>29495</v>
      </c>
      <c r="B55">
        <f>VLOOKUP(Indices!$A55,_FRED!A$8:B$400,2,FALSE)</f>
        <v>1.17</v>
      </c>
      <c r="C55">
        <f>VLOOKUP(Indices!$A55,_FRED!C$8:D$400,2,FALSE)</f>
        <v>9.6698900000000005</v>
      </c>
      <c r="D55">
        <f>VLOOKUP(Indices!$A55,_FRED!E$8:F$400,2,FALSE)</f>
        <v>7.4</v>
      </c>
      <c r="E55">
        <f>VLOOKUP(Indices!$A55,_FRED!G$8:H$400,2,FALSE)</f>
        <v>-4.1509999999999998E-2</v>
      </c>
      <c r="F55">
        <f>Yields!K55</f>
        <v>12.170465944445674</v>
      </c>
      <c r="G55">
        <f>Yields!L55</f>
        <v>2.6499605445159506</v>
      </c>
      <c r="H55">
        <f>Yields!M55</f>
        <v>-1.0030268752326919</v>
      </c>
      <c r="I55" s="13">
        <f t="shared" si="0"/>
        <v>14.1425</v>
      </c>
      <c r="J55" s="13">
        <f t="shared" si="1"/>
        <v>14.035</v>
      </c>
      <c r="K55">
        <f>Yields!D55</f>
        <v>13.82</v>
      </c>
      <c r="L55">
        <f>Yields!E55</f>
        <v>12.96</v>
      </c>
      <c r="M55">
        <f>Yields!F55</f>
        <v>12.63</v>
      </c>
      <c r="N55">
        <f>Yields!G55</f>
        <v>12.48</v>
      </c>
      <c r="O55">
        <f>Yields!H55</f>
        <v>12.41</v>
      </c>
      <c r="P55">
        <f>VLOOKUP(Indices!$A55,_FRED!AA$8:AB$400,2,FALSE)</f>
        <v>12.160410000000001</v>
      </c>
      <c r="Q55">
        <f>Yields!N55</f>
        <v>12.968621994464627</v>
      </c>
      <c r="R55">
        <f>Yields!O55</f>
        <v>-1.7321440927175242</v>
      </c>
      <c r="S55">
        <f>Yields!P55</f>
        <v>-0.68499178342847333</v>
      </c>
      <c r="T55" s="13">
        <f t="shared" si="2"/>
        <v>13.856199999999999</v>
      </c>
      <c r="U55" s="13">
        <f t="shared" si="3"/>
        <v>13.748699999999999</v>
      </c>
      <c r="V55">
        <v>13.5337</v>
      </c>
      <c r="W55">
        <v>12.7432</v>
      </c>
      <c r="X55">
        <v>12.562200000000001</v>
      </c>
      <c r="Y55">
        <v>12.4876</v>
      </c>
      <c r="Z55">
        <v>12.4345</v>
      </c>
      <c r="AA55">
        <v>12.3917</v>
      </c>
      <c r="AB55">
        <v>12.3576</v>
      </c>
      <c r="AC55">
        <v>12.3306</v>
      </c>
      <c r="AD55">
        <v>12.3094</v>
      </c>
      <c r="AE55">
        <v>12.2925</v>
      </c>
      <c r="AF55">
        <v>12.2789</v>
      </c>
      <c r="AG55">
        <v>12.267899999999999</v>
      </c>
      <c r="AH55">
        <v>12.258699999999999</v>
      </c>
      <c r="AI55">
        <v>12.251099999999999</v>
      </c>
      <c r="AJ55">
        <v>12.2447</v>
      </c>
      <c r="AK55" t="s">
        <v>94</v>
      </c>
      <c r="AL55" t="s">
        <v>94</v>
      </c>
      <c r="AM55" t="s">
        <v>94</v>
      </c>
      <c r="AN55" t="s">
        <v>94</v>
      </c>
      <c r="AO55" t="s">
        <v>94</v>
      </c>
      <c r="AP55" t="s">
        <v>94</v>
      </c>
      <c r="AQ55" t="s">
        <v>94</v>
      </c>
      <c r="AR55" t="s">
        <v>94</v>
      </c>
      <c r="AS55" t="s">
        <v>94</v>
      </c>
      <c r="AT55" t="s">
        <v>94</v>
      </c>
      <c r="AU55" t="s">
        <v>94</v>
      </c>
      <c r="AV55" t="s">
        <v>94</v>
      </c>
      <c r="AW55" t="s">
        <v>94</v>
      </c>
      <c r="AX55" t="s">
        <v>94</v>
      </c>
      <c r="AY55" t="s">
        <v>94</v>
      </c>
    </row>
    <row r="56" spans="1:51" x14ac:dyDescent="0.25">
      <c r="A56" s="11">
        <f>_FRED!A62</f>
        <v>29587</v>
      </c>
      <c r="B56">
        <f>VLOOKUP(Indices!$A56,_FRED!A$8:B$400,2,FALSE)</f>
        <v>-0.05</v>
      </c>
      <c r="C56">
        <f>VLOOKUP(Indices!$A56,_FRED!C$8:D$400,2,FALSE)</f>
        <v>10.11923</v>
      </c>
      <c r="D56">
        <f>VLOOKUP(Indices!$A56,_FRED!E$8:F$400,2,FALSE)</f>
        <v>7.4</v>
      </c>
      <c r="E56">
        <f>VLOOKUP(Indices!$A56,_FRED!G$8:H$400,2,FALSE)</f>
        <v>1.69811</v>
      </c>
      <c r="F56">
        <f>Yields!K56</f>
        <v>12.782696069337419</v>
      </c>
      <c r="G56">
        <f>Yields!L56</f>
        <v>2.0756376562432273</v>
      </c>
      <c r="H56">
        <f>Yields!M56</f>
        <v>-0.74325260666276449</v>
      </c>
      <c r="I56" s="13">
        <f t="shared" si="0"/>
        <v>14.356249999999999</v>
      </c>
      <c r="J56" s="13">
        <f t="shared" si="1"/>
        <v>14.2675</v>
      </c>
      <c r="K56">
        <f>Yields!D56</f>
        <v>14.09</v>
      </c>
      <c r="L56">
        <f>Yields!E56</f>
        <v>13.38</v>
      </c>
      <c r="M56">
        <f>Yields!F56</f>
        <v>13.19</v>
      </c>
      <c r="N56">
        <f>Yields!G56</f>
        <v>13.05</v>
      </c>
      <c r="O56">
        <f>Yields!H56</f>
        <v>12.95</v>
      </c>
      <c r="P56">
        <f>VLOOKUP(Indices!$A56,_FRED!AA$8:AB$400,2,FALSE)</f>
        <v>10.695880000000001</v>
      </c>
      <c r="Q56">
        <f>Yields!N56</f>
        <v>13.412678818543506</v>
      </c>
      <c r="R56">
        <f>Yields!O56</f>
        <v>-1.3560672893962931</v>
      </c>
      <c r="S56">
        <f>Yields!P56</f>
        <v>-0.49590252551461589</v>
      </c>
      <c r="T56" s="13">
        <f t="shared" si="2"/>
        <v>13.25295</v>
      </c>
      <c r="U56" s="13">
        <f t="shared" si="3"/>
        <v>13.164200000000001</v>
      </c>
      <c r="V56">
        <v>12.986700000000001</v>
      </c>
      <c r="W56">
        <v>13.128399999999999</v>
      </c>
      <c r="X56">
        <v>13.176399999999999</v>
      </c>
      <c r="Y56">
        <v>13.2003</v>
      </c>
      <c r="Z56">
        <v>13.214399999999999</v>
      </c>
      <c r="AA56">
        <v>13.223699999999999</v>
      </c>
      <c r="AB56">
        <v>13.2302</v>
      </c>
      <c r="AC56">
        <v>13.235099999999999</v>
      </c>
      <c r="AD56">
        <v>13.2387</v>
      </c>
      <c r="AE56">
        <v>13.2416</v>
      </c>
      <c r="AF56">
        <v>13.2438</v>
      </c>
      <c r="AG56">
        <v>13.245699999999999</v>
      </c>
      <c r="AH56">
        <v>13.247199999999999</v>
      </c>
      <c r="AI56">
        <v>13.2484</v>
      </c>
      <c r="AJ56">
        <v>13.249499999999999</v>
      </c>
      <c r="AK56" t="s">
        <v>94</v>
      </c>
      <c r="AL56" t="s">
        <v>94</v>
      </c>
      <c r="AM56" t="s">
        <v>94</v>
      </c>
      <c r="AN56" t="s">
        <v>94</v>
      </c>
      <c r="AO56" t="s">
        <v>94</v>
      </c>
      <c r="AP56" t="s">
        <v>94</v>
      </c>
      <c r="AQ56" t="s">
        <v>94</v>
      </c>
      <c r="AR56" t="s">
        <v>94</v>
      </c>
      <c r="AS56" t="s">
        <v>94</v>
      </c>
      <c r="AT56" t="s">
        <v>94</v>
      </c>
      <c r="AU56" t="s">
        <v>94</v>
      </c>
      <c r="AV56" t="s">
        <v>94</v>
      </c>
      <c r="AW56" t="s">
        <v>94</v>
      </c>
      <c r="AX56" t="s">
        <v>94</v>
      </c>
      <c r="AY56" t="s">
        <v>94</v>
      </c>
    </row>
    <row r="57" spans="1:51" x14ac:dyDescent="0.25">
      <c r="A57" s="11">
        <f>_FRED!A63</f>
        <v>29677</v>
      </c>
      <c r="B57">
        <f>VLOOKUP(Indices!$A57,_FRED!A$8:B$400,2,FALSE)</f>
        <v>-0.12</v>
      </c>
      <c r="C57">
        <f>VLOOKUP(Indices!$A57,_FRED!C$8:D$400,2,FALSE)</f>
        <v>9.7739700000000003</v>
      </c>
      <c r="D57">
        <f>VLOOKUP(Indices!$A57,_FRED!E$8:F$400,2,FALSE)</f>
        <v>7.4</v>
      </c>
      <c r="E57">
        <f>VLOOKUP(Indices!$A57,_FRED!G$8:H$400,2,FALSE)</f>
        <v>3.0457100000000001</v>
      </c>
      <c r="F57">
        <f>Yields!K57</f>
        <v>13.308223592714914</v>
      </c>
      <c r="G57">
        <f>Yields!L57</f>
        <v>2.1766675391174171</v>
      </c>
      <c r="H57">
        <f>Yields!M57</f>
        <v>1.0692148925969036</v>
      </c>
      <c r="I57" s="13">
        <f t="shared" si="0"/>
        <v>15.3325</v>
      </c>
      <c r="J57" s="13">
        <f t="shared" si="1"/>
        <v>15.254999999999999</v>
      </c>
      <c r="K57">
        <f>Yields!D57</f>
        <v>15.1</v>
      </c>
      <c r="L57">
        <f>Yields!E57</f>
        <v>14.48</v>
      </c>
      <c r="M57">
        <f>Yields!F57</f>
        <v>14.18</v>
      </c>
      <c r="N57">
        <f>Yields!G57</f>
        <v>13.93</v>
      </c>
      <c r="O57">
        <f>Yields!H57</f>
        <v>13.74</v>
      </c>
      <c r="P57">
        <f>VLOOKUP(Indices!$A57,_FRED!AA$8:AB$400,2,FALSE)</f>
        <v>9.4763099999999998</v>
      </c>
      <c r="Q57">
        <f>Yields!N57</f>
        <v>14.362328965576891</v>
      </c>
      <c r="R57">
        <f>Yields!O57</f>
        <v>-1.622552326587094</v>
      </c>
      <c r="S57">
        <f>Yields!P57</f>
        <v>-0.40627702819581657</v>
      </c>
      <c r="T57" s="13">
        <f t="shared" si="2"/>
        <v>14.907299999999999</v>
      </c>
      <c r="U57" s="13">
        <f t="shared" si="3"/>
        <v>14.829799999999999</v>
      </c>
      <c r="V57">
        <v>14.674799999999999</v>
      </c>
      <c r="W57">
        <v>14.376200000000001</v>
      </c>
      <c r="X57">
        <v>14.152900000000001</v>
      </c>
      <c r="Y57">
        <v>13.9869</v>
      </c>
      <c r="Z57">
        <v>13.8741</v>
      </c>
      <c r="AA57">
        <v>13.797000000000001</v>
      </c>
      <c r="AB57">
        <v>13.7422</v>
      </c>
      <c r="AC57">
        <v>13.701700000000001</v>
      </c>
      <c r="AD57">
        <v>13.6709</v>
      </c>
      <c r="AE57">
        <v>13.646800000000001</v>
      </c>
      <c r="AF57">
        <v>13.627599999999999</v>
      </c>
      <c r="AG57">
        <v>13.612</v>
      </c>
      <c r="AH57">
        <v>13.599299999999999</v>
      </c>
      <c r="AI57">
        <v>13.588699999999999</v>
      </c>
      <c r="AJ57">
        <v>13.5799</v>
      </c>
      <c r="AK57" t="s">
        <v>94</v>
      </c>
      <c r="AL57" t="s">
        <v>94</v>
      </c>
      <c r="AM57" t="s">
        <v>94</v>
      </c>
      <c r="AN57" t="s">
        <v>94</v>
      </c>
      <c r="AO57" t="s">
        <v>94</v>
      </c>
      <c r="AP57" t="s">
        <v>94</v>
      </c>
      <c r="AQ57" t="s">
        <v>94</v>
      </c>
      <c r="AR57" t="s">
        <v>94</v>
      </c>
      <c r="AS57" t="s">
        <v>94</v>
      </c>
      <c r="AT57" t="s">
        <v>94</v>
      </c>
      <c r="AU57" t="s">
        <v>94</v>
      </c>
      <c r="AV57" t="s">
        <v>94</v>
      </c>
      <c r="AW57" t="s">
        <v>94</v>
      </c>
      <c r="AX57" t="s">
        <v>94</v>
      </c>
      <c r="AY57" t="s">
        <v>94</v>
      </c>
    </row>
    <row r="58" spans="1:51" x14ac:dyDescent="0.25">
      <c r="A58" s="11">
        <f>_FRED!A64</f>
        <v>29768</v>
      </c>
      <c r="B58">
        <f>VLOOKUP(Indices!$A58,_FRED!A$8:B$400,2,FALSE)</f>
        <v>-0.4</v>
      </c>
      <c r="C58">
        <f>VLOOKUP(Indices!$A58,_FRED!C$8:D$400,2,FALSE)</f>
        <v>9.2349599999999992</v>
      </c>
      <c r="D58">
        <f>VLOOKUP(Indices!$A58,_FRED!E$8:F$400,2,FALSE)</f>
        <v>7.4</v>
      </c>
      <c r="E58">
        <f>VLOOKUP(Indices!$A58,_FRED!G$8:H$400,2,FALSE)</f>
        <v>4.3867200000000004</v>
      </c>
      <c r="F58">
        <f>Yields!K58</f>
        <v>14.240216338214442</v>
      </c>
      <c r="G58">
        <f>Yields!L58</f>
        <v>2.1477696369299535</v>
      </c>
      <c r="H58">
        <f>Yields!M58</f>
        <v>2.3756387248001829</v>
      </c>
      <c r="I58" s="13">
        <f t="shared" si="0"/>
        <v>16.508749999999999</v>
      </c>
      <c r="J58" s="13">
        <f t="shared" si="1"/>
        <v>16.442499999999999</v>
      </c>
      <c r="K58">
        <f>Yields!D58</f>
        <v>16.309999999999999</v>
      </c>
      <c r="L58">
        <f>Yields!E58</f>
        <v>15.78</v>
      </c>
      <c r="M58">
        <f>Yields!F58</f>
        <v>15.42</v>
      </c>
      <c r="N58">
        <f>Yields!G58</f>
        <v>15.11</v>
      </c>
      <c r="O58">
        <f>Yields!H58</f>
        <v>14.84</v>
      </c>
      <c r="P58">
        <f>VLOOKUP(Indices!$A58,_FRED!AA$8:AB$400,2,FALSE)</f>
        <v>11.50737</v>
      </c>
      <c r="Q58">
        <f>Yields!N58</f>
        <v>15.560118059159317</v>
      </c>
      <c r="R58">
        <f>Yields!O58</f>
        <v>-1.7423975090814707</v>
      </c>
      <c r="S58">
        <f>Yields!P58</f>
        <v>-0.30805656460820252</v>
      </c>
      <c r="T58" s="13">
        <f t="shared" si="2"/>
        <v>16.506350000000001</v>
      </c>
      <c r="U58" s="13">
        <f t="shared" si="3"/>
        <v>16.440100000000001</v>
      </c>
      <c r="V58">
        <v>16.307600000000001</v>
      </c>
      <c r="W58">
        <v>16.407699999999998</v>
      </c>
      <c r="X58">
        <v>16.223500000000001</v>
      </c>
      <c r="Y58">
        <v>16.028600000000001</v>
      </c>
      <c r="Z58">
        <v>15.8834</v>
      </c>
      <c r="AA58">
        <v>15.7866</v>
      </c>
      <c r="AB58">
        <v>15.724399999999999</v>
      </c>
      <c r="AC58">
        <v>15.6845</v>
      </c>
      <c r="AD58">
        <v>15.658300000000001</v>
      </c>
      <c r="AE58">
        <v>15.6404</v>
      </c>
      <c r="AF58">
        <v>15.627599999999999</v>
      </c>
      <c r="AG58">
        <v>15.6181</v>
      </c>
      <c r="AH58">
        <v>15.610799999999999</v>
      </c>
      <c r="AI58">
        <v>15.605</v>
      </c>
      <c r="AJ58">
        <v>15.600300000000001</v>
      </c>
      <c r="AK58">
        <v>15.596399999999999</v>
      </c>
      <c r="AL58">
        <v>15.5932</v>
      </c>
      <c r="AM58">
        <v>15.5906</v>
      </c>
      <c r="AN58">
        <v>15.5883</v>
      </c>
      <c r="AO58">
        <v>15.586399999999999</v>
      </c>
      <c r="AP58" t="s">
        <v>94</v>
      </c>
      <c r="AQ58" t="s">
        <v>94</v>
      </c>
      <c r="AR58" t="s">
        <v>94</v>
      </c>
      <c r="AS58" t="s">
        <v>94</v>
      </c>
      <c r="AT58" t="s">
        <v>94</v>
      </c>
      <c r="AU58" t="s">
        <v>94</v>
      </c>
      <c r="AV58" t="s">
        <v>94</v>
      </c>
      <c r="AW58" t="s">
        <v>94</v>
      </c>
      <c r="AX58" t="s">
        <v>94</v>
      </c>
      <c r="AY58" t="s">
        <v>94</v>
      </c>
    </row>
    <row r="59" spans="1:51" x14ac:dyDescent="0.25">
      <c r="A59" s="11">
        <f>_FRED!A65</f>
        <v>29860</v>
      </c>
      <c r="B59">
        <f>VLOOKUP(Indices!$A59,_FRED!A$8:B$400,2,FALSE)</f>
        <v>-1.74</v>
      </c>
      <c r="C59">
        <f>VLOOKUP(Indices!$A59,_FRED!C$8:D$400,2,FALSE)</f>
        <v>8.2895400000000006</v>
      </c>
      <c r="D59">
        <f>VLOOKUP(Indices!$A59,_FRED!E$8:F$400,2,FALSE)</f>
        <v>8.1999999999999993</v>
      </c>
      <c r="E59">
        <f>VLOOKUP(Indices!$A59,_FRED!G$8:H$400,2,FALSE)</f>
        <v>1.29053</v>
      </c>
      <c r="F59">
        <f>Yields!K59</f>
        <v>13.987458004707845</v>
      </c>
      <c r="G59">
        <f>Yields!L59</f>
        <v>-1.2561259112055501</v>
      </c>
      <c r="H59">
        <f>Yields!M59</f>
        <v>2.175266060152893</v>
      </c>
      <c r="I59" s="13">
        <f t="shared" si="0"/>
        <v>13.387499999999999</v>
      </c>
      <c r="J59" s="13">
        <f t="shared" si="1"/>
        <v>13.455</v>
      </c>
      <c r="K59">
        <f>Yields!D59</f>
        <v>13.59</v>
      </c>
      <c r="L59">
        <f>Yields!E59</f>
        <v>14.13</v>
      </c>
      <c r="M59">
        <f>Yields!F59</f>
        <v>14.16</v>
      </c>
      <c r="N59">
        <f>Yields!G59</f>
        <v>14.15</v>
      </c>
      <c r="O59">
        <f>Yields!H59</f>
        <v>14.12</v>
      </c>
      <c r="P59">
        <f>VLOOKUP(Indices!$A59,_FRED!AA$8:AB$400,2,FALSE)</f>
        <v>10.246270000000001</v>
      </c>
      <c r="Q59">
        <f>Yields!N59</f>
        <v>13.972645087355131</v>
      </c>
      <c r="R59">
        <f>Yields!O59</f>
        <v>0.63461771319841098</v>
      </c>
      <c r="S59">
        <f>Yields!P59</f>
        <v>0.41354220723058077</v>
      </c>
      <c r="T59" s="13">
        <f t="shared" si="2"/>
        <v>13.485999999999999</v>
      </c>
      <c r="U59" s="13">
        <f t="shared" si="3"/>
        <v>13.5535</v>
      </c>
      <c r="V59">
        <v>13.688499999999999</v>
      </c>
      <c r="W59">
        <v>13.885199999999999</v>
      </c>
      <c r="X59">
        <v>13.8996</v>
      </c>
      <c r="Y59">
        <v>13.9107</v>
      </c>
      <c r="Z59">
        <v>13.923</v>
      </c>
      <c r="AA59">
        <v>13.933400000000001</v>
      </c>
      <c r="AB59">
        <v>13.9413</v>
      </c>
      <c r="AC59">
        <v>13.9474</v>
      </c>
      <c r="AD59">
        <v>13.952</v>
      </c>
      <c r="AE59">
        <v>13.9556</v>
      </c>
      <c r="AF59">
        <v>13.958399999999999</v>
      </c>
      <c r="AG59">
        <v>13.960800000000001</v>
      </c>
      <c r="AH59">
        <v>13.9626</v>
      </c>
      <c r="AI59">
        <v>13.9642</v>
      </c>
      <c r="AJ59">
        <v>13.9655</v>
      </c>
      <c r="AK59">
        <v>13.9666</v>
      </c>
      <c r="AL59">
        <v>13.967499999999999</v>
      </c>
      <c r="AM59">
        <v>13.968299999999999</v>
      </c>
      <c r="AN59">
        <v>13.9689</v>
      </c>
      <c r="AO59">
        <v>13.9695</v>
      </c>
      <c r="AP59" t="s">
        <v>94</v>
      </c>
      <c r="AQ59" t="s">
        <v>94</v>
      </c>
      <c r="AR59" t="s">
        <v>94</v>
      </c>
      <c r="AS59" t="s">
        <v>94</v>
      </c>
      <c r="AT59" t="s">
        <v>94</v>
      </c>
      <c r="AU59" t="s">
        <v>94</v>
      </c>
      <c r="AV59" t="s">
        <v>94</v>
      </c>
      <c r="AW59" t="s">
        <v>94</v>
      </c>
      <c r="AX59" t="s">
        <v>94</v>
      </c>
      <c r="AY59" t="s">
        <v>94</v>
      </c>
    </row>
    <row r="60" spans="1:51" x14ac:dyDescent="0.25">
      <c r="A60" s="11">
        <f>_FRED!A66</f>
        <v>29952</v>
      </c>
      <c r="B60">
        <f>VLOOKUP(Indices!$A60,_FRED!A$8:B$400,2,FALSE)</f>
        <v>-1.67</v>
      </c>
      <c r="C60">
        <f>VLOOKUP(Indices!$A60,_FRED!C$8:D$400,2,FALSE)</f>
        <v>7.1298399999999997</v>
      </c>
      <c r="D60">
        <f>VLOOKUP(Indices!$A60,_FRED!E$8:F$400,2,FALSE)</f>
        <v>8.8000000000000007</v>
      </c>
      <c r="E60">
        <f>VLOOKUP(Indices!$A60,_FRED!G$8:H$400,2,FALSE)</f>
        <v>-2.4217499999999998</v>
      </c>
      <c r="F60">
        <f>Yields!K60</f>
        <v>13.92426409955157</v>
      </c>
      <c r="G60">
        <f>Yields!L60</f>
        <v>-0.41255980397725267</v>
      </c>
      <c r="H60">
        <f>Yields!M60</f>
        <v>2.5626947529940338</v>
      </c>
      <c r="I60">
        <f>Yields!B60</f>
        <v>13.47</v>
      </c>
      <c r="J60">
        <f>Yields!C60</f>
        <v>14.14</v>
      </c>
      <c r="K60">
        <f>Yields!D60</f>
        <v>14.3</v>
      </c>
      <c r="L60">
        <f>Yields!E60</f>
        <v>14.47</v>
      </c>
      <c r="M60">
        <f>Yields!F60</f>
        <v>14.36</v>
      </c>
      <c r="N60">
        <f>Yields!G60</f>
        <v>14.33</v>
      </c>
      <c r="O60">
        <f>Yields!H60</f>
        <v>14.27</v>
      </c>
      <c r="P60">
        <f>VLOOKUP(Indices!$A60,_FRED!AA$8:AB$400,2,FALSE)</f>
        <v>9.0419099999999997</v>
      </c>
      <c r="Q60">
        <f>Yields!N60</f>
        <v>14.273097407650146</v>
      </c>
      <c r="R60">
        <f>Yields!O60</f>
        <v>0.21101418614856193</v>
      </c>
      <c r="S60">
        <f>Yields!P60</f>
        <v>0.31870846974149281</v>
      </c>
      <c r="T60" s="13">
        <f t="shared" si="2"/>
        <v>13.507999999999999</v>
      </c>
      <c r="U60" s="13">
        <f t="shared" si="3"/>
        <v>14.177999999999999</v>
      </c>
      <c r="V60">
        <v>14.337999999999999</v>
      </c>
      <c r="W60">
        <v>14.335000000000001</v>
      </c>
      <c r="X60">
        <v>14.3024</v>
      </c>
      <c r="Y60">
        <v>14.2537</v>
      </c>
      <c r="Z60">
        <v>14.1988</v>
      </c>
      <c r="AA60">
        <v>14.143700000000001</v>
      </c>
      <c r="AB60">
        <v>14.092000000000001</v>
      </c>
      <c r="AC60">
        <v>14.045299999999999</v>
      </c>
      <c r="AD60">
        <v>14.004099999999999</v>
      </c>
      <c r="AE60">
        <v>13.968299999999999</v>
      </c>
      <c r="AF60">
        <v>13.9375</v>
      </c>
      <c r="AG60">
        <v>13.911199999999999</v>
      </c>
      <c r="AH60">
        <v>13.8887</v>
      </c>
      <c r="AI60">
        <v>13.8695</v>
      </c>
      <c r="AJ60">
        <v>13.853199999999999</v>
      </c>
      <c r="AK60">
        <v>13.8392</v>
      </c>
      <c r="AL60">
        <v>13.827199999999999</v>
      </c>
      <c r="AM60">
        <v>13.817</v>
      </c>
      <c r="AN60">
        <v>13.8081</v>
      </c>
      <c r="AO60">
        <v>13.8005</v>
      </c>
      <c r="AP60" t="s">
        <v>94</v>
      </c>
      <c r="AQ60" t="s">
        <v>94</v>
      </c>
      <c r="AR60" t="s">
        <v>94</v>
      </c>
      <c r="AS60" t="s">
        <v>94</v>
      </c>
      <c r="AT60" t="s">
        <v>94</v>
      </c>
      <c r="AU60" t="s">
        <v>94</v>
      </c>
      <c r="AV60" t="s">
        <v>94</v>
      </c>
      <c r="AW60" t="s">
        <v>94</v>
      </c>
      <c r="AX60" t="s">
        <v>94</v>
      </c>
      <c r="AY60" t="s">
        <v>94</v>
      </c>
    </row>
    <row r="61" spans="1:51" x14ac:dyDescent="0.25">
      <c r="A61" s="11">
        <f>_FRED!A67</f>
        <v>30042</v>
      </c>
      <c r="B61">
        <f>VLOOKUP(Indices!$A61,_FRED!A$8:B$400,2,FALSE)</f>
        <v>-1.25</v>
      </c>
      <c r="C61">
        <f>VLOOKUP(Indices!$A61,_FRED!C$8:D$400,2,FALSE)</f>
        <v>6.4245799999999997</v>
      </c>
      <c r="D61">
        <f>VLOOKUP(Indices!$A61,_FRED!E$8:F$400,2,FALSE)</f>
        <v>9.4</v>
      </c>
      <c r="E61">
        <f>VLOOKUP(Indices!$A61,_FRED!G$8:H$400,2,FALSE)</f>
        <v>-1.1704300000000001</v>
      </c>
      <c r="F61">
        <f>Yields!K61</f>
        <v>13.642052926112756</v>
      </c>
      <c r="G61">
        <f>Yields!L61</f>
        <v>-0.70724673474892796</v>
      </c>
      <c r="H61">
        <f>Yields!M61</f>
        <v>2.7915864566540378</v>
      </c>
      <c r="I61">
        <f>Yields!B61</f>
        <v>13.05</v>
      </c>
      <c r="J61">
        <f>Yields!C61</f>
        <v>13.6</v>
      </c>
      <c r="K61">
        <f>Yields!D61</f>
        <v>13.81</v>
      </c>
      <c r="L61">
        <f>Yields!E61</f>
        <v>14.16</v>
      </c>
      <c r="M61">
        <f>Yields!F61</f>
        <v>14.07</v>
      </c>
      <c r="N61">
        <f>Yields!G61</f>
        <v>14.06</v>
      </c>
      <c r="O61">
        <f>Yields!H61</f>
        <v>13.94</v>
      </c>
      <c r="P61">
        <f>VLOOKUP(Indices!$A61,_FRED!AA$8:AB$400,2,FALSE)</f>
        <v>8.6560400000000008</v>
      </c>
      <c r="Q61">
        <f>Yields!N61</f>
        <v>13.917521367607661</v>
      </c>
      <c r="R61">
        <f>Yields!O61</f>
        <v>0.40889976846062481</v>
      </c>
      <c r="S61">
        <f>Yields!P61</f>
        <v>0.47129378066965977</v>
      </c>
      <c r="T61" s="13">
        <f t="shared" si="2"/>
        <v>13.742800000000001</v>
      </c>
      <c r="U61" s="13">
        <f t="shared" si="3"/>
        <v>14.2928</v>
      </c>
      <c r="V61">
        <v>14.502800000000001</v>
      </c>
      <c r="W61">
        <v>14.6259</v>
      </c>
      <c r="X61">
        <v>14.581799999999999</v>
      </c>
      <c r="Y61">
        <v>14.498799999999999</v>
      </c>
      <c r="Z61">
        <v>14.4186</v>
      </c>
      <c r="AA61">
        <v>14.351699999999999</v>
      </c>
      <c r="AB61">
        <v>14.2986</v>
      </c>
      <c r="AC61">
        <v>14.2569</v>
      </c>
      <c r="AD61">
        <v>14.2241</v>
      </c>
      <c r="AE61">
        <v>14.1981</v>
      </c>
      <c r="AF61">
        <v>14.177300000000001</v>
      </c>
      <c r="AG61">
        <v>14.160299999999999</v>
      </c>
      <c r="AH61">
        <v>14.1464</v>
      </c>
      <c r="AI61">
        <v>14.1349</v>
      </c>
      <c r="AJ61">
        <v>14.125299999999999</v>
      </c>
      <c r="AK61">
        <v>14.1172</v>
      </c>
      <c r="AL61">
        <v>14.1104</v>
      </c>
      <c r="AM61">
        <v>14.1046</v>
      </c>
      <c r="AN61">
        <v>14.0997</v>
      </c>
      <c r="AO61">
        <v>14.095499999999999</v>
      </c>
      <c r="AP61" t="s">
        <v>94</v>
      </c>
      <c r="AQ61" t="s">
        <v>94</v>
      </c>
      <c r="AR61" t="s">
        <v>94</v>
      </c>
      <c r="AS61" t="s">
        <v>94</v>
      </c>
      <c r="AT61" t="s">
        <v>94</v>
      </c>
      <c r="AU61" t="s">
        <v>94</v>
      </c>
      <c r="AV61" t="s">
        <v>94</v>
      </c>
      <c r="AW61" t="s">
        <v>94</v>
      </c>
      <c r="AX61" t="s">
        <v>94</v>
      </c>
      <c r="AY61" t="s">
        <v>94</v>
      </c>
    </row>
    <row r="62" spans="1:51" x14ac:dyDescent="0.25">
      <c r="A62" s="11">
        <f>_FRED!A68</f>
        <v>30133</v>
      </c>
      <c r="B62">
        <f>VLOOKUP(Indices!$A62,_FRED!A$8:B$400,2,FALSE)</f>
        <v>-1.43</v>
      </c>
      <c r="C62">
        <f>VLOOKUP(Indices!$A62,_FRED!C$8:D$400,2,FALSE)</f>
        <v>6.0495200000000002</v>
      </c>
      <c r="D62">
        <f>VLOOKUP(Indices!$A62,_FRED!E$8:F$400,2,FALSE)</f>
        <v>9.9</v>
      </c>
      <c r="E62">
        <f>VLOOKUP(Indices!$A62,_FRED!G$8:H$400,2,FALSE)</f>
        <v>-2.6429900000000002</v>
      </c>
      <c r="F62">
        <f>Yields!K62</f>
        <v>12.774962498339896</v>
      </c>
      <c r="G62">
        <f>Yields!L62</f>
        <v>-3.3301750184937111</v>
      </c>
      <c r="H62">
        <f>Yields!M62</f>
        <v>5.3971039865558765</v>
      </c>
      <c r="I62">
        <f>Yields!B62</f>
        <v>9.67</v>
      </c>
      <c r="J62">
        <f>Yields!C62</f>
        <v>11.04</v>
      </c>
      <c r="K62">
        <f>Yields!D62</f>
        <v>11.83</v>
      </c>
      <c r="L62">
        <f>Yields!E62</f>
        <v>12.88</v>
      </c>
      <c r="M62">
        <f>Yields!F62</f>
        <v>13.1</v>
      </c>
      <c r="N62">
        <f>Yields!G62</f>
        <v>13.19</v>
      </c>
      <c r="O62">
        <f>Yields!H62</f>
        <v>13.11</v>
      </c>
      <c r="P62">
        <f>VLOOKUP(Indices!$A62,_FRED!AA$8:AB$400,2,FALSE)</f>
        <v>6.8670299999999997</v>
      </c>
      <c r="Q62">
        <f>Yields!N62</f>
        <v>12.540682342359187</v>
      </c>
      <c r="R62">
        <f>Yields!O62</f>
        <v>2.2548366565431355</v>
      </c>
      <c r="S62">
        <f>Yields!P62</f>
        <v>1.3858656641689455</v>
      </c>
      <c r="T62" s="13">
        <f t="shared" si="2"/>
        <v>8.4799000000000007</v>
      </c>
      <c r="U62" s="13">
        <f t="shared" si="3"/>
        <v>9.8498999999999999</v>
      </c>
      <c r="V62">
        <v>10.639900000000001</v>
      </c>
      <c r="W62">
        <v>11.3195</v>
      </c>
      <c r="X62">
        <v>11.5524</v>
      </c>
      <c r="Y62">
        <v>11.668100000000001</v>
      </c>
      <c r="Z62">
        <v>11.736800000000001</v>
      </c>
      <c r="AA62">
        <v>11.7822</v>
      </c>
      <c r="AB62">
        <v>11.8141</v>
      </c>
      <c r="AC62">
        <v>11.8376</v>
      </c>
      <c r="AD62">
        <v>11.855600000000001</v>
      </c>
      <c r="AE62">
        <v>11.8697</v>
      </c>
      <c r="AF62">
        <v>11.881</v>
      </c>
      <c r="AG62">
        <v>11.8902</v>
      </c>
      <c r="AH62">
        <v>11.8977</v>
      </c>
      <c r="AI62">
        <v>11.904</v>
      </c>
      <c r="AJ62">
        <v>11.9093</v>
      </c>
      <c r="AK62">
        <v>11.9138</v>
      </c>
      <c r="AL62">
        <v>11.9176</v>
      </c>
      <c r="AM62">
        <v>11.9209</v>
      </c>
      <c r="AN62">
        <v>11.9237</v>
      </c>
      <c r="AO62">
        <v>11.9261</v>
      </c>
      <c r="AP62" t="s">
        <v>94</v>
      </c>
      <c r="AQ62" t="s">
        <v>94</v>
      </c>
      <c r="AR62" t="s">
        <v>94</v>
      </c>
      <c r="AS62" t="s">
        <v>94</v>
      </c>
      <c r="AT62" t="s">
        <v>94</v>
      </c>
      <c r="AU62" t="s">
        <v>94</v>
      </c>
      <c r="AV62" t="s">
        <v>94</v>
      </c>
      <c r="AW62" t="s">
        <v>94</v>
      </c>
      <c r="AX62" t="s">
        <v>94</v>
      </c>
      <c r="AY62" t="s">
        <v>94</v>
      </c>
    </row>
    <row r="63" spans="1:51" x14ac:dyDescent="0.25">
      <c r="A63" s="11">
        <f>_FRED!A69</f>
        <v>30225</v>
      </c>
      <c r="B63">
        <f>VLOOKUP(Indices!$A63,_FRED!A$8:B$400,2,FALSE)</f>
        <v>-1.44</v>
      </c>
      <c r="C63">
        <f>VLOOKUP(Indices!$A63,_FRED!C$8:D$400,2,FALSE)</f>
        <v>5.2544000000000004</v>
      </c>
      <c r="D63">
        <f>VLOOKUP(Indices!$A63,_FRED!E$8:F$400,2,FALSE)</f>
        <v>10.7</v>
      </c>
      <c r="E63">
        <f>VLOOKUP(Indices!$A63,_FRED!G$8:H$400,2,FALSE)</f>
        <v>-1.3970899999999999</v>
      </c>
      <c r="F63">
        <f>Yields!K63</f>
        <v>10.826348133614822</v>
      </c>
      <c r="G63">
        <f>Yields!L63</f>
        <v>-3.0047319419281315</v>
      </c>
      <c r="H63">
        <f>Yields!M63</f>
        <v>1.8884947167942627</v>
      </c>
      <c r="I63">
        <f>Yields!B63</f>
        <v>8.17</v>
      </c>
      <c r="J63">
        <f>Yields!C63</f>
        <v>8.67</v>
      </c>
      <c r="K63">
        <f>Yields!D63</f>
        <v>9.1199999999999992</v>
      </c>
      <c r="L63">
        <f>Yields!E63</f>
        <v>10.16</v>
      </c>
      <c r="M63">
        <f>Yields!F63</f>
        <v>10.46</v>
      </c>
      <c r="N63">
        <f>Yields!G63</f>
        <v>10.63</v>
      </c>
      <c r="O63">
        <f>Yields!H63</f>
        <v>10.66</v>
      </c>
      <c r="P63">
        <f>VLOOKUP(Indices!$A63,_FRED!AA$8:AB$400,2,FALSE)</f>
        <v>5.1873399999999998</v>
      </c>
      <c r="Q63">
        <f>Yields!N63</f>
        <v>10.020495128079844</v>
      </c>
      <c r="R63">
        <f>Yields!O63</f>
        <v>2.1406330660629136</v>
      </c>
      <c r="S63">
        <f>Yields!P63</f>
        <v>1.013199436839674</v>
      </c>
      <c r="T63" s="13">
        <f t="shared" si="2"/>
        <v>8.0775000000000006</v>
      </c>
      <c r="U63" s="13">
        <f t="shared" si="3"/>
        <v>8.5775000000000006</v>
      </c>
      <c r="V63">
        <v>9.0274999999999999</v>
      </c>
      <c r="W63">
        <v>9.6113999999999997</v>
      </c>
      <c r="X63">
        <v>10.0069</v>
      </c>
      <c r="Y63">
        <v>10.266400000000001</v>
      </c>
      <c r="Z63">
        <v>10.4306</v>
      </c>
      <c r="AA63">
        <v>10.53</v>
      </c>
      <c r="AB63">
        <v>10.5871</v>
      </c>
      <c r="AC63">
        <v>10.6183</v>
      </c>
      <c r="AD63">
        <v>10.635</v>
      </c>
      <c r="AE63">
        <v>10.645300000000001</v>
      </c>
      <c r="AF63">
        <v>10.654500000000001</v>
      </c>
      <c r="AG63">
        <v>10.666</v>
      </c>
      <c r="AH63">
        <v>10.681800000000001</v>
      </c>
      <c r="AI63">
        <v>10.7027</v>
      </c>
      <c r="AJ63">
        <v>10.728899999999999</v>
      </c>
      <c r="AK63">
        <v>10.76</v>
      </c>
      <c r="AL63">
        <v>10.795199999999999</v>
      </c>
      <c r="AM63">
        <v>10.8337</v>
      </c>
      <c r="AN63">
        <v>10.8743</v>
      </c>
      <c r="AO63">
        <v>10.916</v>
      </c>
      <c r="AP63" t="s">
        <v>94</v>
      </c>
      <c r="AQ63" t="s">
        <v>94</v>
      </c>
      <c r="AR63" t="s">
        <v>94</v>
      </c>
      <c r="AS63" t="s">
        <v>94</v>
      </c>
      <c r="AT63" t="s">
        <v>94</v>
      </c>
      <c r="AU63" t="s">
        <v>94</v>
      </c>
      <c r="AV63" t="s">
        <v>94</v>
      </c>
      <c r="AW63" t="s">
        <v>94</v>
      </c>
      <c r="AX63" t="s">
        <v>94</v>
      </c>
      <c r="AY63" t="s">
        <v>94</v>
      </c>
    </row>
    <row r="64" spans="1:51" x14ac:dyDescent="0.25">
      <c r="A64" s="11">
        <f>_FRED!A70</f>
        <v>30317</v>
      </c>
      <c r="B64">
        <f>VLOOKUP(Indices!$A64,_FRED!A$8:B$400,2,FALSE)</f>
        <v>0.17</v>
      </c>
      <c r="C64">
        <f>VLOOKUP(Indices!$A64,_FRED!C$8:D$400,2,FALSE)</f>
        <v>4.6399400000000002</v>
      </c>
      <c r="D64">
        <f>VLOOKUP(Indices!$A64,_FRED!E$8:F$400,2,FALSE)</f>
        <v>10.4</v>
      </c>
      <c r="E64">
        <f>VLOOKUP(Indices!$A64,_FRED!G$8:H$400,2,FALSE)</f>
        <v>1.59382</v>
      </c>
      <c r="F64">
        <f>Yields!K64</f>
        <v>11.001108514015151</v>
      </c>
      <c r="G64">
        <f>Yields!L64</f>
        <v>-2.8319687844559649</v>
      </c>
      <c r="H64">
        <f>Yields!M64</f>
        <v>-0.36469730096060005</v>
      </c>
      <c r="I64">
        <f>Yields!B64</f>
        <v>8.4</v>
      </c>
      <c r="J64">
        <f>Yields!C64</f>
        <v>8.6199999999999992</v>
      </c>
      <c r="K64">
        <f>Yields!D64</f>
        <v>8.8699999999999992</v>
      </c>
      <c r="L64">
        <f>Yields!E64</f>
        <v>9.7899999999999991</v>
      </c>
      <c r="M64">
        <f>Yields!F64</f>
        <v>10.119999999999999</v>
      </c>
      <c r="N64">
        <f>Yields!G64</f>
        <v>10.4</v>
      </c>
      <c r="O64">
        <f>Yields!H64</f>
        <v>10.56</v>
      </c>
      <c r="P64">
        <f>VLOOKUP(Indices!$A64,_FRED!AA$8:AB$400,2,FALSE)</f>
        <v>4.55443</v>
      </c>
      <c r="Q64">
        <f>Yields!N64</f>
        <v>9.8186930942623061</v>
      </c>
      <c r="R64">
        <f>Yields!O64</f>
        <v>2.1112414133039232</v>
      </c>
      <c r="S64">
        <f>Yields!P64</f>
        <v>0.70715513041957045</v>
      </c>
      <c r="T64" s="13">
        <f t="shared" si="2"/>
        <v>8.9633000000000003</v>
      </c>
      <c r="U64" s="13">
        <f t="shared" si="3"/>
        <v>9.1832999999999991</v>
      </c>
      <c r="V64">
        <v>9.4332999999999991</v>
      </c>
      <c r="W64">
        <v>9.8673999999999999</v>
      </c>
      <c r="X64">
        <v>10.170500000000001</v>
      </c>
      <c r="Y64">
        <v>10.378</v>
      </c>
      <c r="Z64">
        <v>10.5174</v>
      </c>
      <c r="AA64">
        <v>10.6098</v>
      </c>
      <c r="AB64">
        <v>10.670999999999999</v>
      </c>
      <c r="AC64">
        <v>10.712300000000001</v>
      </c>
      <c r="AD64">
        <v>10.7422</v>
      </c>
      <c r="AE64">
        <v>10.766500000000001</v>
      </c>
      <c r="AF64">
        <v>10.789</v>
      </c>
      <c r="AG64">
        <v>10.8123</v>
      </c>
      <c r="AH64">
        <v>10.837899999999999</v>
      </c>
      <c r="AI64">
        <v>10.8666</v>
      </c>
      <c r="AJ64">
        <v>10.898300000000001</v>
      </c>
      <c r="AK64">
        <v>10.9329</v>
      </c>
      <c r="AL64">
        <v>10.969900000000001</v>
      </c>
      <c r="AM64">
        <v>11.008599999999999</v>
      </c>
      <c r="AN64">
        <v>11.0482</v>
      </c>
      <c r="AO64">
        <v>11.088100000000001</v>
      </c>
      <c r="AP64" t="s">
        <v>94</v>
      </c>
      <c r="AQ64" t="s">
        <v>94</v>
      </c>
      <c r="AR64" t="s">
        <v>94</v>
      </c>
      <c r="AS64" t="s">
        <v>94</v>
      </c>
      <c r="AT64" t="s">
        <v>94</v>
      </c>
      <c r="AU64" t="s">
        <v>94</v>
      </c>
      <c r="AV64" t="s">
        <v>94</v>
      </c>
      <c r="AW64" t="s">
        <v>94</v>
      </c>
      <c r="AX64" t="s">
        <v>94</v>
      </c>
      <c r="AY64" t="s">
        <v>94</v>
      </c>
    </row>
    <row r="65" spans="1:51" x14ac:dyDescent="0.25">
      <c r="A65" s="11">
        <f>_FRED!A71</f>
        <v>30407</v>
      </c>
      <c r="B65">
        <f>VLOOKUP(Indices!$A65,_FRED!A$8:B$400,2,FALSE)</f>
        <v>0.94</v>
      </c>
      <c r="C65">
        <f>VLOOKUP(Indices!$A65,_FRED!C$8:D$400,2,FALSE)</f>
        <v>4.0941999999999998</v>
      </c>
      <c r="D65">
        <f>VLOOKUP(Indices!$A65,_FRED!E$8:F$400,2,FALSE)</f>
        <v>10.1</v>
      </c>
      <c r="E65">
        <f>VLOOKUP(Indices!$A65,_FRED!G$8:H$400,2,FALSE)</f>
        <v>3.3501300000000001</v>
      </c>
      <c r="F65">
        <f>Yields!K65</f>
        <v>10.925585562069251</v>
      </c>
      <c r="G65">
        <f>Yields!L65</f>
        <v>-2.362534015383857</v>
      </c>
      <c r="H65">
        <f>Yields!M65</f>
        <v>-0.17236094473813779</v>
      </c>
      <c r="I65">
        <f>Yields!B65</f>
        <v>8.73</v>
      </c>
      <c r="J65">
        <f>Yields!C65</f>
        <v>8.99</v>
      </c>
      <c r="K65">
        <f>Yields!D65</f>
        <v>9.19</v>
      </c>
      <c r="L65">
        <f>Yields!E65</f>
        <v>9.92</v>
      </c>
      <c r="M65">
        <f>Yields!F65</f>
        <v>10.24</v>
      </c>
      <c r="N65">
        <f>Yields!G65</f>
        <v>10.48</v>
      </c>
      <c r="O65">
        <f>Yields!H65</f>
        <v>10.55</v>
      </c>
      <c r="P65">
        <f>VLOOKUP(Indices!$A65,_FRED!AA$8:AB$400,2,FALSE)</f>
        <v>3.6687599999999998</v>
      </c>
      <c r="Q65">
        <f>Yields!N65</f>
        <v>9.963755977789468</v>
      </c>
      <c r="R65">
        <f>Yields!O65</f>
        <v>1.7524345846690164</v>
      </c>
      <c r="S65">
        <f>Yields!P65</f>
        <v>0.62966390412917317</v>
      </c>
      <c r="T65" s="13">
        <f t="shared" si="2"/>
        <v>9.3323</v>
      </c>
      <c r="U65" s="13">
        <f t="shared" si="3"/>
        <v>9.5922999999999998</v>
      </c>
      <c r="V65">
        <v>9.7922999999999991</v>
      </c>
      <c r="W65">
        <v>10.236800000000001</v>
      </c>
      <c r="X65">
        <v>10.543200000000001</v>
      </c>
      <c r="Y65">
        <v>10.749000000000001</v>
      </c>
      <c r="Z65">
        <v>10.8835</v>
      </c>
      <c r="AA65">
        <v>10.9689</v>
      </c>
      <c r="AB65">
        <v>11.0219</v>
      </c>
      <c r="AC65">
        <v>11.054399999999999</v>
      </c>
      <c r="AD65">
        <v>11.0753</v>
      </c>
      <c r="AE65">
        <v>11.0907</v>
      </c>
      <c r="AF65">
        <v>11.1046</v>
      </c>
      <c r="AG65">
        <v>11.1197</v>
      </c>
      <c r="AH65">
        <v>11.137600000000001</v>
      </c>
      <c r="AI65">
        <v>11.1591</v>
      </c>
      <c r="AJ65">
        <v>11.184200000000001</v>
      </c>
      <c r="AK65">
        <v>11.2127</v>
      </c>
      <c r="AL65">
        <v>11.2441</v>
      </c>
      <c r="AM65">
        <v>11.277799999999999</v>
      </c>
      <c r="AN65">
        <v>11.313000000000001</v>
      </c>
      <c r="AO65">
        <v>11.3489</v>
      </c>
      <c r="AP65" t="s">
        <v>94</v>
      </c>
      <c r="AQ65" t="s">
        <v>94</v>
      </c>
      <c r="AR65" t="s">
        <v>94</v>
      </c>
      <c r="AS65" t="s">
        <v>94</v>
      </c>
      <c r="AT65" t="s">
        <v>94</v>
      </c>
      <c r="AU65" t="s">
        <v>94</v>
      </c>
      <c r="AV65" t="s">
        <v>94</v>
      </c>
      <c r="AW65" t="s">
        <v>94</v>
      </c>
      <c r="AX65" t="s">
        <v>94</v>
      </c>
      <c r="AY65" t="s">
        <v>94</v>
      </c>
    </row>
    <row r="66" spans="1:51" x14ac:dyDescent="0.25">
      <c r="A66" s="11">
        <f>_FRED!A72</f>
        <v>30498</v>
      </c>
      <c r="B66">
        <f>VLOOKUP(Indices!$A66,_FRED!A$8:B$400,2,FALSE)</f>
        <v>1.5</v>
      </c>
      <c r="C66">
        <f>VLOOKUP(Indices!$A66,_FRED!C$8:D$400,2,FALSE)</f>
        <v>3.6912199999999999</v>
      </c>
      <c r="D66">
        <f>VLOOKUP(Indices!$A66,_FRED!E$8:F$400,2,FALSE)</f>
        <v>9.4</v>
      </c>
      <c r="E66">
        <f>VLOOKUP(Indices!$A66,_FRED!G$8:H$400,2,FALSE)</f>
        <v>5.7532199999999998</v>
      </c>
      <c r="F66">
        <f>Yields!K66</f>
        <v>11.85937065073108</v>
      </c>
      <c r="G66">
        <f>Yields!L66</f>
        <v>-2.5713704096270815</v>
      </c>
      <c r="H66">
        <f>Yields!M66</f>
        <v>1.0686663169088106</v>
      </c>
      <c r="I66">
        <f>Yields!B66</f>
        <v>9.52</v>
      </c>
      <c r="J66">
        <f>Yields!C66</f>
        <v>9.92</v>
      </c>
      <c r="K66">
        <f>Yields!D66</f>
        <v>10.3</v>
      </c>
      <c r="L66">
        <f>Yields!E66</f>
        <v>11.1</v>
      </c>
      <c r="M66">
        <f>Yields!F66</f>
        <v>11.43</v>
      </c>
      <c r="N66">
        <f>Yields!G66</f>
        <v>11.59</v>
      </c>
      <c r="O66">
        <f>Yields!H66</f>
        <v>11.64</v>
      </c>
      <c r="P66">
        <f>VLOOKUP(Indices!$A66,_FRED!AA$8:AB$400,2,FALSE)</f>
        <v>3.2299000000000002</v>
      </c>
      <c r="Q66">
        <f>Yields!N66</f>
        <v>11.061694292259844</v>
      </c>
      <c r="R66">
        <f>Yields!O66</f>
        <v>1.8566539761714935</v>
      </c>
      <c r="S66">
        <f>Yields!P66</f>
        <v>0.80617715337724771</v>
      </c>
      <c r="T66" s="13">
        <f t="shared" si="2"/>
        <v>9.1131999999999991</v>
      </c>
      <c r="U66" s="13">
        <f t="shared" si="3"/>
        <v>9.5131999999999994</v>
      </c>
      <c r="V66">
        <v>9.8932000000000002</v>
      </c>
      <c r="W66">
        <v>10.4908</v>
      </c>
      <c r="X66">
        <v>10.8668</v>
      </c>
      <c r="Y66">
        <v>11.103899999999999</v>
      </c>
      <c r="Z66">
        <v>11.254899999999999</v>
      </c>
      <c r="AA66">
        <v>11.353</v>
      </c>
      <c r="AB66">
        <v>11.418200000000001</v>
      </c>
      <c r="AC66">
        <v>11.462899999999999</v>
      </c>
      <c r="AD66">
        <v>11.4947</v>
      </c>
      <c r="AE66">
        <v>11.517899999999999</v>
      </c>
      <c r="AF66">
        <v>11.535600000000001</v>
      </c>
      <c r="AG66">
        <v>11.549300000000001</v>
      </c>
      <c r="AH66">
        <v>11.5603</v>
      </c>
      <c r="AI66">
        <v>11.5692</v>
      </c>
      <c r="AJ66">
        <v>11.576700000000001</v>
      </c>
      <c r="AK66">
        <v>11.5829</v>
      </c>
      <c r="AL66">
        <v>11.588200000000001</v>
      </c>
      <c r="AM66">
        <v>11.592700000000001</v>
      </c>
      <c r="AN66">
        <v>11.596500000000001</v>
      </c>
      <c r="AO66">
        <v>11.5999</v>
      </c>
      <c r="AP66" t="s">
        <v>94</v>
      </c>
      <c r="AQ66" t="s">
        <v>94</v>
      </c>
      <c r="AR66" t="s">
        <v>94</v>
      </c>
      <c r="AS66" t="s">
        <v>94</v>
      </c>
      <c r="AT66" t="s">
        <v>94</v>
      </c>
      <c r="AU66" t="s">
        <v>94</v>
      </c>
      <c r="AV66" t="s">
        <v>94</v>
      </c>
      <c r="AW66" t="s">
        <v>94</v>
      </c>
      <c r="AX66" t="s">
        <v>94</v>
      </c>
      <c r="AY66" t="s">
        <v>94</v>
      </c>
    </row>
    <row r="67" spans="1:51" x14ac:dyDescent="0.25">
      <c r="A67" s="11">
        <f>_FRED!A73</f>
        <v>30590</v>
      </c>
      <c r="B67">
        <f>VLOOKUP(Indices!$A67,_FRED!A$8:B$400,2,FALSE)</f>
        <v>1.56</v>
      </c>
      <c r="C67">
        <f>VLOOKUP(Indices!$A67,_FRED!C$8:D$400,2,FALSE)</f>
        <v>3.3077399999999999</v>
      </c>
      <c r="D67">
        <f>VLOOKUP(Indices!$A67,_FRED!E$8:F$400,2,FALSE)</f>
        <v>8.5</v>
      </c>
      <c r="E67">
        <f>VLOOKUP(Indices!$A67,_FRED!G$8:H$400,2,FALSE)</f>
        <v>7.8298500000000004</v>
      </c>
      <c r="F67">
        <f>Yields!K67</f>
        <v>12.038600931670903</v>
      </c>
      <c r="G67">
        <f>Yields!L67</f>
        <v>-3.2050616812633033</v>
      </c>
      <c r="H67">
        <f>Yields!M67</f>
        <v>0.89310787471773523</v>
      </c>
      <c r="I67">
        <f>Yields!B67</f>
        <v>9.16</v>
      </c>
      <c r="J67">
        <f>Yields!C67</f>
        <v>9.5500000000000007</v>
      </c>
      <c r="K67">
        <f>Yields!D67</f>
        <v>9.9499999999999993</v>
      </c>
      <c r="L67">
        <f>Yields!E67</f>
        <v>10.99</v>
      </c>
      <c r="M67">
        <f>Yields!F67</f>
        <v>11.41</v>
      </c>
      <c r="N67">
        <f>Yields!G67</f>
        <v>11.62</v>
      </c>
      <c r="O67">
        <f>Yields!H67</f>
        <v>11.69</v>
      </c>
      <c r="P67">
        <f>VLOOKUP(Indices!$A67,_FRED!AA$8:AB$400,2,FALSE)</f>
        <v>4.2123400000000002</v>
      </c>
      <c r="Q67">
        <f>Yields!N67</f>
        <v>10.95625199746341</v>
      </c>
      <c r="R67">
        <f>Yields!O67</f>
        <v>2.3276714217251611</v>
      </c>
      <c r="S67">
        <f>Yields!P67</f>
        <v>0.9790751313502053</v>
      </c>
      <c r="T67" s="13">
        <f t="shared" ref="T67:T130" si="7">I67+(V67-K67)</f>
        <v>9.4031000000000002</v>
      </c>
      <c r="U67" s="13">
        <f t="shared" ref="U67:U130" si="8">J67+(V67-K67)</f>
        <v>9.7931000000000008</v>
      </c>
      <c r="V67">
        <v>10.193099999999999</v>
      </c>
      <c r="W67">
        <v>10.791600000000001</v>
      </c>
      <c r="X67">
        <v>11.166499999999999</v>
      </c>
      <c r="Y67">
        <v>11.4026</v>
      </c>
      <c r="Z67">
        <v>11.5534</v>
      </c>
      <c r="AA67">
        <v>11.651999999999999</v>
      </c>
      <c r="AB67">
        <v>11.718299999999999</v>
      </c>
      <c r="AC67">
        <v>11.7645</v>
      </c>
      <c r="AD67">
        <v>11.797700000000001</v>
      </c>
      <c r="AE67">
        <v>11.8225</v>
      </c>
      <c r="AF67">
        <v>11.8415</v>
      </c>
      <c r="AG67">
        <v>11.8565</v>
      </c>
      <c r="AH67">
        <v>11.868600000000001</v>
      </c>
      <c r="AI67">
        <v>11.878500000000001</v>
      </c>
      <c r="AJ67">
        <v>11.886699999999999</v>
      </c>
      <c r="AK67">
        <v>11.893700000000001</v>
      </c>
      <c r="AL67">
        <v>11.8995</v>
      </c>
      <c r="AM67">
        <v>11.9046</v>
      </c>
      <c r="AN67">
        <v>11.908899999999999</v>
      </c>
      <c r="AO67">
        <v>11.912599999999999</v>
      </c>
      <c r="AP67" t="s">
        <v>94</v>
      </c>
      <c r="AQ67" t="s">
        <v>94</v>
      </c>
      <c r="AR67" t="s">
        <v>94</v>
      </c>
      <c r="AS67" t="s">
        <v>94</v>
      </c>
      <c r="AT67" t="s">
        <v>94</v>
      </c>
      <c r="AU67" t="s">
        <v>94</v>
      </c>
      <c r="AV67" t="s">
        <v>94</v>
      </c>
      <c r="AW67" t="s">
        <v>94</v>
      </c>
      <c r="AX67" t="s">
        <v>94</v>
      </c>
      <c r="AY67" t="s">
        <v>94</v>
      </c>
    </row>
    <row r="68" spans="1:51" x14ac:dyDescent="0.25">
      <c r="A68" s="11">
        <f>_FRED!A74</f>
        <v>30682</v>
      </c>
      <c r="B68">
        <f>VLOOKUP(Indices!$A68,_FRED!A$8:B$400,2,FALSE)</f>
        <v>1.5</v>
      </c>
      <c r="C68">
        <f>VLOOKUP(Indices!$A68,_FRED!C$8:D$400,2,FALSE)</f>
        <v>3.5704199999999999</v>
      </c>
      <c r="D68">
        <f>VLOOKUP(Indices!$A68,_FRED!E$8:F$400,2,FALSE)</f>
        <v>7.9</v>
      </c>
      <c r="E68">
        <f>VLOOKUP(Indices!$A68,_FRED!G$8:H$400,2,FALSE)</f>
        <v>8.5494500000000002</v>
      </c>
      <c r="F68">
        <f>Yields!K68</f>
        <v>12.37798542603055</v>
      </c>
      <c r="G68">
        <f>Yields!L68</f>
        <v>-3.1316528648436925</v>
      </c>
      <c r="H68">
        <f>Yields!M68</f>
        <v>0.33197308571075723</v>
      </c>
      <c r="I68">
        <f>Yields!B68</f>
        <v>9.5500000000000007</v>
      </c>
      <c r="J68">
        <f>Yields!C68</f>
        <v>9.8800000000000008</v>
      </c>
      <c r="K68">
        <f>Yields!D68</f>
        <v>10.19</v>
      </c>
      <c r="L68">
        <f>Yields!E68</f>
        <v>11.2</v>
      </c>
      <c r="M68">
        <f>Yields!F68</f>
        <v>11.65</v>
      </c>
      <c r="N68">
        <f>Yields!G68</f>
        <v>11.87</v>
      </c>
      <c r="O68">
        <f>Yields!H68</f>
        <v>11.95</v>
      </c>
      <c r="P68">
        <f>VLOOKUP(Indices!$A68,_FRED!AA$8:AB$400,2,FALSE)</f>
        <v>5.0034200000000002</v>
      </c>
      <c r="Q68">
        <f>Yields!N68</f>
        <v>11.212578009174726</v>
      </c>
      <c r="R68">
        <f>Yields!O68</f>
        <v>2.2940822975450308</v>
      </c>
      <c r="S68">
        <f>Yields!P68</f>
        <v>0.91457331128959307</v>
      </c>
      <c r="T68" s="13">
        <f t="shared" si="7"/>
        <v>10.329200000000002</v>
      </c>
      <c r="U68" s="13">
        <f t="shared" si="8"/>
        <v>10.659200000000002</v>
      </c>
      <c r="V68">
        <v>10.969200000000001</v>
      </c>
      <c r="W68">
        <v>11.5085</v>
      </c>
      <c r="X68">
        <v>11.8652</v>
      </c>
      <c r="Y68">
        <v>12.0985</v>
      </c>
      <c r="Z68">
        <v>12.2494</v>
      </c>
      <c r="AA68">
        <v>12.345700000000001</v>
      </c>
      <c r="AB68">
        <v>12.405900000000001</v>
      </c>
      <c r="AC68">
        <v>12.442600000000001</v>
      </c>
      <c r="AD68">
        <v>12.464</v>
      </c>
      <c r="AE68">
        <v>12.4757</v>
      </c>
      <c r="AF68">
        <v>12.481199999999999</v>
      </c>
      <c r="AG68">
        <v>12.482900000000001</v>
      </c>
      <c r="AH68">
        <v>12.4824</v>
      </c>
      <c r="AI68">
        <v>12.480600000000001</v>
      </c>
      <c r="AJ68">
        <v>12.478199999999999</v>
      </c>
      <c r="AK68">
        <v>12.4755</v>
      </c>
      <c r="AL68">
        <v>12.472799999999999</v>
      </c>
      <c r="AM68">
        <v>12.4702</v>
      </c>
      <c r="AN68">
        <v>12.4678</v>
      </c>
      <c r="AO68">
        <v>12.4656</v>
      </c>
      <c r="AP68" t="s">
        <v>94</v>
      </c>
      <c r="AQ68" t="s">
        <v>94</v>
      </c>
      <c r="AR68" t="s">
        <v>94</v>
      </c>
      <c r="AS68" t="s">
        <v>94</v>
      </c>
      <c r="AT68" t="s">
        <v>94</v>
      </c>
      <c r="AU68" t="s">
        <v>94</v>
      </c>
      <c r="AV68" t="s">
        <v>94</v>
      </c>
      <c r="AW68" t="s">
        <v>94</v>
      </c>
      <c r="AX68" t="s">
        <v>94</v>
      </c>
      <c r="AY68" t="s">
        <v>94</v>
      </c>
    </row>
    <row r="69" spans="1:51" x14ac:dyDescent="0.25">
      <c r="A69" s="11">
        <f>_FRED!A75</f>
        <v>30773</v>
      </c>
      <c r="B69">
        <f>VLOOKUP(Indices!$A69,_FRED!A$8:B$400,2,FALSE)</f>
        <v>0.96</v>
      </c>
      <c r="C69">
        <f>VLOOKUP(Indices!$A69,_FRED!C$8:D$400,2,FALSE)</f>
        <v>3.7397900000000002</v>
      </c>
      <c r="D69">
        <f>VLOOKUP(Indices!$A69,_FRED!E$8:F$400,2,FALSE)</f>
        <v>7.4</v>
      </c>
      <c r="E69">
        <f>VLOOKUP(Indices!$A69,_FRED!G$8:H$400,2,FALSE)</f>
        <v>7.9916200000000002</v>
      </c>
      <c r="F69">
        <f>Yields!K69</f>
        <v>13.286852572926417</v>
      </c>
      <c r="G69">
        <f>Yields!L69</f>
        <v>-3.4256618911132914</v>
      </c>
      <c r="H69">
        <f>Yields!M69</f>
        <v>2.7641165770716256</v>
      </c>
      <c r="I69">
        <f>Yields!B69</f>
        <v>10.19</v>
      </c>
      <c r="J69">
        <f>Yields!C69</f>
        <v>10.92</v>
      </c>
      <c r="K69">
        <f>Yields!D69</f>
        <v>11.56</v>
      </c>
      <c r="L69">
        <f>Yields!E69</f>
        <v>12.65</v>
      </c>
      <c r="M69">
        <f>Yields!F69</f>
        <v>13.02</v>
      </c>
      <c r="N69">
        <f>Yields!G69</f>
        <v>13.16</v>
      </c>
      <c r="O69">
        <f>Yields!H69</f>
        <v>13.21</v>
      </c>
      <c r="P69">
        <f>VLOOKUP(Indices!$A69,_FRED!AA$8:AB$400,2,FALSE)</f>
        <v>5.2578399999999998</v>
      </c>
      <c r="Q69">
        <f>Yields!N69</f>
        <v>12.491170926518787</v>
      </c>
      <c r="R69">
        <f>Yields!O69</f>
        <v>2.4230730281728352</v>
      </c>
      <c r="S69">
        <f>Yields!P69</f>
        <v>1.1840384482519744</v>
      </c>
      <c r="T69" s="13">
        <f t="shared" si="7"/>
        <v>10.955499999999999</v>
      </c>
      <c r="U69" s="13">
        <f t="shared" si="8"/>
        <v>11.685499999999999</v>
      </c>
      <c r="V69">
        <v>12.3255</v>
      </c>
      <c r="W69">
        <v>13.092599999999999</v>
      </c>
      <c r="X69">
        <v>13.392899999999999</v>
      </c>
      <c r="Y69">
        <v>13.5404</v>
      </c>
      <c r="Z69">
        <v>13.6267</v>
      </c>
      <c r="AA69">
        <v>13.683299999999999</v>
      </c>
      <c r="AB69">
        <v>13.723000000000001</v>
      </c>
      <c r="AC69">
        <v>13.7522</v>
      </c>
      <c r="AD69">
        <v>13.7744</v>
      </c>
      <c r="AE69">
        <v>13.791700000000001</v>
      </c>
      <c r="AF69">
        <v>13.805400000000001</v>
      </c>
      <c r="AG69">
        <v>13.8165</v>
      </c>
      <c r="AH69">
        <v>13.8255</v>
      </c>
      <c r="AI69">
        <v>13.833</v>
      </c>
      <c r="AJ69">
        <v>13.8392</v>
      </c>
      <c r="AK69">
        <v>13.8444</v>
      </c>
      <c r="AL69">
        <v>13.848800000000001</v>
      </c>
      <c r="AM69">
        <v>13.852499999999999</v>
      </c>
      <c r="AN69">
        <v>13.855600000000001</v>
      </c>
      <c r="AO69">
        <v>13.8583</v>
      </c>
      <c r="AP69" t="s">
        <v>94</v>
      </c>
      <c r="AQ69" t="s">
        <v>94</v>
      </c>
      <c r="AR69" t="s">
        <v>94</v>
      </c>
      <c r="AS69" t="s">
        <v>94</v>
      </c>
      <c r="AT69" t="s">
        <v>94</v>
      </c>
      <c r="AU69" t="s">
        <v>94</v>
      </c>
      <c r="AV69" t="s">
        <v>94</v>
      </c>
      <c r="AW69" t="s">
        <v>94</v>
      </c>
      <c r="AX69" t="s">
        <v>94</v>
      </c>
      <c r="AY69" t="s">
        <v>94</v>
      </c>
    </row>
    <row r="70" spans="1:51" x14ac:dyDescent="0.25">
      <c r="A70" s="11">
        <f>_FRED!A76</f>
        <v>30864</v>
      </c>
      <c r="B70">
        <f>VLOOKUP(Indices!$A70,_FRED!A$8:B$400,2,FALSE)</f>
        <v>0.44</v>
      </c>
      <c r="C70">
        <f>VLOOKUP(Indices!$A70,_FRED!C$8:D$400,2,FALSE)</f>
        <v>3.4966499999999998</v>
      </c>
      <c r="D70">
        <f>VLOOKUP(Indices!$A70,_FRED!E$8:F$400,2,FALSE)</f>
        <v>7.4</v>
      </c>
      <c r="E70">
        <f>VLOOKUP(Indices!$A70,_FRED!G$8:H$400,2,FALSE)</f>
        <v>6.9606399999999997</v>
      </c>
      <c r="F70">
        <f>Yields!K70</f>
        <v>12.800139240522768</v>
      </c>
      <c r="G70">
        <f>Yields!L70</f>
        <v>-2.3709047037973283</v>
      </c>
      <c r="H70">
        <f>Yields!M70</f>
        <v>2.8612360441105338</v>
      </c>
      <c r="I70">
        <f>Yields!B70</f>
        <v>10.75</v>
      </c>
      <c r="J70">
        <f>Yields!C70</f>
        <v>11.28</v>
      </c>
      <c r="K70">
        <f>Yields!D70</f>
        <v>11.82</v>
      </c>
      <c r="L70">
        <f>Yields!E70</f>
        <v>12.64</v>
      </c>
      <c r="M70">
        <f>Yields!F70</f>
        <v>12.84</v>
      </c>
      <c r="N70">
        <f>Yields!G70</f>
        <v>12.9</v>
      </c>
      <c r="O70">
        <f>Yields!H70</f>
        <v>12.87</v>
      </c>
      <c r="P70">
        <f>VLOOKUP(Indices!$A70,_FRED!AA$8:AB$400,2,FALSE)</f>
        <v>5.26</v>
      </c>
      <c r="Q70">
        <f>Yields!N70</f>
        <v>12.436149757291609</v>
      </c>
      <c r="R70">
        <f>Yields!O70</f>
        <v>1.6341644860191948</v>
      </c>
      <c r="S70">
        <f>Yields!P70</f>
        <v>0.93312058380677865</v>
      </c>
      <c r="T70" s="13">
        <f t="shared" si="7"/>
        <v>10.4353</v>
      </c>
      <c r="U70" s="13">
        <f t="shared" si="8"/>
        <v>10.965299999999999</v>
      </c>
      <c r="V70">
        <v>11.5053</v>
      </c>
      <c r="W70">
        <v>12.015700000000001</v>
      </c>
      <c r="X70">
        <v>12.2676</v>
      </c>
      <c r="Y70">
        <v>12.385999999999999</v>
      </c>
      <c r="Z70">
        <v>12.4369</v>
      </c>
      <c r="AA70">
        <v>12.4544</v>
      </c>
      <c r="AB70">
        <v>12.456</v>
      </c>
      <c r="AC70">
        <v>12.450699999999999</v>
      </c>
      <c r="AD70">
        <v>12.4428</v>
      </c>
      <c r="AE70">
        <v>12.4344</v>
      </c>
      <c r="AF70">
        <v>12.426500000000001</v>
      </c>
      <c r="AG70">
        <v>12.4193</v>
      </c>
      <c r="AH70">
        <v>12.4131</v>
      </c>
      <c r="AI70">
        <v>12.4077</v>
      </c>
      <c r="AJ70">
        <v>12.4031</v>
      </c>
      <c r="AK70">
        <v>12.399100000000001</v>
      </c>
      <c r="AL70">
        <v>12.3957</v>
      </c>
      <c r="AM70">
        <v>12.3927</v>
      </c>
      <c r="AN70">
        <v>12.3901</v>
      </c>
      <c r="AO70">
        <v>12.3879</v>
      </c>
      <c r="AP70" t="s">
        <v>94</v>
      </c>
      <c r="AQ70" t="s">
        <v>94</v>
      </c>
      <c r="AR70" t="s">
        <v>94</v>
      </c>
      <c r="AS70" t="s">
        <v>94</v>
      </c>
      <c r="AT70" t="s">
        <v>94</v>
      </c>
      <c r="AU70" t="s">
        <v>94</v>
      </c>
      <c r="AV70" t="s">
        <v>94</v>
      </c>
      <c r="AW70" t="s">
        <v>94</v>
      </c>
      <c r="AX70" t="s">
        <v>94</v>
      </c>
      <c r="AY70" t="s">
        <v>94</v>
      </c>
    </row>
    <row r="71" spans="1:51" x14ac:dyDescent="0.25">
      <c r="A71" s="11">
        <f>_FRED!A77</f>
        <v>30956</v>
      </c>
      <c r="B71">
        <f>VLOOKUP(Indices!$A71,_FRED!A$8:B$400,2,FALSE)</f>
        <v>0.28999999999999998</v>
      </c>
      <c r="C71">
        <f>VLOOKUP(Indices!$A71,_FRED!C$8:D$400,2,FALSE)</f>
        <v>3.4305300000000001</v>
      </c>
      <c r="D71">
        <f>VLOOKUP(Indices!$A71,_FRED!E$8:F$400,2,FALSE)</f>
        <v>7.3</v>
      </c>
      <c r="E71">
        <f>VLOOKUP(Indices!$A71,_FRED!G$8:H$400,2,FALSE)</f>
        <v>5.6345099999999997</v>
      </c>
      <c r="F71">
        <f>Yields!K71</f>
        <v>12.041161880240093</v>
      </c>
      <c r="G71">
        <f>Yields!L71</f>
        <v>-3.2474508482708968</v>
      </c>
      <c r="H71">
        <f>Yields!M71</f>
        <v>1.4121256655961218</v>
      </c>
      <c r="I71">
        <f>Yields!B71</f>
        <v>9.16</v>
      </c>
      <c r="J71">
        <f>Yields!C71</f>
        <v>9.58</v>
      </c>
      <c r="K71">
        <f>Yields!D71</f>
        <v>10.050000000000001</v>
      </c>
      <c r="L71">
        <f>Yields!E71</f>
        <v>11.13</v>
      </c>
      <c r="M71">
        <f>Yields!F71</f>
        <v>11.51</v>
      </c>
      <c r="N71">
        <f>Yields!G71</f>
        <v>11.72</v>
      </c>
      <c r="O71">
        <f>Yields!H71</f>
        <v>11.76</v>
      </c>
      <c r="P71">
        <f>VLOOKUP(Indices!$A71,_FRED!AA$8:AB$400,2,FALSE)</f>
        <v>4.9628800000000002</v>
      </c>
      <c r="Q71">
        <f>Yields!N71</f>
        <v>11.044972150790079</v>
      </c>
      <c r="R71">
        <f>Yields!O71</f>
        <v>2.3376904003713905</v>
      </c>
      <c r="S71">
        <f>Yields!P71</f>
        <v>1.0430081948217973</v>
      </c>
      <c r="T71" s="13">
        <f t="shared" si="7"/>
        <v>8.4209999999999994</v>
      </c>
      <c r="U71" s="13">
        <f t="shared" si="8"/>
        <v>8.8409999999999993</v>
      </c>
      <c r="V71">
        <v>9.3109999999999999</v>
      </c>
      <c r="W71">
        <v>10.151300000000001</v>
      </c>
      <c r="X71">
        <v>10.6684</v>
      </c>
      <c r="Y71">
        <v>10.9922</v>
      </c>
      <c r="Z71">
        <v>11.1998</v>
      </c>
      <c r="AA71">
        <v>11.3368</v>
      </c>
      <c r="AB71">
        <v>11.430300000000001</v>
      </c>
      <c r="AC71">
        <v>11.4962</v>
      </c>
      <c r="AD71">
        <v>11.5444</v>
      </c>
      <c r="AE71">
        <v>11.5808</v>
      </c>
      <c r="AF71">
        <v>11.609</v>
      </c>
      <c r="AG71">
        <v>11.631399999999999</v>
      </c>
      <c r="AH71">
        <v>11.6495</v>
      </c>
      <c r="AI71">
        <v>11.6645</v>
      </c>
      <c r="AJ71">
        <v>11.677</v>
      </c>
      <c r="AK71">
        <v>11.6875</v>
      </c>
      <c r="AL71">
        <v>11.696400000000001</v>
      </c>
      <c r="AM71">
        <v>11.7041</v>
      </c>
      <c r="AN71">
        <v>11.710599999999999</v>
      </c>
      <c r="AO71">
        <v>11.7163</v>
      </c>
      <c r="AP71" t="s">
        <v>94</v>
      </c>
      <c r="AQ71" t="s">
        <v>94</v>
      </c>
      <c r="AR71" t="s">
        <v>94</v>
      </c>
      <c r="AS71" t="s">
        <v>94</v>
      </c>
      <c r="AT71" t="s">
        <v>94</v>
      </c>
      <c r="AU71" t="s">
        <v>94</v>
      </c>
      <c r="AV71" t="s">
        <v>94</v>
      </c>
      <c r="AW71" t="s">
        <v>94</v>
      </c>
      <c r="AX71" t="s">
        <v>94</v>
      </c>
      <c r="AY71" t="s">
        <v>94</v>
      </c>
    </row>
    <row r="72" spans="1:51" x14ac:dyDescent="0.25">
      <c r="A72" s="11">
        <f>_FRED!A78</f>
        <v>31048</v>
      </c>
      <c r="B72">
        <f>VLOOKUP(Indices!$A72,_FRED!A$8:B$400,2,FALSE)</f>
        <v>0.12</v>
      </c>
      <c r="C72">
        <f>VLOOKUP(Indices!$A72,_FRED!C$8:D$400,2,FALSE)</f>
        <v>3.51851</v>
      </c>
      <c r="D72">
        <f>VLOOKUP(Indices!$A72,_FRED!E$8:F$400,2,FALSE)</f>
        <v>7.2</v>
      </c>
      <c r="E72">
        <f>VLOOKUP(Indices!$A72,_FRED!G$8:H$400,2,FALSE)</f>
        <v>4.6060600000000003</v>
      </c>
      <c r="F72">
        <f>Yields!K72</f>
        <v>12.07228084954631</v>
      </c>
      <c r="G72">
        <f>Yields!L72</f>
        <v>-3.992373679486942</v>
      </c>
      <c r="H72">
        <f>Yields!M72</f>
        <v>0.80438712754738617</v>
      </c>
      <c r="I72">
        <f>Yields!B72</f>
        <v>8.4600000000000009</v>
      </c>
      <c r="J72">
        <f>Yields!C72</f>
        <v>8.93</v>
      </c>
      <c r="K72">
        <f>Yields!D72</f>
        <v>9.4</v>
      </c>
      <c r="L72">
        <f>Yields!E72</f>
        <v>10.68</v>
      </c>
      <c r="M72">
        <f>Yields!F72</f>
        <v>11.2</v>
      </c>
      <c r="N72">
        <f>Yields!G72</f>
        <v>11.51</v>
      </c>
      <c r="O72">
        <f>Yields!H72</f>
        <v>11.59</v>
      </c>
      <c r="P72">
        <f>VLOOKUP(Indices!$A72,_FRED!AA$8:AB$400,2,FALSE)</f>
        <v>4.6677600000000004</v>
      </c>
      <c r="Q72">
        <f>Yields!N72</f>
        <v>10.663081033924662</v>
      </c>
      <c r="R72">
        <f>Yields!O72</f>
        <v>2.9128752656188563</v>
      </c>
      <c r="S72">
        <f>Yields!P72</f>
        <v>1.1880655253912265</v>
      </c>
      <c r="T72" s="13">
        <f t="shared" si="7"/>
        <v>8.7855000000000008</v>
      </c>
      <c r="U72" s="13">
        <f t="shared" si="8"/>
        <v>9.2554999999999996</v>
      </c>
      <c r="V72">
        <v>9.7255000000000003</v>
      </c>
      <c r="W72">
        <v>10.482900000000001</v>
      </c>
      <c r="X72">
        <v>10.933299999999999</v>
      </c>
      <c r="Y72">
        <v>11.2089</v>
      </c>
      <c r="Z72">
        <v>11.384399999999999</v>
      </c>
      <c r="AA72">
        <v>11.501799999999999</v>
      </c>
      <c r="AB72">
        <v>11.5847</v>
      </c>
      <c r="AC72">
        <v>11.646100000000001</v>
      </c>
      <c r="AD72">
        <v>11.6936</v>
      </c>
      <c r="AE72">
        <v>11.7317</v>
      </c>
      <c r="AF72">
        <v>11.7629</v>
      </c>
      <c r="AG72">
        <v>11.789</v>
      </c>
      <c r="AH72">
        <v>11.8109</v>
      </c>
      <c r="AI72">
        <v>11.829599999999999</v>
      </c>
      <c r="AJ72">
        <v>11.845599999999999</v>
      </c>
      <c r="AK72">
        <v>11.859299999999999</v>
      </c>
      <c r="AL72">
        <v>11.8711</v>
      </c>
      <c r="AM72">
        <v>11.8813</v>
      </c>
      <c r="AN72">
        <v>11.8902</v>
      </c>
      <c r="AO72">
        <v>11.8978</v>
      </c>
      <c r="AP72" t="s">
        <v>94</v>
      </c>
      <c r="AQ72" t="s">
        <v>94</v>
      </c>
      <c r="AR72" t="s">
        <v>94</v>
      </c>
      <c r="AS72" t="s">
        <v>94</v>
      </c>
      <c r="AT72" t="s">
        <v>94</v>
      </c>
      <c r="AU72" t="s">
        <v>94</v>
      </c>
      <c r="AV72" t="s">
        <v>94</v>
      </c>
      <c r="AW72" t="s">
        <v>94</v>
      </c>
      <c r="AX72" t="s">
        <v>94</v>
      </c>
      <c r="AY72" t="s">
        <v>94</v>
      </c>
    </row>
    <row r="73" spans="1:51" x14ac:dyDescent="0.25">
      <c r="A73" s="11">
        <f>_FRED!A79</f>
        <v>31138</v>
      </c>
      <c r="B73">
        <f>VLOOKUP(Indices!$A73,_FRED!A$8:B$400,2,FALSE)</f>
        <v>0.03</v>
      </c>
      <c r="C73">
        <f>VLOOKUP(Indices!$A73,_FRED!C$8:D$400,2,FALSE)</f>
        <v>3.2900800000000001</v>
      </c>
      <c r="D73">
        <f>VLOOKUP(Indices!$A73,_FRED!E$8:F$400,2,FALSE)</f>
        <v>7.3</v>
      </c>
      <c r="E73">
        <f>VLOOKUP(Indices!$A73,_FRED!G$8:H$400,2,FALSE)</f>
        <v>3.7420900000000001</v>
      </c>
      <c r="F73">
        <f>Yields!K73</f>
        <v>11.458074612009504</v>
      </c>
      <c r="G73">
        <f>Yields!L73</f>
        <v>-4.0930226200124897</v>
      </c>
      <c r="H73">
        <f>Yields!M73</f>
        <v>-0.12121724595039041</v>
      </c>
      <c r="I73">
        <f>Yields!B73</f>
        <v>7.72</v>
      </c>
      <c r="J73">
        <f>Yields!C73</f>
        <v>8.09</v>
      </c>
      <c r="K73">
        <f>Yields!D73</f>
        <v>8.48</v>
      </c>
      <c r="L73">
        <f>Yields!E73</f>
        <v>9.77</v>
      </c>
      <c r="M73">
        <f>Yields!F73</f>
        <v>10.33</v>
      </c>
      <c r="N73">
        <f>Yields!G73</f>
        <v>10.72</v>
      </c>
      <c r="O73">
        <f>Yields!H73</f>
        <v>10.82</v>
      </c>
      <c r="P73">
        <f>VLOOKUP(Indices!$A73,_FRED!AA$8:AB$400,2,FALSE)</f>
        <v>4.4831899999999996</v>
      </c>
      <c r="Q73">
        <f>Yields!N73</f>
        <v>9.8256995199106996</v>
      </c>
      <c r="R73">
        <f>Yields!O73</f>
        <v>3.0245564378556047</v>
      </c>
      <c r="S73">
        <f>Yields!P73</f>
        <v>1.1277751351822474</v>
      </c>
      <c r="T73" s="13">
        <f t="shared" si="7"/>
        <v>7.1967999999999996</v>
      </c>
      <c r="U73" s="13">
        <f t="shared" si="8"/>
        <v>7.5667999999999997</v>
      </c>
      <c r="V73">
        <v>7.9568000000000003</v>
      </c>
      <c r="W73">
        <v>8.7483000000000004</v>
      </c>
      <c r="X73">
        <v>9.2980999999999998</v>
      </c>
      <c r="Y73">
        <v>9.673</v>
      </c>
      <c r="Z73">
        <v>9.9245999999999999</v>
      </c>
      <c r="AA73">
        <v>10.091900000000001</v>
      </c>
      <c r="AB73">
        <v>10.2033</v>
      </c>
      <c r="AC73">
        <v>10.279299999999999</v>
      </c>
      <c r="AD73">
        <v>10.334199999999999</v>
      </c>
      <c r="AE73">
        <v>10.378</v>
      </c>
      <c r="AF73">
        <v>10.417199999999999</v>
      </c>
      <c r="AG73">
        <v>10.456</v>
      </c>
      <c r="AH73">
        <v>10.496700000000001</v>
      </c>
      <c r="AI73">
        <v>10.5405</v>
      </c>
      <c r="AJ73">
        <v>10.5875</v>
      </c>
      <c r="AK73">
        <v>10.6374</v>
      </c>
      <c r="AL73">
        <v>10.689299999999999</v>
      </c>
      <c r="AM73">
        <v>10.7425</v>
      </c>
      <c r="AN73">
        <v>10.7958</v>
      </c>
      <c r="AO73">
        <v>10.8483</v>
      </c>
      <c r="AP73" t="s">
        <v>94</v>
      </c>
      <c r="AQ73" t="s">
        <v>94</v>
      </c>
      <c r="AR73" t="s">
        <v>94</v>
      </c>
      <c r="AS73" t="s">
        <v>94</v>
      </c>
      <c r="AT73" t="s">
        <v>94</v>
      </c>
      <c r="AU73" t="s">
        <v>94</v>
      </c>
      <c r="AV73" t="s">
        <v>94</v>
      </c>
      <c r="AW73" t="s">
        <v>94</v>
      </c>
      <c r="AX73" t="s">
        <v>94</v>
      </c>
      <c r="AY73" t="s">
        <v>94</v>
      </c>
    </row>
    <row r="74" spans="1:51" x14ac:dyDescent="0.25">
      <c r="A74" s="11">
        <f>_FRED!A80</f>
        <v>31229</v>
      </c>
      <c r="B74">
        <f>VLOOKUP(Indices!$A74,_FRED!A$8:B$400,2,FALSE)</f>
        <v>-0.01</v>
      </c>
      <c r="C74">
        <f>VLOOKUP(Indices!$A74,_FRED!C$8:D$400,2,FALSE)</f>
        <v>3.0535899999999998</v>
      </c>
      <c r="D74">
        <f>VLOOKUP(Indices!$A74,_FRED!E$8:F$400,2,FALSE)</f>
        <v>7.2</v>
      </c>
      <c r="E74">
        <f>VLOOKUP(Indices!$A74,_FRED!G$8:H$400,2,FALSE)</f>
        <v>4.3298100000000002</v>
      </c>
      <c r="F74">
        <f>Yields!K74</f>
        <v>10.995705952315591</v>
      </c>
      <c r="G74">
        <f>Yields!L74</f>
        <v>-3.9983316556361794</v>
      </c>
      <c r="H74">
        <f>Yields!M74</f>
        <v>-0.47766771518429607</v>
      </c>
      <c r="I74">
        <f>Yields!B74</f>
        <v>7.34</v>
      </c>
      <c r="J74">
        <f>Yields!C74</f>
        <v>7.64</v>
      </c>
      <c r="K74">
        <f>Yields!D74</f>
        <v>7.99</v>
      </c>
      <c r="L74">
        <f>Yields!E74</f>
        <v>9.2799999999999994</v>
      </c>
      <c r="M74">
        <f>Yields!F74</f>
        <v>9.77</v>
      </c>
      <c r="N74">
        <f>Yields!G74</f>
        <v>10.199999999999999</v>
      </c>
      <c r="O74">
        <f>Yields!H74</f>
        <v>10.34</v>
      </c>
      <c r="P74">
        <f>VLOOKUP(Indices!$A74,_FRED!AA$8:AB$400,2,FALSE)</f>
        <v>4.1110100000000003</v>
      </c>
      <c r="Q74">
        <f>Yields!N74</f>
        <v>9.3313482181985883</v>
      </c>
      <c r="R74">
        <f>Yields!O74</f>
        <v>2.9731282147726947</v>
      </c>
      <c r="S74">
        <f>Yields!P74</f>
        <v>1.0416368317983054</v>
      </c>
      <c r="T74" s="13">
        <f t="shared" si="7"/>
        <v>7.5128000000000004</v>
      </c>
      <c r="U74" s="13">
        <f t="shared" si="8"/>
        <v>7.8128000000000002</v>
      </c>
      <c r="V74">
        <v>8.1628000000000007</v>
      </c>
      <c r="W74">
        <v>8.9230999999999998</v>
      </c>
      <c r="X74">
        <v>9.4140999999999995</v>
      </c>
      <c r="Y74">
        <v>9.734</v>
      </c>
      <c r="Z74">
        <v>9.9481999999999999</v>
      </c>
      <c r="AA74">
        <v>10.099</v>
      </c>
      <c r="AB74">
        <v>10.2127</v>
      </c>
      <c r="AC74">
        <v>10.3055</v>
      </c>
      <c r="AD74">
        <v>10.3866</v>
      </c>
      <c r="AE74">
        <v>10.461399999999999</v>
      </c>
      <c r="AF74">
        <v>10.5322</v>
      </c>
      <c r="AG74">
        <v>10.600199999999999</v>
      </c>
      <c r="AH74">
        <v>10.6655</v>
      </c>
      <c r="AI74">
        <v>10.7279</v>
      </c>
      <c r="AJ74">
        <v>10.787000000000001</v>
      </c>
      <c r="AK74">
        <v>10.8424</v>
      </c>
      <c r="AL74">
        <v>10.8939</v>
      </c>
      <c r="AM74">
        <v>10.9413</v>
      </c>
      <c r="AN74">
        <v>10.984500000000001</v>
      </c>
      <c r="AO74">
        <v>11.0237</v>
      </c>
      <c r="AP74" t="s">
        <v>94</v>
      </c>
      <c r="AQ74" t="s">
        <v>94</v>
      </c>
      <c r="AR74" t="s">
        <v>94</v>
      </c>
      <c r="AS74" t="s">
        <v>94</v>
      </c>
      <c r="AT74" t="s">
        <v>94</v>
      </c>
      <c r="AU74" t="s">
        <v>94</v>
      </c>
      <c r="AV74" t="s">
        <v>94</v>
      </c>
      <c r="AW74" t="s">
        <v>94</v>
      </c>
      <c r="AX74" t="s">
        <v>94</v>
      </c>
      <c r="AY74" t="s">
        <v>94</v>
      </c>
    </row>
    <row r="75" spans="1:51" x14ac:dyDescent="0.25">
      <c r="A75" s="11">
        <f>_FRED!A81</f>
        <v>31321</v>
      </c>
      <c r="B75">
        <f>VLOOKUP(Indices!$A75,_FRED!A$8:B$400,2,FALSE)</f>
        <v>0.18</v>
      </c>
      <c r="C75">
        <f>VLOOKUP(Indices!$A75,_FRED!C$8:D$400,2,FALSE)</f>
        <v>2.9583300000000001</v>
      </c>
      <c r="D75">
        <f>VLOOKUP(Indices!$A75,_FRED!E$8:F$400,2,FALSE)</f>
        <v>7</v>
      </c>
      <c r="E75">
        <f>VLOOKUP(Indices!$A75,_FRED!G$8:H$400,2,FALSE)</f>
        <v>4.2806899999999999</v>
      </c>
      <c r="F75">
        <f>Yields!K75</f>
        <v>10.346770127920308</v>
      </c>
      <c r="G75">
        <f>Yields!L75</f>
        <v>-3.1609571658490063</v>
      </c>
      <c r="H75">
        <f>Yields!M75</f>
        <v>-0.88128684631772813</v>
      </c>
      <c r="I75">
        <f>Yields!B75</f>
        <v>7.4</v>
      </c>
      <c r="J75">
        <f>Yields!C75</f>
        <v>7.63</v>
      </c>
      <c r="K75">
        <f>Yields!D75</f>
        <v>7.86</v>
      </c>
      <c r="L75">
        <f>Yields!E75</f>
        <v>8.85</v>
      </c>
      <c r="M75">
        <f>Yields!F75</f>
        <v>9.24</v>
      </c>
      <c r="N75">
        <f>Yields!G75</f>
        <v>9.6199999999999992</v>
      </c>
      <c r="O75">
        <f>Yields!H75</f>
        <v>9.77</v>
      </c>
      <c r="P75">
        <f>VLOOKUP(Indices!$A75,_FRED!AA$8:AB$400,2,FALSE)</f>
        <v>4.2576599999999996</v>
      </c>
      <c r="Q75">
        <f>Yields!N75</f>
        <v>8.9324273784435597</v>
      </c>
      <c r="R75">
        <f>Yields!O75</f>
        <v>2.3752276221964479</v>
      </c>
      <c r="S75">
        <f>Yields!P75</f>
        <v>0.75289457887854905</v>
      </c>
      <c r="T75" s="13">
        <f t="shared" si="7"/>
        <v>7.2899000000000003</v>
      </c>
      <c r="U75" s="13">
        <f t="shared" si="8"/>
        <v>7.5198999999999998</v>
      </c>
      <c r="V75">
        <v>7.7499000000000002</v>
      </c>
      <c r="W75">
        <v>8.0789000000000009</v>
      </c>
      <c r="X75">
        <v>8.3308</v>
      </c>
      <c r="Y75">
        <v>8.5289000000000001</v>
      </c>
      <c r="Z75">
        <v>8.6890999999999998</v>
      </c>
      <c r="AA75">
        <v>8.8219999999999992</v>
      </c>
      <c r="AB75">
        <v>8.9346999999999994</v>
      </c>
      <c r="AC75">
        <v>9.0320999999999998</v>
      </c>
      <c r="AD75">
        <v>9.1173999999999999</v>
      </c>
      <c r="AE75">
        <v>9.1928999999999998</v>
      </c>
      <c r="AF75">
        <v>9.26</v>
      </c>
      <c r="AG75">
        <v>9.3201000000000001</v>
      </c>
      <c r="AH75">
        <v>9.3737999999999992</v>
      </c>
      <c r="AI75">
        <v>9.4220000000000006</v>
      </c>
      <c r="AJ75">
        <v>9.4651999999999994</v>
      </c>
      <c r="AK75">
        <v>9.5038999999999998</v>
      </c>
      <c r="AL75">
        <v>9.5385000000000009</v>
      </c>
      <c r="AM75">
        <v>9.5694999999999997</v>
      </c>
      <c r="AN75">
        <v>9.5972000000000008</v>
      </c>
      <c r="AO75">
        <v>9.6219000000000001</v>
      </c>
      <c r="AP75">
        <v>9.6440000000000001</v>
      </c>
      <c r="AQ75">
        <v>9.6636000000000006</v>
      </c>
      <c r="AR75">
        <v>9.6812000000000005</v>
      </c>
      <c r="AS75">
        <v>9.6967999999999996</v>
      </c>
      <c r="AT75">
        <v>9.7106999999999992</v>
      </c>
      <c r="AU75">
        <v>9.7231000000000005</v>
      </c>
      <c r="AV75">
        <v>9.7341999999999995</v>
      </c>
      <c r="AW75">
        <v>9.7439999999999998</v>
      </c>
      <c r="AX75">
        <v>9.7528000000000006</v>
      </c>
      <c r="AY75">
        <v>9.7606000000000002</v>
      </c>
    </row>
    <row r="76" spans="1:51" x14ac:dyDescent="0.25">
      <c r="A76" s="11">
        <f>_FRED!A82</f>
        <v>31413</v>
      </c>
      <c r="B76">
        <f>VLOOKUP(Indices!$A76,_FRED!A$8:B$400,2,FALSE)</f>
        <v>0.21</v>
      </c>
      <c r="C76">
        <f>VLOOKUP(Indices!$A76,_FRED!C$8:D$400,2,FALSE)</f>
        <v>2.2847499999999998</v>
      </c>
      <c r="D76">
        <f>VLOOKUP(Indices!$A76,_FRED!E$8:F$400,2,FALSE)</f>
        <v>7</v>
      </c>
      <c r="E76">
        <f>VLOOKUP(Indices!$A76,_FRED!G$8:H$400,2,FALSE)</f>
        <v>4.2117899999999997</v>
      </c>
      <c r="F76">
        <f>Yields!K76</f>
        <v>8.9210924401606899</v>
      </c>
      <c r="G76">
        <f>Yields!L76</f>
        <v>-1.8216638978871043</v>
      </c>
      <c r="H76">
        <f>Yields!M76</f>
        <v>-0.8552387286194687</v>
      </c>
      <c r="I76">
        <f>Yields!B76</f>
        <v>7.12</v>
      </c>
      <c r="J76">
        <f>Yields!C76</f>
        <v>7.3</v>
      </c>
      <c r="K76">
        <f>Yields!D76</f>
        <v>7.46</v>
      </c>
      <c r="L76">
        <f>Yields!E76</f>
        <v>7.94</v>
      </c>
      <c r="M76">
        <f>Yields!F76</f>
        <v>8.17</v>
      </c>
      <c r="N76">
        <f>Yields!G76</f>
        <v>8.43</v>
      </c>
      <c r="O76">
        <f>Yields!H76</f>
        <v>8.57</v>
      </c>
      <c r="P76">
        <f>VLOOKUP(Indices!$A76,_FRED!AA$8:AB$400,2,FALSE)</f>
        <v>4.2431200000000002</v>
      </c>
      <c r="Q76">
        <f>Yields!N76</f>
        <v>8.0399504788672633</v>
      </c>
      <c r="R76">
        <f>Yields!O76</f>
        <v>1.3929444762998084</v>
      </c>
      <c r="S76">
        <f>Yields!P76</f>
        <v>0.35419521426328071</v>
      </c>
      <c r="T76" s="13">
        <f t="shared" si="7"/>
        <v>6.6048</v>
      </c>
      <c r="U76" s="13">
        <f t="shared" si="8"/>
        <v>6.7847999999999997</v>
      </c>
      <c r="V76">
        <v>6.9447999999999999</v>
      </c>
      <c r="W76">
        <v>7.1252000000000004</v>
      </c>
      <c r="X76">
        <v>7.2507000000000001</v>
      </c>
      <c r="Y76">
        <v>7.3409000000000004</v>
      </c>
      <c r="Z76">
        <v>7.4081000000000001</v>
      </c>
      <c r="AA76">
        <v>7.4602000000000004</v>
      </c>
      <c r="AB76">
        <v>7.5019999999999998</v>
      </c>
      <c r="AC76">
        <v>7.5368000000000004</v>
      </c>
      <c r="AD76">
        <v>7.5663999999999998</v>
      </c>
      <c r="AE76">
        <v>7.5919999999999996</v>
      </c>
      <c r="AF76">
        <v>7.6146000000000003</v>
      </c>
      <c r="AG76">
        <v>7.6345999999999998</v>
      </c>
      <c r="AH76">
        <v>7.6524999999999999</v>
      </c>
      <c r="AI76">
        <v>7.6684999999999999</v>
      </c>
      <c r="AJ76">
        <v>7.6828000000000003</v>
      </c>
      <c r="AK76">
        <v>7.6957000000000004</v>
      </c>
      <c r="AL76">
        <v>7.7073</v>
      </c>
      <c r="AM76">
        <v>7.7176999999999998</v>
      </c>
      <c r="AN76">
        <v>7.7271000000000001</v>
      </c>
      <c r="AO76">
        <v>7.7355</v>
      </c>
      <c r="AP76">
        <v>7.7431000000000001</v>
      </c>
      <c r="AQ76">
        <v>7.75</v>
      </c>
      <c r="AR76">
        <v>7.7561999999999998</v>
      </c>
      <c r="AS76">
        <v>7.7618</v>
      </c>
      <c r="AT76">
        <v>7.7667999999999999</v>
      </c>
      <c r="AU76">
        <v>7.7713999999999999</v>
      </c>
      <c r="AV76">
        <v>7.7755999999999998</v>
      </c>
      <c r="AW76">
        <v>7.7793999999999999</v>
      </c>
      <c r="AX76">
        <v>7.7827999999999999</v>
      </c>
      <c r="AY76">
        <v>7.7858999999999998</v>
      </c>
    </row>
    <row r="77" spans="1:51" x14ac:dyDescent="0.25">
      <c r="A77" s="11">
        <f>_FRED!A83</f>
        <v>31503</v>
      </c>
      <c r="B77">
        <f>VLOOKUP(Indices!$A77,_FRED!A$8:B$400,2,FALSE)</f>
        <v>-0.02</v>
      </c>
      <c r="C77">
        <f>VLOOKUP(Indices!$A77,_FRED!C$8:D$400,2,FALSE)</f>
        <v>2.0621999999999998</v>
      </c>
      <c r="D77">
        <f>VLOOKUP(Indices!$A77,_FRED!E$8:F$400,2,FALSE)</f>
        <v>7.2</v>
      </c>
      <c r="E77">
        <f>VLOOKUP(Indices!$A77,_FRED!G$8:H$400,2,FALSE)</f>
        <v>3.73977</v>
      </c>
      <c r="F77">
        <f>Yields!K77</f>
        <v>7.8509213517329854</v>
      </c>
      <c r="G77">
        <f>Yields!L77</f>
        <v>-1.701052097310197</v>
      </c>
      <c r="H77">
        <f>Yields!M77</f>
        <v>-2.8102010265509847E-2</v>
      </c>
      <c r="I77">
        <f>Yields!B77</f>
        <v>6.32</v>
      </c>
      <c r="J77">
        <f>Yields!C77</f>
        <v>6.46</v>
      </c>
      <c r="K77">
        <f>Yields!D77</f>
        <v>6.6</v>
      </c>
      <c r="L77">
        <f>Yields!E77</f>
        <v>7.17</v>
      </c>
      <c r="M77">
        <f>Yields!F77</f>
        <v>7.4</v>
      </c>
      <c r="N77">
        <f>Yields!G77</f>
        <v>7.52</v>
      </c>
      <c r="O77">
        <f>Yields!H77</f>
        <v>7.6</v>
      </c>
      <c r="P77">
        <f>VLOOKUP(Indices!$A77,_FRED!AA$8:AB$400,2,FALSE)</f>
        <v>4.0140900000000004</v>
      </c>
      <c r="Q77">
        <f>Yields!N77</f>
        <v>7.1772224364427348</v>
      </c>
      <c r="R77">
        <f>Yields!O77</f>
        <v>1.2557932389985416</v>
      </c>
      <c r="S77">
        <f>Yields!P77</f>
        <v>0.46511223674668845</v>
      </c>
      <c r="T77" s="13">
        <f t="shared" si="7"/>
        <v>6.3807000000000009</v>
      </c>
      <c r="U77" s="13">
        <f t="shared" si="8"/>
        <v>6.5207000000000006</v>
      </c>
      <c r="V77">
        <v>6.6607000000000003</v>
      </c>
      <c r="W77">
        <v>7.0476000000000001</v>
      </c>
      <c r="X77">
        <v>7.2911000000000001</v>
      </c>
      <c r="Y77">
        <v>7.4484000000000004</v>
      </c>
      <c r="Z77">
        <v>7.5541</v>
      </c>
      <c r="AA77">
        <v>7.6289999999999996</v>
      </c>
      <c r="AB77">
        <v>7.6853999999999996</v>
      </c>
      <c r="AC77">
        <v>7.7302999999999997</v>
      </c>
      <c r="AD77">
        <v>7.7679</v>
      </c>
      <c r="AE77">
        <v>7.8005000000000004</v>
      </c>
      <c r="AF77">
        <v>7.8295000000000003</v>
      </c>
      <c r="AG77">
        <v>7.8555000000000001</v>
      </c>
      <c r="AH77">
        <v>7.8789999999999996</v>
      </c>
      <c r="AI77">
        <v>7.9004000000000003</v>
      </c>
      <c r="AJ77">
        <v>7.9198000000000004</v>
      </c>
      <c r="AK77">
        <v>7.9372999999999996</v>
      </c>
      <c r="AL77">
        <v>7.9531999999999998</v>
      </c>
      <c r="AM77">
        <v>7.9675000000000002</v>
      </c>
      <c r="AN77">
        <v>7.9805000000000001</v>
      </c>
      <c r="AO77">
        <v>7.9922000000000004</v>
      </c>
      <c r="AP77">
        <v>8.0027000000000008</v>
      </c>
      <c r="AQ77">
        <v>8.0122</v>
      </c>
      <c r="AR77">
        <v>8.0207999999999995</v>
      </c>
      <c r="AS77">
        <v>8.0284999999999993</v>
      </c>
      <c r="AT77">
        <v>8.0355000000000008</v>
      </c>
      <c r="AU77">
        <v>8.0418000000000003</v>
      </c>
      <c r="AV77">
        <v>8.0474999999999994</v>
      </c>
      <c r="AW77">
        <v>8.0526999999999997</v>
      </c>
      <c r="AX77">
        <v>8.0572999999999997</v>
      </c>
      <c r="AY77">
        <v>8.0616000000000003</v>
      </c>
    </row>
    <row r="78" spans="1:51" x14ac:dyDescent="0.25">
      <c r="A78" s="11">
        <f>_FRED!A84</f>
        <v>31594</v>
      </c>
      <c r="B78">
        <f>VLOOKUP(Indices!$A78,_FRED!A$8:B$400,2,FALSE)</f>
        <v>0.19</v>
      </c>
      <c r="C78">
        <f>VLOOKUP(Indices!$A78,_FRED!C$8:D$400,2,FALSE)</f>
        <v>1.8830800000000001</v>
      </c>
      <c r="D78">
        <f>VLOOKUP(Indices!$A78,_FRED!E$8:F$400,2,FALSE)</f>
        <v>7</v>
      </c>
      <c r="E78">
        <f>VLOOKUP(Indices!$A78,_FRED!G$8:H$400,2,FALSE)</f>
        <v>3.1795399999999998</v>
      </c>
      <c r="F78">
        <f>Yields!K78</f>
        <v>7.6947290645716269</v>
      </c>
      <c r="G78">
        <f>Yields!L78</f>
        <v>-2.1486736843117509</v>
      </c>
      <c r="H78">
        <f>Yields!M78</f>
        <v>-0.65698525257527152</v>
      </c>
      <c r="I78">
        <f>Yields!B78</f>
        <v>5.68</v>
      </c>
      <c r="J78">
        <f>Yields!C78</f>
        <v>5.83</v>
      </c>
      <c r="K78">
        <f>Yields!D78</f>
        <v>6</v>
      </c>
      <c r="L78">
        <f>Yields!E78</f>
        <v>6.66</v>
      </c>
      <c r="M78">
        <f>Yields!F78</f>
        <v>6.93</v>
      </c>
      <c r="N78">
        <f>Yields!G78</f>
        <v>7.17</v>
      </c>
      <c r="O78">
        <f>Yields!H78</f>
        <v>7.31</v>
      </c>
      <c r="P78">
        <f>VLOOKUP(Indices!$A78,_FRED!AA$8:AB$400,2,FALSE)</f>
        <v>4.0707899999999997</v>
      </c>
      <c r="Q78">
        <f>Yields!N78</f>
        <v>6.7228211794615262</v>
      </c>
      <c r="R78">
        <f>Yields!O78</f>
        <v>1.6196559293651038</v>
      </c>
      <c r="S78">
        <f>Yields!P78</f>
        <v>0.48961422039368951</v>
      </c>
      <c r="T78" s="13">
        <f t="shared" si="7"/>
        <v>5.6798999999999999</v>
      </c>
      <c r="U78" s="13">
        <f t="shared" si="8"/>
        <v>5.8299000000000003</v>
      </c>
      <c r="V78">
        <v>5.9999000000000002</v>
      </c>
      <c r="W78">
        <v>6.5046999999999997</v>
      </c>
      <c r="X78">
        <v>6.8596000000000004</v>
      </c>
      <c r="Y78">
        <v>7.1199000000000003</v>
      </c>
      <c r="Z78">
        <v>7.3188000000000004</v>
      </c>
      <c r="AA78">
        <v>7.4763000000000002</v>
      </c>
      <c r="AB78">
        <v>7.6048</v>
      </c>
      <c r="AC78">
        <v>7.7119999999999997</v>
      </c>
      <c r="AD78">
        <v>7.8026999999999997</v>
      </c>
      <c r="AE78">
        <v>7.8803000000000001</v>
      </c>
      <c r="AF78">
        <v>7.9470999999999998</v>
      </c>
      <c r="AG78">
        <v>8.0051000000000005</v>
      </c>
      <c r="AH78">
        <v>8.0555000000000003</v>
      </c>
      <c r="AI78">
        <v>8.0993999999999993</v>
      </c>
      <c r="AJ78">
        <v>8.1378000000000004</v>
      </c>
      <c r="AK78">
        <v>8.1715</v>
      </c>
      <c r="AL78">
        <v>8.2011000000000003</v>
      </c>
      <c r="AM78">
        <v>8.2271000000000001</v>
      </c>
      <c r="AN78">
        <v>8.2500999999999998</v>
      </c>
      <c r="AO78">
        <v>8.2704000000000004</v>
      </c>
      <c r="AP78">
        <v>8.2883999999999993</v>
      </c>
      <c r="AQ78">
        <v>8.3042999999999996</v>
      </c>
      <c r="AR78">
        <v>8.3186</v>
      </c>
      <c r="AS78">
        <v>8.3312000000000008</v>
      </c>
      <c r="AT78">
        <v>8.3425999999999991</v>
      </c>
      <c r="AU78">
        <v>8.3527000000000005</v>
      </c>
      <c r="AV78">
        <v>8.3618000000000006</v>
      </c>
      <c r="AW78">
        <v>8.3698999999999995</v>
      </c>
      <c r="AX78">
        <v>8.3772000000000002</v>
      </c>
      <c r="AY78">
        <v>8.3838000000000008</v>
      </c>
    </row>
    <row r="79" spans="1:51" x14ac:dyDescent="0.25">
      <c r="A79" s="11">
        <f>_FRED!A85</f>
        <v>31686</v>
      </c>
      <c r="B79">
        <f>VLOOKUP(Indices!$A79,_FRED!A$8:B$400,2,FALSE)</f>
        <v>0.26</v>
      </c>
      <c r="C79">
        <f>VLOOKUP(Indices!$A79,_FRED!C$8:D$400,2,FALSE)</f>
        <v>1.8618600000000001</v>
      </c>
      <c r="D79">
        <f>VLOOKUP(Indices!$A79,_FRED!E$8:F$400,2,FALSE)</f>
        <v>6.8</v>
      </c>
      <c r="E79">
        <f>VLOOKUP(Indices!$A79,_FRED!G$8:H$400,2,FALSE)</f>
        <v>2.9419400000000002</v>
      </c>
      <c r="F79">
        <f>Yields!K79</f>
        <v>7.7369516463437868</v>
      </c>
      <c r="G79">
        <f>Yields!L79</f>
        <v>-2.3346754870354136</v>
      </c>
      <c r="H79">
        <f>Yields!M79</f>
        <v>-1.1811811294619048</v>
      </c>
      <c r="I79">
        <f>Yields!B79</f>
        <v>5.5</v>
      </c>
      <c r="J79">
        <f>Yields!C79</f>
        <v>5.63</v>
      </c>
      <c r="K79">
        <f>Yields!D79</f>
        <v>5.8</v>
      </c>
      <c r="L79">
        <f>Yields!E79</f>
        <v>6.49</v>
      </c>
      <c r="M79">
        <f>Yields!F79</f>
        <v>6.75</v>
      </c>
      <c r="N79">
        <f>Yields!G79</f>
        <v>7.1</v>
      </c>
      <c r="O79">
        <f>Yields!H79</f>
        <v>7.26</v>
      </c>
      <c r="P79">
        <f>VLOOKUP(Indices!$A79,_FRED!AA$8:AB$400,2,FALSE)</f>
        <v>3.8738700000000001</v>
      </c>
      <c r="Q79">
        <f>Yields!N79</f>
        <v>6.5895199157730202</v>
      </c>
      <c r="R79">
        <f>Yields!O79</f>
        <v>1.7836407947709167</v>
      </c>
      <c r="S79">
        <f>Yields!P79</f>
        <v>0.4660462023035592</v>
      </c>
      <c r="T79" s="13">
        <f t="shared" si="7"/>
        <v>5.9074999999999998</v>
      </c>
      <c r="U79" s="13">
        <f t="shared" si="8"/>
        <v>6.0374999999999996</v>
      </c>
      <c r="V79">
        <v>6.2074999999999996</v>
      </c>
      <c r="W79">
        <v>6.4534000000000002</v>
      </c>
      <c r="X79">
        <v>6.65</v>
      </c>
      <c r="Y79">
        <v>6.8216000000000001</v>
      </c>
      <c r="Z79">
        <v>6.9763000000000002</v>
      </c>
      <c r="AA79">
        <v>7.1162999999999998</v>
      </c>
      <c r="AB79">
        <v>7.2419000000000002</v>
      </c>
      <c r="AC79">
        <v>7.3532000000000002</v>
      </c>
      <c r="AD79">
        <v>7.4509999999999996</v>
      </c>
      <c r="AE79">
        <v>7.5362999999999998</v>
      </c>
      <c r="AF79">
        <v>7.6104000000000003</v>
      </c>
      <c r="AG79">
        <v>7.6745000000000001</v>
      </c>
      <c r="AH79">
        <v>7.73</v>
      </c>
      <c r="AI79">
        <v>7.7779999999999996</v>
      </c>
      <c r="AJ79">
        <v>7.8197000000000001</v>
      </c>
      <c r="AK79">
        <v>7.8559000000000001</v>
      </c>
      <c r="AL79">
        <v>7.8875000000000002</v>
      </c>
      <c r="AM79">
        <v>7.9151999999999996</v>
      </c>
      <c r="AN79">
        <v>7.9394999999999998</v>
      </c>
      <c r="AO79">
        <v>7.9608999999999996</v>
      </c>
      <c r="AP79">
        <v>7.9798</v>
      </c>
      <c r="AQ79">
        <v>7.9965000000000002</v>
      </c>
      <c r="AR79">
        <v>8.0114000000000001</v>
      </c>
      <c r="AS79">
        <v>8.0246999999999993</v>
      </c>
      <c r="AT79">
        <v>8.0366</v>
      </c>
      <c r="AU79">
        <v>8.0472000000000001</v>
      </c>
      <c r="AV79">
        <v>8.0566999999999993</v>
      </c>
      <c r="AW79">
        <v>8.0653000000000006</v>
      </c>
      <c r="AX79">
        <v>8.0730000000000004</v>
      </c>
      <c r="AY79">
        <v>8.0799000000000003</v>
      </c>
    </row>
    <row r="80" spans="1:51" x14ac:dyDescent="0.25">
      <c r="A80" s="11">
        <f>_FRED!A86</f>
        <v>31778</v>
      </c>
      <c r="B80">
        <f>VLOOKUP(Indices!$A80,_FRED!A$8:B$400,2,FALSE)</f>
        <v>0.41</v>
      </c>
      <c r="C80">
        <f>VLOOKUP(Indices!$A80,_FRED!C$8:D$400,2,FALSE)</f>
        <v>2.1027200000000001</v>
      </c>
      <c r="D80">
        <f>VLOOKUP(Indices!$A80,_FRED!E$8:F$400,2,FALSE)</f>
        <v>6.6</v>
      </c>
      <c r="E80">
        <f>VLOOKUP(Indices!$A80,_FRED!G$8:H$400,2,FALSE)</f>
        <v>2.7093699999999998</v>
      </c>
      <c r="F80">
        <f>Yields!K80</f>
        <v>7.606698854432878</v>
      </c>
      <c r="G80">
        <f>Yields!L80</f>
        <v>-1.9865075826775662</v>
      </c>
      <c r="H80">
        <f>Yields!M80</f>
        <v>-1.1220795552011715</v>
      </c>
      <c r="I80">
        <f>Yields!B80</f>
        <v>5.7</v>
      </c>
      <c r="J80">
        <f>Yields!C80</f>
        <v>5.79</v>
      </c>
      <c r="K80">
        <f>Yields!D80</f>
        <v>5.93</v>
      </c>
      <c r="L80">
        <f>Yields!E80</f>
        <v>6.52</v>
      </c>
      <c r="M80">
        <f>Yields!F80</f>
        <v>6.74</v>
      </c>
      <c r="N80">
        <f>Yields!G80</f>
        <v>7.02</v>
      </c>
      <c r="O80">
        <f>Yields!H80</f>
        <v>7.2</v>
      </c>
      <c r="P80">
        <f>VLOOKUP(Indices!$A80,_FRED!AA$8:AB$400,2,FALSE)</f>
        <v>3.5944699999999998</v>
      </c>
      <c r="Q80">
        <f>Yields!N80</f>
        <v>6.6080975350801276</v>
      </c>
      <c r="R80">
        <f>Yields!O80</f>
        <v>1.5246061776406101</v>
      </c>
      <c r="S80">
        <f>Yields!P80</f>
        <v>0.36938927235615981</v>
      </c>
      <c r="T80" s="13">
        <f t="shared" si="7"/>
        <v>6.1234000000000002</v>
      </c>
      <c r="U80" s="13">
        <f t="shared" si="8"/>
        <v>6.2134</v>
      </c>
      <c r="V80">
        <v>6.3533999999999997</v>
      </c>
      <c r="W80">
        <v>6.6219000000000001</v>
      </c>
      <c r="X80">
        <v>6.8247999999999998</v>
      </c>
      <c r="Y80">
        <v>6.9943999999999997</v>
      </c>
      <c r="Z80">
        <v>7.1426999999999996</v>
      </c>
      <c r="AA80">
        <v>7.2737999999999996</v>
      </c>
      <c r="AB80">
        <v>7.3891</v>
      </c>
      <c r="AC80">
        <v>7.4897</v>
      </c>
      <c r="AD80">
        <v>7.577</v>
      </c>
      <c r="AE80">
        <v>7.6523000000000003</v>
      </c>
      <c r="AF80">
        <v>7.7169999999999996</v>
      </c>
      <c r="AG80">
        <v>7.7725999999999997</v>
      </c>
      <c r="AH80">
        <v>7.8204000000000002</v>
      </c>
      <c r="AI80">
        <v>7.8616000000000001</v>
      </c>
      <c r="AJ80">
        <v>7.8971999999999998</v>
      </c>
      <c r="AK80">
        <v>7.9280999999999997</v>
      </c>
      <c r="AL80">
        <v>7.9550000000000001</v>
      </c>
      <c r="AM80">
        <v>7.9785000000000004</v>
      </c>
      <c r="AN80">
        <v>7.9991000000000003</v>
      </c>
      <c r="AO80">
        <v>8.0172000000000008</v>
      </c>
      <c r="AP80">
        <v>8.0333000000000006</v>
      </c>
      <c r="AQ80">
        <v>8.0474999999999994</v>
      </c>
      <c r="AR80">
        <v>8.0601000000000003</v>
      </c>
      <c r="AS80">
        <v>8.0714000000000006</v>
      </c>
      <c r="AT80">
        <v>8.0815000000000001</v>
      </c>
      <c r="AU80">
        <v>8.0905000000000005</v>
      </c>
      <c r="AV80">
        <v>8.0985999999999994</v>
      </c>
      <c r="AW80">
        <v>8.1059000000000001</v>
      </c>
      <c r="AX80">
        <v>8.1125000000000007</v>
      </c>
      <c r="AY80">
        <v>8.1183999999999994</v>
      </c>
    </row>
    <row r="81" spans="1:51" x14ac:dyDescent="0.25">
      <c r="A81" s="11">
        <f>_FRED!A87</f>
        <v>31868</v>
      </c>
      <c r="B81">
        <f>VLOOKUP(Indices!$A81,_FRED!A$8:B$400,2,FALSE)</f>
        <v>0.64</v>
      </c>
      <c r="C81">
        <f>VLOOKUP(Indices!$A81,_FRED!C$8:D$400,2,FALSE)</f>
        <v>2.3776000000000002</v>
      </c>
      <c r="D81">
        <f>VLOOKUP(Indices!$A81,_FRED!E$8:F$400,2,FALSE)</f>
        <v>6.3</v>
      </c>
      <c r="E81">
        <f>VLOOKUP(Indices!$A81,_FRED!G$8:H$400,2,FALSE)</f>
        <v>3.3875500000000001</v>
      </c>
      <c r="F81">
        <f>Yields!K81</f>
        <v>8.529844325687483</v>
      </c>
      <c r="G81">
        <f>Yields!L81</f>
        <v>-2.9453154657976937</v>
      </c>
      <c r="H81">
        <f>Yields!M81</f>
        <v>1.2259040736793203</v>
      </c>
      <c r="I81">
        <f>Yields!B81</f>
        <v>5.84</v>
      </c>
      <c r="J81">
        <f>Yields!C81</f>
        <v>6.27</v>
      </c>
      <c r="K81">
        <f>Yields!D81</f>
        <v>6.76</v>
      </c>
      <c r="L81">
        <f>Yields!E81</f>
        <v>7.72</v>
      </c>
      <c r="M81">
        <f>Yields!F81</f>
        <v>7.95</v>
      </c>
      <c r="N81">
        <f>Yields!G81</f>
        <v>8.19</v>
      </c>
      <c r="O81">
        <f>Yields!H81</f>
        <v>8.34</v>
      </c>
      <c r="P81">
        <f>VLOOKUP(Indices!$A81,_FRED!AA$8:AB$400,2,FALSE)</f>
        <v>3.9776199999999999</v>
      </c>
      <c r="Q81">
        <f>Yields!N81</f>
        <v>7.6209841011041082</v>
      </c>
      <c r="R81">
        <f>Yields!O81</f>
        <v>2.1394642019649046</v>
      </c>
      <c r="S81">
        <f>Yields!P81</f>
        <v>0.84896463631760533</v>
      </c>
      <c r="T81" s="13">
        <f t="shared" si="7"/>
        <v>6.1151999999999997</v>
      </c>
      <c r="U81" s="13">
        <f t="shared" si="8"/>
        <v>6.5451999999999995</v>
      </c>
      <c r="V81">
        <v>7.0351999999999997</v>
      </c>
      <c r="W81">
        <v>7.4757999999999996</v>
      </c>
      <c r="X81">
        <v>7.7557999999999998</v>
      </c>
      <c r="Y81">
        <v>7.9554</v>
      </c>
      <c r="Z81">
        <v>8.1082000000000001</v>
      </c>
      <c r="AA81">
        <v>8.2294999999999998</v>
      </c>
      <c r="AB81">
        <v>8.3275000000000006</v>
      </c>
      <c r="AC81">
        <v>8.4074000000000009</v>
      </c>
      <c r="AD81">
        <v>8.4730000000000008</v>
      </c>
      <c r="AE81">
        <v>8.5271000000000008</v>
      </c>
      <c r="AF81">
        <v>8.5719999999999992</v>
      </c>
      <c r="AG81">
        <v>8.6095000000000006</v>
      </c>
      <c r="AH81">
        <v>8.6410999999999998</v>
      </c>
      <c r="AI81">
        <v>8.6678999999999995</v>
      </c>
      <c r="AJ81">
        <v>8.6906999999999996</v>
      </c>
      <c r="AK81">
        <v>8.7103999999999999</v>
      </c>
      <c r="AL81">
        <v>8.7272999999999996</v>
      </c>
      <c r="AM81">
        <v>8.7421000000000006</v>
      </c>
      <c r="AN81">
        <v>8.7550000000000008</v>
      </c>
      <c r="AO81">
        <v>8.7662999999999993</v>
      </c>
      <c r="AP81">
        <v>8.7763000000000009</v>
      </c>
      <c r="AQ81">
        <v>8.7850999999999999</v>
      </c>
      <c r="AR81">
        <v>8.7928999999999995</v>
      </c>
      <c r="AS81">
        <v>8.7997999999999994</v>
      </c>
      <c r="AT81">
        <v>8.8059999999999992</v>
      </c>
      <c r="AU81">
        <v>8.8116000000000003</v>
      </c>
      <c r="AV81">
        <v>8.8164999999999996</v>
      </c>
      <c r="AW81">
        <v>8.8209999999999997</v>
      </c>
      <c r="AX81">
        <v>8.8249999999999993</v>
      </c>
      <c r="AY81">
        <v>8.8285999999999998</v>
      </c>
    </row>
    <row r="82" spans="1:51" x14ac:dyDescent="0.25">
      <c r="A82" s="11">
        <f>_FRED!A88</f>
        <v>31959</v>
      </c>
      <c r="B82">
        <f>VLOOKUP(Indices!$A82,_FRED!A$8:B$400,2,FALSE)</f>
        <v>0.67</v>
      </c>
      <c r="C82">
        <f>VLOOKUP(Indices!$A82,_FRED!C$8:D$400,2,FALSE)</f>
        <v>2.7065800000000002</v>
      </c>
      <c r="D82">
        <f>VLOOKUP(Indices!$A82,_FRED!E$8:F$400,2,FALSE)</f>
        <v>6</v>
      </c>
      <c r="E82">
        <f>VLOOKUP(Indices!$A82,_FRED!G$8:H$400,2,FALSE)</f>
        <v>3.2841300000000002</v>
      </c>
      <c r="F82">
        <f>Yields!K82</f>
        <v>9.1386421842692691</v>
      </c>
      <c r="G82">
        <f>Yields!L82</f>
        <v>-3.2302717060721271</v>
      </c>
      <c r="H82">
        <f>Yields!M82</f>
        <v>0.96857540485853377</v>
      </c>
      <c r="I82">
        <f>Yields!B82</f>
        <v>6.24</v>
      </c>
      <c r="J82">
        <f>Yields!C82</f>
        <v>6.49</v>
      </c>
      <c r="K82">
        <f>Yields!D82</f>
        <v>7.12</v>
      </c>
      <c r="L82">
        <f>Yields!E82</f>
        <v>8.14</v>
      </c>
      <c r="M82">
        <f>Yields!F82</f>
        <v>8.42</v>
      </c>
      <c r="N82">
        <f>Yields!G82</f>
        <v>8.6999999999999993</v>
      </c>
      <c r="O82">
        <f>Yields!H82</f>
        <v>8.8699999999999992</v>
      </c>
      <c r="P82">
        <f>VLOOKUP(Indices!$A82,_FRED!AA$8:AB$400,2,FALSE)</f>
        <v>3.9693499999999999</v>
      </c>
      <c r="Q82">
        <f>Yields!N82</f>
        <v>8.0669566384131972</v>
      </c>
      <c r="R82">
        <f>Yields!O82</f>
        <v>2.3605510521581392</v>
      </c>
      <c r="S82">
        <f>Yields!P82</f>
        <v>0.90036534939338075</v>
      </c>
      <c r="T82" s="13">
        <f t="shared" si="7"/>
        <v>7.1292999999999997</v>
      </c>
      <c r="U82" s="13">
        <f t="shared" si="8"/>
        <v>7.3792999999999997</v>
      </c>
      <c r="V82">
        <v>8.0092999999999996</v>
      </c>
      <c r="W82">
        <v>8.6019000000000005</v>
      </c>
      <c r="X82">
        <v>8.9215</v>
      </c>
      <c r="Y82">
        <v>9.1294000000000004</v>
      </c>
      <c r="Z82">
        <v>9.2827999999999999</v>
      </c>
      <c r="AA82">
        <v>9.4032</v>
      </c>
      <c r="AB82">
        <v>9.5</v>
      </c>
      <c r="AC82">
        <v>9.5784000000000002</v>
      </c>
      <c r="AD82">
        <v>9.6423000000000005</v>
      </c>
      <c r="AE82">
        <v>9.6946999999999992</v>
      </c>
      <c r="AF82">
        <v>9.7378</v>
      </c>
      <c r="AG82">
        <v>9.7735000000000003</v>
      </c>
      <c r="AH82">
        <v>9.8033999999999999</v>
      </c>
      <c r="AI82">
        <v>9.8285</v>
      </c>
      <c r="AJ82">
        <v>9.8498999999999999</v>
      </c>
      <c r="AK82">
        <v>9.8681000000000001</v>
      </c>
      <c r="AL82">
        <v>9.8838000000000008</v>
      </c>
      <c r="AM82">
        <v>9.8972999999999995</v>
      </c>
      <c r="AN82">
        <v>9.9090000000000007</v>
      </c>
      <c r="AO82">
        <v>9.9192999999999998</v>
      </c>
      <c r="AP82">
        <v>9.9282000000000004</v>
      </c>
      <c r="AQ82">
        <v>9.9360999999999997</v>
      </c>
      <c r="AR82">
        <v>9.9429999999999996</v>
      </c>
      <c r="AS82">
        <v>9.9491999999999994</v>
      </c>
      <c r="AT82">
        <v>9.9545999999999992</v>
      </c>
      <c r="AU82">
        <v>9.9594000000000005</v>
      </c>
      <c r="AV82">
        <v>9.9636999999999993</v>
      </c>
      <c r="AW82">
        <v>9.9673999999999996</v>
      </c>
      <c r="AX82">
        <v>9.9708000000000006</v>
      </c>
      <c r="AY82">
        <v>9.9739000000000004</v>
      </c>
    </row>
    <row r="83" spans="1:51" x14ac:dyDescent="0.25">
      <c r="A83" s="11">
        <f>_FRED!A89</f>
        <v>32051</v>
      </c>
      <c r="B83">
        <f>VLOOKUP(Indices!$A83,_FRED!A$8:B$400,2,FALSE)</f>
        <v>0.82</v>
      </c>
      <c r="C83">
        <f>VLOOKUP(Indices!$A83,_FRED!C$8:D$400,2,FALSE)</f>
        <v>2.9823300000000001</v>
      </c>
      <c r="D83">
        <f>VLOOKUP(Indices!$A83,_FRED!E$8:F$400,2,FALSE)</f>
        <v>5.8</v>
      </c>
      <c r="E83">
        <f>VLOOKUP(Indices!$A83,_FRED!G$8:H$400,2,FALSE)</f>
        <v>4.4486400000000001</v>
      </c>
      <c r="F83">
        <f>Yields!K83</f>
        <v>9.4180780016169443</v>
      </c>
      <c r="G83">
        <f>Yields!L83</f>
        <v>-3.5141511765005244</v>
      </c>
      <c r="H83">
        <f>Yields!M83</f>
        <v>1.0790975286974067</v>
      </c>
      <c r="I83">
        <f>Yields!B83</f>
        <v>6.07</v>
      </c>
      <c r="J83">
        <f>Yields!C83</f>
        <v>6.75</v>
      </c>
      <c r="K83">
        <f>Yields!D83</f>
        <v>7.25</v>
      </c>
      <c r="L83">
        <f>Yields!E83</f>
        <v>8.3000000000000007</v>
      </c>
      <c r="M83">
        <f>Yields!F83</f>
        <v>8.6300000000000008</v>
      </c>
      <c r="N83">
        <f>Yields!G83</f>
        <v>8.9700000000000006</v>
      </c>
      <c r="O83">
        <f>Yields!H83</f>
        <v>9.1300000000000008</v>
      </c>
      <c r="P83">
        <f>VLOOKUP(Indices!$A83,_FRED!AA$8:AB$400,2,FALSE)</f>
        <v>4.1630500000000001</v>
      </c>
      <c r="Q83">
        <f>Yields!N83</f>
        <v>8.2580262274664271</v>
      </c>
      <c r="R83">
        <f>Yields!O83</f>
        <v>2.5717262570874011</v>
      </c>
      <c r="S83">
        <f>Yields!P83</f>
        <v>0.9706700206615686</v>
      </c>
      <c r="T83" s="13">
        <f t="shared" si="7"/>
        <v>6.1737000000000002</v>
      </c>
      <c r="U83" s="13">
        <f t="shared" si="8"/>
        <v>6.8536999999999999</v>
      </c>
      <c r="V83">
        <v>7.3536999999999999</v>
      </c>
      <c r="W83">
        <v>7.8068</v>
      </c>
      <c r="X83">
        <v>8.0654000000000003</v>
      </c>
      <c r="Y83">
        <v>8.2803000000000004</v>
      </c>
      <c r="Z83">
        <v>8.4611999999999998</v>
      </c>
      <c r="AA83">
        <v>8.6103000000000005</v>
      </c>
      <c r="AB83">
        <v>8.7308000000000003</v>
      </c>
      <c r="AC83">
        <v>8.8267000000000007</v>
      </c>
      <c r="AD83">
        <v>8.9018999999999995</v>
      </c>
      <c r="AE83">
        <v>8.9597999999999995</v>
      </c>
      <c r="AF83">
        <v>9.0032999999999994</v>
      </c>
      <c r="AG83">
        <v>9.0352999999999994</v>
      </c>
      <c r="AH83">
        <v>9.0576000000000008</v>
      </c>
      <c r="AI83">
        <v>9.0724</v>
      </c>
      <c r="AJ83">
        <v>9.0808999999999997</v>
      </c>
      <c r="AK83">
        <v>9.0846</v>
      </c>
      <c r="AL83">
        <v>9.0844000000000005</v>
      </c>
      <c r="AM83">
        <v>9.0810999999999993</v>
      </c>
      <c r="AN83">
        <v>9.0755999999999997</v>
      </c>
      <c r="AO83">
        <v>9.0683000000000007</v>
      </c>
      <c r="AP83">
        <v>9.0596999999999994</v>
      </c>
      <c r="AQ83">
        <v>9.0502000000000002</v>
      </c>
      <c r="AR83">
        <v>9.0399999999999991</v>
      </c>
      <c r="AS83">
        <v>9.0295000000000005</v>
      </c>
      <c r="AT83">
        <v>9.0189000000000004</v>
      </c>
      <c r="AU83">
        <v>9.0082000000000004</v>
      </c>
      <c r="AV83">
        <v>8.9976000000000003</v>
      </c>
      <c r="AW83">
        <v>8.9870999999999999</v>
      </c>
      <c r="AX83">
        <v>8.9770000000000003</v>
      </c>
      <c r="AY83">
        <v>8.9671000000000003</v>
      </c>
    </row>
    <row r="84" spans="1:51" x14ac:dyDescent="0.25">
      <c r="A84" s="11">
        <f>_FRED!A90</f>
        <v>32143</v>
      </c>
      <c r="B84">
        <f>VLOOKUP(Indices!$A84,_FRED!A$8:B$400,2,FALSE)</f>
        <v>0.4</v>
      </c>
      <c r="C84">
        <f>VLOOKUP(Indices!$A84,_FRED!C$8:D$400,2,FALSE)</f>
        <v>3.0435500000000002</v>
      </c>
      <c r="D84">
        <f>VLOOKUP(Indices!$A84,_FRED!E$8:F$400,2,FALSE)</f>
        <v>5.7</v>
      </c>
      <c r="E84">
        <f>VLOOKUP(Indices!$A84,_FRED!G$8:H$400,2,FALSE)</f>
        <v>4.3064400000000003</v>
      </c>
      <c r="F84">
        <f>Yields!K84</f>
        <v>8.7552827884461646</v>
      </c>
      <c r="G84">
        <f>Yields!L84</f>
        <v>-2.9604525427346093</v>
      </c>
      <c r="H84">
        <f>Yields!M84</f>
        <v>0.10714972464182182</v>
      </c>
      <c r="I84">
        <f>Yields!B84</f>
        <v>5.9</v>
      </c>
      <c r="J84">
        <f>Yields!C84</f>
        <v>6.31</v>
      </c>
      <c r="K84">
        <f>Yields!D84</f>
        <v>6.77</v>
      </c>
      <c r="L84">
        <f>Yields!E84</f>
        <v>7.57</v>
      </c>
      <c r="M84">
        <f>Yields!F84</f>
        <v>7.9</v>
      </c>
      <c r="N84">
        <f>Yields!G84</f>
        <v>8.2200000000000006</v>
      </c>
      <c r="O84">
        <f>Yields!H84</f>
        <v>8.41</v>
      </c>
      <c r="P84">
        <f>VLOOKUP(Indices!$A84,_FRED!AA$8:AB$400,2,FALSE)</f>
        <v>4.3309600000000001</v>
      </c>
      <c r="Q84">
        <f>Yields!N84</f>
        <v>7.6202763217010405</v>
      </c>
      <c r="R84">
        <f>Yields!O84</f>
        <v>2.2034114616308873</v>
      </c>
      <c r="S84">
        <f>Yields!P84</f>
        <v>0.71893630259132824</v>
      </c>
      <c r="T84" s="13">
        <f t="shared" si="7"/>
        <v>6.0872000000000011</v>
      </c>
      <c r="U84" s="13">
        <f t="shared" si="8"/>
        <v>6.4972000000000003</v>
      </c>
      <c r="V84">
        <v>6.9572000000000003</v>
      </c>
      <c r="W84">
        <v>7.4055999999999997</v>
      </c>
      <c r="X84">
        <v>7.68</v>
      </c>
      <c r="Y84">
        <v>7.9028</v>
      </c>
      <c r="Z84">
        <v>8.0991</v>
      </c>
      <c r="AA84">
        <v>8.2714999999999996</v>
      </c>
      <c r="AB84">
        <v>8.4193999999999996</v>
      </c>
      <c r="AC84">
        <v>8.5434000000000001</v>
      </c>
      <c r="AD84">
        <v>8.6450999999999993</v>
      </c>
      <c r="AE84">
        <v>8.7270000000000003</v>
      </c>
      <c r="AF84">
        <v>8.7916000000000007</v>
      </c>
      <c r="AG84">
        <v>8.8413000000000004</v>
      </c>
      <c r="AH84">
        <v>8.8785000000000007</v>
      </c>
      <c r="AI84">
        <v>8.9053000000000004</v>
      </c>
      <c r="AJ84">
        <v>8.9234000000000009</v>
      </c>
      <c r="AK84">
        <v>8.9343000000000004</v>
      </c>
      <c r="AL84">
        <v>8.9395000000000007</v>
      </c>
      <c r="AM84">
        <v>8.9400999999999993</v>
      </c>
      <c r="AN84">
        <v>8.9367999999999999</v>
      </c>
      <c r="AO84">
        <v>8.9306000000000001</v>
      </c>
      <c r="AP84">
        <v>8.9221000000000004</v>
      </c>
      <c r="AQ84">
        <v>8.9117999999999995</v>
      </c>
      <c r="AR84">
        <v>8.9001999999999999</v>
      </c>
      <c r="AS84">
        <v>8.8876000000000008</v>
      </c>
      <c r="AT84">
        <v>8.8742999999999999</v>
      </c>
      <c r="AU84">
        <v>8.8605</v>
      </c>
      <c r="AV84">
        <v>8.8465000000000007</v>
      </c>
      <c r="AW84">
        <v>8.8324999999999996</v>
      </c>
      <c r="AX84">
        <v>8.8184000000000005</v>
      </c>
      <c r="AY84">
        <v>8.8045000000000009</v>
      </c>
    </row>
    <row r="85" spans="1:51" x14ac:dyDescent="0.25">
      <c r="A85" s="11">
        <f>_FRED!A91</f>
        <v>32234</v>
      </c>
      <c r="B85">
        <f>VLOOKUP(Indices!$A85,_FRED!A$8:B$400,2,FALSE)</f>
        <v>0.47</v>
      </c>
      <c r="C85">
        <f>VLOOKUP(Indices!$A85,_FRED!C$8:D$400,2,FALSE)</f>
        <v>3.3469199999999999</v>
      </c>
      <c r="D85">
        <f>VLOOKUP(Indices!$A85,_FRED!E$8:F$400,2,FALSE)</f>
        <v>5.5</v>
      </c>
      <c r="E85">
        <f>VLOOKUP(Indices!$A85,_FRED!G$8:H$400,2,FALSE)</f>
        <v>4.5122299999999997</v>
      </c>
      <c r="F85">
        <f>Yields!K85</f>
        <v>9.2318473028760835</v>
      </c>
      <c r="G85">
        <f>Yields!L85</f>
        <v>-2.9392675439452871</v>
      </c>
      <c r="H85">
        <f>Yields!M85</f>
        <v>0.2886646973442808</v>
      </c>
      <c r="I85">
        <f>Yields!B85</f>
        <v>6.41</v>
      </c>
      <c r="J85">
        <f>Yields!C85</f>
        <v>6.82</v>
      </c>
      <c r="K85">
        <f>Yields!D85</f>
        <v>7.31</v>
      </c>
      <c r="L85">
        <f>Yields!E85</f>
        <v>8.1</v>
      </c>
      <c r="M85">
        <f>Yields!F85</f>
        <v>8.43</v>
      </c>
      <c r="N85">
        <f>Yields!G85</f>
        <v>8.74</v>
      </c>
      <c r="O85">
        <f>Yields!H85</f>
        <v>8.91</v>
      </c>
      <c r="P85">
        <f>VLOOKUP(Indices!$A85,_FRED!AA$8:AB$400,2,FALSE)</f>
        <v>4.3355199999999998</v>
      </c>
      <c r="Q85">
        <f>Yields!N85</f>
        <v>8.1407347555276637</v>
      </c>
      <c r="R85">
        <f>Yields!O85</f>
        <v>2.17932828919316</v>
      </c>
      <c r="S85">
        <f>Yields!P85</f>
        <v>0.73783948955972445</v>
      </c>
      <c r="T85" s="13">
        <f t="shared" si="7"/>
        <v>6.7480000000000002</v>
      </c>
      <c r="U85" s="13">
        <f t="shared" si="8"/>
        <v>7.1580000000000004</v>
      </c>
      <c r="V85">
        <v>7.6479999999999997</v>
      </c>
      <c r="W85">
        <v>8.0221</v>
      </c>
      <c r="X85">
        <v>8.1882999999999999</v>
      </c>
      <c r="Y85">
        <v>8.3242999999999991</v>
      </c>
      <c r="Z85">
        <v>8.4548000000000005</v>
      </c>
      <c r="AA85">
        <v>8.5769000000000002</v>
      </c>
      <c r="AB85">
        <v>8.6858000000000004</v>
      </c>
      <c r="AC85">
        <v>8.7797000000000001</v>
      </c>
      <c r="AD85">
        <v>8.8582000000000001</v>
      </c>
      <c r="AE85">
        <v>8.9224999999999994</v>
      </c>
      <c r="AF85">
        <v>8.9740000000000002</v>
      </c>
      <c r="AG85">
        <v>9.0143000000000004</v>
      </c>
      <c r="AH85">
        <v>9.0449999999999999</v>
      </c>
      <c r="AI85">
        <v>9.0675000000000008</v>
      </c>
      <c r="AJ85">
        <v>9.0832999999999995</v>
      </c>
      <c r="AK85">
        <v>9.0934000000000008</v>
      </c>
      <c r="AL85">
        <v>9.0989000000000004</v>
      </c>
      <c r="AM85">
        <v>9.1006999999999998</v>
      </c>
      <c r="AN85">
        <v>9.0993999999999993</v>
      </c>
      <c r="AO85">
        <v>9.0955999999999992</v>
      </c>
      <c r="AP85">
        <v>9.09</v>
      </c>
      <c r="AQ85">
        <v>9.0828000000000007</v>
      </c>
      <c r="AR85">
        <v>9.0746000000000002</v>
      </c>
      <c r="AS85">
        <v>9.0655000000000001</v>
      </c>
      <c r="AT85">
        <v>9.0557999999999996</v>
      </c>
      <c r="AU85">
        <v>9.0457000000000001</v>
      </c>
      <c r="AV85">
        <v>9.0355000000000008</v>
      </c>
      <c r="AW85">
        <v>9.0251000000000001</v>
      </c>
      <c r="AX85">
        <v>9.0147999999999993</v>
      </c>
      <c r="AY85">
        <v>9.0045000000000002</v>
      </c>
    </row>
    <row r="86" spans="1:51" x14ac:dyDescent="0.25">
      <c r="A86" s="11">
        <f>_FRED!A92</f>
        <v>32325</v>
      </c>
      <c r="B86">
        <f>VLOOKUP(Indices!$A86,_FRED!A$8:B$400,2,FALSE)</f>
        <v>0.21</v>
      </c>
      <c r="C86">
        <f>VLOOKUP(Indices!$A86,_FRED!C$8:D$400,2,FALSE)</f>
        <v>3.8105500000000001</v>
      </c>
      <c r="D86">
        <f>VLOOKUP(Indices!$A86,_FRED!E$8:F$400,2,FALSE)</f>
        <v>5.5</v>
      </c>
      <c r="E86">
        <f>VLOOKUP(Indices!$A86,_FRED!G$8:H$400,2,FALSE)</f>
        <v>4.1713699999999996</v>
      </c>
      <c r="F86">
        <f>Yields!K86</f>
        <v>9.2347903749049731</v>
      </c>
      <c r="G86">
        <f>Yields!L86</f>
        <v>-2.0551595441878394</v>
      </c>
      <c r="H86">
        <f>Yields!M86</f>
        <v>0.71334831449982516</v>
      </c>
      <c r="I86">
        <f>Yields!B86</f>
        <v>7.25</v>
      </c>
      <c r="J86">
        <f>Yields!C86</f>
        <v>7.66</v>
      </c>
      <c r="K86">
        <f>Yields!D86</f>
        <v>8.02</v>
      </c>
      <c r="L86">
        <f>Yields!E86</f>
        <v>8.6</v>
      </c>
      <c r="M86">
        <f>Yields!F86</f>
        <v>8.77</v>
      </c>
      <c r="N86">
        <f>Yields!G86</f>
        <v>8.98</v>
      </c>
      <c r="O86">
        <f>Yields!H86</f>
        <v>9.1</v>
      </c>
      <c r="P86">
        <f>VLOOKUP(Indices!$A86,_FRED!AA$8:AB$400,2,FALSE)</f>
        <v>4.5202299999999997</v>
      </c>
      <c r="Q86">
        <f>Yields!N86</f>
        <v>8.5744339377436241</v>
      </c>
      <c r="R86">
        <f>Yields!O86</f>
        <v>1.5065891332193804</v>
      </c>
      <c r="S86">
        <f>Yields!P86</f>
        <v>0.5468223323641821</v>
      </c>
      <c r="T86" s="13">
        <f t="shared" si="7"/>
        <v>7.5023</v>
      </c>
      <c r="U86" s="13">
        <f t="shared" si="8"/>
        <v>7.9123000000000001</v>
      </c>
      <c r="V86">
        <v>8.2722999999999995</v>
      </c>
      <c r="W86">
        <v>8.4482999999999997</v>
      </c>
      <c r="X86">
        <v>8.5168999999999997</v>
      </c>
      <c r="Y86">
        <v>8.5829000000000004</v>
      </c>
      <c r="Z86">
        <v>8.6559000000000008</v>
      </c>
      <c r="AA86">
        <v>8.7297999999999991</v>
      </c>
      <c r="AB86">
        <v>8.7993000000000006</v>
      </c>
      <c r="AC86">
        <v>8.8613999999999997</v>
      </c>
      <c r="AD86">
        <v>8.9149999999999991</v>
      </c>
      <c r="AE86">
        <v>8.9603000000000002</v>
      </c>
      <c r="AF86">
        <v>8.9976000000000003</v>
      </c>
      <c r="AG86">
        <v>9.0279000000000007</v>
      </c>
      <c r="AH86">
        <v>9.0518000000000001</v>
      </c>
      <c r="AI86">
        <v>9.0702999999999996</v>
      </c>
      <c r="AJ86">
        <v>9.0841999999999992</v>
      </c>
      <c r="AK86">
        <v>9.0942000000000007</v>
      </c>
      <c r="AL86">
        <v>9.1007999999999996</v>
      </c>
      <c r="AM86">
        <v>9.1046999999999993</v>
      </c>
      <c r="AN86">
        <v>9.1064000000000007</v>
      </c>
      <c r="AO86">
        <v>9.1061999999999994</v>
      </c>
      <c r="AP86">
        <v>9.1044999999999998</v>
      </c>
      <c r="AQ86">
        <v>9.1015999999999995</v>
      </c>
      <c r="AR86">
        <v>9.0977999999999994</v>
      </c>
      <c r="AS86">
        <v>9.0932999999999993</v>
      </c>
      <c r="AT86">
        <v>9.0882000000000005</v>
      </c>
      <c r="AU86">
        <v>9.0828000000000007</v>
      </c>
      <c r="AV86">
        <v>9.0770999999999997</v>
      </c>
      <c r="AW86">
        <v>9.0711999999999993</v>
      </c>
      <c r="AX86">
        <v>9.0653000000000006</v>
      </c>
      <c r="AY86">
        <v>9.0594000000000001</v>
      </c>
    </row>
    <row r="87" spans="1:51" x14ac:dyDescent="0.25">
      <c r="A87" s="11">
        <f>_FRED!A93</f>
        <v>32417</v>
      </c>
      <c r="B87">
        <f>VLOOKUP(Indices!$A87,_FRED!A$8:B$400,2,FALSE)</f>
        <v>0.46</v>
      </c>
      <c r="C87">
        <f>VLOOKUP(Indices!$A87,_FRED!C$8:D$400,2,FALSE)</f>
        <v>3.78424</v>
      </c>
      <c r="D87">
        <f>VLOOKUP(Indices!$A87,_FRED!E$8:F$400,2,FALSE)</f>
        <v>5.3</v>
      </c>
      <c r="E87">
        <f>VLOOKUP(Indices!$A87,_FRED!G$8:H$400,2,FALSE)</f>
        <v>3.83711</v>
      </c>
      <c r="F87">
        <f>Yields!K87</f>
        <v>8.9462235271769259</v>
      </c>
      <c r="G87">
        <f>Yields!L87</f>
        <v>-0.93336217799364629</v>
      </c>
      <c r="H87">
        <f>Yields!M87</f>
        <v>0.72428398300553454</v>
      </c>
      <c r="I87">
        <f>Yields!B87</f>
        <v>8</v>
      </c>
      <c r="J87">
        <f>Yields!C87</f>
        <v>8.3000000000000007</v>
      </c>
      <c r="K87">
        <f>Yields!D87</f>
        <v>8.5299999999999994</v>
      </c>
      <c r="L87">
        <f>Yields!E87</f>
        <v>8.76</v>
      </c>
      <c r="M87">
        <f>Yields!F87</f>
        <v>8.8000000000000007</v>
      </c>
      <c r="N87">
        <f>Yields!G87</f>
        <v>8.91</v>
      </c>
      <c r="O87">
        <f>Yields!H87</f>
        <v>8.9600000000000009</v>
      </c>
      <c r="P87">
        <f>VLOOKUP(Indices!$A87,_FRED!AA$8:AB$400,2,FALSE)</f>
        <v>4.5795199999999996</v>
      </c>
      <c r="Q87">
        <f>Yields!N87</f>
        <v>8.7272759285403314</v>
      </c>
      <c r="R87">
        <f>Yields!O87</f>
        <v>0.67399889427838922</v>
      </c>
      <c r="S87">
        <f>Yields!P87</f>
        <v>0.26177247794861547</v>
      </c>
      <c r="T87" s="13">
        <f t="shared" si="7"/>
        <v>8.6334</v>
      </c>
      <c r="U87" s="13">
        <f t="shared" si="8"/>
        <v>8.9334000000000007</v>
      </c>
      <c r="V87">
        <v>9.1633999999999993</v>
      </c>
      <c r="W87">
        <v>9.1734000000000009</v>
      </c>
      <c r="X87">
        <v>9.1696000000000009</v>
      </c>
      <c r="Y87">
        <v>9.1853999999999996</v>
      </c>
      <c r="Z87">
        <v>9.2028999999999996</v>
      </c>
      <c r="AA87">
        <v>9.2152999999999992</v>
      </c>
      <c r="AB87">
        <v>9.2215000000000007</v>
      </c>
      <c r="AC87">
        <v>9.2220999999999993</v>
      </c>
      <c r="AD87">
        <v>9.2181999999999995</v>
      </c>
      <c r="AE87">
        <v>9.2111000000000001</v>
      </c>
      <c r="AF87">
        <v>9.2015999999999991</v>
      </c>
      <c r="AG87">
        <v>9.1905999999999999</v>
      </c>
      <c r="AH87">
        <v>9.1785999999999994</v>
      </c>
      <c r="AI87">
        <v>9.1662999999999997</v>
      </c>
      <c r="AJ87">
        <v>9.1539000000000001</v>
      </c>
      <c r="AK87">
        <v>9.1417000000000002</v>
      </c>
      <c r="AL87">
        <v>9.1298999999999992</v>
      </c>
      <c r="AM87">
        <v>9.1186000000000007</v>
      </c>
      <c r="AN87">
        <v>9.1079000000000008</v>
      </c>
      <c r="AO87">
        <v>9.0976999999999997</v>
      </c>
      <c r="AP87">
        <v>9.0883000000000003</v>
      </c>
      <c r="AQ87">
        <v>9.0793999999999997</v>
      </c>
      <c r="AR87">
        <v>9.0711999999999993</v>
      </c>
      <c r="AS87">
        <v>9.0635999999999992</v>
      </c>
      <c r="AT87">
        <v>9.0565999999999995</v>
      </c>
      <c r="AU87">
        <v>9.0501000000000005</v>
      </c>
      <c r="AV87">
        <v>9.0442</v>
      </c>
      <c r="AW87">
        <v>9.0387000000000004</v>
      </c>
      <c r="AX87">
        <v>9.0335999999999999</v>
      </c>
      <c r="AY87">
        <v>9.0289999999999999</v>
      </c>
    </row>
    <row r="88" spans="1:51" x14ac:dyDescent="0.25">
      <c r="A88" s="11">
        <f>_FRED!A94</f>
        <v>32509</v>
      </c>
      <c r="B88">
        <f>VLOOKUP(Indices!$A88,_FRED!A$8:B$400,2,FALSE)</f>
        <v>0.26</v>
      </c>
      <c r="C88">
        <f>VLOOKUP(Indices!$A88,_FRED!C$8:D$400,2,FALSE)</f>
        <v>4.1069399999999998</v>
      </c>
      <c r="D88">
        <f>VLOOKUP(Indices!$A88,_FRED!E$8:F$400,2,FALSE)</f>
        <v>5.2</v>
      </c>
      <c r="E88">
        <f>VLOOKUP(Indices!$A88,_FRED!G$8:H$400,2,FALSE)</f>
        <v>4.29772</v>
      </c>
      <c r="F88">
        <f>Yields!K88</f>
        <v>8.9823540563968827</v>
      </c>
      <c r="G88">
        <f>Yields!L88</f>
        <v>-0.17102448379572444</v>
      </c>
      <c r="H88">
        <f>Yields!M88</f>
        <v>1.6898452927006602</v>
      </c>
      <c r="I88">
        <f>Yields!B88</f>
        <v>8.86</v>
      </c>
      <c r="J88">
        <f>Yields!C88</f>
        <v>9.11</v>
      </c>
      <c r="K88">
        <f>Yields!D88</f>
        <v>9.3000000000000007</v>
      </c>
      <c r="L88">
        <f>Yields!E88</f>
        <v>9.3800000000000008</v>
      </c>
      <c r="M88">
        <f>Yields!F88</f>
        <v>9.32</v>
      </c>
      <c r="N88">
        <f>Yields!G88</f>
        <v>9.27</v>
      </c>
      <c r="O88">
        <f>Yields!H88</f>
        <v>9.2100000000000009</v>
      </c>
      <c r="P88">
        <f>VLOOKUP(Indices!$A88,_FRED!AA$8:AB$400,2,FALSE)</f>
        <v>4.6723299999999997</v>
      </c>
      <c r="Q88">
        <f>Yields!N88</f>
        <v>9.2507361660710412</v>
      </c>
      <c r="R88">
        <f>Yields!O88</f>
        <v>6.0029128599949466E-2</v>
      </c>
      <c r="S88">
        <f>Yields!P88</f>
        <v>0.20386047621741898</v>
      </c>
      <c r="T88" s="13">
        <f t="shared" si="7"/>
        <v>9.4514999999999993</v>
      </c>
      <c r="U88" s="13">
        <f t="shared" si="8"/>
        <v>9.7014999999999993</v>
      </c>
      <c r="V88">
        <v>9.8915000000000006</v>
      </c>
      <c r="W88">
        <v>9.8025000000000002</v>
      </c>
      <c r="X88">
        <v>9.6995000000000005</v>
      </c>
      <c r="Y88">
        <v>9.6263000000000005</v>
      </c>
      <c r="Z88">
        <v>9.5677000000000003</v>
      </c>
      <c r="AA88">
        <v>9.5166000000000004</v>
      </c>
      <c r="AB88">
        <v>9.4710000000000001</v>
      </c>
      <c r="AC88">
        <v>9.4304000000000006</v>
      </c>
      <c r="AD88">
        <v>9.3943999999999992</v>
      </c>
      <c r="AE88">
        <v>9.3627000000000002</v>
      </c>
      <c r="AF88">
        <v>9.3348999999999993</v>
      </c>
      <c r="AG88">
        <v>9.3106000000000009</v>
      </c>
      <c r="AH88">
        <v>9.2894000000000005</v>
      </c>
      <c r="AI88">
        <v>9.2708999999999993</v>
      </c>
      <c r="AJ88">
        <v>9.2546999999999997</v>
      </c>
      <c r="AK88">
        <v>9.2405000000000008</v>
      </c>
      <c r="AL88">
        <v>9.2279999999999998</v>
      </c>
      <c r="AM88">
        <v>9.2170000000000005</v>
      </c>
      <c r="AN88">
        <v>9.2073</v>
      </c>
      <c r="AO88">
        <v>9.1988000000000003</v>
      </c>
      <c r="AP88">
        <v>9.1911000000000005</v>
      </c>
      <c r="AQ88">
        <v>9.1844000000000001</v>
      </c>
      <c r="AR88">
        <v>9.1783000000000001</v>
      </c>
      <c r="AS88">
        <v>9.1729000000000003</v>
      </c>
      <c r="AT88">
        <v>9.1679999999999993</v>
      </c>
      <c r="AU88">
        <v>9.1637000000000004</v>
      </c>
      <c r="AV88">
        <v>9.1598000000000006</v>
      </c>
      <c r="AW88">
        <v>9.1562000000000001</v>
      </c>
      <c r="AX88">
        <v>9.1530000000000005</v>
      </c>
      <c r="AY88">
        <v>9.1501999999999999</v>
      </c>
    </row>
    <row r="89" spans="1:51" x14ac:dyDescent="0.25">
      <c r="A89" s="11">
        <f>_FRED!A95</f>
        <v>32599</v>
      </c>
      <c r="B89">
        <f>VLOOKUP(Indices!$A89,_FRED!A$8:B$400,2,FALSE)</f>
        <v>-0.27</v>
      </c>
      <c r="C89">
        <f>VLOOKUP(Indices!$A89,_FRED!C$8:D$400,2,FALSE)</f>
        <v>4.1763300000000001</v>
      </c>
      <c r="D89">
        <f>VLOOKUP(Indices!$A89,_FRED!E$8:F$400,2,FALSE)</f>
        <v>5.2</v>
      </c>
      <c r="E89">
        <f>VLOOKUP(Indices!$A89,_FRED!G$8:H$400,2,FALSE)</f>
        <v>3.7469700000000001</v>
      </c>
      <c r="F89">
        <f>Yields!K89</f>
        <v>8.6070618915889519</v>
      </c>
      <c r="G89">
        <f>Yields!L89</f>
        <v>8.2864463373805819E-2</v>
      </c>
      <c r="H89">
        <f>Yields!M89</f>
        <v>0.9152619011719878</v>
      </c>
      <c r="I89">
        <f>Yields!B89</f>
        <v>8.6999999999999993</v>
      </c>
      <c r="J89">
        <f>Yields!C89</f>
        <v>8.81</v>
      </c>
      <c r="K89">
        <f>Yields!D89</f>
        <v>8.91</v>
      </c>
      <c r="L89">
        <f>Yields!E89</f>
        <v>8.9</v>
      </c>
      <c r="M89">
        <f>Yields!F89</f>
        <v>8.82</v>
      </c>
      <c r="N89">
        <f>Yields!G89</f>
        <v>8.8000000000000007</v>
      </c>
      <c r="O89">
        <f>Yields!H89</f>
        <v>8.76</v>
      </c>
      <c r="P89">
        <f>VLOOKUP(Indices!$A89,_FRED!AA$8:AB$400,2,FALSE)</f>
        <v>4.5358599999999996</v>
      </c>
      <c r="Q89">
        <f>Yields!N89</f>
        <v>8.8217610933847315</v>
      </c>
      <c r="R89">
        <f>Yields!O89</f>
        <v>-9.5603425392546626E-2</v>
      </c>
      <c r="S89">
        <f>Yields!P89</f>
        <v>5.5437213872458813E-2</v>
      </c>
      <c r="T89" s="13">
        <f t="shared" si="7"/>
        <v>8.0932999999999993</v>
      </c>
      <c r="U89" s="13">
        <f t="shared" si="8"/>
        <v>8.2033000000000005</v>
      </c>
      <c r="V89">
        <v>8.3033000000000001</v>
      </c>
      <c r="W89">
        <v>8.1279000000000003</v>
      </c>
      <c r="X89">
        <v>8.0922000000000001</v>
      </c>
      <c r="Y89">
        <v>8.1084999999999994</v>
      </c>
      <c r="Z89">
        <v>8.1374999999999993</v>
      </c>
      <c r="AA89">
        <v>8.1659000000000006</v>
      </c>
      <c r="AB89">
        <v>8.1892999999999994</v>
      </c>
      <c r="AC89">
        <v>8.2066999999999997</v>
      </c>
      <c r="AD89">
        <v>8.2186000000000003</v>
      </c>
      <c r="AE89">
        <v>8.2254000000000005</v>
      </c>
      <c r="AF89">
        <v>8.2281999999999993</v>
      </c>
      <c r="AG89">
        <v>8.2274999999999991</v>
      </c>
      <c r="AH89">
        <v>8.2242999999999995</v>
      </c>
      <c r="AI89">
        <v>8.2189999999999994</v>
      </c>
      <c r="AJ89">
        <v>8.2120999999999995</v>
      </c>
      <c r="AK89">
        <v>8.2042000000000002</v>
      </c>
      <c r="AL89">
        <v>8.1954999999999991</v>
      </c>
      <c r="AM89">
        <v>8.1862999999999992</v>
      </c>
      <c r="AN89">
        <v>8.1768999999999998</v>
      </c>
      <c r="AO89">
        <v>8.1675000000000004</v>
      </c>
      <c r="AP89">
        <v>8.1580999999999992</v>
      </c>
      <c r="AQ89">
        <v>8.1487999999999996</v>
      </c>
      <c r="AR89">
        <v>8.1397999999999993</v>
      </c>
      <c r="AS89">
        <v>8.1311</v>
      </c>
      <c r="AT89">
        <v>8.1227999999999998</v>
      </c>
      <c r="AU89">
        <v>8.1148000000000007</v>
      </c>
      <c r="AV89">
        <v>8.1071000000000009</v>
      </c>
      <c r="AW89">
        <v>8.0998999999999999</v>
      </c>
      <c r="AX89">
        <v>8.0930999999999997</v>
      </c>
      <c r="AY89">
        <v>8.0866000000000007</v>
      </c>
    </row>
    <row r="90" spans="1:51" x14ac:dyDescent="0.25">
      <c r="A90" s="11">
        <f>_FRED!A96</f>
        <v>32690</v>
      </c>
      <c r="B90">
        <f>VLOOKUP(Indices!$A90,_FRED!A$8:B$400,2,FALSE)</f>
        <v>-0.48</v>
      </c>
      <c r="C90">
        <f>VLOOKUP(Indices!$A90,_FRED!C$8:D$400,2,FALSE)</f>
        <v>3.7091699999999999</v>
      </c>
      <c r="D90">
        <f>VLOOKUP(Indices!$A90,_FRED!E$8:F$400,2,FALSE)</f>
        <v>5.2</v>
      </c>
      <c r="E90">
        <f>VLOOKUP(Indices!$A90,_FRED!G$8:H$400,2,FALSE)</f>
        <v>3.9207800000000002</v>
      </c>
      <c r="F90">
        <f>Yields!K90</f>
        <v>8.1256167253904064</v>
      </c>
      <c r="G90">
        <f>Yields!L90</f>
        <v>3.2385240587628594E-2</v>
      </c>
      <c r="H90">
        <f>Yields!M90</f>
        <v>-0.25788437961955424</v>
      </c>
      <c r="I90">
        <f>Yields!B90</f>
        <v>8.11</v>
      </c>
      <c r="J90">
        <f>Yields!C90</f>
        <v>8.1199999999999992</v>
      </c>
      <c r="K90">
        <f>Yields!D90</f>
        <v>8.1</v>
      </c>
      <c r="L90">
        <f>Yields!E90</f>
        <v>8.08</v>
      </c>
      <c r="M90">
        <f>Yields!F90</f>
        <v>8.0299999999999994</v>
      </c>
      <c r="N90">
        <f>Yields!G90</f>
        <v>8.09</v>
      </c>
      <c r="O90">
        <f>Yields!H90</f>
        <v>8.11</v>
      </c>
      <c r="P90">
        <f>VLOOKUP(Indices!$A90,_FRED!AA$8:AB$400,2,FALSE)</f>
        <v>4.3779199999999996</v>
      </c>
      <c r="Q90">
        <f>Yields!N90</f>
        <v>8.0888382064089193</v>
      </c>
      <c r="R90">
        <f>Yields!O90</f>
        <v>-7.9079894654254801E-3</v>
      </c>
      <c r="S90">
        <f>Yields!P90</f>
        <v>-6.0817633462821874E-2</v>
      </c>
      <c r="T90" s="13">
        <f t="shared" si="7"/>
        <v>8.5755999999999997</v>
      </c>
      <c r="U90" s="13">
        <f t="shared" si="8"/>
        <v>8.5855999999999995</v>
      </c>
      <c r="V90">
        <v>8.5655999999999999</v>
      </c>
      <c r="W90">
        <v>8.4632000000000005</v>
      </c>
      <c r="X90">
        <v>8.4410000000000007</v>
      </c>
      <c r="Y90">
        <v>8.4396000000000004</v>
      </c>
      <c r="Z90">
        <v>8.4415999999999993</v>
      </c>
      <c r="AA90">
        <v>8.4427000000000003</v>
      </c>
      <c r="AB90">
        <v>8.4420000000000002</v>
      </c>
      <c r="AC90">
        <v>8.4393999999999991</v>
      </c>
      <c r="AD90">
        <v>8.4352999999999998</v>
      </c>
      <c r="AE90">
        <v>8.4300999999999995</v>
      </c>
      <c r="AF90">
        <v>8.4243000000000006</v>
      </c>
      <c r="AG90">
        <v>8.4179999999999993</v>
      </c>
      <c r="AH90">
        <v>8.4116</v>
      </c>
      <c r="AI90">
        <v>8.4052000000000007</v>
      </c>
      <c r="AJ90">
        <v>8.3988999999999994</v>
      </c>
      <c r="AK90">
        <v>8.3928999999999991</v>
      </c>
      <c r="AL90">
        <v>8.3871000000000002</v>
      </c>
      <c r="AM90">
        <v>8.3817000000000004</v>
      </c>
      <c r="AN90">
        <v>8.3765000000000001</v>
      </c>
      <c r="AO90">
        <v>8.3717000000000006</v>
      </c>
      <c r="AP90">
        <v>8.3673000000000002</v>
      </c>
      <c r="AQ90">
        <v>8.3632000000000009</v>
      </c>
      <c r="AR90">
        <v>8.3594000000000008</v>
      </c>
      <c r="AS90">
        <v>8.3558000000000003</v>
      </c>
      <c r="AT90">
        <v>8.3526000000000007</v>
      </c>
      <c r="AU90">
        <v>8.3496000000000006</v>
      </c>
      <c r="AV90">
        <v>8.3468999999999998</v>
      </c>
      <c r="AW90">
        <v>8.3444000000000003</v>
      </c>
      <c r="AX90">
        <v>8.3421000000000003</v>
      </c>
      <c r="AY90">
        <v>8.3399000000000001</v>
      </c>
    </row>
    <row r="91" spans="1:51" x14ac:dyDescent="0.25">
      <c r="A91" s="11">
        <f>_FRED!A97</f>
        <v>32782</v>
      </c>
      <c r="B91">
        <f>VLOOKUP(Indices!$A91,_FRED!A$8:B$400,2,FALSE)</f>
        <v>-0.21</v>
      </c>
      <c r="C91">
        <f>VLOOKUP(Indices!$A91,_FRED!C$8:D$400,2,FALSE)</f>
        <v>3.60012</v>
      </c>
      <c r="D91">
        <f>VLOOKUP(Indices!$A91,_FRED!E$8:F$400,2,FALSE)</f>
        <v>5.4</v>
      </c>
      <c r="E91">
        <f>VLOOKUP(Indices!$A91,_FRED!G$8:H$400,2,FALSE)</f>
        <v>2.7790400000000002</v>
      </c>
      <c r="F91">
        <f>Yields!K91</f>
        <v>7.9810693836754485</v>
      </c>
      <c r="G91">
        <f>Yields!L91</f>
        <v>-4.5445142259983307E-2</v>
      </c>
      <c r="H91">
        <f>Yields!M91</f>
        <v>-0.42909301100319297</v>
      </c>
      <c r="I91">
        <f>Yields!B91</f>
        <v>7.91</v>
      </c>
      <c r="J91">
        <f>Yields!C91</f>
        <v>7.91</v>
      </c>
      <c r="K91">
        <f>Yields!D91</f>
        <v>7.83</v>
      </c>
      <c r="L91">
        <f>Yields!E91</f>
        <v>7.86</v>
      </c>
      <c r="M91">
        <f>Yields!F91</f>
        <v>7.84</v>
      </c>
      <c r="N91">
        <f>Yields!G91</f>
        <v>7.91</v>
      </c>
      <c r="O91">
        <f>Yields!H91</f>
        <v>7.91</v>
      </c>
      <c r="P91">
        <f>VLOOKUP(Indices!$A91,_FRED!AA$8:AB$400,2,FALSE)</f>
        <v>4.3789800000000003</v>
      </c>
      <c r="Q91">
        <f>Yields!N91</f>
        <v>7.8783216100594879</v>
      </c>
      <c r="R91">
        <f>Yields!O91</f>
        <v>5.1696598780858416E-2</v>
      </c>
      <c r="S91">
        <f>Yields!P91</f>
        <v>-3.2128922064171839E-2</v>
      </c>
      <c r="T91" s="13">
        <f t="shared" si="7"/>
        <v>8.0605000000000011</v>
      </c>
      <c r="U91" s="13">
        <f t="shared" si="8"/>
        <v>8.0605000000000011</v>
      </c>
      <c r="V91">
        <v>7.9805000000000001</v>
      </c>
      <c r="W91">
        <v>7.9241999999999999</v>
      </c>
      <c r="X91">
        <v>7.9295999999999998</v>
      </c>
      <c r="Y91">
        <v>7.9532999999999996</v>
      </c>
      <c r="Z91">
        <v>7.9789000000000003</v>
      </c>
      <c r="AA91">
        <v>8.0009999999999994</v>
      </c>
      <c r="AB91">
        <v>8.0183999999999997</v>
      </c>
      <c r="AC91">
        <v>8.0318000000000005</v>
      </c>
      <c r="AD91">
        <v>8.0417000000000005</v>
      </c>
      <c r="AE91">
        <v>8.0489999999999995</v>
      </c>
      <c r="AF91">
        <v>8.0542999999999996</v>
      </c>
      <c r="AG91">
        <v>8.0581999999999994</v>
      </c>
      <c r="AH91">
        <v>8.0609000000000002</v>
      </c>
      <c r="AI91">
        <v>8.0629000000000008</v>
      </c>
      <c r="AJ91">
        <v>8.0642999999999994</v>
      </c>
      <c r="AK91">
        <v>8.0652000000000008</v>
      </c>
      <c r="AL91">
        <v>8.0657999999999994</v>
      </c>
      <c r="AM91">
        <v>8.0661000000000005</v>
      </c>
      <c r="AN91">
        <v>8.0662000000000003</v>
      </c>
      <c r="AO91">
        <v>8.0663</v>
      </c>
      <c r="AP91">
        <v>8.0662000000000003</v>
      </c>
      <c r="AQ91">
        <v>8.0661000000000005</v>
      </c>
      <c r="AR91">
        <v>8.0658999999999992</v>
      </c>
      <c r="AS91">
        <v>8.0656999999999996</v>
      </c>
      <c r="AT91">
        <v>8.0655000000000001</v>
      </c>
      <c r="AU91">
        <v>8.0653000000000006</v>
      </c>
      <c r="AV91">
        <v>8.0650999999999993</v>
      </c>
      <c r="AW91">
        <v>8.0648999999999997</v>
      </c>
      <c r="AX91">
        <v>8.0647000000000002</v>
      </c>
      <c r="AY91">
        <v>8.0645000000000007</v>
      </c>
    </row>
    <row r="92" spans="1:51" x14ac:dyDescent="0.25">
      <c r="A92" s="11">
        <f>_FRED!A98</f>
        <v>32874</v>
      </c>
      <c r="B92">
        <f>VLOOKUP(Indices!$A92,_FRED!A$8:B$400,2,FALSE)</f>
        <v>0.1</v>
      </c>
      <c r="C92">
        <f>VLOOKUP(Indices!$A92,_FRED!C$8:D$400,2,FALSE)</f>
        <v>3.6050399999999998</v>
      </c>
      <c r="D92">
        <f>VLOOKUP(Indices!$A92,_FRED!E$8:F$400,2,FALSE)</f>
        <v>5.3</v>
      </c>
      <c r="E92">
        <f>VLOOKUP(Indices!$A92,_FRED!G$8:H$400,2,FALSE)</f>
        <v>2.8674200000000001</v>
      </c>
      <c r="F92">
        <f>Yields!K92</f>
        <v>8.4484539030491028</v>
      </c>
      <c r="G92">
        <f>Yields!L92</f>
        <v>-0.51474350984446282</v>
      </c>
      <c r="H92">
        <f>Yields!M92</f>
        <v>0.38804690607407011</v>
      </c>
      <c r="I92">
        <f>Yields!B92</f>
        <v>8.0299999999999994</v>
      </c>
      <c r="J92">
        <f>Yields!C92</f>
        <v>8.1199999999999992</v>
      </c>
      <c r="K92">
        <f>Yields!D92</f>
        <v>8.1300000000000008</v>
      </c>
      <c r="L92">
        <f>Yields!E92</f>
        <v>8.39</v>
      </c>
      <c r="M92">
        <f>Yields!F92</f>
        <v>8.3800000000000008</v>
      </c>
      <c r="N92">
        <f>Yields!G92</f>
        <v>8.44</v>
      </c>
      <c r="O92">
        <f>Yields!H92</f>
        <v>8.42</v>
      </c>
      <c r="P92">
        <f>VLOOKUP(Indices!$A92,_FRED!AA$8:AB$400,2,FALSE)</f>
        <v>4.5961299999999996</v>
      </c>
      <c r="Q92">
        <f>Yields!N92</f>
        <v>8.3224633308734184</v>
      </c>
      <c r="R92">
        <f>Yields!O92</f>
        <v>0.36110568533024434</v>
      </c>
      <c r="S92">
        <f>Yields!P92</f>
        <v>0.19153105067033049</v>
      </c>
      <c r="T92" s="13">
        <f t="shared" si="7"/>
        <v>8.3925999999999981</v>
      </c>
      <c r="U92" s="13">
        <f t="shared" si="8"/>
        <v>8.4825999999999979</v>
      </c>
      <c r="V92">
        <v>8.4925999999999995</v>
      </c>
      <c r="W92">
        <v>8.6516000000000002</v>
      </c>
      <c r="X92">
        <v>8.7156000000000002</v>
      </c>
      <c r="Y92">
        <v>8.7380999999999993</v>
      </c>
      <c r="Z92">
        <v>8.7452000000000005</v>
      </c>
      <c r="AA92">
        <v>8.7469000000000001</v>
      </c>
      <c r="AB92">
        <v>8.7468000000000004</v>
      </c>
      <c r="AC92">
        <v>8.7462999999999997</v>
      </c>
      <c r="AD92">
        <v>8.7456999999999994</v>
      </c>
      <c r="AE92">
        <v>8.7451000000000008</v>
      </c>
      <c r="AF92">
        <v>8.7446000000000002</v>
      </c>
      <c r="AG92">
        <v>8.7441999999999993</v>
      </c>
      <c r="AH92">
        <v>8.7438000000000002</v>
      </c>
      <c r="AI92">
        <v>8.7434999999999992</v>
      </c>
      <c r="AJ92">
        <v>8.7432999999999996</v>
      </c>
      <c r="AK92">
        <v>8.7430000000000003</v>
      </c>
      <c r="AL92">
        <v>8.7429000000000006</v>
      </c>
      <c r="AM92">
        <v>8.7426999999999992</v>
      </c>
      <c r="AN92">
        <v>8.7424999999999997</v>
      </c>
      <c r="AO92">
        <v>8.7423999999999999</v>
      </c>
      <c r="AP92">
        <v>8.7423000000000002</v>
      </c>
      <c r="AQ92">
        <v>8.7422000000000004</v>
      </c>
      <c r="AR92">
        <v>8.7421000000000006</v>
      </c>
      <c r="AS92">
        <v>8.7420000000000009</v>
      </c>
      <c r="AT92">
        <v>8.7420000000000009</v>
      </c>
      <c r="AU92">
        <v>8.7418999999999993</v>
      </c>
      <c r="AV92">
        <v>8.7417999999999996</v>
      </c>
      <c r="AW92">
        <v>8.7417999999999996</v>
      </c>
      <c r="AX92">
        <v>8.7416999999999998</v>
      </c>
      <c r="AY92">
        <v>8.7416999999999998</v>
      </c>
    </row>
    <row r="93" spans="1:51" x14ac:dyDescent="0.25">
      <c r="A93" s="11">
        <f>_FRED!A99</f>
        <v>32964</v>
      </c>
      <c r="B93">
        <f>VLOOKUP(Indices!$A93,_FRED!A$8:B$400,2,FALSE)</f>
        <v>-0.23</v>
      </c>
      <c r="C93">
        <f>VLOOKUP(Indices!$A93,_FRED!C$8:D$400,2,FALSE)</f>
        <v>3.6024099999999999</v>
      </c>
      <c r="D93">
        <f>VLOOKUP(Indices!$A93,_FRED!E$8:F$400,2,FALSE)</f>
        <v>5.3</v>
      </c>
      <c r="E93">
        <f>VLOOKUP(Indices!$A93,_FRED!G$8:H$400,2,FALSE)</f>
        <v>2.45947</v>
      </c>
      <c r="F93">
        <f>Yields!K93</f>
        <v>8.6764830070141556</v>
      </c>
      <c r="G93">
        <f>Yields!L93</f>
        <v>-0.80382548254334107</v>
      </c>
      <c r="H93">
        <f>Yields!M93</f>
        <v>0.83715056831545809</v>
      </c>
      <c r="I93">
        <f>Yields!B93</f>
        <v>8.01</v>
      </c>
      <c r="J93">
        <f>Yields!C93</f>
        <v>8.17</v>
      </c>
      <c r="K93">
        <f>Yields!D93</f>
        <v>8.27</v>
      </c>
      <c r="L93">
        <f>Yields!E93</f>
        <v>8.6199999999999992</v>
      </c>
      <c r="M93">
        <f>Yields!F93</f>
        <v>8.64</v>
      </c>
      <c r="N93">
        <f>Yields!G93</f>
        <v>8.6999999999999993</v>
      </c>
      <c r="O93">
        <f>Yields!H93</f>
        <v>8.67</v>
      </c>
      <c r="P93">
        <f>VLOOKUP(Indices!$A93,_FRED!AA$8:AB$400,2,FALSE)</f>
        <v>4.8324199999999999</v>
      </c>
      <c r="Q93">
        <f>Yields!N93</f>
        <v>8.5259258942540228</v>
      </c>
      <c r="R93">
        <f>Yields!O93</f>
        <v>0.55629454806470857</v>
      </c>
      <c r="S93">
        <f>Yields!P93</f>
        <v>0.31619161456976475</v>
      </c>
      <c r="T93" s="13">
        <f t="shared" si="7"/>
        <v>7.8648000000000007</v>
      </c>
      <c r="U93" s="13">
        <f t="shared" si="8"/>
        <v>8.0248000000000008</v>
      </c>
      <c r="V93">
        <v>8.1248000000000005</v>
      </c>
      <c r="W93">
        <v>8.2536000000000005</v>
      </c>
      <c r="X93">
        <v>8.3388000000000009</v>
      </c>
      <c r="Y93">
        <v>8.3995999999999995</v>
      </c>
      <c r="Z93">
        <v>8.4435000000000002</v>
      </c>
      <c r="AA93">
        <v>8.4750999999999994</v>
      </c>
      <c r="AB93">
        <v>8.4975000000000005</v>
      </c>
      <c r="AC93">
        <v>8.5130999999999997</v>
      </c>
      <c r="AD93">
        <v>8.5236999999999998</v>
      </c>
      <c r="AE93">
        <v>8.5305999999999997</v>
      </c>
      <c r="AF93">
        <v>8.5347000000000008</v>
      </c>
      <c r="AG93">
        <v>8.5367999999999995</v>
      </c>
      <c r="AH93">
        <v>8.5374999999999996</v>
      </c>
      <c r="AI93">
        <v>8.5371000000000006</v>
      </c>
      <c r="AJ93">
        <v>8.5359999999999996</v>
      </c>
      <c r="AK93">
        <v>8.5344999999999995</v>
      </c>
      <c r="AL93">
        <v>8.5327000000000002</v>
      </c>
      <c r="AM93">
        <v>8.5306999999999995</v>
      </c>
      <c r="AN93">
        <v>8.5287000000000006</v>
      </c>
      <c r="AO93">
        <v>8.5266000000000002</v>
      </c>
      <c r="AP93">
        <v>8.5245999999999995</v>
      </c>
      <c r="AQ93">
        <v>8.5226000000000006</v>
      </c>
      <c r="AR93">
        <v>8.5207999999999995</v>
      </c>
      <c r="AS93">
        <v>8.5190000000000001</v>
      </c>
      <c r="AT93">
        <v>8.5173000000000005</v>
      </c>
      <c r="AU93">
        <v>8.5158000000000005</v>
      </c>
      <c r="AV93">
        <v>8.5143000000000004</v>
      </c>
      <c r="AW93">
        <v>8.5129999999999999</v>
      </c>
      <c r="AX93">
        <v>8.5117999999999991</v>
      </c>
      <c r="AY93">
        <v>8.5106000000000002</v>
      </c>
    </row>
    <row r="94" spans="1:51" x14ac:dyDescent="0.25">
      <c r="A94" s="11">
        <f>_FRED!A100</f>
        <v>33055</v>
      </c>
      <c r="B94">
        <f>VLOOKUP(Indices!$A94,_FRED!A$8:B$400,2,FALSE)</f>
        <v>-0.57999999999999996</v>
      </c>
      <c r="C94">
        <f>VLOOKUP(Indices!$A94,_FRED!C$8:D$400,2,FALSE)</f>
        <v>3.7759800000000001</v>
      </c>
      <c r="D94">
        <f>VLOOKUP(Indices!$A94,_FRED!E$8:F$400,2,FALSE)</f>
        <v>5.7</v>
      </c>
      <c r="E94">
        <f>VLOOKUP(Indices!$A94,_FRED!G$8:H$400,2,FALSE)</f>
        <v>1.7256400000000001</v>
      </c>
      <c r="F94">
        <f>Yields!K94</f>
        <v>9.0140537026204903</v>
      </c>
      <c r="G94">
        <f>Yields!L94</f>
        <v>-1.3481386765290422</v>
      </c>
      <c r="H94">
        <f>Yields!M94</f>
        <v>-0.85013972641448632</v>
      </c>
      <c r="I94">
        <f>Yields!B94</f>
        <v>7.73</v>
      </c>
      <c r="J94">
        <f>Yields!C94</f>
        <v>7.8</v>
      </c>
      <c r="K94">
        <f>Yields!D94</f>
        <v>7.83</v>
      </c>
      <c r="L94">
        <f>Yields!E94</f>
        <v>8.25</v>
      </c>
      <c r="M94">
        <f>Yields!F94</f>
        <v>8.42</v>
      </c>
      <c r="N94">
        <f>Yields!G94</f>
        <v>8.6199999999999992</v>
      </c>
      <c r="O94">
        <f>Yields!H94</f>
        <v>8.6999999999999993</v>
      </c>
      <c r="P94">
        <f>VLOOKUP(Indices!$A94,_FRED!AA$8:AB$400,2,FALSE)</f>
        <v>5.3785499999999997</v>
      </c>
      <c r="Q94">
        <f>Yields!N94</f>
        <v>8.3170157591667557</v>
      </c>
      <c r="R94">
        <f>Yields!O94</f>
        <v>1.0329101438688371</v>
      </c>
      <c r="S94">
        <f>Yields!P94</f>
        <v>0.27140598797043669</v>
      </c>
      <c r="T94" s="13">
        <f t="shared" si="7"/>
        <v>7.7620000000000005</v>
      </c>
      <c r="U94" s="13">
        <f t="shared" si="8"/>
        <v>7.8319999999999999</v>
      </c>
      <c r="V94">
        <v>7.8620000000000001</v>
      </c>
      <c r="W94">
        <v>8.0673999999999992</v>
      </c>
      <c r="X94">
        <v>8.2439</v>
      </c>
      <c r="Y94">
        <v>8.3950999999999993</v>
      </c>
      <c r="Z94">
        <v>8.5237999999999996</v>
      </c>
      <c r="AA94">
        <v>8.6327999999999996</v>
      </c>
      <c r="AB94">
        <v>8.7246000000000006</v>
      </c>
      <c r="AC94">
        <v>8.8012999999999995</v>
      </c>
      <c r="AD94">
        <v>8.8649000000000004</v>
      </c>
      <c r="AE94">
        <v>8.9170999999999996</v>
      </c>
      <c r="AF94">
        <v>8.9594000000000005</v>
      </c>
      <c r="AG94">
        <v>8.9931999999999999</v>
      </c>
      <c r="AH94">
        <v>9.0195000000000007</v>
      </c>
      <c r="AI94">
        <v>9.0395000000000003</v>
      </c>
      <c r="AJ94">
        <v>9.0541</v>
      </c>
      <c r="AK94">
        <v>9.0640000000000001</v>
      </c>
      <c r="AL94">
        <v>9.0699000000000005</v>
      </c>
      <c r="AM94">
        <v>9.0724</v>
      </c>
      <c r="AN94">
        <v>9.0719999999999992</v>
      </c>
      <c r="AO94">
        <v>9.0693000000000001</v>
      </c>
      <c r="AP94">
        <v>9.0645000000000007</v>
      </c>
      <c r="AQ94">
        <v>9.0579999999999998</v>
      </c>
      <c r="AR94">
        <v>9.0501000000000005</v>
      </c>
      <c r="AS94">
        <v>9.0411000000000001</v>
      </c>
      <c r="AT94">
        <v>9.0311000000000003</v>
      </c>
      <c r="AU94">
        <v>9.0204000000000004</v>
      </c>
      <c r="AV94">
        <v>9.0091000000000001</v>
      </c>
      <c r="AW94">
        <v>8.9974000000000007</v>
      </c>
      <c r="AX94">
        <v>8.9852000000000007</v>
      </c>
      <c r="AY94">
        <v>8.9728999999999992</v>
      </c>
    </row>
    <row r="95" spans="1:51" x14ac:dyDescent="0.25">
      <c r="A95" s="11">
        <f>_FRED!A101</f>
        <v>33147</v>
      </c>
      <c r="B95">
        <f>VLOOKUP(Indices!$A95,_FRED!A$8:B$400,2,FALSE)</f>
        <v>-1.43</v>
      </c>
      <c r="C95">
        <f>VLOOKUP(Indices!$A95,_FRED!C$8:D$400,2,FALSE)</f>
        <v>3.8389500000000001</v>
      </c>
      <c r="D95">
        <f>VLOOKUP(Indices!$A95,_FRED!E$8:F$400,2,FALSE)</f>
        <v>6.1</v>
      </c>
      <c r="E95">
        <f>VLOOKUP(Indices!$A95,_FRED!G$8:H$400,2,FALSE)</f>
        <v>0.64631000000000005</v>
      </c>
      <c r="F95">
        <f>Yields!K95</f>
        <v>8.8667043042029974</v>
      </c>
      <c r="G95">
        <f>Yields!L95</f>
        <v>-1.6655658805168025</v>
      </c>
      <c r="H95">
        <f>Yields!M95</f>
        <v>-1.5011722167742256</v>
      </c>
      <c r="I95">
        <f>Yields!B95</f>
        <v>7.22</v>
      </c>
      <c r="J95">
        <f>Yields!C95</f>
        <v>7.32</v>
      </c>
      <c r="K95">
        <f>Yields!D95</f>
        <v>7.31</v>
      </c>
      <c r="L95">
        <f>Yields!E95</f>
        <v>7.77</v>
      </c>
      <c r="M95">
        <f>Yields!F95</f>
        <v>8.0399999999999991</v>
      </c>
      <c r="N95">
        <f>Yields!G95</f>
        <v>8.3000000000000007</v>
      </c>
      <c r="O95">
        <f>Yields!H95</f>
        <v>8.41</v>
      </c>
      <c r="P95">
        <f>VLOOKUP(Indices!$A95,_FRED!AA$8:AB$400,2,FALSE)</f>
        <v>5.31426</v>
      </c>
      <c r="Q95">
        <f>Yields!N95</f>
        <v>7.9161585794184504</v>
      </c>
      <c r="R95">
        <f>Yields!O95</f>
        <v>1.295188055363095</v>
      </c>
      <c r="S95">
        <f>Yields!P95</f>
        <v>0.29178698015238602</v>
      </c>
      <c r="T95" s="13">
        <f t="shared" si="7"/>
        <v>6.9451999999999998</v>
      </c>
      <c r="U95" s="13">
        <f t="shared" si="8"/>
        <v>7.0452000000000004</v>
      </c>
      <c r="V95">
        <v>7.0351999999999997</v>
      </c>
      <c r="W95">
        <v>7.2652999999999999</v>
      </c>
      <c r="X95">
        <v>7.4648000000000003</v>
      </c>
      <c r="Y95">
        <v>7.6367000000000003</v>
      </c>
      <c r="Z95">
        <v>7.7839</v>
      </c>
      <c r="AA95">
        <v>7.9090999999999996</v>
      </c>
      <c r="AB95">
        <v>8.0147999999999993</v>
      </c>
      <c r="AC95">
        <v>8.1031999999999993</v>
      </c>
      <c r="AD95">
        <v>8.1763999999999992</v>
      </c>
      <c r="AE95">
        <v>8.2364999999999995</v>
      </c>
      <c r="AF95">
        <v>8.2850000000000001</v>
      </c>
      <c r="AG95">
        <v>8.3234999999999992</v>
      </c>
      <c r="AH95">
        <v>8.3534000000000006</v>
      </c>
      <c r="AI95">
        <v>8.3757999999999999</v>
      </c>
      <c r="AJ95">
        <v>8.3918999999999997</v>
      </c>
      <c r="AK95">
        <v>8.4024999999999999</v>
      </c>
      <c r="AL95">
        <v>8.4085000000000001</v>
      </c>
      <c r="AM95">
        <v>8.4105000000000008</v>
      </c>
      <c r="AN95">
        <v>8.4092000000000002</v>
      </c>
      <c r="AO95">
        <v>8.4050999999999991</v>
      </c>
      <c r="AP95">
        <v>8.3986999999999998</v>
      </c>
      <c r="AQ95">
        <v>8.3903999999999996</v>
      </c>
      <c r="AR95">
        <v>8.3803999999999998</v>
      </c>
      <c r="AS95">
        <v>8.3691999999999993</v>
      </c>
      <c r="AT95">
        <v>8.3568999999999996</v>
      </c>
      <c r="AU95">
        <v>8.3437999999999999</v>
      </c>
      <c r="AV95">
        <v>8.33</v>
      </c>
      <c r="AW95">
        <v>8.3156999999999996</v>
      </c>
      <c r="AX95">
        <v>8.3010000000000002</v>
      </c>
      <c r="AY95">
        <v>8.2860999999999994</v>
      </c>
    </row>
    <row r="96" spans="1:51" x14ac:dyDescent="0.25">
      <c r="A96" s="11">
        <f>_FRED!A102</f>
        <v>33239</v>
      </c>
      <c r="B96">
        <f>VLOOKUP(Indices!$A96,_FRED!A$8:B$400,2,FALSE)</f>
        <v>-1.6</v>
      </c>
      <c r="C96">
        <f>VLOOKUP(Indices!$A96,_FRED!C$8:D$400,2,FALSE)</f>
        <v>3.7286800000000002</v>
      </c>
      <c r="D96">
        <f>VLOOKUP(Indices!$A96,_FRED!E$8:F$400,2,FALSE)</f>
        <v>6.6</v>
      </c>
      <c r="E96">
        <f>VLOOKUP(Indices!$A96,_FRED!G$8:H$400,2,FALSE)</f>
        <v>-0.91091</v>
      </c>
      <c r="F96">
        <f>Yields!K96</f>
        <v>8.5439544475292912</v>
      </c>
      <c r="G96">
        <f>Yields!L96</f>
        <v>-2.5526126489168366</v>
      </c>
      <c r="H96">
        <f>Yields!M96</f>
        <v>-0.933729667562055</v>
      </c>
      <c r="I96">
        <f>Yields!B96</f>
        <v>6.21</v>
      </c>
      <c r="J96">
        <f>Yields!C96</f>
        <v>6.33</v>
      </c>
      <c r="K96">
        <f>Yields!D96</f>
        <v>6.44</v>
      </c>
      <c r="L96">
        <f>Yields!E96</f>
        <v>7.27</v>
      </c>
      <c r="M96">
        <f>Yields!F96</f>
        <v>7.65</v>
      </c>
      <c r="N96">
        <f>Yields!G96</f>
        <v>7.91</v>
      </c>
      <c r="O96">
        <f>Yields!H96</f>
        <v>8.02</v>
      </c>
      <c r="P96">
        <f>VLOOKUP(Indices!$A96,_FRED!AA$8:AB$400,2,FALSE)</f>
        <v>5.4983500000000003</v>
      </c>
      <c r="Q96">
        <f>Yields!N96</f>
        <v>7.3554107895954575</v>
      </c>
      <c r="R96">
        <f>Yields!O96</f>
        <v>1.9187140338994713</v>
      </c>
      <c r="S96">
        <f>Yields!P96</f>
        <v>0.62502793175140869</v>
      </c>
      <c r="T96" s="13">
        <f t="shared" si="7"/>
        <v>6.2934999999999999</v>
      </c>
      <c r="U96" s="13">
        <f t="shared" si="8"/>
        <v>6.4135</v>
      </c>
      <c r="V96">
        <v>6.5235000000000003</v>
      </c>
      <c r="W96">
        <v>7.0472999999999999</v>
      </c>
      <c r="X96">
        <v>7.3966000000000003</v>
      </c>
      <c r="Y96">
        <v>7.6342999999999996</v>
      </c>
      <c r="Z96">
        <v>7.8010999999999999</v>
      </c>
      <c r="AA96">
        <v>7.9226000000000001</v>
      </c>
      <c r="AB96">
        <v>8.0149000000000008</v>
      </c>
      <c r="AC96">
        <v>8.0876999999999999</v>
      </c>
      <c r="AD96">
        <v>8.1471</v>
      </c>
      <c r="AE96">
        <v>8.1966000000000001</v>
      </c>
      <c r="AF96">
        <v>8.2384000000000004</v>
      </c>
      <c r="AG96">
        <v>8.2736999999999998</v>
      </c>
      <c r="AH96">
        <v>8.3033999999999999</v>
      </c>
      <c r="AI96">
        <v>8.3279999999999994</v>
      </c>
      <c r="AJ96">
        <v>8.3478999999999992</v>
      </c>
      <c r="AK96">
        <v>8.3635999999999999</v>
      </c>
      <c r="AL96">
        <v>8.3751999999999995</v>
      </c>
      <c r="AM96">
        <v>8.3833000000000002</v>
      </c>
      <c r="AN96">
        <v>8.3880999999999997</v>
      </c>
      <c r="AO96">
        <v>8.3899000000000008</v>
      </c>
      <c r="AP96">
        <v>8.3890999999999991</v>
      </c>
      <c r="AQ96">
        <v>8.3858999999999995</v>
      </c>
      <c r="AR96">
        <v>8.3805999999999994</v>
      </c>
      <c r="AS96">
        <v>8.3735999999999997</v>
      </c>
      <c r="AT96">
        <v>8.3650000000000002</v>
      </c>
      <c r="AU96">
        <v>8.3550000000000004</v>
      </c>
      <c r="AV96">
        <v>8.3438999999999997</v>
      </c>
      <c r="AW96">
        <v>8.3318999999999992</v>
      </c>
      <c r="AX96">
        <v>8.3190000000000008</v>
      </c>
      <c r="AY96">
        <v>8.3055000000000003</v>
      </c>
    </row>
    <row r="97" spans="1:51" x14ac:dyDescent="0.25">
      <c r="A97" s="11">
        <f>_FRED!A103</f>
        <v>33329</v>
      </c>
      <c r="B97">
        <f>VLOOKUP(Indices!$A97,_FRED!A$8:B$400,2,FALSE)</f>
        <v>-0.63</v>
      </c>
      <c r="C97">
        <f>VLOOKUP(Indices!$A97,_FRED!C$8:D$400,2,FALSE)</f>
        <v>3.3734199999999999</v>
      </c>
      <c r="D97">
        <f>VLOOKUP(Indices!$A97,_FRED!E$8:F$400,2,FALSE)</f>
        <v>6.8</v>
      </c>
      <c r="E97">
        <f>VLOOKUP(Indices!$A97,_FRED!G$8:H$400,2,FALSE)</f>
        <v>-0.52663000000000004</v>
      </c>
      <c r="F97">
        <f>Yields!K97</f>
        <v>8.6846455230736606</v>
      </c>
      <c r="G97">
        <f>Yields!L97</f>
        <v>-3.2374888285035848</v>
      </c>
      <c r="H97">
        <f>Yields!M97</f>
        <v>-0.42114701972367286</v>
      </c>
      <c r="I97">
        <f>Yields!B97</f>
        <v>5.74</v>
      </c>
      <c r="J97">
        <f>Yields!C97</f>
        <v>5.96</v>
      </c>
      <c r="K97">
        <f>Yields!D97</f>
        <v>6.24</v>
      </c>
      <c r="L97">
        <f>Yields!E97</f>
        <v>7.24</v>
      </c>
      <c r="M97">
        <f>Yields!F97</f>
        <v>7.77</v>
      </c>
      <c r="N97">
        <f>Yields!G97</f>
        <v>8.01</v>
      </c>
      <c r="O97">
        <f>Yields!H97</f>
        <v>8.1300000000000008</v>
      </c>
      <c r="P97">
        <f>VLOOKUP(Indices!$A97,_FRED!AA$8:AB$400,2,FALSE)</f>
        <v>5.0803000000000003</v>
      </c>
      <c r="Q97">
        <f>Yields!N97</f>
        <v>7.3282309875507163</v>
      </c>
      <c r="R97">
        <f>Yields!O97</f>
        <v>2.4022828726854017</v>
      </c>
      <c r="S97">
        <f>Yields!P97</f>
        <v>0.87217631632642778</v>
      </c>
      <c r="T97" s="13">
        <f t="shared" si="7"/>
        <v>5.9248000000000003</v>
      </c>
      <c r="U97" s="13">
        <f t="shared" si="8"/>
        <v>6.1448</v>
      </c>
      <c r="V97">
        <v>6.4248000000000003</v>
      </c>
      <c r="W97">
        <v>7.0209000000000001</v>
      </c>
      <c r="X97">
        <v>7.4215999999999998</v>
      </c>
      <c r="Y97">
        <v>7.7072000000000003</v>
      </c>
      <c r="Z97">
        <v>7.9188999999999998</v>
      </c>
      <c r="AA97">
        <v>8.0795999999999992</v>
      </c>
      <c r="AB97">
        <v>8.2032000000000007</v>
      </c>
      <c r="AC97">
        <v>8.2987000000000002</v>
      </c>
      <c r="AD97">
        <v>8.3725000000000005</v>
      </c>
      <c r="AE97">
        <v>8.4292999999999996</v>
      </c>
      <c r="AF97">
        <v>8.4725000000000001</v>
      </c>
      <c r="AG97">
        <v>8.5050000000000008</v>
      </c>
      <c r="AH97">
        <v>8.5289000000000001</v>
      </c>
      <c r="AI97">
        <v>8.5458999999999996</v>
      </c>
      <c r="AJ97">
        <v>8.5573999999999995</v>
      </c>
      <c r="AK97">
        <v>8.5646000000000004</v>
      </c>
      <c r="AL97">
        <v>8.5684000000000005</v>
      </c>
      <c r="AM97">
        <v>8.5694999999999997</v>
      </c>
      <c r="AN97">
        <v>8.5685000000000002</v>
      </c>
      <c r="AO97">
        <v>8.5657999999999994</v>
      </c>
      <c r="AP97">
        <v>8.5619999999999994</v>
      </c>
      <c r="AQ97">
        <v>8.5572999999999997</v>
      </c>
      <c r="AR97">
        <v>8.5518999999999998</v>
      </c>
      <c r="AS97">
        <v>8.5460999999999991</v>
      </c>
      <c r="AT97">
        <v>8.5399999999999991</v>
      </c>
      <c r="AU97">
        <v>8.5337999999999994</v>
      </c>
      <c r="AV97">
        <v>8.5274999999999999</v>
      </c>
      <c r="AW97">
        <v>8.5213000000000001</v>
      </c>
      <c r="AX97">
        <v>8.5151000000000003</v>
      </c>
      <c r="AY97">
        <v>8.5091999999999999</v>
      </c>
    </row>
    <row r="98" spans="1:51" x14ac:dyDescent="0.25">
      <c r="A98" s="11">
        <f>_FRED!A104</f>
        <v>33420</v>
      </c>
      <c r="B98">
        <f>VLOOKUP(Indices!$A98,_FRED!A$8:B$400,2,FALSE)</f>
        <v>-0.12</v>
      </c>
      <c r="C98">
        <f>VLOOKUP(Indices!$A98,_FRED!C$8:D$400,2,FALSE)</f>
        <v>3.21095</v>
      </c>
      <c r="D98">
        <f>VLOOKUP(Indices!$A98,_FRED!E$8:F$400,2,FALSE)</f>
        <v>6.9</v>
      </c>
      <c r="E98">
        <f>VLOOKUP(Indices!$A98,_FRED!G$8:H$400,2,FALSE)</f>
        <v>-7.3459999999999998E-2</v>
      </c>
      <c r="F98">
        <f>Yields!K98</f>
        <v>8.661346820817645</v>
      </c>
      <c r="G98">
        <f>Yields!L98</f>
        <v>-3.3659505033313346</v>
      </c>
      <c r="H98">
        <f>Yields!M98</f>
        <v>-1.3363734957182132</v>
      </c>
      <c r="I98">
        <f>Yields!B98</f>
        <v>5.55</v>
      </c>
      <c r="J98">
        <f>Yields!C98</f>
        <v>5.7</v>
      </c>
      <c r="K98">
        <f>Yields!D98</f>
        <v>5.9</v>
      </c>
      <c r="L98">
        <f>Yields!E98</f>
        <v>6.9</v>
      </c>
      <c r="M98">
        <f>Yields!F98</f>
        <v>7.5</v>
      </c>
      <c r="N98">
        <f>Yields!G98</f>
        <v>7.8</v>
      </c>
      <c r="O98">
        <f>Yields!H98</f>
        <v>7.95</v>
      </c>
      <c r="P98">
        <f>VLOOKUP(Indices!$A98,_FRED!AA$8:AB$400,2,FALSE)</f>
        <v>4.6644699999999997</v>
      </c>
      <c r="Q98">
        <f>Yields!N98</f>
        <v>7.0729339520429519</v>
      </c>
      <c r="R98">
        <f>Yields!O98</f>
        <v>2.5342808389206062</v>
      </c>
      <c r="S98">
        <f>Yields!P98</f>
        <v>0.81988797751539444</v>
      </c>
      <c r="T98" s="13">
        <f t="shared" si="7"/>
        <v>5.2547999999999995</v>
      </c>
      <c r="U98" s="13">
        <f t="shared" si="8"/>
        <v>5.4047999999999998</v>
      </c>
      <c r="V98">
        <v>5.6048</v>
      </c>
      <c r="W98">
        <v>6.0679999999999996</v>
      </c>
      <c r="X98">
        <v>6.4443000000000001</v>
      </c>
      <c r="Y98">
        <v>6.7484999999999999</v>
      </c>
      <c r="Z98">
        <v>6.9934000000000003</v>
      </c>
      <c r="AA98">
        <v>7.1898999999999997</v>
      </c>
      <c r="AB98">
        <v>7.3471000000000002</v>
      </c>
      <c r="AC98">
        <v>7.4725000000000001</v>
      </c>
      <c r="AD98">
        <v>7.5721999999999996</v>
      </c>
      <c r="AE98">
        <v>7.6512000000000002</v>
      </c>
      <c r="AF98">
        <v>7.7135999999999996</v>
      </c>
      <c r="AG98">
        <v>7.7626999999999997</v>
      </c>
      <c r="AH98">
        <v>7.8010999999999999</v>
      </c>
      <c r="AI98">
        <v>7.8310000000000004</v>
      </c>
      <c r="AJ98">
        <v>7.8540000000000001</v>
      </c>
      <c r="AK98">
        <v>7.8715000000000002</v>
      </c>
      <c r="AL98">
        <v>7.8846999999999996</v>
      </c>
      <c r="AM98">
        <v>7.8944000000000001</v>
      </c>
      <c r="AN98">
        <v>7.9013</v>
      </c>
      <c r="AO98">
        <v>7.9059999999999997</v>
      </c>
      <c r="AP98">
        <v>7.9089</v>
      </c>
      <c r="AQ98">
        <v>7.9104000000000001</v>
      </c>
      <c r="AR98">
        <v>7.9108000000000001</v>
      </c>
      <c r="AS98">
        <v>7.9103000000000003</v>
      </c>
      <c r="AT98">
        <v>7.9090999999999996</v>
      </c>
      <c r="AU98">
        <v>7.9074</v>
      </c>
      <c r="AV98">
        <v>7.9051999999999998</v>
      </c>
      <c r="AW98">
        <v>7.9027000000000003</v>
      </c>
      <c r="AX98">
        <v>7.8998999999999997</v>
      </c>
      <c r="AY98">
        <v>7.8968999999999996</v>
      </c>
    </row>
    <row r="99" spans="1:51" x14ac:dyDescent="0.25">
      <c r="A99" s="11">
        <f>_FRED!A105</f>
        <v>33512</v>
      </c>
      <c r="B99">
        <f>VLOOKUP(Indices!$A99,_FRED!A$8:B$400,2,FALSE)</f>
        <v>-0.45</v>
      </c>
      <c r="C99">
        <f>VLOOKUP(Indices!$A99,_FRED!C$8:D$400,2,FALSE)</f>
        <v>2.9886699999999999</v>
      </c>
      <c r="D99">
        <f>VLOOKUP(Indices!$A99,_FRED!E$8:F$400,2,FALSE)</f>
        <v>7.1</v>
      </c>
      <c r="E99">
        <f>VLOOKUP(Indices!$A99,_FRED!G$8:H$400,2,FALSE)</f>
        <v>1.2237</v>
      </c>
      <c r="F99">
        <f>Yields!K99</f>
        <v>8.3520167126993847</v>
      </c>
      <c r="G99">
        <f>Yields!L99</f>
        <v>-3.7514991479076016</v>
      </c>
      <c r="H99">
        <f>Yields!M99</f>
        <v>-3.3842257963785265</v>
      </c>
      <c r="I99">
        <f>Yields!B99</f>
        <v>4.68</v>
      </c>
      <c r="J99">
        <f>Yields!C99</f>
        <v>4.78</v>
      </c>
      <c r="K99">
        <f>Yields!D99</f>
        <v>4.87</v>
      </c>
      <c r="L99">
        <f>Yields!E99</f>
        <v>5.85</v>
      </c>
      <c r="M99">
        <f>Yields!F99</f>
        <v>6.56</v>
      </c>
      <c r="N99">
        <f>Yields!G99</f>
        <v>7</v>
      </c>
      <c r="O99">
        <f>Yields!H99</f>
        <v>7.35</v>
      </c>
      <c r="P99">
        <f>VLOOKUP(Indices!$A99,_FRED!AA$8:AB$400,2,FALSE)</f>
        <v>4.4420500000000001</v>
      </c>
      <c r="Q99">
        <f>Yields!N99</f>
        <v>6.2113525486817709</v>
      </c>
      <c r="R99">
        <f>Yields!O99</f>
        <v>2.9186925004560207</v>
      </c>
      <c r="S99">
        <f>Yields!P99</f>
        <v>0.64042918478778788</v>
      </c>
      <c r="T99" s="13">
        <f t="shared" si="7"/>
        <v>4.0838999999999999</v>
      </c>
      <c r="U99" s="13">
        <f t="shared" si="8"/>
        <v>4.1839000000000004</v>
      </c>
      <c r="V99">
        <v>4.2739000000000003</v>
      </c>
      <c r="W99">
        <v>4.8548999999999998</v>
      </c>
      <c r="X99">
        <v>5.3388999999999998</v>
      </c>
      <c r="Y99">
        <v>5.7390999999999996</v>
      </c>
      <c r="Z99">
        <v>6.0675999999999997</v>
      </c>
      <c r="AA99">
        <v>6.3358999999999996</v>
      </c>
      <c r="AB99">
        <v>6.5537000000000001</v>
      </c>
      <c r="AC99">
        <v>6.7298</v>
      </c>
      <c r="AD99">
        <v>6.8716999999999997</v>
      </c>
      <c r="AE99">
        <v>6.9856999999999996</v>
      </c>
      <c r="AF99">
        <v>7.077</v>
      </c>
      <c r="AG99">
        <v>7.1501999999999999</v>
      </c>
      <c r="AH99">
        <v>7.2088999999999999</v>
      </c>
      <c r="AI99">
        <v>7.2561999999999998</v>
      </c>
      <c r="AJ99">
        <v>7.2946</v>
      </c>
      <c r="AK99">
        <v>7.3259999999999996</v>
      </c>
      <c r="AL99">
        <v>7.3521999999999998</v>
      </c>
      <c r="AM99">
        <v>7.3743999999999996</v>
      </c>
      <c r="AN99">
        <v>7.3937999999999997</v>
      </c>
      <c r="AO99">
        <v>7.4112</v>
      </c>
      <c r="AP99">
        <v>7.4271000000000003</v>
      </c>
      <c r="AQ99">
        <v>7.4423000000000004</v>
      </c>
      <c r="AR99">
        <v>7.4569000000000001</v>
      </c>
      <c r="AS99">
        <v>7.4713000000000003</v>
      </c>
      <c r="AT99">
        <v>7.4855999999999998</v>
      </c>
      <c r="AU99">
        <v>7.5</v>
      </c>
      <c r="AV99">
        <v>7.5145999999999997</v>
      </c>
      <c r="AW99">
        <v>7.5292000000000003</v>
      </c>
      <c r="AX99">
        <v>7.5439999999999996</v>
      </c>
      <c r="AY99">
        <v>7.5589000000000004</v>
      </c>
    </row>
    <row r="100" spans="1:51" x14ac:dyDescent="0.25">
      <c r="A100" s="11">
        <f>_FRED!A106</f>
        <v>33604</v>
      </c>
      <c r="B100">
        <f>VLOOKUP(Indices!$A100,_FRED!A$8:B$400,2,FALSE)</f>
        <v>-0.37</v>
      </c>
      <c r="C100">
        <f>VLOOKUP(Indices!$A100,_FRED!C$8:D$400,2,FALSE)</f>
        <v>2.4100999999999999</v>
      </c>
      <c r="D100">
        <f>VLOOKUP(Indices!$A100,_FRED!E$8:F$400,2,FALSE)</f>
        <v>7.4</v>
      </c>
      <c r="E100">
        <f>VLOOKUP(Indices!$A100,_FRED!G$8:H$400,2,FALSE)</f>
        <v>2.9033600000000002</v>
      </c>
      <c r="F100">
        <f>Yields!K100</f>
        <v>8.3306739753469738</v>
      </c>
      <c r="G100">
        <f>Yields!L100</f>
        <v>-4.6696332429817717</v>
      </c>
      <c r="H100">
        <f>Yields!M100</f>
        <v>-2.3776180473752291</v>
      </c>
      <c r="I100">
        <f>Yields!B100</f>
        <v>4</v>
      </c>
      <c r="J100">
        <f>Yields!C100</f>
        <v>4.1399999999999997</v>
      </c>
      <c r="K100">
        <f>Yields!D100</f>
        <v>4.3600000000000003</v>
      </c>
      <c r="L100">
        <f>Yields!E100</f>
        <v>5.77</v>
      </c>
      <c r="M100">
        <f>Yields!F100</f>
        <v>6.59</v>
      </c>
      <c r="N100">
        <f>Yields!G100</f>
        <v>6.98</v>
      </c>
      <c r="O100">
        <f>Yields!H100</f>
        <v>7.31</v>
      </c>
      <c r="P100">
        <f>VLOOKUP(Indices!$A100,_FRED!AA$8:AB$400,2,FALSE)</f>
        <v>3.8553000000000002</v>
      </c>
      <c r="Q100">
        <f>Yields!N100</f>
        <v>6.0256615390289223</v>
      </c>
      <c r="R100">
        <f>Yields!O100</f>
        <v>3.5427364500576854</v>
      </c>
      <c r="S100">
        <f>Yields!P100</f>
        <v>1.044588559553028</v>
      </c>
      <c r="T100" s="13">
        <f t="shared" si="7"/>
        <v>4.4537999999999993</v>
      </c>
      <c r="U100" s="13">
        <f t="shared" si="8"/>
        <v>4.593799999999999</v>
      </c>
      <c r="V100">
        <v>4.8137999999999996</v>
      </c>
      <c r="W100">
        <v>5.673</v>
      </c>
      <c r="X100">
        <v>6.2942</v>
      </c>
      <c r="Y100">
        <v>6.7389000000000001</v>
      </c>
      <c r="Z100">
        <v>7.0551000000000004</v>
      </c>
      <c r="AA100">
        <v>7.2792000000000003</v>
      </c>
      <c r="AB100">
        <v>7.4377000000000004</v>
      </c>
      <c r="AC100">
        <v>7.5502000000000002</v>
      </c>
      <c r="AD100">
        <v>7.6307</v>
      </c>
      <c r="AE100">
        <v>7.6894</v>
      </c>
      <c r="AF100">
        <v>7.7332999999999998</v>
      </c>
      <c r="AG100">
        <v>7.7675000000000001</v>
      </c>
      <c r="AH100">
        <v>7.7952000000000004</v>
      </c>
      <c r="AI100">
        <v>7.819</v>
      </c>
      <c r="AJ100">
        <v>7.8403</v>
      </c>
      <c r="AK100">
        <v>7.86</v>
      </c>
      <c r="AL100">
        <v>7.8788999999999998</v>
      </c>
      <c r="AM100">
        <v>7.8971999999999998</v>
      </c>
      <c r="AN100">
        <v>7.915</v>
      </c>
      <c r="AO100">
        <v>7.9325000000000001</v>
      </c>
      <c r="AP100">
        <v>7.9496000000000002</v>
      </c>
      <c r="AQ100">
        <v>7.9661999999999997</v>
      </c>
      <c r="AR100">
        <v>7.9823000000000004</v>
      </c>
      <c r="AS100">
        <v>7.9977999999999998</v>
      </c>
      <c r="AT100">
        <v>8.0127000000000006</v>
      </c>
      <c r="AU100">
        <v>8.0268999999999995</v>
      </c>
      <c r="AV100">
        <v>8.0403000000000002</v>
      </c>
      <c r="AW100">
        <v>8.0530000000000008</v>
      </c>
      <c r="AX100">
        <v>8.0648999999999997</v>
      </c>
      <c r="AY100">
        <v>8.0760000000000005</v>
      </c>
    </row>
    <row r="101" spans="1:51" x14ac:dyDescent="0.25">
      <c r="A101" s="11">
        <f>_FRED!A107</f>
        <v>33695</v>
      </c>
      <c r="B101">
        <f>VLOOKUP(Indices!$A101,_FRED!A$8:B$400,2,FALSE)</f>
        <v>0.2</v>
      </c>
      <c r="C101">
        <f>VLOOKUP(Indices!$A101,_FRED!C$8:D$400,2,FALSE)</f>
        <v>2.3616999999999999</v>
      </c>
      <c r="D101">
        <f>VLOOKUP(Indices!$A101,_FRED!E$8:F$400,2,FALSE)</f>
        <v>7.6</v>
      </c>
      <c r="E101">
        <f>VLOOKUP(Indices!$A101,_FRED!G$8:H$400,2,FALSE)</f>
        <v>3.2358099999999999</v>
      </c>
      <c r="F101">
        <f>Yields!K101</f>
        <v>8.4234999501802932</v>
      </c>
      <c r="G101">
        <f>Yields!L101</f>
        <v>-5.0678914286395651</v>
      </c>
      <c r="H101">
        <f>Yields!M101</f>
        <v>-2.1177821059609059</v>
      </c>
      <c r="I101">
        <f>Yields!B101</f>
        <v>3.77</v>
      </c>
      <c r="J101">
        <f>Yields!C101</f>
        <v>3.93</v>
      </c>
      <c r="K101">
        <f>Yields!D101</f>
        <v>4.22</v>
      </c>
      <c r="L101">
        <f>Yields!E101</f>
        <v>5.78</v>
      </c>
      <c r="M101">
        <f>Yields!F101</f>
        <v>6.65</v>
      </c>
      <c r="N101">
        <f>Yields!G101</f>
        <v>7.04</v>
      </c>
      <c r="O101">
        <f>Yields!H101</f>
        <v>7.38</v>
      </c>
      <c r="P101">
        <f>VLOOKUP(Indices!$A101,_FRED!AA$8:AB$400,2,FALSE)</f>
        <v>3.8207599999999999</v>
      </c>
      <c r="Q101">
        <f>Yields!N101</f>
        <v>6.0131716773675201</v>
      </c>
      <c r="R101">
        <f>Yields!O101</f>
        <v>3.824318713424161</v>
      </c>
      <c r="S101">
        <f>Yields!P101</f>
        <v>1.1859842210934097</v>
      </c>
      <c r="T101" s="13">
        <f t="shared" si="7"/>
        <v>3.7580000000000005</v>
      </c>
      <c r="U101" s="13">
        <f t="shared" si="8"/>
        <v>3.9180000000000006</v>
      </c>
      <c r="V101">
        <v>4.2080000000000002</v>
      </c>
      <c r="W101">
        <v>4.8977000000000004</v>
      </c>
      <c r="X101">
        <v>5.4705000000000004</v>
      </c>
      <c r="Y101">
        <v>5.9423000000000004</v>
      </c>
      <c r="Z101">
        <v>6.3281999999999998</v>
      </c>
      <c r="AA101">
        <v>6.6416000000000004</v>
      </c>
      <c r="AB101">
        <v>6.8948</v>
      </c>
      <c r="AC101">
        <v>7.0982000000000003</v>
      </c>
      <c r="AD101">
        <v>7.2607999999999997</v>
      </c>
      <c r="AE101">
        <v>7.3901000000000003</v>
      </c>
      <c r="AF101">
        <v>7.4923999999999999</v>
      </c>
      <c r="AG101">
        <v>7.5728999999999997</v>
      </c>
      <c r="AH101">
        <v>7.6360000000000001</v>
      </c>
      <c r="AI101">
        <v>7.6852</v>
      </c>
      <c r="AJ101">
        <v>7.7233999999999998</v>
      </c>
      <c r="AK101">
        <v>7.7529000000000003</v>
      </c>
      <c r="AL101">
        <v>7.7755999999999998</v>
      </c>
      <c r="AM101">
        <v>7.7930999999999999</v>
      </c>
      <c r="AN101">
        <v>7.8067000000000002</v>
      </c>
      <c r="AO101">
        <v>7.8171999999999997</v>
      </c>
      <c r="AP101">
        <v>7.8255999999999997</v>
      </c>
      <c r="AQ101">
        <v>7.8323</v>
      </c>
      <c r="AR101">
        <v>7.8380000000000001</v>
      </c>
      <c r="AS101">
        <v>7.843</v>
      </c>
      <c r="AT101">
        <v>7.8475000000000001</v>
      </c>
      <c r="AU101">
        <v>7.8517000000000001</v>
      </c>
      <c r="AV101">
        <v>7.8559000000000001</v>
      </c>
      <c r="AW101">
        <v>7.8601000000000001</v>
      </c>
      <c r="AX101">
        <v>7.8643999999999998</v>
      </c>
      <c r="AY101">
        <v>7.8689</v>
      </c>
    </row>
    <row r="102" spans="1:51" x14ac:dyDescent="0.25">
      <c r="A102" s="11">
        <f>_FRED!A108</f>
        <v>33786</v>
      </c>
      <c r="B102">
        <f>VLOOKUP(Indices!$A102,_FRED!A$8:B$400,2,FALSE)</f>
        <v>-0.05</v>
      </c>
      <c r="C102">
        <f>VLOOKUP(Indices!$A102,_FRED!C$8:D$400,2,FALSE)</f>
        <v>2.0990600000000001</v>
      </c>
      <c r="D102">
        <f>VLOOKUP(Indices!$A102,_FRED!E$8:F$400,2,FALSE)</f>
        <v>7.6</v>
      </c>
      <c r="E102">
        <f>VLOOKUP(Indices!$A102,_FRED!G$8:H$400,2,FALSE)</f>
        <v>3.74166</v>
      </c>
      <c r="F102">
        <f>Yields!K102</f>
        <v>7.8864562350036831</v>
      </c>
      <c r="G102">
        <f>Yields!L102</f>
        <v>-4.8632861082081895</v>
      </c>
      <c r="H102">
        <f>Yields!M102</f>
        <v>-4.218487378279832</v>
      </c>
      <c r="I102">
        <f>Yields!B102</f>
        <v>3.15</v>
      </c>
      <c r="J102">
        <f>Yields!C102</f>
        <v>3.25</v>
      </c>
      <c r="K102">
        <f>Yields!D102</f>
        <v>3.42</v>
      </c>
      <c r="L102">
        <f>Yields!E102</f>
        <v>4.6900000000000004</v>
      </c>
      <c r="M102">
        <f>Yields!F102</f>
        <v>5.61</v>
      </c>
      <c r="N102">
        <f>Yields!G102</f>
        <v>6.15</v>
      </c>
      <c r="O102">
        <f>Yields!H102</f>
        <v>6.62</v>
      </c>
      <c r="P102">
        <f>VLOOKUP(Indices!$A102,_FRED!AA$8:AB$400,2,FALSE)</f>
        <v>3.4997600000000002</v>
      </c>
      <c r="Q102">
        <f>Yields!N102</f>
        <v>5.1451877914451707</v>
      </c>
      <c r="R102">
        <f>Yields!O102</f>
        <v>3.7775295226317587</v>
      </c>
      <c r="S102">
        <f>Yields!P102</f>
        <v>0.84051074058067066</v>
      </c>
      <c r="T102" s="13">
        <f t="shared" si="7"/>
        <v>2.9716999999999998</v>
      </c>
      <c r="U102" s="13">
        <f t="shared" si="8"/>
        <v>3.0716999999999999</v>
      </c>
      <c r="V102">
        <v>3.2416999999999998</v>
      </c>
      <c r="W102">
        <v>3.8889999999999998</v>
      </c>
      <c r="X102">
        <v>4.4579000000000004</v>
      </c>
      <c r="Y102">
        <v>4.9539999999999997</v>
      </c>
      <c r="Z102">
        <v>5.3832000000000004</v>
      </c>
      <c r="AA102">
        <v>5.7519</v>
      </c>
      <c r="AB102">
        <v>6.0664999999999996</v>
      </c>
      <c r="AC102">
        <v>6.3331999999999997</v>
      </c>
      <c r="AD102">
        <v>6.5576999999999996</v>
      </c>
      <c r="AE102">
        <v>6.7454000000000001</v>
      </c>
      <c r="AF102">
        <v>6.9013</v>
      </c>
      <c r="AG102">
        <v>7.0296000000000003</v>
      </c>
      <c r="AH102">
        <v>7.1344000000000003</v>
      </c>
      <c r="AI102">
        <v>7.2190000000000003</v>
      </c>
      <c r="AJ102">
        <v>7.2865000000000002</v>
      </c>
      <c r="AK102">
        <v>7.3394000000000004</v>
      </c>
      <c r="AL102">
        <v>7.38</v>
      </c>
      <c r="AM102">
        <v>7.4103000000000003</v>
      </c>
      <c r="AN102">
        <v>7.4318999999999997</v>
      </c>
      <c r="AO102">
        <v>7.4462000000000002</v>
      </c>
      <c r="AP102">
        <v>7.4543999999999997</v>
      </c>
      <c r="AQ102">
        <v>7.4576000000000002</v>
      </c>
      <c r="AR102">
        <v>7.4566999999999997</v>
      </c>
      <c r="AS102">
        <v>7.4523000000000001</v>
      </c>
      <c r="AT102">
        <v>7.4451000000000001</v>
      </c>
      <c r="AU102">
        <v>7.4356999999999998</v>
      </c>
      <c r="AV102">
        <v>7.4245000000000001</v>
      </c>
      <c r="AW102">
        <v>7.4118000000000004</v>
      </c>
      <c r="AX102">
        <v>7.3981000000000003</v>
      </c>
      <c r="AY102">
        <v>7.3834999999999997</v>
      </c>
    </row>
    <row r="103" spans="1:51" x14ac:dyDescent="0.25">
      <c r="A103" s="11">
        <f>_FRED!A109</f>
        <v>33878</v>
      </c>
      <c r="B103">
        <f>VLOOKUP(Indices!$A103,_FRED!A$8:B$400,2,FALSE)</f>
        <v>0.1</v>
      </c>
      <c r="C103">
        <f>VLOOKUP(Indices!$A103,_FRED!C$8:D$400,2,FALSE)</f>
        <v>2.23712</v>
      </c>
      <c r="D103">
        <f>VLOOKUP(Indices!$A103,_FRED!E$8:F$400,2,FALSE)</f>
        <v>7.4</v>
      </c>
      <c r="E103">
        <f>VLOOKUP(Indices!$A103,_FRED!G$8:H$400,2,FALSE)</f>
        <v>4.3265599999999997</v>
      </c>
      <c r="F103">
        <f>Yields!K103</f>
        <v>7.8766476896208246</v>
      </c>
      <c r="G103">
        <f>Yields!L103</f>
        <v>-5.0101977424657234</v>
      </c>
      <c r="H103">
        <f>Yields!M103</f>
        <v>-2.9359833701297902</v>
      </c>
      <c r="I103">
        <f>Yields!B103</f>
        <v>3.14</v>
      </c>
      <c r="J103">
        <f>Yields!C103</f>
        <v>3.34</v>
      </c>
      <c r="K103">
        <f>Yields!D103</f>
        <v>3.56</v>
      </c>
      <c r="L103">
        <f>Yields!E103</f>
        <v>5</v>
      </c>
      <c r="M103">
        <f>Yields!F103</f>
        <v>5.9</v>
      </c>
      <c r="N103">
        <f>Yields!G103</f>
        <v>6.36</v>
      </c>
      <c r="O103">
        <f>Yields!H103</f>
        <v>6.74</v>
      </c>
      <c r="P103">
        <f>VLOOKUP(Indices!$A103,_FRED!AA$8:AB$400,2,FALSE)</f>
        <v>3.4674100000000001</v>
      </c>
      <c r="Q103">
        <f>Yields!N103</f>
        <v>5.3287365482034863</v>
      </c>
      <c r="R103">
        <f>Yields!O103</f>
        <v>3.8227194946192924</v>
      </c>
      <c r="S103">
        <f>Yields!P103</f>
        <v>1.0585987489562498</v>
      </c>
      <c r="T103" s="13">
        <f t="shared" si="7"/>
        <v>3.3420000000000001</v>
      </c>
      <c r="U103" s="13">
        <f t="shared" si="8"/>
        <v>3.5419999999999998</v>
      </c>
      <c r="V103">
        <v>3.762</v>
      </c>
      <c r="W103">
        <v>4.5343</v>
      </c>
      <c r="X103">
        <v>5.1942000000000004</v>
      </c>
      <c r="Y103">
        <v>5.7012</v>
      </c>
      <c r="Z103">
        <v>6.0781999999999998</v>
      </c>
      <c r="AA103">
        <v>6.3578999999999999</v>
      </c>
      <c r="AB103">
        <v>6.5681000000000003</v>
      </c>
      <c r="AC103">
        <v>6.7290000000000001</v>
      </c>
      <c r="AD103">
        <v>6.8547000000000002</v>
      </c>
      <c r="AE103">
        <v>6.9547999999999996</v>
      </c>
      <c r="AF103">
        <v>7.0358999999999998</v>
      </c>
      <c r="AG103">
        <v>7.1026999999999996</v>
      </c>
      <c r="AH103">
        <v>7.1584000000000003</v>
      </c>
      <c r="AI103">
        <v>7.2054999999999998</v>
      </c>
      <c r="AJ103">
        <v>7.2455999999999996</v>
      </c>
      <c r="AK103">
        <v>7.2801</v>
      </c>
      <c r="AL103">
        <v>7.31</v>
      </c>
      <c r="AM103">
        <v>7.3361000000000001</v>
      </c>
      <c r="AN103">
        <v>7.359</v>
      </c>
      <c r="AO103">
        <v>7.3791000000000002</v>
      </c>
      <c r="AP103">
        <v>7.3970000000000002</v>
      </c>
      <c r="AQ103">
        <v>7.4128999999999996</v>
      </c>
      <c r="AR103">
        <v>7.4269999999999996</v>
      </c>
      <c r="AS103">
        <v>7.4397000000000002</v>
      </c>
      <c r="AT103">
        <v>7.4509999999999996</v>
      </c>
      <c r="AU103">
        <v>7.4611999999999998</v>
      </c>
      <c r="AV103">
        <v>7.4703999999999997</v>
      </c>
      <c r="AW103">
        <v>7.4786999999999999</v>
      </c>
      <c r="AX103">
        <v>7.4862000000000002</v>
      </c>
      <c r="AY103">
        <v>7.4930000000000003</v>
      </c>
    </row>
    <row r="104" spans="1:51" x14ac:dyDescent="0.25">
      <c r="A104" s="11">
        <f>_FRED!A110</f>
        <v>33970</v>
      </c>
      <c r="B104">
        <f>VLOOKUP(Indices!$A104,_FRED!A$8:B$400,2,FALSE)</f>
        <v>0.25</v>
      </c>
      <c r="C104">
        <f>VLOOKUP(Indices!$A104,_FRED!C$8:D$400,2,FALSE)</f>
        <v>2.3791099999999998</v>
      </c>
      <c r="D104">
        <f>VLOOKUP(Indices!$A104,_FRED!E$8:F$400,2,FALSE)</f>
        <v>7.1</v>
      </c>
      <c r="E104">
        <f>VLOOKUP(Indices!$A104,_FRED!G$8:H$400,2,FALSE)</f>
        <v>3.3004500000000001</v>
      </c>
      <c r="F104">
        <f>Yields!K104</f>
        <v>7.331653858496141</v>
      </c>
      <c r="G104">
        <f>Yields!L104</f>
        <v>-4.4992539924953405</v>
      </c>
      <c r="H104">
        <f>Yields!M104</f>
        <v>-3.0004866956099683</v>
      </c>
      <c r="I104">
        <f>Yields!B104</f>
        <v>3.03</v>
      </c>
      <c r="J104">
        <f>Yields!C104</f>
        <v>3.18</v>
      </c>
      <c r="K104">
        <f>Yields!D104</f>
        <v>3.4</v>
      </c>
      <c r="L104">
        <f>Yields!E104</f>
        <v>4.62</v>
      </c>
      <c r="M104">
        <f>Yields!F104</f>
        <v>5.47</v>
      </c>
      <c r="N104">
        <f>Yields!G104</f>
        <v>5.91</v>
      </c>
      <c r="O104">
        <f>Yields!H104</f>
        <v>6.26</v>
      </c>
      <c r="P104">
        <f>VLOOKUP(Indices!$A104,_FRED!AA$8:AB$400,2,FALSE)</f>
        <v>3.4598900000000001</v>
      </c>
      <c r="Q104">
        <f>Yields!N104</f>
        <v>4.9719570750810789</v>
      </c>
      <c r="R104">
        <f>Yields!O104</f>
        <v>3.4503468658753809</v>
      </c>
      <c r="S104">
        <f>Yields!P104</f>
        <v>0.90710359756890746</v>
      </c>
      <c r="T104" s="13">
        <f t="shared" si="7"/>
        <v>3.0711999999999997</v>
      </c>
      <c r="U104" s="13">
        <f t="shared" si="8"/>
        <v>3.2212000000000001</v>
      </c>
      <c r="V104">
        <v>3.4411999999999998</v>
      </c>
      <c r="W104">
        <v>3.9872999999999998</v>
      </c>
      <c r="X104">
        <v>4.4954000000000001</v>
      </c>
      <c r="Y104">
        <v>4.9363999999999999</v>
      </c>
      <c r="Z104">
        <v>5.3056999999999999</v>
      </c>
      <c r="AA104">
        <v>5.6094999999999997</v>
      </c>
      <c r="AB104">
        <v>5.8575999999999997</v>
      </c>
      <c r="AC104">
        <v>6.06</v>
      </c>
      <c r="AD104">
        <v>6.2256999999999998</v>
      </c>
      <c r="AE104">
        <v>6.3620999999999999</v>
      </c>
      <c r="AF104">
        <v>6.4752999999999998</v>
      </c>
      <c r="AG104">
        <v>6.5698999999999996</v>
      </c>
      <c r="AH104">
        <v>6.6496000000000004</v>
      </c>
      <c r="AI104">
        <v>6.7172999999999998</v>
      </c>
      <c r="AJ104">
        <v>6.7752999999999997</v>
      </c>
      <c r="AK104">
        <v>6.8251999999999997</v>
      </c>
      <c r="AL104">
        <v>6.8685</v>
      </c>
      <c r="AM104">
        <v>6.9062999999999999</v>
      </c>
      <c r="AN104">
        <v>6.9394999999999998</v>
      </c>
      <c r="AO104">
        <v>6.9687000000000001</v>
      </c>
      <c r="AP104">
        <v>6.9945000000000004</v>
      </c>
      <c r="AQ104">
        <v>7.0175000000000001</v>
      </c>
      <c r="AR104">
        <v>7.0380000000000003</v>
      </c>
      <c r="AS104">
        <v>7.0563000000000002</v>
      </c>
      <c r="AT104">
        <v>7.0727000000000002</v>
      </c>
      <c r="AU104">
        <v>7.0875000000000004</v>
      </c>
      <c r="AV104">
        <v>7.1007999999999996</v>
      </c>
      <c r="AW104">
        <v>7.1128</v>
      </c>
      <c r="AX104">
        <v>7.1235999999999997</v>
      </c>
      <c r="AY104">
        <v>7.1334</v>
      </c>
    </row>
    <row r="105" spans="1:51" x14ac:dyDescent="0.25">
      <c r="A105" s="11">
        <f>_FRED!A111</f>
        <v>34060</v>
      </c>
      <c r="B105">
        <f>VLOOKUP(Indices!$A105,_FRED!A$8:B$400,2,FALSE)</f>
        <v>-0.02</v>
      </c>
      <c r="C105">
        <f>VLOOKUP(Indices!$A105,_FRED!C$8:D$400,2,FALSE)</f>
        <v>2.3484099999999999</v>
      </c>
      <c r="D105">
        <f>VLOOKUP(Indices!$A105,_FRED!E$8:F$400,2,FALSE)</f>
        <v>7.1</v>
      </c>
      <c r="E105">
        <f>VLOOKUP(Indices!$A105,_FRED!G$8:H$400,2,FALSE)</f>
        <v>2.7820200000000002</v>
      </c>
      <c r="F105">
        <f>Yields!K105</f>
        <v>6.9977253703696825</v>
      </c>
      <c r="G105">
        <f>Yields!L105</f>
        <v>-4.0524998757531225</v>
      </c>
      <c r="H105">
        <f>Yields!M105</f>
        <v>-3.1814919684536171</v>
      </c>
      <c r="I105">
        <f>Yields!B105</f>
        <v>3.04</v>
      </c>
      <c r="J105">
        <f>Yields!C105</f>
        <v>3.18</v>
      </c>
      <c r="K105">
        <f>Yields!D105</f>
        <v>3.38</v>
      </c>
      <c r="L105">
        <f>Yields!E105</f>
        <v>4.41</v>
      </c>
      <c r="M105">
        <f>Yields!F105</f>
        <v>5.18</v>
      </c>
      <c r="N105">
        <f>Yields!G105</f>
        <v>5.62</v>
      </c>
      <c r="O105">
        <f>Yields!H105</f>
        <v>5.99</v>
      </c>
      <c r="P105">
        <f>VLOOKUP(Indices!$A105,_FRED!AA$8:AB$400,2,FALSE)</f>
        <v>3.43072</v>
      </c>
      <c r="Q105">
        <f>Yields!N105</f>
        <v>4.7797386403284552</v>
      </c>
      <c r="R105">
        <f>Yields!O105</f>
        <v>3.1353158449614429</v>
      </c>
      <c r="S105">
        <f>Yields!P105</f>
        <v>0.73169753996382125</v>
      </c>
      <c r="T105" s="13">
        <f t="shared" si="7"/>
        <v>3.2387000000000001</v>
      </c>
      <c r="U105" s="13">
        <f t="shared" si="8"/>
        <v>3.3787000000000003</v>
      </c>
      <c r="V105">
        <v>3.5787</v>
      </c>
      <c r="W105">
        <v>4.0518999999999998</v>
      </c>
      <c r="X105">
        <v>4.4501999999999997</v>
      </c>
      <c r="Y105">
        <v>4.7859999999999996</v>
      </c>
      <c r="Z105">
        <v>5.0697999999999999</v>
      </c>
      <c r="AA105">
        <v>5.3102999999999998</v>
      </c>
      <c r="AB105">
        <v>5.5148999999999999</v>
      </c>
      <c r="AC105">
        <v>5.6894999999999998</v>
      </c>
      <c r="AD105">
        <v>5.8391000000000002</v>
      </c>
      <c r="AE105">
        <v>5.9676999999999998</v>
      </c>
      <c r="AF105">
        <v>6.0785999999999998</v>
      </c>
      <c r="AG105">
        <v>6.1746999999999996</v>
      </c>
      <c r="AH105">
        <v>6.2582000000000004</v>
      </c>
      <c r="AI105">
        <v>6.3310000000000004</v>
      </c>
      <c r="AJ105">
        <v>6.3947000000000003</v>
      </c>
      <c r="AK105">
        <v>6.4507000000000003</v>
      </c>
      <c r="AL105">
        <v>6.5</v>
      </c>
      <c r="AM105">
        <v>6.5435999999999996</v>
      </c>
      <c r="AN105">
        <v>6.5822000000000003</v>
      </c>
      <c r="AO105">
        <v>6.6165000000000003</v>
      </c>
      <c r="AP105">
        <v>6.6471</v>
      </c>
      <c r="AQ105">
        <v>6.6744000000000003</v>
      </c>
      <c r="AR105">
        <v>6.6989000000000001</v>
      </c>
      <c r="AS105">
        <v>6.7209000000000003</v>
      </c>
      <c r="AT105">
        <v>6.7407000000000004</v>
      </c>
      <c r="AU105">
        <v>6.7584999999999997</v>
      </c>
      <c r="AV105">
        <v>6.7744999999999997</v>
      </c>
      <c r="AW105">
        <v>6.7891000000000004</v>
      </c>
      <c r="AX105">
        <v>6.8022999999999998</v>
      </c>
      <c r="AY105">
        <v>6.8141999999999996</v>
      </c>
    </row>
    <row r="106" spans="1:51" x14ac:dyDescent="0.25">
      <c r="A106" s="11">
        <f>_FRED!A112</f>
        <v>34151</v>
      </c>
      <c r="B106">
        <f>VLOOKUP(Indices!$A106,_FRED!A$8:B$400,2,FALSE)</f>
        <v>0.05</v>
      </c>
      <c r="C106">
        <f>VLOOKUP(Indices!$A106,_FRED!C$8:D$400,2,FALSE)</f>
        <v>2.4772699999999999</v>
      </c>
      <c r="D106">
        <f>VLOOKUP(Indices!$A106,_FRED!E$8:F$400,2,FALSE)</f>
        <v>6.8</v>
      </c>
      <c r="E106">
        <f>VLOOKUP(Indices!$A106,_FRED!G$8:H$400,2,FALSE)</f>
        <v>2.2881499999999999</v>
      </c>
      <c r="F106">
        <f>Yields!K106</f>
        <v>6.4176379334385434</v>
      </c>
      <c r="G106">
        <f>Yields!L106</f>
        <v>-3.443581839643953</v>
      </c>
      <c r="H106">
        <f>Yields!M106</f>
        <v>-2.3615682972391525</v>
      </c>
      <c r="I106">
        <f>Yields!B106</f>
        <v>3.07</v>
      </c>
      <c r="J106">
        <f>Yields!C106</f>
        <v>3.22</v>
      </c>
      <c r="K106">
        <f>Yields!D106</f>
        <v>3.43</v>
      </c>
      <c r="L106">
        <f>Yields!E106</f>
        <v>4.32</v>
      </c>
      <c r="M106">
        <f>Yields!F106</f>
        <v>4.95</v>
      </c>
      <c r="N106">
        <f>Yields!G106</f>
        <v>5.3</v>
      </c>
      <c r="O106">
        <f>Yields!H106</f>
        <v>5.62</v>
      </c>
      <c r="P106">
        <f>VLOOKUP(Indices!$A106,_FRED!AA$8:AB$400,2,FALSE)</f>
        <v>3.2461600000000002</v>
      </c>
      <c r="Q106">
        <f>Yields!N106</f>
        <v>4.6011939382803924</v>
      </c>
      <c r="R106">
        <f>Yields!O106</f>
        <v>2.6515837194651688</v>
      </c>
      <c r="S106">
        <f>Yields!P106</f>
        <v>0.64676900705132079</v>
      </c>
      <c r="T106" s="13">
        <f t="shared" si="7"/>
        <v>3.1126999999999998</v>
      </c>
      <c r="U106" s="13">
        <f t="shared" si="8"/>
        <v>3.2627000000000002</v>
      </c>
      <c r="V106">
        <v>3.4727000000000001</v>
      </c>
      <c r="W106">
        <v>3.9144000000000001</v>
      </c>
      <c r="X106">
        <v>4.2716000000000003</v>
      </c>
      <c r="Y106">
        <v>4.5648</v>
      </c>
      <c r="Z106">
        <v>4.8087999999999997</v>
      </c>
      <c r="AA106">
        <v>5.0145999999999997</v>
      </c>
      <c r="AB106">
        <v>5.19</v>
      </c>
      <c r="AC106">
        <v>5.3409000000000004</v>
      </c>
      <c r="AD106">
        <v>5.4718</v>
      </c>
      <c r="AE106">
        <v>5.5861000000000001</v>
      </c>
      <c r="AF106">
        <v>5.6863000000000001</v>
      </c>
      <c r="AG106">
        <v>5.7747000000000002</v>
      </c>
      <c r="AH106">
        <v>5.8528000000000002</v>
      </c>
      <c r="AI106">
        <v>5.9219999999999997</v>
      </c>
      <c r="AJ106">
        <v>5.9836</v>
      </c>
      <c r="AK106">
        <v>6.0385</v>
      </c>
      <c r="AL106">
        <v>6.0875000000000004</v>
      </c>
      <c r="AM106">
        <v>6.1313000000000004</v>
      </c>
      <c r="AN106">
        <v>6.1706000000000003</v>
      </c>
      <c r="AO106">
        <v>6.2058999999999997</v>
      </c>
      <c r="AP106">
        <v>6.2375999999999996</v>
      </c>
      <c r="AQ106">
        <v>6.2660999999999998</v>
      </c>
      <c r="AR106">
        <v>6.2919</v>
      </c>
      <c r="AS106">
        <v>6.3151000000000002</v>
      </c>
      <c r="AT106">
        <v>6.3361999999999998</v>
      </c>
      <c r="AU106">
        <v>6.3552</v>
      </c>
      <c r="AV106">
        <v>6.3724999999999996</v>
      </c>
      <c r="AW106">
        <v>6.3882000000000003</v>
      </c>
      <c r="AX106">
        <v>6.4024999999999999</v>
      </c>
      <c r="AY106">
        <v>6.4154999999999998</v>
      </c>
    </row>
    <row r="107" spans="1:51" x14ac:dyDescent="0.25">
      <c r="A107" s="11">
        <f>_FRED!A113</f>
        <v>34243</v>
      </c>
      <c r="B107">
        <f>VLOOKUP(Indices!$A107,_FRED!A$8:B$400,2,FALSE)</f>
        <v>0.46</v>
      </c>
      <c r="C107">
        <f>VLOOKUP(Indices!$A107,_FRED!C$8:D$400,2,FALSE)</f>
        <v>2.3201900000000002</v>
      </c>
      <c r="D107">
        <f>VLOOKUP(Indices!$A107,_FRED!E$8:F$400,2,FALSE)</f>
        <v>6.6</v>
      </c>
      <c r="E107">
        <f>VLOOKUP(Indices!$A107,_FRED!G$8:H$400,2,FALSE)</f>
        <v>2.6258400000000002</v>
      </c>
      <c r="F107">
        <f>Yields!K107</f>
        <v>6.3518160707985274</v>
      </c>
      <c r="G107">
        <f>Yields!L107</f>
        <v>-3.32398809135888</v>
      </c>
      <c r="H107">
        <f>Yields!M107</f>
        <v>-2.0185684565147746</v>
      </c>
      <c r="I107">
        <f>Yields!B107</f>
        <v>3.13</v>
      </c>
      <c r="J107">
        <f>Yields!C107</f>
        <v>3.31</v>
      </c>
      <c r="K107">
        <f>Yields!D107</f>
        <v>3.53</v>
      </c>
      <c r="L107">
        <f>Yields!E107</f>
        <v>4.41</v>
      </c>
      <c r="M107">
        <f>Yields!F107</f>
        <v>4.9800000000000004</v>
      </c>
      <c r="N107">
        <f>Yields!G107</f>
        <v>5.33</v>
      </c>
      <c r="O107">
        <f>Yields!H107</f>
        <v>5.62</v>
      </c>
      <c r="P107">
        <f>VLOOKUP(Indices!$A107,_FRED!AA$8:AB$400,2,FALSE)</f>
        <v>3.1280199999999998</v>
      </c>
      <c r="Q107">
        <f>Yields!N107</f>
        <v>4.6503119737276792</v>
      </c>
      <c r="R107">
        <f>Yields!O107</f>
        <v>2.5493819010356553</v>
      </c>
      <c r="S107">
        <f>Yields!P107</f>
        <v>0.64800014851433074</v>
      </c>
      <c r="T107" s="13">
        <f t="shared" si="7"/>
        <v>3.3144</v>
      </c>
      <c r="U107" s="13">
        <f t="shared" si="8"/>
        <v>3.4944000000000002</v>
      </c>
      <c r="V107">
        <v>3.7143999999999999</v>
      </c>
      <c r="W107">
        <v>4.2374999999999998</v>
      </c>
      <c r="X107">
        <v>4.6360000000000001</v>
      </c>
      <c r="Y107">
        <v>4.9507000000000003</v>
      </c>
      <c r="Z107">
        <v>5.2061000000000002</v>
      </c>
      <c r="AA107">
        <v>5.4170999999999996</v>
      </c>
      <c r="AB107">
        <v>5.5937000000000001</v>
      </c>
      <c r="AC107">
        <v>5.7428999999999997</v>
      </c>
      <c r="AD107">
        <v>5.8695000000000004</v>
      </c>
      <c r="AE107">
        <v>5.9775999999999998</v>
      </c>
      <c r="AF107">
        <v>6.0702999999999996</v>
      </c>
      <c r="AG107">
        <v>6.1498999999999997</v>
      </c>
      <c r="AH107">
        <v>6.2187000000000001</v>
      </c>
      <c r="AI107">
        <v>6.2782999999999998</v>
      </c>
      <c r="AJ107">
        <v>6.3300999999999998</v>
      </c>
      <c r="AK107">
        <v>6.3754</v>
      </c>
      <c r="AL107">
        <v>6.4150999999999998</v>
      </c>
      <c r="AM107">
        <v>6.4500999999999999</v>
      </c>
      <c r="AN107">
        <v>6.4809999999999999</v>
      </c>
      <c r="AO107">
        <v>6.5084</v>
      </c>
      <c r="AP107">
        <v>6.5327999999999999</v>
      </c>
      <c r="AQ107">
        <v>6.5545</v>
      </c>
      <c r="AR107">
        <v>6.5739999999999998</v>
      </c>
      <c r="AS107">
        <v>6.5914999999999999</v>
      </c>
      <c r="AT107">
        <v>6.6071999999999997</v>
      </c>
      <c r="AU107">
        <v>6.6214000000000004</v>
      </c>
      <c r="AV107">
        <v>6.6342999999999996</v>
      </c>
      <c r="AW107">
        <v>6.6459000000000001</v>
      </c>
      <c r="AX107">
        <v>6.6565000000000003</v>
      </c>
      <c r="AY107">
        <v>6.6661000000000001</v>
      </c>
    </row>
    <row r="108" spans="1:51" x14ac:dyDescent="0.25">
      <c r="A108" s="11">
        <f>_FRED!A114</f>
        <v>34335</v>
      </c>
      <c r="B108">
        <f>VLOOKUP(Indices!$A108,_FRED!A$8:B$400,2,FALSE)</f>
        <v>0.46</v>
      </c>
      <c r="C108">
        <f>VLOOKUP(Indices!$A108,_FRED!C$8:D$400,2,FALSE)</f>
        <v>2.2344499999999998</v>
      </c>
      <c r="D108">
        <f>VLOOKUP(Indices!$A108,_FRED!E$8:F$400,2,FALSE)</f>
        <v>6.6</v>
      </c>
      <c r="E108">
        <f>VLOOKUP(Indices!$A108,_FRED!G$8:H$400,2,FALSE)</f>
        <v>3.43906</v>
      </c>
      <c r="F108">
        <f>Yields!K108</f>
        <v>6.7449682184445017</v>
      </c>
      <c r="G108">
        <f>Yields!L108</f>
        <v>-3.5969238002570907</v>
      </c>
      <c r="H108">
        <f>Yields!M108</f>
        <v>-1.1844095986643097</v>
      </c>
      <c r="I108">
        <f>Yields!B108</f>
        <v>3.33</v>
      </c>
      <c r="J108">
        <f>Yields!C108</f>
        <v>3.59</v>
      </c>
      <c r="K108">
        <f>Yields!D108</f>
        <v>3.93</v>
      </c>
      <c r="L108">
        <f>Yields!E108</f>
        <v>4.93</v>
      </c>
      <c r="M108">
        <f>Yields!F108</f>
        <v>5.5</v>
      </c>
      <c r="N108">
        <f>Yields!G108</f>
        <v>5.83</v>
      </c>
      <c r="O108">
        <f>Yields!H108</f>
        <v>6.09</v>
      </c>
      <c r="P108">
        <f>VLOOKUP(Indices!$A108,_FRED!AA$8:AB$400,2,FALSE)</f>
        <v>2.9016600000000001</v>
      </c>
      <c r="Q108">
        <f>Yields!N108</f>
        <v>5.1011697168496966</v>
      </c>
      <c r="R108">
        <f>Yields!O108</f>
        <v>2.7153855489723102</v>
      </c>
      <c r="S108">
        <f>Yields!P108</f>
        <v>0.81237551698387644</v>
      </c>
      <c r="T108" s="13">
        <f t="shared" si="7"/>
        <v>3.9986000000000002</v>
      </c>
      <c r="U108" s="13">
        <f t="shared" si="8"/>
        <v>4.2585999999999995</v>
      </c>
      <c r="V108">
        <v>4.5986000000000002</v>
      </c>
      <c r="W108">
        <v>5.2541000000000002</v>
      </c>
      <c r="X108">
        <v>5.6933999999999996</v>
      </c>
      <c r="Y108">
        <v>6.0213999999999999</v>
      </c>
      <c r="Z108">
        <v>6.2739000000000003</v>
      </c>
      <c r="AA108">
        <v>6.4696999999999996</v>
      </c>
      <c r="AB108">
        <v>6.6222000000000003</v>
      </c>
      <c r="AC108">
        <v>6.742</v>
      </c>
      <c r="AD108">
        <v>6.8371000000000004</v>
      </c>
      <c r="AE108">
        <v>6.9135999999999997</v>
      </c>
      <c r="AF108">
        <v>6.9760999999999997</v>
      </c>
      <c r="AG108">
        <v>7.0277000000000003</v>
      </c>
      <c r="AH108">
        <v>7.0709</v>
      </c>
      <c r="AI108">
        <v>7.1074999999999999</v>
      </c>
      <c r="AJ108">
        <v>7.1387</v>
      </c>
      <c r="AK108">
        <v>7.1656000000000004</v>
      </c>
      <c r="AL108">
        <v>7.1889000000000003</v>
      </c>
      <c r="AM108">
        <v>7.2092999999999998</v>
      </c>
      <c r="AN108">
        <v>7.2272999999999996</v>
      </c>
      <c r="AO108">
        <v>7.2431000000000001</v>
      </c>
      <c r="AP108">
        <v>7.2571000000000003</v>
      </c>
      <c r="AQ108">
        <v>7.2695999999999996</v>
      </c>
      <c r="AR108">
        <v>7.2808000000000002</v>
      </c>
      <c r="AS108">
        <v>7.2907999999999999</v>
      </c>
      <c r="AT108">
        <v>7.2998000000000003</v>
      </c>
      <c r="AU108">
        <v>7.3079000000000001</v>
      </c>
      <c r="AV108">
        <v>7.3151999999999999</v>
      </c>
      <c r="AW108">
        <v>7.3217999999999996</v>
      </c>
      <c r="AX108">
        <v>7.3277999999999999</v>
      </c>
      <c r="AY108">
        <v>7.3333000000000004</v>
      </c>
    </row>
    <row r="109" spans="1:51" x14ac:dyDescent="0.25">
      <c r="A109" s="11">
        <f>_FRED!A115</f>
        <v>34425</v>
      </c>
      <c r="B109">
        <f>VLOOKUP(Indices!$A109,_FRED!A$8:B$400,2,FALSE)</f>
        <v>0.74</v>
      </c>
      <c r="C109">
        <f>VLOOKUP(Indices!$A109,_FRED!C$8:D$400,2,FALSE)</f>
        <v>2.1237900000000001</v>
      </c>
      <c r="D109">
        <f>VLOOKUP(Indices!$A109,_FRED!E$8:F$400,2,FALSE)</f>
        <v>6.2</v>
      </c>
      <c r="E109">
        <f>VLOOKUP(Indices!$A109,_FRED!G$8:H$400,2,FALSE)</f>
        <v>4.2330800000000002</v>
      </c>
      <c r="F109">
        <f>Yields!K109</f>
        <v>7.4425724338620993</v>
      </c>
      <c r="G109">
        <f>Yields!L109</f>
        <v>-3.5981726769084137</v>
      </c>
      <c r="H109">
        <f>Yields!M109</f>
        <v>0.87027476778130008</v>
      </c>
      <c r="I109">
        <f>Yields!B109</f>
        <v>4.1100000000000003</v>
      </c>
      <c r="J109">
        <f>Yields!C109</f>
        <v>4.5999999999999996</v>
      </c>
      <c r="K109">
        <f>Yields!D109</f>
        <v>5.14</v>
      </c>
      <c r="L109">
        <f>Yields!E109</f>
        <v>6.21</v>
      </c>
      <c r="M109">
        <f>Yields!F109</f>
        <v>6.67</v>
      </c>
      <c r="N109">
        <f>Yields!G109</f>
        <v>6.91</v>
      </c>
      <c r="O109">
        <f>Yields!H109</f>
        <v>7.09</v>
      </c>
      <c r="P109">
        <f>VLOOKUP(Indices!$A109,_FRED!AA$8:AB$400,2,FALSE)</f>
        <v>2.7450000000000001</v>
      </c>
      <c r="Q109">
        <f>Yields!N109</f>
        <v>6.2056632324811636</v>
      </c>
      <c r="R109">
        <f>Yields!O109</f>
        <v>2.6330698589309423</v>
      </c>
      <c r="S109">
        <f>Yields!P109</f>
        <v>1.0131060161455183</v>
      </c>
      <c r="T109" s="13">
        <f t="shared" si="7"/>
        <v>4.516700000000001</v>
      </c>
      <c r="U109" s="13">
        <f t="shared" si="8"/>
        <v>5.0067000000000004</v>
      </c>
      <c r="V109">
        <v>5.5467000000000004</v>
      </c>
      <c r="W109">
        <v>6.1763000000000003</v>
      </c>
      <c r="X109">
        <v>6.5251999999999999</v>
      </c>
      <c r="Y109">
        <v>6.7693000000000003</v>
      </c>
      <c r="Z109">
        <v>6.9573999999999998</v>
      </c>
      <c r="AA109">
        <v>7.1085000000000003</v>
      </c>
      <c r="AB109">
        <v>7.2321</v>
      </c>
      <c r="AC109">
        <v>7.3339999999999996</v>
      </c>
      <c r="AD109">
        <v>7.4184999999999999</v>
      </c>
      <c r="AE109">
        <v>7.4884000000000004</v>
      </c>
      <c r="AF109">
        <v>7.5461</v>
      </c>
      <c r="AG109">
        <v>7.5936000000000003</v>
      </c>
      <c r="AH109">
        <v>7.6326000000000001</v>
      </c>
      <c r="AI109">
        <v>7.6642999999999999</v>
      </c>
      <c r="AJ109">
        <v>7.6898</v>
      </c>
      <c r="AK109">
        <v>7.7102000000000004</v>
      </c>
      <c r="AL109">
        <v>7.7262000000000004</v>
      </c>
      <c r="AM109">
        <v>7.7385999999999999</v>
      </c>
      <c r="AN109">
        <v>7.7478999999999996</v>
      </c>
      <c r="AO109">
        <v>7.7545999999999999</v>
      </c>
      <c r="AP109">
        <v>7.7591999999999999</v>
      </c>
      <c r="AQ109">
        <v>7.7619999999999996</v>
      </c>
      <c r="AR109">
        <v>7.7633000000000001</v>
      </c>
      <c r="AS109">
        <v>7.7633999999999999</v>
      </c>
      <c r="AT109">
        <v>7.7625999999999999</v>
      </c>
      <c r="AU109">
        <v>7.7609000000000004</v>
      </c>
      <c r="AV109">
        <v>7.7586000000000004</v>
      </c>
      <c r="AW109">
        <v>7.7557999999999998</v>
      </c>
      <c r="AX109">
        <v>7.7526999999999999</v>
      </c>
      <c r="AY109">
        <v>7.7492000000000001</v>
      </c>
    </row>
    <row r="110" spans="1:51" x14ac:dyDescent="0.25">
      <c r="A110" s="11">
        <f>_FRED!A116</f>
        <v>34516</v>
      </c>
      <c r="B110">
        <f>VLOOKUP(Indices!$A110,_FRED!A$8:B$400,2,FALSE)</f>
        <v>0.57999999999999996</v>
      </c>
      <c r="C110">
        <f>VLOOKUP(Indices!$A110,_FRED!C$8:D$400,2,FALSE)</f>
        <v>2.0613999999999999</v>
      </c>
      <c r="D110">
        <f>VLOOKUP(Indices!$A110,_FRED!E$8:F$400,2,FALSE)</f>
        <v>6</v>
      </c>
      <c r="E110">
        <f>VLOOKUP(Indices!$A110,_FRED!G$8:H$400,2,FALSE)</f>
        <v>4.3395700000000001</v>
      </c>
      <c r="F110">
        <f>Yields!K110</f>
        <v>7.6069667997103334</v>
      </c>
      <c r="G110">
        <f>Yields!L110</f>
        <v>-3.2249403118838833</v>
      </c>
      <c r="H110">
        <f>Yields!M110</f>
        <v>0.96620945042519679</v>
      </c>
      <c r="I110">
        <f>Yields!B110</f>
        <v>4.6100000000000003</v>
      </c>
      <c r="J110">
        <f>Yields!C110</f>
        <v>5.09</v>
      </c>
      <c r="K110">
        <f>Yields!D110</f>
        <v>5.6</v>
      </c>
      <c r="L110">
        <f>Yields!E110</f>
        <v>6.55</v>
      </c>
      <c r="M110">
        <f>Yields!F110</f>
        <v>6.96</v>
      </c>
      <c r="N110">
        <f>Yields!G110</f>
        <v>7.15</v>
      </c>
      <c r="O110">
        <f>Yields!H110</f>
        <v>7.33</v>
      </c>
      <c r="P110">
        <f>VLOOKUP(Indices!$A110,_FRED!AA$8:AB$400,2,FALSE)</f>
        <v>2.9037099999999998</v>
      </c>
      <c r="Q110">
        <f>Yields!N110</f>
        <v>6.5360266948740424</v>
      </c>
      <c r="R110">
        <f>Yields!O110</f>
        <v>2.354636282225159</v>
      </c>
      <c r="S110">
        <f>Yields!P110</f>
        <v>0.9137122463162628</v>
      </c>
      <c r="T110" s="13">
        <f t="shared" si="7"/>
        <v>5.0020000000000007</v>
      </c>
      <c r="U110" s="13">
        <f t="shared" si="8"/>
        <v>5.4820000000000002</v>
      </c>
      <c r="V110">
        <v>5.992</v>
      </c>
      <c r="W110">
        <v>6.5933999999999999</v>
      </c>
      <c r="X110">
        <v>6.9295</v>
      </c>
      <c r="Y110">
        <v>7.1341999999999999</v>
      </c>
      <c r="Z110">
        <v>7.2747000000000002</v>
      </c>
      <c r="AA110">
        <v>7.3836000000000004</v>
      </c>
      <c r="AB110">
        <v>7.4759000000000002</v>
      </c>
      <c r="AC110">
        <v>7.5579000000000001</v>
      </c>
      <c r="AD110">
        <v>7.6318999999999999</v>
      </c>
      <c r="AE110">
        <v>7.6986999999999997</v>
      </c>
      <c r="AF110">
        <v>7.7583000000000002</v>
      </c>
      <c r="AG110">
        <v>7.8106999999999998</v>
      </c>
      <c r="AH110">
        <v>7.8562000000000003</v>
      </c>
      <c r="AI110">
        <v>7.8948999999999998</v>
      </c>
      <c r="AJ110">
        <v>7.9272999999999998</v>
      </c>
      <c r="AK110">
        <v>7.9538000000000002</v>
      </c>
      <c r="AL110">
        <v>7.9748999999999999</v>
      </c>
      <c r="AM110">
        <v>7.9912999999999998</v>
      </c>
      <c r="AN110">
        <v>8.0035000000000007</v>
      </c>
      <c r="AO110">
        <v>8.0119000000000007</v>
      </c>
      <c r="AP110">
        <v>8.0169999999999995</v>
      </c>
      <c r="AQ110">
        <v>8.0192999999999994</v>
      </c>
      <c r="AR110">
        <v>8.0191999999999997</v>
      </c>
      <c r="AS110">
        <v>8.0170999999999992</v>
      </c>
      <c r="AT110">
        <v>8.0131999999999994</v>
      </c>
      <c r="AU110">
        <v>8.0077999999999996</v>
      </c>
      <c r="AV110">
        <v>8.0013000000000005</v>
      </c>
      <c r="AW110">
        <v>7.9936999999999996</v>
      </c>
      <c r="AX110">
        <v>7.9852999999999996</v>
      </c>
      <c r="AY110">
        <v>7.9763000000000002</v>
      </c>
    </row>
    <row r="111" spans="1:51" x14ac:dyDescent="0.25">
      <c r="A111" s="11">
        <f>_FRED!A117</f>
        <v>34608</v>
      </c>
      <c r="B111">
        <f>VLOOKUP(Indices!$A111,_FRED!A$8:B$400,2,FALSE)</f>
        <v>0.79</v>
      </c>
      <c r="C111">
        <f>VLOOKUP(Indices!$A111,_FRED!C$8:D$400,2,FALSE)</f>
        <v>2.0905100000000001</v>
      </c>
      <c r="D111">
        <f>VLOOKUP(Indices!$A111,_FRED!E$8:F$400,2,FALSE)</f>
        <v>5.6</v>
      </c>
      <c r="E111">
        <f>VLOOKUP(Indices!$A111,_FRED!G$8:H$400,2,FALSE)</f>
        <v>4.1332199999999997</v>
      </c>
      <c r="F111">
        <f>Yields!K111</f>
        <v>7.8286933521951427</v>
      </c>
      <c r="G111">
        <f>Yields!L111</f>
        <v>-2.5926398233057597</v>
      </c>
      <c r="H111">
        <f>Yields!M111</f>
        <v>2.2706050794263568</v>
      </c>
      <c r="I111">
        <f>Yields!B111</f>
        <v>5.44</v>
      </c>
      <c r="J111">
        <f>Yields!C111</f>
        <v>6.04</v>
      </c>
      <c r="K111">
        <f>Yields!D111</f>
        <v>6.61</v>
      </c>
      <c r="L111">
        <f>Yields!E111</f>
        <v>7.4</v>
      </c>
      <c r="M111">
        <f>Yields!F111</f>
        <v>7.63</v>
      </c>
      <c r="N111">
        <f>Yields!G111</f>
        <v>7.74</v>
      </c>
      <c r="O111">
        <f>Yields!H111</f>
        <v>7.84</v>
      </c>
      <c r="P111">
        <f>VLOOKUP(Indices!$A111,_FRED!AA$8:AB$400,2,FALSE)</f>
        <v>2.75108</v>
      </c>
      <c r="Q111">
        <f>Yields!N111</f>
        <v>7.2651755232806385</v>
      </c>
      <c r="R111">
        <f>Yields!O111</f>
        <v>1.8369549490222505</v>
      </c>
      <c r="S111">
        <f>Yields!P111</f>
        <v>0.85962859214111731</v>
      </c>
      <c r="T111" s="13">
        <f t="shared" si="7"/>
        <v>6.2038000000000002</v>
      </c>
      <c r="U111" s="13">
        <f t="shared" si="8"/>
        <v>6.8037999999999998</v>
      </c>
      <c r="V111">
        <v>7.3738000000000001</v>
      </c>
      <c r="W111">
        <v>7.6894</v>
      </c>
      <c r="X111">
        <v>7.7904999999999998</v>
      </c>
      <c r="Y111">
        <v>7.8403</v>
      </c>
      <c r="Z111">
        <v>7.8705999999999996</v>
      </c>
      <c r="AA111">
        <v>7.8914999999999997</v>
      </c>
      <c r="AB111">
        <v>7.9070999999999998</v>
      </c>
      <c r="AC111">
        <v>7.9195000000000002</v>
      </c>
      <c r="AD111">
        <v>7.9295</v>
      </c>
      <c r="AE111">
        <v>7.9379</v>
      </c>
      <c r="AF111">
        <v>7.9450000000000003</v>
      </c>
      <c r="AG111">
        <v>7.9511000000000003</v>
      </c>
      <c r="AH111">
        <v>7.9564000000000004</v>
      </c>
      <c r="AI111">
        <v>7.9610000000000003</v>
      </c>
      <c r="AJ111">
        <v>7.9649999999999999</v>
      </c>
      <c r="AK111">
        <v>7.9686000000000003</v>
      </c>
      <c r="AL111">
        <v>7.9717000000000002</v>
      </c>
      <c r="AM111">
        <v>7.9744000000000002</v>
      </c>
      <c r="AN111">
        <v>7.9768999999999997</v>
      </c>
      <c r="AO111">
        <v>7.9790999999999999</v>
      </c>
      <c r="AP111">
        <v>7.9809999999999999</v>
      </c>
      <c r="AQ111">
        <v>7.9827000000000004</v>
      </c>
      <c r="AR111">
        <v>7.9843000000000002</v>
      </c>
      <c r="AS111">
        <v>7.9856999999999996</v>
      </c>
      <c r="AT111">
        <v>7.9870000000000001</v>
      </c>
      <c r="AU111">
        <v>7.9881000000000002</v>
      </c>
      <c r="AV111">
        <v>7.9892000000000003</v>
      </c>
      <c r="AW111">
        <v>7.9901</v>
      </c>
      <c r="AX111">
        <v>7.9908999999999999</v>
      </c>
      <c r="AY111">
        <v>7.9916999999999998</v>
      </c>
    </row>
    <row r="112" spans="1:51" x14ac:dyDescent="0.25">
      <c r="A112" s="11">
        <f>_FRED!A118</f>
        <v>34700</v>
      </c>
      <c r="B112">
        <f>VLOOKUP(Indices!$A112,_FRED!A$8:B$400,2,FALSE)</f>
        <v>0.32</v>
      </c>
      <c r="C112">
        <f>VLOOKUP(Indices!$A112,_FRED!C$8:D$400,2,FALSE)</f>
        <v>2.1815199999999999</v>
      </c>
      <c r="D112">
        <f>VLOOKUP(Indices!$A112,_FRED!E$8:F$400,2,FALSE)</f>
        <v>5.5</v>
      </c>
      <c r="E112">
        <f>VLOOKUP(Indices!$A112,_FRED!G$8:H$400,2,FALSE)</f>
        <v>3.4744899999999999</v>
      </c>
      <c r="F112">
        <f>Yields!K112</f>
        <v>7.4234937971429273</v>
      </c>
      <c r="G112">
        <f>Yields!L112</f>
        <v>-1.6692510315345643</v>
      </c>
      <c r="H112">
        <f>Yields!M112</f>
        <v>1.7963772763567185</v>
      </c>
      <c r="I112">
        <f>Yields!B112</f>
        <v>5.92</v>
      </c>
      <c r="J112">
        <f>Yields!C112</f>
        <v>6.32</v>
      </c>
      <c r="K112">
        <f>Yields!D112</f>
        <v>6.71</v>
      </c>
      <c r="L112">
        <f>Yields!E112</f>
        <v>7.25</v>
      </c>
      <c r="M112">
        <f>Yields!F112</f>
        <v>7.37</v>
      </c>
      <c r="N112">
        <f>Yields!G112</f>
        <v>7.44</v>
      </c>
      <c r="O112">
        <f>Yields!H112</f>
        <v>7.47</v>
      </c>
      <c r="P112">
        <f>VLOOKUP(Indices!$A112,_FRED!AA$8:AB$400,2,FALSE)</f>
        <v>2.94834</v>
      </c>
      <c r="Q112">
        <f>Yields!N112</f>
        <v>7.1263076880865253</v>
      </c>
      <c r="R112">
        <f>Yields!O112</f>
        <v>1.1669800414352096</v>
      </c>
      <c r="S112">
        <f>Yields!P112</f>
        <v>0.59739044454665802</v>
      </c>
      <c r="T112" s="13">
        <f t="shared" si="7"/>
        <v>5.7177999999999995</v>
      </c>
      <c r="U112" s="13">
        <f t="shared" si="8"/>
        <v>6.1177999999999999</v>
      </c>
      <c r="V112">
        <v>6.5077999999999996</v>
      </c>
      <c r="W112">
        <v>6.8003999999999998</v>
      </c>
      <c r="X112">
        <v>6.9397000000000002</v>
      </c>
      <c r="Y112">
        <v>7.0221</v>
      </c>
      <c r="Z112">
        <v>7.085</v>
      </c>
      <c r="AA112">
        <v>7.1410999999999998</v>
      </c>
      <c r="AB112">
        <v>7.1935000000000002</v>
      </c>
      <c r="AC112">
        <v>7.2423999999999999</v>
      </c>
      <c r="AD112">
        <v>7.2872000000000003</v>
      </c>
      <c r="AE112">
        <v>7.3277000000000001</v>
      </c>
      <c r="AF112">
        <v>7.3636999999999997</v>
      </c>
      <c r="AG112">
        <v>7.3954000000000004</v>
      </c>
      <c r="AH112">
        <v>7.4231999999999996</v>
      </c>
      <c r="AI112">
        <v>7.4476000000000004</v>
      </c>
      <c r="AJ112">
        <v>7.4688999999999997</v>
      </c>
      <c r="AK112">
        <v>7.4874999999999998</v>
      </c>
      <c r="AL112">
        <v>7.5038999999999998</v>
      </c>
      <c r="AM112">
        <v>7.5183</v>
      </c>
      <c r="AN112">
        <v>7.5309999999999997</v>
      </c>
      <c r="AO112">
        <v>7.5423</v>
      </c>
      <c r="AP112">
        <v>7.5522999999999998</v>
      </c>
      <c r="AQ112">
        <v>7.5612000000000004</v>
      </c>
      <c r="AR112">
        <v>7.5692000000000004</v>
      </c>
      <c r="AS112">
        <v>7.5762999999999998</v>
      </c>
      <c r="AT112">
        <v>7.5827</v>
      </c>
      <c r="AU112">
        <v>7.5884999999999998</v>
      </c>
      <c r="AV112">
        <v>7.5937000000000001</v>
      </c>
      <c r="AW112">
        <v>7.5983999999999998</v>
      </c>
      <c r="AX112">
        <v>7.6026999999999996</v>
      </c>
      <c r="AY112">
        <v>7.6066000000000003</v>
      </c>
    </row>
    <row r="113" spans="1:51" x14ac:dyDescent="0.25">
      <c r="A113" s="11">
        <f>_FRED!A119</f>
        <v>34790</v>
      </c>
      <c r="B113">
        <f>VLOOKUP(Indices!$A113,_FRED!A$8:B$400,2,FALSE)</f>
        <v>-0.27</v>
      </c>
      <c r="C113">
        <f>VLOOKUP(Indices!$A113,_FRED!C$8:D$400,2,FALSE)</f>
        <v>2.1217600000000001</v>
      </c>
      <c r="D113">
        <f>VLOOKUP(Indices!$A113,_FRED!E$8:F$400,2,FALSE)</f>
        <v>5.7</v>
      </c>
      <c r="E113">
        <f>VLOOKUP(Indices!$A113,_FRED!G$8:H$400,2,FALSE)</f>
        <v>2.4358900000000001</v>
      </c>
      <c r="F113">
        <f>Yields!K113</f>
        <v>6.789513722959903</v>
      </c>
      <c r="G113">
        <f>Yields!L113</f>
        <v>-1.0367641104692993</v>
      </c>
      <c r="H113">
        <f>Yields!M113</f>
        <v>-0.49361658566627398</v>
      </c>
      <c r="I113">
        <f>Yields!B113</f>
        <v>5.77</v>
      </c>
      <c r="J113">
        <f>Yields!C113</f>
        <v>5.87</v>
      </c>
      <c r="K113">
        <f>Yields!D113</f>
        <v>5.95</v>
      </c>
      <c r="L113">
        <f>Yields!E113</f>
        <v>6.23</v>
      </c>
      <c r="M113">
        <f>Yields!F113</f>
        <v>6.38</v>
      </c>
      <c r="N113">
        <f>Yields!G113</f>
        <v>6.48</v>
      </c>
      <c r="O113">
        <f>Yields!H113</f>
        <v>6.6</v>
      </c>
      <c r="P113">
        <f>VLOOKUP(Indices!$A113,_FRED!AA$8:AB$400,2,FALSE)</f>
        <v>3.0782500000000002</v>
      </c>
      <c r="Q113">
        <f>Yields!N113</f>
        <v>6.2870485279742301</v>
      </c>
      <c r="R113">
        <f>Yields!O113</f>
        <v>0.79336301667548348</v>
      </c>
      <c r="S113">
        <f>Yields!P113</f>
        <v>0.19396904667799353</v>
      </c>
      <c r="T113" s="13">
        <f t="shared" si="7"/>
        <v>5.581999999999999</v>
      </c>
      <c r="U113" s="13">
        <f t="shared" si="8"/>
        <v>5.6819999999999995</v>
      </c>
      <c r="V113">
        <v>5.7619999999999996</v>
      </c>
      <c r="W113">
        <v>5.8409000000000004</v>
      </c>
      <c r="X113">
        <v>5.9017999999999997</v>
      </c>
      <c r="Y113">
        <v>5.9581999999999997</v>
      </c>
      <c r="Z113">
        <v>6.0159000000000002</v>
      </c>
      <c r="AA113">
        <v>6.0766999999999998</v>
      </c>
      <c r="AB113">
        <v>6.1401000000000003</v>
      </c>
      <c r="AC113">
        <v>6.2050000000000001</v>
      </c>
      <c r="AD113">
        <v>6.2694999999999999</v>
      </c>
      <c r="AE113">
        <v>6.3323</v>
      </c>
      <c r="AF113">
        <v>6.3920000000000003</v>
      </c>
      <c r="AG113">
        <v>6.4476000000000004</v>
      </c>
      <c r="AH113">
        <v>6.4984999999999999</v>
      </c>
      <c r="AI113">
        <v>6.5442999999999998</v>
      </c>
      <c r="AJ113">
        <v>6.5849000000000002</v>
      </c>
      <c r="AK113">
        <v>6.6201999999999996</v>
      </c>
      <c r="AL113">
        <v>6.6504000000000003</v>
      </c>
      <c r="AM113">
        <v>6.6759000000000004</v>
      </c>
      <c r="AN113">
        <v>6.6967999999999996</v>
      </c>
      <c r="AO113">
        <v>6.7134999999999998</v>
      </c>
      <c r="AP113">
        <v>6.7263999999999999</v>
      </c>
      <c r="AQ113">
        <v>6.7359</v>
      </c>
      <c r="AR113">
        <v>6.7422000000000004</v>
      </c>
      <c r="AS113">
        <v>6.7458</v>
      </c>
      <c r="AT113">
        <v>6.7469000000000001</v>
      </c>
      <c r="AU113">
        <v>6.7458999999999998</v>
      </c>
      <c r="AV113">
        <v>6.7428999999999997</v>
      </c>
      <c r="AW113">
        <v>6.7382</v>
      </c>
      <c r="AX113">
        <v>6.7321</v>
      </c>
      <c r="AY113">
        <v>6.7247000000000003</v>
      </c>
    </row>
    <row r="114" spans="1:51" x14ac:dyDescent="0.25">
      <c r="A114" s="11">
        <f>_FRED!A120</f>
        <v>34881</v>
      </c>
      <c r="B114">
        <f>VLOOKUP(Indices!$A114,_FRED!A$8:B$400,2,FALSE)</f>
        <v>0.02</v>
      </c>
      <c r="C114">
        <f>VLOOKUP(Indices!$A114,_FRED!C$8:D$400,2,FALSE)</f>
        <v>2.05491</v>
      </c>
      <c r="D114">
        <f>VLOOKUP(Indices!$A114,_FRED!E$8:F$400,2,FALSE)</f>
        <v>5.7</v>
      </c>
      <c r="E114">
        <f>VLOOKUP(Indices!$A114,_FRED!G$8:H$400,2,FALSE)</f>
        <v>2.7073299999999998</v>
      </c>
      <c r="F114">
        <f>Yields!K114</f>
        <v>6.559393418886172</v>
      </c>
      <c r="G114">
        <f>Yields!L114</f>
        <v>-1.0618668895728742</v>
      </c>
      <c r="H114">
        <f>Yields!M114</f>
        <v>-0.61272870719723116</v>
      </c>
      <c r="I114">
        <f>Yields!B114</f>
        <v>5.53</v>
      </c>
      <c r="J114">
        <f>Yields!C114</f>
        <v>5.6</v>
      </c>
      <c r="K114">
        <f>Yields!D114</f>
        <v>5.66</v>
      </c>
      <c r="L114">
        <f>Yields!E114</f>
        <v>5.97</v>
      </c>
      <c r="M114">
        <f>Yields!F114</f>
        <v>6.09</v>
      </c>
      <c r="N114">
        <f>Yields!G114</f>
        <v>6.26</v>
      </c>
      <c r="O114">
        <f>Yields!H114</f>
        <v>6.33</v>
      </c>
      <c r="P114">
        <f>VLOOKUP(Indices!$A114,_FRED!AA$8:AB$400,2,FALSE)</f>
        <v>2.99173</v>
      </c>
      <c r="Q114">
        <f>Yields!N114</f>
        <v>6.0225245184771605</v>
      </c>
      <c r="R114">
        <f>Yields!O114</f>
        <v>0.81441538410337788</v>
      </c>
      <c r="S114">
        <f>Yields!P114</f>
        <v>0.20506093768914457</v>
      </c>
      <c r="T114" s="13">
        <f t="shared" si="7"/>
        <v>5.6258999999999997</v>
      </c>
      <c r="U114" s="13">
        <f t="shared" si="8"/>
        <v>5.6958999999999991</v>
      </c>
      <c r="V114">
        <v>5.7558999999999996</v>
      </c>
      <c r="W114">
        <v>5.8730000000000002</v>
      </c>
      <c r="X114">
        <v>5.9423000000000004</v>
      </c>
      <c r="Y114">
        <v>5.9916999999999998</v>
      </c>
      <c r="Z114">
        <v>6.0355999999999996</v>
      </c>
      <c r="AA114">
        <v>6.0801999999999996</v>
      </c>
      <c r="AB114">
        <v>6.1280000000000001</v>
      </c>
      <c r="AC114">
        <v>6.1786000000000003</v>
      </c>
      <c r="AD114">
        <v>6.2309999999999999</v>
      </c>
      <c r="AE114">
        <v>6.2839</v>
      </c>
      <c r="AF114">
        <v>6.3357000000000001</v>
      </c>
      <c r="AG114">
        <v>6.3853</v>
      </c>
      <c r="AH114">
        <v>6.4318</v>
      </c>
      <c r="AI114">
        <v>6.4745999999999997</v>
      </c>
      <c r="AJ114">
        <v>6.5132000000000003</v>
      </c>
      <c r="AK114">
        <v>6.5475000000000003</v>
      </c>
      <c r="AL114">
        <v>6.5774999999999997</v>
      </c>
      <c r="AM114">
        <v>6.6031000000000004</v>
      </c>
      <c r="AN114">
        <v>6.6246999999999998</v>
      </c>
      <c r="AO114">
        <v>6.6425000000000001</v>
      </c>
      <c r="AP114">
        <v>6.6566999999999998</v>
      </c>
      <c r="AQ114">
        <v>6.6677</v>
      </c>
      <c r="AR114">
        <v>6.6757</v>
      </c>
      <c r="AS114">
        <v>6.6809000000000003</v>
      </c>
      <c r="AT114">
        <v>6.6837999999999997</v>
      </c>
      <c r="AU114">
        <v>6.6845999999999997</v>
      </c>
      <c r="AV114">
        <v>6.6833999999999998</v>
      </c>
      <c r="AW114">
        <v>6.6806000000000001</v>
      </c>
      <c r="AX114">
        <v>6.6763000000000003</v>
      </c>
      <c r="AY114">
        <v>6.6707000000000001</v>
      </c>
    </row>
    <row r="115" spans="1:51" x14ac:dyDescent="0.25">
      <c r="A115" s="11">
        <f>_FRED!A121</f>
        <v>34973</v>
      </c>
      <c r="B115">
        <f>VLOOKUP(Indices!$A115,_FRED!A$8:B$400,2,FALSE)</f>
        <v>0.02</v>
      </c>
      <c r="C115">
        <f>VLOOKUP(Indices!$A115,_FRED!C$8:D$400,2,FALSE)</f>
        <v>1.99661</v>
      </c>
      <c r="D115">
        <f>VLOOKUP(Indices!$A115,_FRED!E$8:F$400,2,FALSE)</f>
        <v>5.6</v>
      </c>
      <c r="E115">
        <f>VLOOKUP(Indices!$A115,_FRED!G$8:H$400,2,FALSE)</f>
        <v>2.2750599999999999</v>
      </c>
      <c r="F115">
        <f>Yields!K115</f>
        <v>6.1061671030602103</v>
      </c>
      <c r="G115">
        <f>Yields!L115</f>
        <v>-0.62677403648321883</v>
      </c>
      <c r="H115">
        <f>Yields!M115</f>
        <v>-0.94630222832899946</v>
      </c>
      <c r="I115">
        <f>Yields!B115</f>
        <v>5.42</v>
      </c>
      <c r="J115">
        <f>Yields!C115</f>
        <v>5.48</v>
      </c>
      <c r="K115">
        <f>Yields!D115</f>
        <v>5.45</v>
      </c>
      <c r="L115">
        <f>Yields!E115</f>
        <v>5.58</v>
      </c>
      <c r="M115">
        <f>Yields!F115</f>
        <v>5.69</v>
      </c>
      <c r="N115">
        <f>Yields!G115</f>
        <v>5.81</v>
      </c>
      <c r="O115">
        <f>Yields!H115</f>
        <v>5.9</v>
      </c>
      <c r="P115">
        <f>VLOOKUP(Indices!$A115,_FRED!AA$8:AB$400,2,FALSE)</f>
        <v>3.0569299999999999</v>
      </c>
      <c r="Q115">
        <f>Yields!N115</f>
        <v>5.6745587632227368</v>
      </c>
      <c r="R115">
        <f>Yields!O115</f>
        <v>0.50853862133292616</v>
      </c>
      <c r="S115">
        <f>Yields!P115</f>
        <v>4.4449216029275984E-2</v>
      </c>
      <c r="T115" s="13">
        <f t="shared" si="7"/>
        <v>5.1745999999999999</v>
      </c>
      <c r="U115" s="13">
        <f t="shared" si="8"/>
        <v>5.2346000000000004</v>
      </c>
      <c r="V115">
        <v>5.2046000000000001</v>
      </c>
      <c r="W115">
        <v>5.2137000000000002</v>
      </c>
      <c r="X115">
        <v>5.2720000000000002</v>
      </c>
      <c r="Y115">
        <v>5.3403999999999998</v>
      </c>
      <c r="Z115">
        <v>5.4093</v>
      </c>
      <c r="AA115">
        <v>5.4756999999999998</v>
      </c>
      <c r="AB115">
        <v>5.5384000000000002</v>
      </c>
      <c r="AC115">
        <v>5.5971000000000002</v>
      </c>
      <c r="AD115">
        <v>5.6516999999999999</v>
      </c>
      <c r="AE115">
        <v>5.7023000000000001</v>
      </c>
      <c r="AF115">
        <v>5.7489999999999997</v>
      </c>
      <c r="AG115">
        <v>5.7920999999999996</v>
      </c>
      <c r="AH115">
        <v>5.8316999999999997</v>
      </c>
      <c r="AI115">
        <v>5.8681000000000001</v>
      </c>
      <c r="AJ115">
        <v>5.9013999999999998</v>
      </c>
      <c r="AK115">
        <v>5.9318999999999997</v>
      </c>
      <c r="AL115">
        <v>5.9596999999999998</v>
      </c>
      <c r="AM115">
        <v>5.9851999999999999</v>
      </c>
      <c r="AN115">
        <v>6.0083000000000002</v>
      </c>
      <c r="AO115">
        <v>6.0293999999999999</v>
      </c>
      <c r="AP115">
        <v>6.0486000000000004</v>
      </c>
      <c r="AQ115">
        <v>6.0659999999999998</v>
      </c>
      <c r="AR115">
        <v>6.0816999999999997</v>
      </c>
      <c r="AS115">
        <v>6.0960000000000001</v>
      </c>
      <c r="AT115">
        <v>6.1089000000000002</v>
      </c>
      <c r="AU115">
        <v>6.1204999999999998</v>
      </c>
      <c r="AV115">
        <v>6.1310000000000002</v>
      </c>
      <c r="AW115">
        <v>6.1403999999999996</v>
      </c>
      <c r="AX115">
        <v>6.1489000000000003</v>
      </c>
      <c r="AY115">
        <v>6.1565000000000003</v>
      </c>
    </row>
    <row r="116" spans="1:51" x14ac:dyDescent="0.25">
      <c r="A116" s="11">
        <f>_FRED!A122</f>
        <v>35065</v>
      </c>
      <c r="B116">
        <f>VLOOKUP(Indices!$A116,_FRED!A$8:B$400,2,FALSE)</f>
        <v>-0.2</v>
      </c>
      <c r="C116">
        <f>VLOOKUP(Indices!$A116,_FRED!C$8:D$400,2,FALSE)</f>
        <v>1.9638199999999999</v>
      </c>
      <c r="D116">
        <f>VLOOKUP(Indices!$A116,_FRED!E$8:F$400,2,FALSE)</f>
        <v>5.5</v>
      </c>
      <c r="E116">
        <f>VLOOKUP(Indices!$A116,_FRED!G$8:H$400,2,FALSE)</f>
        <v>2.59545</v>
      </c>
      <c r="F116">
        <f>Yields!K116</f>
        <v>6.2609690959419169</v>
      </c>
      <c r="G116">
        <f>Yields!L116</f>
        <v>-1.1510246646362354</v>
      </c>
      <c r="H116">
        <f>Yields!M116</f>
        <v>-1.4371533138897021</v>
      </c>
      <c r="I116">
        <f>Yields!B116</f>
        <v>5.07</v>
      </c>
      <c r="J116">
        <f>Yields!C116</f>
        <v>5.09</v>
      </c>
      <c r="K116">
        <f>Yields!D116</f>
        <v>5.13</v>
      </c>
      <c r="L116">
        <f>Yields!E116</f>
        <v>5.38</v>
      </c>
      <c r="M116">
        <f>Yields!F116</f>
        <v>5.57</v>
      </c>
      <c r="N116">
        <f>Yields!G116</f>
        <v>5.79</v>
      </c>
      <c r="O116">
        <f>Yields!H116</f>
        <v>5.91</v>
      </c>
      <c r="P116">
        <f>VLOOKUP(Indices!$A116,_FRED!AA$8:AB$400,2,FALSE)</f>
        <v>2.8852199999999999</v>
      </c>
      <c r="Q116">
        <f>Yields!N116</f>
        <v>5.5268428314260545</v>
      </c>
      <c r="R116">
        <f>Yields!O116</f>
        <v>0.91832779791320363</v>
      </c>
      <c r="S116">
        <f>Yields!P116</f>
        <v>0.12961624182131271</v>
      </c>
      <c r="T116" s="13">
        <f t="shared" si="7"/>
        <v>5.4718</v>
      </c>
      <c r="U116" s="13">
        <f t="shared" si="8"/>
        <v>5.4917999999999996</v>
      </c>
      <c r="V116">
        <v>5.5317999999999996</v>
      </c>
      <c r="W116">
        <v>5.8070000000000004</v>
      </c>
      <c r="X116">
        <v>5.9602000000000004</v>
      </c>
      <c r="Y116">
        <v>6.0612000000000004</v>
      </c>
      <c r="Z116">
        <v>6.1425000000000001</v>
      </c>
      <c r="AA116">
        <v>6.2175000000000002</v>
      </c>
      <c r="AB116">
        <v>6.2908999999999997</v>
      </c>
      <c r="AC116">
        <v>6.3631000000000002</v>
      </c>
      <c r="AD116">
        <v>6.4330999999999996</v>
      </c>
      <c r="AE116">
        <v>6.4995000000000003</v>
      </c>
      <c r="AF116">
        <v>6.5613000000000001</v>
      </c>
      <c r="AG116">
        <v>6.6177000000000001</v>
      </c>
      <c r="AH116">
        <v>6.6680999999999999</v>
      </c>
      <c r="AI116">
        <v>6.7125000000000004</v>
      </c>
      <c r="AJ116">
        <v>6.7510000000000003</v>
      </c>
      <c r="AK116">
        <v>6.7838000000000003</v>
      </c>
      <c r="AL116">
        <v>6.8112000000000004</v>
      </c>
      <c r="AM116">
        <v>6.8337000000000003</v>
      </c>
      <c r="AN116">
        <v>6.8517000000000001</v>
      </c>
      <c r="AO116">
        <v>6.8657000000000004</v>
      </c>
      <c r="AP116">
        <v>6.8761000000000001</v>
      </c>
      <c r="AQ116">
        <v>6.8833000000000002</v>
      </c>
      <c r="AR116">
        <v>6.8876999999999997</v>
      </c>
      <c r="AS116">
        <v>6.8897000000000004</v>
      </c>
      <c r="AT116">
        <v>6.8895</v>
      </c>
      <c r="AU116">
        <v>6.8874000000000004</v>
      </c>
      <c r="AV116">
        <v>6.8837999999999999</v>
      </c>
      <c r="AW116">
        <v>6.8788</v>
      </c>
      <c r="AX116">
        <v>6.8726000000000003</v>
      </c>
      <c r="AY116">
        <v>6.8654999999999999</v>
      </c>
    </row>
    <row r="117" spans="1:51" x14ac:dyDescent="0.25">
      <c r="A117" s="11">
        <f>_FRED!A123</f>
        <v>35156</v>
      </c>
      <c r="B117">
        <f>VLOOKUP(Indices!$A117,_FRED!A$8:B$400,2,FALSE)</f>
        <v>0.45</v>
      </c>
      <c r="C117">
        <f>VLOOKUP(Indices!$A117,_FRED!C$8:D$400,2,FALSE)</f>
        <v>1.9033199999999999</v>
      </c>
      <c r="D117">
        <f>VLOOKUP(Indices!$A117,_FRED!E$8:F$400,2,FALSE)</f>
        <v>5.5</v>
      </c>
      <c r="E117">
        <f>VLOOKUP(Indices!$A117,_FRED!G$8:H$400,2,FALSE)</f>
        <v>4.0238699999999996</v>
      </c>
      <c r="F117">
        <f>Yields!K117</f>
        <v>6.903554134705197</v>
      </c>
      <c r="G117">
        <f>Yields!L117</f>
        <v>-1.9420130984723865</v>
      </c>
      <c r="H117">
        <f>Yields!M117</f>
        <v>0.54448215639033393</v>
      </c>
      <c r="I117">
        <f>Yields!B117</f>
        <v>5.16</v>
      </c>
      <c r="J117">
        <f>Yields!C117</f>
        <v>5.35</v>
      </c>
      <c r="K117">
        <f>Yields!D117</f>
        <v>5.66</v>
      </c>
      <c r="L117">
        <f>Yields!E117</f>
        <v>6.28</v>
      </c>
      <c r="M117">
        <f>Yields!F117</f>
        <v>6.49</v>
      </c>
      <c r="N117">
        <f>Yields!G117</f>
        <v>6.65</v>
      </c>
      <c r="O117">
        <f>Yields!H117</f>
        <v>6.71</v>
      </c>
      <c r="P117">
        <f>VLOOKUP(Indices!$A117,_FRED!AA$8:AB$400,2,FALSE)</f>
        <v>2.6547100000000001</v>
      </c>
      <c r="Q117">
        <f>Yields!N117</f>
        <v>6.2498523829564121</v>
      </c>
      <c r="R117">
        <f>Yields!O117</f>
        <v>1.414971505653345</v>
      </c>
      <c r="S117">
        <f>Yields!P117</f>
        <v>0.56955006145934206</v>
      </c>
      <c r="T117" s="13">
        <f t="shared" si="7"/>
        <v>5.3182999999999998</v>
      </c>
      <c r="U117" s="13">
        <f t="shared" si="8"/>
        <v>5.5082999999999993</v>
      </c>
      <c r="V117">
        <v>5.8182999999999998</v>
      </c>
      <c r="W117">
        <v>6.1562999999999999</v>
      </c>
      <c r="X117">
        <v>6.3209999999999997</v>
      </c>
      <c r="Y117">
        <v>6.4164000000000003</v>
      </c>
      <c r="Z117">
        <v>6.4869000000000003</v>
      </c>
      <c r="AA117">
        <v>6.5496999999999996</v>
      </c>
      <c r="AB117">
        <v>6.6102999999999996</v>
      </c>
      <c r="AC117">
        <v>6.6692</v>
      </c>
      <c r="AD117">
        <v>6.7256</v>
      </c>
      <c r="AE117">
        <v>6.7785000000000002</v>
      </c>
      <c r="AF117">
        <v>6.8269000000000002</v>
      </c>
      <c r="AG117">
        <v>6.8704000000000001</v>
      </c>
      <c r="AH117">
        <v>6.9086999999999996</v>
      </c>
      <c r="AI117">
        <v>6.9417999999999997</v>
      </c>
      <c r="AJ117">
        <v>6.9701000000000004</v>
      </c>
      <c r="AK117">
        <v>6.9935999999999998</v>
      </c>
      <c r="AL117">
        <v>7.0129999999999999</v>
      </c>
      <c r="AM117">
        <v>7.0284000000000004</v>
      </c>
      <c r="AN117">
        <v>7.0404</v>
      </c>
      <c r="AO117">
        <v>7.0492999999999997</v>
      </c>
      <c r="AP117">
        <v>7.0555000000000003</v>
      </c>
      <c r="AQ117">
        <v>7.0594000000000001</v>
      </c>
      <c r="AR117">
        <v>7.0610999999999997</v>
      </c>
      <c r="AS117">
        <v>7.0610999999999997</v>
      </c>
      <c r="AT117">
        <v>7.0595999999999997</v>
      </c>
      <c r="AU117">
        <v>7.0568</v>
      </c>
      <c r="AV117">
        <v>7.0528000000000004</v>
      </c>
      <c r="AW117">
        <v>7.048</v>
      </c>
      <c r="AX117">
        <v>7.0423</v>
      </c>
      <c r="AY117">
        <v>7.0361000000000002</v>
      </c>
    </row>
    <row r="118" spans="1:51" x14ac:dyDescent="0.25">
      <c r="A118" s="11">
        <f>_FRED!A124</f>
        <v>35247</v>
      </c>
      <c r="B118">
        <f>VLOOKUP(Indices!$A118,_FRED!A$8:B$400,2,FALSE)</f>
        <v>0.34</v>
      </c>
      <c r="C118">
        <f>VLOOKUP(Indices!$A118,_FRED!C$8:D$400,2,FALSE)</f>
        <v>1.70753</v>
      </c>
      <c r="D118">
        <f>VLOOKUP(Indices!$A118,_FRED!E$8:F$400,2,FALSE)</f>
        <v>5.3</v>
      </c>
      <c r="E118">
        <f>VLOOKUP(Indices!$A118,_FRED!G$8:H$400,2,FALSE)</f>
        <v>4.0945099999999996</v>
      </c>
      <c r="F118">
        <f>Yields!K118</f>
        <v>6.9265652667123545</v>
      </c>
      <c r="G118">
        <f>Yields!L118</f>
        <v>-1.8534769492862129</v>
      </c>
      <c r="H118">
        <f>Yields!M118</f>
        <v>0.59009324671449548</v>
      </c>
      <c r="I118">
        <f>Yields!B118</f>
        <v>5.24</v>
      </c>
      <c r="J118">
        <f>Yields!C118</f>
        <v>5.44</v>
      </c>
      <c r="K118">
        <f>Yields!D118</f>
        <v>5.78</v>
      </c>
      <c r="L118">
        <f>Yields!E118</f>
        <v>6.35</v>
      </c>
      <c r="M118">
        <f>Yields!F118</f>
        <v>6.54</v>
      </c>
      <c r="N118">
        <f>Yields!G118</f>
        <v>6.67</v>
      </c>
      <c r="O118">
        <f>Yields!H118</f>
        <v>6.78</v>
      </c>
      <c r="P118">
        <f>VLOOKUP(Indices!$A118,_FRED!AA$8:AB$400,2,FALSE)</f>
        <v>2.6372100000000001</v>
      </c>
      <c r="Q118">
        <f>Yields!N118</f>
        <v>6.3185069897731125</v>
      </c>
      <c r="R118">
        <f>Yields!O118</f>
        <v>1.3531963530419171</v>
      </c>
      <c r="S118">
        <f>Yields!P118</f>
        <v>0.51915029697884396</v>
      </c>
      <c r="T118" s="13">
        <f t="shared" si="7"/>
        <v>5.2581999999999995</v>
      </c>
      <c r="U118" s="13">
        <f t="shared" si="8"/>
        <v>5.4581999999999997</v>
      </c>
      <c r="V118">
        <v>5.7981999999999996</v>
      </c>
      <c r="W118">
        <v>6.1182999999999996</v>
      </c>
      <c r="X118">
        <v>6.2851999999999997</v>
      </c>
      <c r="Y118">
        <v>6.4008000000000003</v>
      </c>
      <c r="Z118">
        <v>6.4917999999999996</v>
      </c>
      <c r="AA118">
        <v>6.5678000000000001</v>
      </c>
      <c r="AB118">
        <v>6.6333000000000002</v>
      </c>
      <c r="AC118">
        <v>6.6905999999999999</v>
      </c>
      <c r="AD118">
        <v>6.7412999999999998</v>
      </c>
      <c r="AE118">
        <v>6.7862</v>
      </c>
      <c r="AF118">
        <v>6.8262</v>
      </c>
      <c r="AG118">
        <v>6.8620000000000001</v>
      </c>
      <c r="AH118">
        <v>6.8939000000000004</v>
      </c>
      <c r="AI118">
        <v>6.9223999999999997</v>
      </c>
      <c r="AJ118">
        <v>6.9478999999999997</v>
      </c>
      <c r="AK118">
        <v>6.9706999999999999</v>
      </c>
      <c r="AL118">
        <v>6.9909999999999997</v>
      </c>
      <c r="AM118">
        <v>7.0091000000000001</v>
      </c>
      <c r="AN118">
        <v>7.0251999999999999</v>
      </c>
      <c r="AO118">
        <v>7.0396000000000001</v>
      </c>
      <c r="AP118">
        <v>7.0522999999999998</v>
      </c>
      <c r="AQ118">
        <v>7.0636000000000001</v>
      </c>
      <c r="AR118">
        <v>7.0735999999999999</v>
      </c>
      <c r="AS118">
        <v>7.0823999999999998</v>
      </c>
      <c r="AT118">
        <v>7.0902000000000003</v>
      </c>
      <c r="AU118">
        <v>7.0970000000000004</v>
      </c>
      <c r="AV118">
        <v>7.1029999999999998</v>
      </c>
      <c r="AW118">
        <v>7.1082999999999998</v>
      </c>
      <c r="AX118">
        <v>7.1128999999999998</v>
      </c>
      <c r="AY118">
        <v>7.1169000000000002</v>
      </c>
    </row>
    <row r="119" spans="1:51" x14ac:dyDescent="0.25">
      <c r="A119" s="11">
        <f>_FRED!A125</f>
        <v>35339</v>
      </c>
      <c r="B119">
        <f>VLOOKUP(Indices!$A119,_FRED!A$8:B$400,2,FALSE)</f>
        <v>0.3</v>
      </c>
      <c r="C119">
        <f>VLOOKUP(Indices!$A119,_FRED!C$8:D$400,2,FALSE)</f>
        <v>1.72289</v>
      </c>
      <c r="D119">
        <f>VLOOKUP(Indices!$A119,_FRED!E$8:F$400,2,FALSE)</f>
        <v>5.3</v>
      </c>
      <c r="E119">
        <f>VLOOKUP(Indices!$A119,_FRED!G$8:H$400,2,FALSE)</f>
        <v>4.4537599999999999</v>
      </c>
      <c r="F119">
        <f>Yields!K119</f>
        <v>6.5359926763914178</v>
      </c>
      <c r="G119">
        <f>Yields!L119</f>
        <v>-1.5242838519928461</v>
      </c>
      <c r="H119">
        <f>Yields!M119</f>
        <v>4.8271234504859706E-2</v>
      </c>
      <c r="I119">
        <f>Yields!B119</f>
        <v>5.1100000000000003</v>
      </c>
      <c r="J119">
        <f>Yields!C119</f>
        <v>5.28</v>
      </c>
      <c r="K119">
        <f>Yields!D119</f>
        <v>5.48</v>
      </c>
      <c r="L119">
        <f>Yields!E119</f>
        <v>5.94</v>
      </c>
      <c r="M119">
        <f>Yields!F119</f>
        <v>6.11</v>
      </c>
      <c r="N119">
        <f>Yields!G119</f>
        <v>6.25</v>
      </c>
      <c r="O119">
        <f>Yields!H119</f>
        <v>6.35</v>
      </c>
      <c r="P119">
        <f>VLOOKUP(Indices!$A119,_FRED!AA$8:AB$400,2,FALSE)</f>
        <v>2.57775</v>
      </c>
      <c r="Q119">
        <f>Yields!N119</f>
        <v>5.949317502086501</v>
      </c>
      <c r="R119">
        <f>Yields!O119</f>
        <v>1.1308825315471926</v>
      </c>
      <c r="S119">
        <f>Yields!P119</f>
        <v>0.38391630495480911</v>
      </c>
      <c r="T119" s="13">
        <f t="shared" si="7"/>
        <v>5.2851999999999997</v>
      </c>
      <c r="U119" s="13">
        <f t="shared" si="8"/>
        <v>5.4551999999999996</v>
      </c>
      <c r="V119">
        <v>5.6551999999999998</v>
      </c>
      <c r="W119">
        <v>5.9023000000000003</v>
      </c>
      <c r="X119">
        <v>6.0551000000000004</v>
      </c>
      <c r="Y119">
        <v>6.1555</v>
      </c>
      <c r="Z119">
        <v>6.2278000000000002</v>
      </c>
      <c r="AA119">
        <v>6.2858000000000001</v>
      </c>
      <c r="AB119">
        <v>6.3368000000000002</v>
      </c>
      <c r="AC119">
        <v>6.3845000000000001</v>
      </c>
      <c r="AD119">
        <v>6.4301000000000004</v>
      </c>
      <c r="AE119">
        <v>6.4740000000000002</v>
      </c>
      <c r="AF119">
        <v>6.516</v>
      </c>
      <c r="AG119">
        <v>6.5553999999999997</v>
      </c>
      <c r="AH119">
        <v>6.5919999999999996</v>
      </c>
      <c r="AI119">
        <v>6.6254</v>
      </c>
      <c r="AJ119">
        <v>6.6551999999999998</v>
      </c>
      <c r="AK119">
        <v>6.6814</v>
      </c>
      <c r="AL119">
        <v>6.7039999999999997</v>
      </c>
      <c r="AM119">
        <v>6.7229000000000001</v>
      </c>
      <c r="AN119">
        <v>6.7384000000000004</v>
      </c>
      <c r="AO119">
        <v>6.7507000000000001</v>
      </c>
      <c r="AP119">
        <v>6.7599</v>
      </c>
      <c r="AQ119">
        <v>6.7663000000000002</v>
      </c>
      <c r="AR119">
        <v>6.7702</v>
      </c>
      <c r="AS119">
        <v>6.7717000000000001</v>
      </c>
      <c r="AT119">
        <v>6.7712000000000003</v>
      </c>
      <c r="AU119">
        <v>6.7687999999999997</v>
      </c>
      <c r="AV119">
        <v>6.7647000000000004</v>
      </c>
      <c r="AW119">
        <v>6.7591999999999999</v>
      </c>
      <c r="AX119">
        <v>6.7525000000000004</v>
      </c>
      <c r="AY119">
        <v>6.7446000000000002</v>
      </c>
    </row>
    <row r="120" spans="1:51" x14ac:dyDescent="0.25">
      <c r="A120" s="11">
        <f>_FRED!A126</f>
        <v>35431</v>
      </c>
      <c r="B120">
        <f>VLOOKUP(Indices!$A120,_FRED!A$8:B$400,2,FALSE)</f>
        <v>0.49</v>
      </c>
      <c r="C120">
        <f>VLOOKUP(Indices!$A120,_FRED!C$8:D$400,2,FALSE)</f>
        <v>1.8027599999999999</v>
      </c>
      <c r="D120">
        <f>VLOOKUP(Indices!$A120,_FRED!E$8:F$400,2,FALSE)</f>
        <v>5.2</v>
      </c>
      <c r="E120">
        <f>VLOOKUP(Indices!$A120,_FRED!G$8:H$400,2,FALSE)</f>
        <v>4.5628900000000003</v>
      </c>
      <c r="F120">
        <f>Yields!K120</f>
        <v>6.7138873447044922</v>
      </c>
      <c r="G120">
        <f>Yields!L120</f>
        <v>-1.6898725121023079</v>
      </c>
      <c r="H120">
        <f>Yields!M120</f>
        <v>0.51792317235264562</v>
      </c>
      <c r="I120">
        <f>Yields!B120</f>
        <v>5.2</v>
      </c>
      <c r="J120">
        <f>Yields!C120</f>
        <v>5.35</v>
      </c>
      <c r="K120">
        <f>Yields!D120</f>
        <v>5.65</v>
      </c>
      <c r="L120">
        <f>Yields!E120</f>
        <v>6.19</v>
      </c>
      <c r="M120">
        <f>Yields!F120</f>
        <v>6.36</v>
      </c>
      <c r="N120">
        <f>Yields!G120</f>
        <v>6.48</v>
      </c>
      <c r="O120">
        <f>Yields!H120</f>
        <v>6.57</v>
      </c>
      <c r="P120">
        <f>VLOOKUP(Indices!$A120,_FRED!AA$8:AB$400,2,FALSE)</f>
        <v>2.4793799999999999</v>
      </c>
      <c r="Q120">
        <f>Yields!N120</f>
        <v>6.1549159082167808</v>
      </c>
      <c r="R120">
        <f>Yields!O120</f>
        <v>1.232401248384293</v>
      </c>
      <c r="S120">
        <f>Yields!P120</f>
        <v>0.48119045791176607</v>
      </c>
      <c r="T120" s="13">
        <f t="shared" si="7"/>
        <v>5.6589</v>
      </c>
      <c r="U120" s="13">
        <f t="shared" si="8"/>
        <v>5.8088999999999995</v>
      </c>
      <c r="V120">
        <v>6.1089000000000002</v>
      </c>
      <c r="W120">
        <v>6.4504999999999999</v>
      </c>
      <c r="X120">
        <v>6.6265999999999998</v>
      </c>
      <c r="Y120">
        <v>6.7245999999999997</v>
      </c>
      <c r="Z120">
        <v>6.7881</v>
      </c>
      <c r="AA120">
        <v>6.8380000000000001</v>
      </c>
      <c r="AB120">
        <v>6.8832000000000004</v>
      </c>
      <c r="AC120">
        <v>6.9268000000000001</v>
      </c>
      <c r="AD120">
        <v>6.9691999999999998</v>
      </c>
      <c r="AE120">
        <v>7.0101000000000004</v>
      </c>
      <c r="AF120">
        <v>7.0486000000000004</v>
      </c>
      <c r="AG120">
        <v>7.0841000000000003</v>
      </c>
      <c r="AH120">
        <v>7.1159999999999997</v>
      </c>
      <c r="AI120">
        <v>7.1440000000000001</v>
      </c>
      <c r="AJ120">
        <v>7.1681999999999997</v>
      </c>
      <c r="AK120">
        <v>7.1883999999999997</v>
      </c>
      <c r="AL120">
        <v>7.2050000000000001</v>
      </c>
      <c r="AM120">
        <v>7.2180999999999997</v>
      </c>
      <c r="AN120">
        <v>7.2281000000000004</v>
      </c>
      <c r="AO120">
        <v>7.2351000000000001</v>
      </c>
      <c r="AP120">
        <v>7.2396000000000003</v>
      </c>
      <c r="AQ120">
        <v>7.2416999999999998</v>
      </c>
      <c r="AR120">
        <v>7.2419000000000002</v>
      </c>
      <c r="AS120">
        <v>7.2401999999999997</v>
      </c>
      <c r="AT120">
        <v>7.2370999999999999</v>
      </c>
      <c r="AU120">
        <v>7.2325999999999997</v>
      </c>
      <c r="AV120">
        <v>7.2270000000000003</v>
      </c>
      <c r="AW120">
        <v>7.2205000000000004</v>
      </c>
      <c r="AX120">
        <v>7.2131999999999996</v>
      </c>
      <c r="AY120">
        <v>7.2051999999999996</v>
      </c>
    </row>
    <row r="121" spans="1:51" x14ac:dyDescent="0.25">
      <c r="A121" s="11">
        <f>_FRED!A127</f>
        <v>35521</v>
      </c>
      <c r="B121">
        <f>VLOOKUP(Indices!$A121,_FRED!A$8:B$400,2,FALSE)</f>
        <v>0.44</v>
      </c>
      <c r="C121">
        <f>VLOOKUP(Indices!$A121,_FRED!C$8:D$400,2,FALSE)</f>
        <v>1.6914400000000001</v>
      </c>
      <c r="D121">
        <f>VLOOKUP(Indices!$A121,_FRED!E$8:F$400,2,FALSE)</f>
        <v>5</v>
      </c>
      <c r="E121">
        <f>VLOOKUP(Indices!$A121,_FRED!G$8:H$400,2,FALSE)</f>
        <v>4.3193299999999999</v>
      </c>
      <c r="F121">
        <f>Yields!K121</f>
        <v>6.7348990980139281</v>
      </c>
      <c r="G121">
        <f>Yields!L121</f>
        <v>-1.7368876836181566</v>
      </c>
      <c r="H121">
        <f>Yields!M121</f>
        <v>1.3635981839828837</v>
      </c>
      <c r="I121">
        <f>Yields!B121</f>
        <v>5.19</v>
      </c>
      <c r="J121">
        <f>Yields!C121</f>
        <v>5.49</v>
      </c>
      <c r="K121">
        <f>Yields!D121</f>
        <v>5.85</v>
      </c>
      <c r="L121">
        <f>Yields!E121</f>
        <v>6.42</v>
      </c>
      <c r="M121">
        <f>Yields!F121</f>
        <v>6.57</v>
      </c>
      <c r="N121">
        <f>Yields!G121</f>
        <v>6.66</v>
      </c>
      <c r="O121">
        <f>Yields!H121</f>
        <v>6.7</v>
      </c>
      <c r="P121">
        <f>VLOOKUP(Indices!$A121,_FRED!AA$8:AB$400,2,FALSE)</f>
        <v>2.5254500000000002</v>
      </c>
      <c r="Q121">
        <f>Yields!N121</f>
        <v>6.3246467980335588</v>
      </c>
      <c r="R121">
        <f>Yields!O121</f>
        <v>1.2318344642700847</v>
      </c>
      <c r="S121">
        <f>Yields!P121</f>
        <v>0.58501484694030292</v>
      </c>
      <c r="T121" s="13">
        <f t="shared" si="7"/>
        <v>5.1606000000000005</v>
      </c>
      <c r="U121" s="13">
        <f t="shared" si="8"/>
        <v>5.4606000000000003</v>
      </c>
      <c r="V121">
        <v>5.8205999999999998</v>
      </c>
      <c r="W121">
        <v>6.1044</v>
      </c>
      <c r="X121">
        <v>6.2557</v>
      </c>
      <c r="Y121">
        <v>6.3421000000000003</v>
      </c>
      <c r="Z121">
        <v>6.3994</v>
      </c>
      <c r="AA121">
        <v>6.4458000000000002</v>
      </c>
      <c r="AB121">
        <v>6.4889999999999999</v>
      </c>
      <c r="AC121">
        <v>6.5323000000000002</v>
      </c>
      <c r="AD121">
        <v>6.5758000000000001</v>
      </c>
      <c r="AE121">
        <v>6.6189</v>
      </c>
      <c r="AF121">
        <v>6.6604999999999999</v>
      </c>
      <c r="AG121">
        <v>6.6997999999999998</v>
      </c>
      <c r="AH121">
        <v>6.7359</v>
      </c>
      <c r="AI121">
        <v>6.7682000000000002</v>
      </c>
      <c r="AJ121">
        <v>6.7965</v>
      </c>
      <c r="AK121">
        <v>6.8207000000000004</v>
      </c>
      <c r="AL121">
        <v>6.8407999999999998</v>
      </c>
      <c r="AM121">
        <v>6.8569000000000004</v>
      </c>
      <c r="AN121">
        <v>6.8693</v>
      </c>
      <c r="AO121">
        <v>6.8781999999999996</v>
      </c>
      <c r="AP121">
        <v>6.8838999999999997</v>
      </c>
      <c r="AQ121">
        <v>6.8868</v>
      </c>
      <c r="AR121">
        <v>6.8872</v>
      </c>
      <c r="AS121">
        <v>6.8852000000000002</v>
      </c>
      <c r="AT121">
        <v>6.8813000000000004</v>
      </c>
      <c r="AU121">
        <v>6.8756000000000004</v>
      </c>
      <c r="AV121">
        <v>6.8682999999999996</v>
      </c>
      <c r="AW121">
        <v>6.8597999999999999</v>
      </c>
      <c r="AX121">
        <v>6.85</v>
      </c>
      <c r="AY121">
        <v>6.8392999999999997</v>
      </c>
    </row>
    <row r="122" spans="1:51" x14ac:dyDescent="0.25">
      <c r="A122" s="11">
        <f>_FRED!A128</f>
        <v>35612</v>
      </c>
      <c r="B122">
        <f>VLOOKUP(Indices!$A122,_FRED!A$8:B$400,2,FALSE)</f>
        <v>0.65</v>
      </c>
      <c r="C122">
        <f>VLOOKUP(Indices!$A122,_FRED!C$8:D$400,2,FALSE)</f>
        <v>1.7674300000000001</v>
      </c>
      <c r="D122">
        <f>VLOOKUP(Indices!$A122,_FRED!E$8:F$400,2,FALSE)</f>
        <v>4.9000000000000004</v>
      </c>
      <c r="E122">
        <f>VLOOKUP(Indices!$A122,_FRED!G$8:H$400,2,FALSE)</f>
        <v>4.6787400000000003</v>
      </c>
      <c r="F122">
        <f>Yields!K122</f>
        <v>6.3422282748122214</v>
      </c>
      <c r="G122">
        <f>Yields!L122</f>
        <v>-1.3253486965232133</v>
      </c>
      <c r="H122">
        <f>Yields!M122</f>
        <v>0.65773850171525794</v>
      </c>
      <c r="I122">
        <f>Yields!B122</f>
        <v>5.19</v>
      </c>
      <c r="J122">
        <f>Yields!C122</f>
        <v>5.34</v>
      </c>
      <c r="K122">
        <f>Yields!D122</f>
        <v>5.54</v>
      </c>
      <c r="L122">
        <f>Yields!E122</f>
        <v>6.01</v>
      </c>
      <c r="M122">
        <f>Yields!F122</f>
        <v>6.13</v>
      </c>
      <c r="N122">
        <f>Yields!G122</f>
        <v>6.23</v>
      </c>
      <c r="O122">
        <f>Yields!H122</f>
        <v>6.24</v>
      </c>
      <c r="P122">
        <f>VLOOKUP(Indices!$A122,_FRED!AA$8:AB$400,2,FALSE)</f>
        <v>2.3081</v>
      </c>
      <c r="Q122">
        <f>Yields!N122</f>
        <v>5.9518522592865981</v>
      </c>
      <c r="R122">
        <f>Yields!O122</f>
        <v>0.95061869536551047</v>
      </c>
      <c r="S122">
        <f>Yields!P122</f>
        <v>0.43267027738985231</v>
      </c>
      <c r="T122" s="13">
        <f t="shared" si="7"/>
        <v>5.3420000000000005</v>
      </c>
      <c r="U122" s="13">
        <f t="shared" si="8"/>
        <v>5.492</v>
      </c>
      <c r="V122">
        <v>5.6920000000000002</v>
      </c>
      <c r="W122">
        <v>5.8277000000000001</v>
      </c>
      <c r="X122">
        <v>5.9131999999999998</v>
      </c>
      <c r="Y122">
        <v>5.9824999999999999</v>
      </c>
      <c r="Z122">
        <v>6.0423999999999998</v>
      </c>
      <c r="AA122">
        <v>6.0956000000000001</v>
      </c>
      <c r="AB122">
        <v>6.1433</v>
      </c>
      <c r="AC122">
        <v>6.1862000000000004</v>
      </c>
      <c r="AD122">
        <v>6.2248999999999999</v>
      </c>
      <c r="AE122">
        <v>6.26</v>
      </c>
      <c r="AF122">
        <v>6.2915999999999999</v>
      </c>
      <c r="AG122">
        <v>6.3201999999999998</v>
      </c>
      <c r="AH122">
        <v>6.3460999999999999</v>
      </c>
      <c r="AI122">
        <v>6.3693999999999997</v>
      </c>
      <c r="AJ122">
        <v>6.3903999999999996</v>
      </c>
      <c r="AK122">
        <v>6.4093</v>
      </c>
      <c r="AL122">
        <v>6.4263000000000003</v>
      </c>
      <c r="AM122">
        <v>6.4416000000000002</v>
      </c>
      <c r="AN122">
        <v>6.4553000000000003</v>
      </c>
      <c r="AO122">
        <v>6.4675000000000002</v>
      </c>
      <c r="AP122">
        <v>6.4785000000000004</v>
      </c>
      <c r="AQ122">
        <v>6.4882999999999997</v>
      </c>
      <c r="AR122">
        <v>6.4969999999999999</v>
      </c>
      <c r="AS122">
        <v>6.5046999999999997</v>
      </c>
      <c r="AT122">
        <v>6.5115999999999996</v>
      </c>
      <c r="AU122">
        <v>6.5176999999999996</v>
      </c>
      <c r="AV122">
        <v>6.5229999999999997</v>
      </c>
      <c r="AW122">
        <v>6.5278</v>
      </c>
      <c r="AX122">
        <v>6.5319000000000003</v>
      </c>
      <c r="AY122">
        <v>6.5354999999999999</v>
      </c>
    </row>
    <row r="123" spans="1:51" x14ac:dyDescent="0.25">
      <c r="A123" s="11">
        <f>_FRED!A129</f>
        <v>35704</v>
      </c>
      <c r="B123">
        <f>VLOOKUP(Indices!$A123,_FRED!A$8:B$400,2,FALSE)</f>
        <v>0.7</v>
      </c>
      <c r="C123">
        <f>VLOOKUP(Indices!$A123,_FRED!C$8:D$400,2,FALSE)</f>
        <v>1.5900399999999999</v>
      </c>
      <c r="D123">
        <f>VLOOKUP(Indices!$A123,_FRED!E$8:F$400,2,FALSE)</f>
        <v>4.7</v>
      </c>
      <c r="E123">
        <f>VLOOKUP(Indices!$A123,_FRED!G$8:H$400,2,FALSE)</f>
        <v>4.3876999999999997</v>
      </c>
      <c r="F123">
        <f>Yields!K123</f>
        <v>5.9731890601073321</v>
      </c>
      <c r="G123">
        <f>Yields!L123</f>
        <v>-0.83389801629428773</v>
      </c>
      <c r="H123">
        <f>Yields!M123</f>
        <v>0.46783321421255053</v>
      </c>
      <c r="I123">
        <f>Yields!B123</f>
        <v>5.23</v>
      </c>
      <c r="J123">
        <f>Yields!C123</f>
        <v>5.38</v>
      </c>
      <c r="K123">
        <f>Yields!D123</f>
        <v>5.48</v>
      </c>
      <c r="L123">
        <f>Yields!E123</f>
        <v>5.78</v>
      </c>
      <c r="M123">
        <f>Yields!F123</f>
        <v>5.84</v>
      </c>
      <c r="N123">
        <f>Yields!G123</f>
        <v>5.93</v>
      </c>
      <c r="O123">
        <f>Yields!H123</f>
        <v>5.91</v>
      </c>
      <c r="P123">
        <f>VLOOKUP(Indices!$A123,_FRED!AA$8:AB$400,2,FALSE)</f>
        <v>2.2341500000000001</v>
      </c>
      <c r="Q123">
        <f>Yields!N123</f>
        <v>5.7380422096659789</v>
      </c>
      <c r="R123">
        <f>Yields!O123</f>
        <v>0.5957549601092893</v>
      </c>
      <c r="S123">
        <f>Yields!P123</f>
        <v>0.28168516335722726</v>
      </c>
      <c r="T123" s="13">
        <f t="shared" si="7"/>
        <v>5.3929</v>
      </c>
      <c r="U123" s="13">
        <f t="shared" si="8"/>
        <v>5.5428999999999995</v>
      </c>
      <c r="V123">
        <v>5.6429</v>
      </c>
      <c r="W123">
        <v>5.6935000000000002</v>
      </c>
      <c r="X123">
        <v>5.7168999999999999</v>
      </c>
      <c r="Y123">
        <v>5.7295999999999996</v>
      </c>
      <c r="Z123">
        <v>5.7404000000000002</v>
      </c>
      <c r="AA123">
        <v>5.7535999999999996</v>
      </c>
      <c r="AB123">
        <v>5.7706</v>
      </c>
      <c r="AC123">
        <v>5.7912999999999997</v>
      </c>
      <c r="AD123">
        <v>5.8148999999999997</v>
      </c>
      <c r="AE123">
        <v>5.8404999999999996</v>
      </c>
      <c r="AF123">
        <v>5.867</v>
      </c>
      <c r="AG123">
        <v>5.8932000000000002</v>
      </c>
      <c r="AH123">
        <v>5.9184999999999999</v>
      </c>
      <c r="AI123">
        <v>5.9420999999999999</v>
      </c>
      <c r="AJ123">
        <v>5.9635999999999996</v>
      </c>
      <c r="AK123">
        <v>5.9825999999999997</v>
      </c>
      <c r="AL123">
        <v>5.9991000000000003</v>
      </c>
      <c r="AM123">
        <v>6.0129000000000001</v>
      </c>
      <c r="AN123">
        <v>6.024</v>
      </c>
      <c r="AO123">
        <v>6.0324999999999998</v>
      </c>
      <c r="AP123">
        <v>6.0385999999999997</v>
      </c>
      <c r="AQ123">
        <v>6.0423</v>
      </c>
      <c r="AR123">
        <v>6.0438999999999998</v>
      </c>
      <c r="AS123">
        <v>6.0434000000000001</v>
      </c>
      <c r="AT123">
        <v>6.0411999999999999</v>
      </c>
      <c r="AU123">
        <v>6.0373000000000001</v>
      </c>
      <c r="AV123">
        <v>6.0319000000000003</v>
      </c>
      <c r="AW123">
        <v>6.0251999999999999</v>
      </c>
      <c r="AX123">
        <v>6.0172999999999996</v>
      </c>
      <c r="AY123">
        <v>6.0083000000000002</v>
      </c>
    </row>
    <row r="124" spans="1:51" x14ac:dyDescent="0.25">
      <c r="A124" s="11">
        <f>_FRED!A130</f>
        <v>35796</v>
      </c>
      <c r="B124">
        <f>VLOOKUP(Indices!$A124,_FRED!A$8:B$400,2,FALSE)</f>
        <v>0.38</v>
      </c>
      <c r="C124">
        <f>VLOOKUP(Indices!$A124,_FRED!C$8:D$400,2,FALSE)</f>
        <v>1.12818</v>
      </c>
      <c r="D124">
        <f>VLOOKUP(Indices!$A124,_FRED!E$8:F$400,2,FALSE)</f>
        <v>4.5999999999999996</v>
      </c>
      <c r="E124">
        <f>VLOOKUP(Indices!$A124,_FRED!G$8:H$400,2,FALSE)</f>
        <v>4.6234599999999997</v>
      </c>
      <c r="F124">
        <f>Yields!K124</f>
        <v>5.6818853273182599</v>
      </c>
      <c r="G124">
        <f>Yields!L124</f>
        <v>-0.51570295865058258</v>
      </c>
      <c r="H124">
        <f>Yields!M124</f>
        <v>-2.8589313273727157E-2</v>
      </c>
      <c r="I124">
        <f>Yields!B124</f>
        <v>5.19</v>
      </c>
      <c r="J124">
        <f>Yields!C124</f>
        <v>5.25</v>
      </c>
      <c r="K124">
        <f>Yields!D124</f>
        <v>5.32</v>
      </c>
      <c r="L124">
        <f>Yields!E124</f>
        <v>5.46</v>
      </c>
      <c r="M124">
        <f>Yields!F124</f>
        <v>5.51</v>
      </c>
      <c r="N124">
        <f>Yields!G124</f>
        <v>5.62</v>
      </c>
      <c r="O124">
        <f>Yields!H124</f>
        <v>5.59</v>
      </c>
      <c r="P124">
        <f>VLOOKUP(Indices!$A124,_FRED!AA$8:AB$400,2,FALSE)</f>
        <v>2.2605599999999999</v>
      </c>
      <c r="Q124">
        <f>Yields!N124</f>
        <v>5.4734758151635212</v>
      </c>
      <c r="R124">
        <f>Yields!O124</f>
        <v>0.38257707711007249</v>
      </c>
      <c r="S124">
        <f>Yields!P124</f>
        <v>0.1432747277288513</v>
      </c>
      <c r="T124" s="13">
        <f t="shared" si="7"/>
        <v>5.4405999999999999</v>
      </c>
      <c r="U124" s="13">
        <f t="shared" si="8"/>
        <v>5.5005999999999995</v>
      </c>
      <c r="V124">
        <v>5.5705999999999998</v>
      </c>
      <c r="W124">
        <v>5.6334999999999997</v>
      </c>
      <c r="X124">
        <v>5.6615000000000002</v>
      </c>
      <c r="Y124">
        <v>5.6767000000000003</v>
      </c>
      <c r="Z124">
        <v>5.6902999999999997</v>
      </c>
      <c r="AA124">
        <v>5.7072000000000003</v>
      </c>
      <c r="AB124">
        <v>5.7289000000000003</v>
      </c>
      <c r="AC124">
        <v>5.7549000000000001</v>
      </c>
      <c r="AD124">
        <v>5.7840999999999996</v>
      </c>
      <c r="AE124">
        <v>5.8151999999999999</v>
      </c>
      <c r="AF124">
        <v>5.8467000000000002</v>
      </c>
      <c r="AG124">
        <v>5.8775000000000004</v>
      </c>
      <c r="AH124">
        <v>5.9066000000000001</v>
      </c>
      <c r="AI124">
        <v>5.9333999999999998</v>
      </c>
      <c r="AJ124">
        <v>5.9573</v>
      </c>
      <c r="AK124">
        <v>5.9782000000000002</v>
      </c>
      <c r="AL124">
        <v>5.9958999999999998</v>
      </c>
      <c r="AM124">
        <v>6.0103</v>
      </c>
      <c r="AN124">
        <v>6.0217000000000001</v>
      </c>
      <c r="AO124">
        <v>6.03</v>
      </c>
      <c r="AP124">
        <v>6.0354999999999999</v>
      </c>
      <c r="AQ124">
        <v>6.0384000000000002</v>
      </c>
      <c r="AR124">
        <v>6.0389999999999997</v>
      </c>
      <c r="AS124">
        <v>6.0373000000000001</v>
      </c>
      <c r="AT124">
        <v>6.0336999999999996</v>
      </c>
      <c r="AU124">
        <v>6.0282999999999998</v>
      </c>
      <c r="AV124">
        <v>6.0213000000000001</v>
      </c>
      <c r="AW124">
        <v>6.0129000000000001</v>
      </c>
      <c r="AX124">
        <v>6.0033000000000003</v>
      </c>
      <c r="AY124">
        <v>5.9927000000000001</v>
      </c>
    </row>
    <row r="125" spans="1:51" x14ac:dyDescent="0.25">
      <c r="A125" s="11">
        <f>_FRED!A131</f>
        <v>35886</v>
      </c>
      <c r="B125">
        <f>VLOOKUP(Indices!$A125,_FRED!A$8:B$400,2,FALSE)</f>
        <v>0.19</v>
      </c>
      <c r="C125">
        <f>VLOOKUP(Indices!$A125,_FRED!C$8:D$400,2,FALSE)</f>
        <v>1.06606</v>
      </c>
      <c r="D125">
        <f>VLOOKUP(Indices!$A125,_FRED!E$8:F$400,2,FALSE)</f>
        <v>4.4000000000000004</v>
      </c>
      <c r="E125">
        <f>VLOOKUP(Indices!$A125,_FRED!G$8:H$400,2,FALSE)</f>
        <v>4.0676600000000001</v>
      </c>
      <c r="F125">
        <f>Yields!K125</f>
        <v>5.5741351614813848</v>
      </c>
      <c r="G125">
        <f>Yields!L125</f>
        <v>-0.4918262353707803</v>
      </c>
      <c r="H125">
        <f>Yields!M125</f>
        <v>0.72255330859322697</v>
      </c>
      <c r="I125">
        <f>Yields!B125</f>
        <v>5.12</v>
      </c>
      <c r="J125">
        <f>Yields!C125</f>
        <v>5.31</v>
      </c>
      <c r="K125">
        <f>Yields!D125</f>
        <v>5.41</v>
      </c>
      <c r="L125">
        <f>Yields!E125</f>
        <v>5.57</v>
      </c>
      <c r="M125">
        <f>Yields!F125</f>
        <v>5.59</v>
      </c>
      <c r="N125">
        <f>Yields!G125</f>
        <v>5.66</v>
      </c>
      <c r="O125">
        <f>Yields!H125</f>
        <v>5.59</v>
      </c>
      <c r="P125">
        <f>VLOOKUP(Indices!$A125,_FRED!AA$8:AB$400,2,FALSE)</f>
        <v>2.1871900000000002</v>
      </c>
      <c r="Q125">
        <f>Yields!N125</f>
        <v>5.5235683883983491</v>
      </c>
      <c r="R125">
        <f>Yields!O125</f>
        <v>0.33319568099079344</v>
      </c>
      <c r="S125">
        <f>Yields!P125</f>
        <v>0.21772418495572232</v>
      </c>
      <c r="T125" s="13">
        <f t="shared" si="7"/>
        <v>5.2074999999999996</v>
      </c>
      <c r="U125" s="13">
        <f t="shared" si="8"/>
        <v>5.3974999999999991</v>
      </c>
      <c r="V125">
        <v>5.4974999999999996</v>
      </c>
      <c r="W125">
        <v>5.5471000000000004</v>
      </c>
      <c r="X125">
        <v>5.5396999999999998</v>
      </c>
      <c r="Y125">
        <v>5.5288000000000004</v>
      </c>
      <c r="Z125">
        <v>5.5269000000000004</v>
      </c>
      <c r="AA125">
        <v>5.5340999999999996</v>
      </c>
      <c r="AB125">
        <v>5.5476999999999999</v>
      </c>
      <c r="AC125">
        <v>5.5651000000000002</v>
      </c>
      <c r="AD125">
        <v>5.5839999999999996</v>
      </c>
      <c r="AE125">
        <v>5.6032000000000002</v>
      </c>
      <c r="AF125">
        <v>5.6216999999999997</v>
      </c>
      <c r="AG125">
        <v>5.6390000000000002</v>
      </c>
      <c r="AH125">
        <v>5.6547999999999998</v>
      </c>
      <c r="AI125">
        <v>5.6691000000000003</v>
      </c>
      <c r="AJ125">
        <v>5.6817000000000002</v>
      </c>
      <c r="AK125">
        <v>5.6928000000000001</v>
      </c>
      <c r="AL125">
        <v>5.7023999999999999</v>
      </c>
      <c r="AM125">
        <v>5.7104999999999997</v>
      </c>
      <c r="AN125">
        <v>5.7173999999999996</v>
      </c>
      <c r="AO125">
        <v>5.7229999999999999</v>
      </c>
      <c r="AP125">
        <v>5.7275999999999998</v>
      </c>
      <c r="AQ125">
        <v>5.7312000000000003</v>
      </c>
      <c r="AR125">
        <v>5.7339000000000002</v>
      </c>
      <c r="AS125">
        <v>5.7358000000000002</v>
      </c>
      <c r="AT125">
        <v>5.7370000000000001</v>
      </c>
      <c r="AU125">
        <v>5.7375999999999996</v>
      </c>
      <c r="AV125">
        <v>5.7377000000000002</v>
      </c>
      <c r="AW125">
        <v>5.7373000000000003</v>
      </c>
      <c r="AX125">
        <v>5.7365000000000004</v>
      </c>
      <c r="AY125">
        <v>5.7354000000000003</v>
      </c>
    </row>
    <row r="126" spans="1:51" x14ac:dyDescent="0.25">
      <c r="A126" s="11">
        <f>_FRED!A132</f>
        <v>35977</v>
      </c>
      <c r="B126">
        <f>VLOOKUP(Indices!$A126,_FRED!A$8:B$400,2,FALSE)</f>
        <v>0</v>
      </c>
      <c r="C126">
        <f>VLOOKUP(Indices!$A126,_FRED!C$8:D$400,2,FALSE)</f>
        <v>1.08274</v>
      </c>
      <c r="D126">
        <f>VLOOKUP(Indices!$A126,_FRED!E$8:F$400,2,FALSE)</f>
        <v>4.5</v>
      </c>
      <c r="E126">
        <f>VLOOKUP(Indices!$A126,_FRED!G$8:H$400,2,FALSE)</f>
        <v>4.1046399999999998</v>
      </c>
      <c r="F126">
        <f>Yields!K126</f>
        <v>5.2570529677630677</v>
      </c>
      <c r="G126">
        <f>Yields!L126</f>
        <v>-0.23285155665863</v>
      </c>
      <c r="H126">
        <f>Yields!M126</f>
        <v>-0.12222956781791439</v>
      </c>
      <c r="I126">
        <f>Yields!B126</f>
        <v>4.96</v>
      </c>
      <c r="J126">
        <f>Yields!C126</f>
        <v>5.07</v>
      </c>
      <c r="K126">
        <f>Yields!D126</f>
        <v>5.0999999999999996</v>
      </c>
      <c r="L126">
        <f>Yields!E126</f>
        <v>5.1100000000000003</v>
      </c>
      <c r="M126">
        <f>Yields!F126</f>
        <v>5.13</v>
      </c>
      <c r="N126">
        <f>Yields!G126</f>
        <v>5.22</v>
      </c>
      <c r="O126">
        <f>Yields!H126</f>
        <v>5.21</v>
      </c>
      <c r="P126">
        <f>VLOOKUP(Indices!$A126,_FRED!AA$8:AB$400,2,FALSE)</f>
        <v>2.35433</v>
      </c>
      <c r="Q126">
        <f>Yields!N126</f>
        <v>5.1425338364805242</v>
      </c>
      <c r="R126">
        <f>Yields!O126</f>
        <v>0.18235918761886083</v>
      </c>
      <c r="S126">
        <f>Yields!P126</f>
        <v>3.4048784675357879E-2</v>
      </c>
      <c r="T126" s="13">
        <f t="shared" si="7"/>
        <v>4.4237000000000002</v>
      </c>
      <c r="U126" s="13">
        <f t="shared" si="8"/>
        <v>4.5337000000000005</v>
      </c>
      <c r="V126">
        <v>4.5636999999999999</v>
      </c>
      <c r="W126">
        <v>4.4244000000000003</v>
      </c>
      <c r="X126">
        <v>4.3555000000000001</v>
      </c>
      <c r="Y126">
        <v>4.3383000000000003</v>
      </c>
      <c r="Z126">
        <v>4.3582000000000001</v>
      </c>
      <c r="AA126">
        <v>4.4038000000000004</v>
      </c>
      <c r="AB126">
        <v>4.4661</v>
      </c>
      <c r="AC126">
        <v>4.5381999999999998</v>
      </c>
      <c r="AD126">
        <v>4.6148999999999996</v>
      </c>
      <c r="AE126">
        <v>4.6924999999999999</v>
      </c>
      <c r="AF126">
        <v>4.7680999999999996</v>
      </c>
      <c r="AG126">
        <v>4.8396999999999997</v>
      </c>
      <c r="AH126">
        <v>4.9062000000000001</v>
      </c>
      <c r="AI126">
        <v>4.9668000000000001</v>
      </c>
      <c r="AJ126">
        <v>5.0210999999999997</v>
      </c>
      <c r="AK126">
        <v>5.069</v>
      </c>
      <c r="AL126">
        <v>5.1105999999999998</v>
      </c>
      <c r="AM126">
        <v>5.1462000000000003</v>
      </c>
      <c r="AN126">
        <v>5.1761999999999997</v>
      </c>
      <c r="AO126">
        <v>5.2008000000000001</v>
      </c>
      <c r="AP126">
        <v>5.2206000000000001</v>
      </c>
      <c r="AQ126">
        <v>5.2359999999999998</v>
      </c>
      <c r="AR126">
        <v>5.2473000000000001</v>
      </c>
      <c r="AS126">
        <v>5.2549999999999999</v>
      </c>
      <c r="AT126">
        <v>5.2595000000000001</v>
      </c>
      <c r="AU126">
        <v>5.2610999999999999</v>
      </c>
      <c r="AV126">
        <v>5.2601000000000004</v>
      </c>
      <c r="AW126">
        <v>5.2568000000000001</v>
      </c>
      <c r="AX126">
        <v>5.2515999999999998</v>
      </c>
      <c r="AY126">
        <v>5.2445000000000004</v>
      </c>
    </row>
    <row r="127" spans="1:51" x14ac:dyDescent="0.25">
      <c r="A127" s="11">
        <f>_FRED!A133</f>
        <v>36069</v>
      </c>
      <c r="B127">
        <f>VLOOKUP(Indices!$A127,_FRED!A$8:B$400,2,FALSE)</f>
        <v>0.35</v>
      </c>
      <c r="C127">
        <f>VLOOKUP(Indices!$A127,_FRED!C$8:D$400,2,FALSE)</f>
        <v>1.06257</v>
      </c>
      <c r="D127">
        <f>VLOOKUP(Indices!$A127,_FRED!E$8:F$400,2,FALSE)</f>
        <v>4.4000000000000004</v>
      </c>
      <c r="E127">
        <f>VLOOKUP(Indices!$A127,_FRED!G$8:H$400,2,FALSE)</f>
        <v>4.9989699999999999</v>
      </c>
      <c r="F127">
        <f>Yields!K127</f>
        <v>4.8360265891654715</v>
      </c>
      <c r="G127">
        <f>Yields!L127</f>
        <v>-0.32804322532022434</v>
      </c>
      <c r="H127">
        <f>Yields!M127</f>
        <v>-1.071267041761967</v>
      </c>
      <c r="I127">
        <f>Yields!B127</f>
        <v>4.3600000000000003</v>
      </c>
      <c r="J127">
        <f>Yields!C127</f>
        <v>4.45</v>
      </c>
      <c r="K127">
        <f>Yields!D127</f>
        <v>4.3899999999999997</v>
      </c>
      <c r="L127">
        <f>Yields!E127</f>
        <v>4.41</v>
      </c>
      <c r="M127">
        <f>Yields!F127</f>
        <v>4.3899999999999997</v>
      </c>
      <c r="N127">
        <f>Yields!G127</f>
        <v>4.62</v>
      </c>
      <c r="O127">
        <f>Yields!H127</f>
        <v>4.66</v>
      </c>
      <c r="P127">
        <f>VLOOKUP(Indices!$A127,_FRED!AA$8:AB$400,2,FALSE)</f>
        <v>2.3410000000000002</v>
      </c>
      <c r="Q127">
        <f>Yields!N127</f>
        <v>4.4983507366680193</v>
      </c>
      <c r="R127">
        <f>Yields!O127</f>
        <v>0.29923492338987856</v>
      </c>
      <c r="S127">
        <f>Yields!P127</f>
        <v>-7.1559995854145519E-2</v>
      </c>
      <c r="T127" s="13">
        <f t="shared" si="7"/>
        <v>4.6278000000000006</v>
      </c>
      <c r="U127" s="13">
        <f t="shared" si="8"/>
        <v>4.7178000000000004</v>
      </c>
      <c r="V127">
        <v>4.6577999999999999</v>
      </c>
      <c r="W127">
        <v>4.6364999999999998</v>
      </c>
      <c r="X127">
        <v>4.6430999999999996</v>
      </c>
      <c r="Y127">
        <v>4.6706000000000003</v>
      </c>
      <c r="Z127">
        <v>4.7130999999999998</v>
      </c>
      <c r="AA127">
        <v>4.7656999999999998</v>
      </c>
      <c r="AB127">
        <v>4.8244999999999996</v>
      </c>
      <c r="AC127">
        <v>4.8864999999999998</v>
      </c>
      <c r="AD127">
        <v>4.9490999999999996</v>
      </c>
      <c r="AE127">
        <v>5.0106000000000002</v>
      </c>
      <c r="AF127">
        <v>5.0693999999999999</v>
      </c>
      <c r="AG127">
        <v>5.1246</v>
      </c>
      <c r="AH127">
        <v>5.1755000000000004</v>
      </c>
      <c r="AI127">
        <v>5.2215999999999996</v>
      </c>
      <c r="AJ127">
        <v>5.2628000000000004</v>
      </c>
      <c r="AK127">
        <v>5.2990000000000004</v>
      </c>
      <c r="AL127">
        <v>5.3303000000000003</v>
      </c>
      <c r="AM127">
        <v>5.3569000000000004</v>
      </c>
      <c r="AN127">
        <v>5.3788999999999998</v>
      </c>
      <c r="AO127">
        <v>5.3966000000000003</v>
      </c>
      <c r="AP127">
        <v>5.4104000000000001</v>
      </c>
      <c r="AQ127">
        <v>5.4204999999999997</v>
      </c>
      <c r="AR127">
        <v>5.4272999999999998</v>
      </c>
      <c r="AS127">
        <v>5.431</v>
      </c>
      <c r="AT127">
        <v>5.4318999999999997</v>
      </c>
      <c r="AU127">
        <v>5.4302999999999999</v>
      </c>
      <c r="AV127">
        <v>5.4264000000000001</v>
      </c>
      <c r="AW127">
        <v>5.4206000000000003</v>
      </c>
      <c r="AX127">
        <v>5.4130000000000003</v>
      </c>
      <c r="AY127">
        <v>5.4036999999999997</v>
      </c>
    </row>
    <row r="128" spans="1:51" x14ac:dyDescent="0.25">
      <c r="A128" s="11">
        <f>_FRED!A134</f>
        <v>36161</v>
      </c>
      <c r="B128">
        <f>VLOOKUP(Indices!$A128,_FRED!A$8:B$400,2,FALSE)</f>
        <v>0.27</v>
      </c>
      <c r="C128">
        <f>VLOOKUP(Indices!$A128,_FRED!C$8:D$400,2,FALSE)</f>
        <v>1.4021399999999999</v>
      </c>
      <c r="D128">
        <f>VLOOKUP(Indices!$A128,_FRED!E$8:F$400,2,FALSE)</f>
        <v>4.3</v>
      </c>
      <c r="E128">
        <f>VLOOKUP(Indices!$A128,_FRED!G$8:H$400,2,FALSE)</f>
        <v>4.8007299999999997</v>
      </c>
      <c r="F128">
        <f>Yields!K128</f>
        <v>5.1210874292686004</v>
      </c>
      <c r="G128">
        <f>Yields!L128</f>
        <v>-0.65270865340422324</v>
      </c>
      <c r="H128">
        <f>Yields!M128</f>
        <v>6.8222851077614166E-2</v>
      </c>
      <c r="I128">
        <f>Yields!B128</f>
        <v>4.53</v>
      </c>
      <c r="J128">
        <f>Yields!C128</f>
        <v>4.59</v>
      </c>
      <c r="K128">
        <f>Yields!D128</f>
        <v>4.67</v>
      </c>
      <c r="L128">
        <f>Yields!E128</f>
        <v>4.8899999999999997</v>
      </c>
      <c r="M128">
        <f>Yields!F128</f>
        <v>4.9000000000000004</v>
      </c>
      <c r="N128">
        <f>Yields!G128</f>
        <v>5.0999999999999996</v>
      </c>
      <c r="O128">
        <f>Yields!H128</f>
        <v>5</v>
      </c>
      <c r="P128">
        <f>VLOOKUP(Indices!$A128,_FRED!AA$8:AB$400,2,FALSE)</f>
        <v>2.1716099999999998</v>
      </c>
      <c r="Q128">
        <f>Yields!N128</f>
        <v>4.8769372689832942</v>
      </c>
      <c r="R128">
        <f>Yields!O128</f>
        <v>0.47705772078946929</v>
      </c>
      <c r="S128">
        <f>Yields!P128</f>
        <v>0.20961708295032677</v>
      </c>
      <c r="T128" s="13">
        <f t="shared" si="7"/>
        <v>4.7595000000000001</v>
      </c>
      <c r="U128" s="13">
        <f t="shared" si="8"/>
        <v>4.8194999999999997</v>
      </c>
      <c r="V128">
        <v>4.8994999999999997</v>
      </c>
      <c r="W128">
        <v>5.0483000000000002</v>
      </c>
      <c r="X128">
        <v>5.1298000000000004</v>
      </c>
      <c r="Y128">
        <v>5.1924000000000001</v>
      </c>
      <c r="Z128">
        <v>5.2550999999999997</v>
      </c>
      <c r="AA128">
        <v>5.3230000000000004</v>
      </c>
      <c r="AB128">
        <v>5.3955000000000002</v>
      </c>
      <c r="AC128">
        <v>5.4696999999999996</v>
      </c>
      <c r="AD128">
        <v>5.5426000000000002</v>
      </c>
      <c r="AE128">
        <v>5.6117999999999997</v>
      </c>
      <c r="AF128">
        <v>5.6755000000000004</v>
      </c>
      <c r="AG128">
        <v>5.7324000000000002</v>
      </c>
      <c r="AH128">
        <v>5.7821999999999996</v>
      </c>
      <c r="AI128">
        <v>5.8244999999999996</v>
      </c>
      <c r="AJ128">
        <v>5.8597000000000001</v>
      </c>
      <c r="AK128">
        <v>5.8879999999999999</v>
      </c>
      <c r="AL128">
        <v>5.9099000000000004</v>
      </c>
      <c r="AM128">
        <v>5.9259000000000004</v>
      </c>
      <c r="AN128">
        <v>5.9367000000000001</v>
      </c>
      <c r="AO128">
        <v>5.9428000000000001</v>
      </c>
      <c r="AP128">
        <v>5.9446000000000003</v>
      </c>
      <c r="AQ128">
        <v>5.9428000000000001</v>
      </c>
      <c r="AR128">
        <v>5.9377000000000004</v>
      </c>
      <c r="AS128">
        <v>5.9298000000000002</v>
      </c>
      <c r="AT128">
        <v>5.9194000000000004</v>
      </c>
      <c r="AU128">
        <v>5.9069000000000003</v>
      </c>
      <c r="AV128">
        <v>5.8925000000000001</v>
      </c>
      <c r="AW128">
        <v>5.8765999999999998</v>
      </c>
      <c r="AX128">
        <v>5.8593000000000002</v>
      </c>
      <c r="AY128">
        <v>5.8407999999999998</v>
      </c>
    </row>
    <row r="129" spans="1:51" x14ac:dyDescent="0.25">
      <c r="A129" s="11">
        <f>_FRED!A135</f>
        <v>36251</v>
      </c>
      <c r="B129">
        <f>VLOOKUP(Indices!$A129,_FRED!A$8:B$400,2,FALSE)</f>
        <v>0.21</v>
      </c>
      <c r="C129">
        <f>VLOOKUP(Indices!$A129,_FRED!C$8:D$400,2,FALSE)</f>
        <v>1.5301100000000001</v>
      </c>
      <c r="D129">
        <f>VLOOKUP(Indices!$A129,_FRED!E$8:F$400,2,FALSE)</f>
        <v>4.3</v>
      </c>
      <c r="E129">
        <f>VLOOKUP(Indices!$A129,_FRED!G$8:H$400,2,FALSE)</f>
        <v>4.6496399999999998</v>
      </c>
      <c r="F129">
        <f>Yields!K129</f>
        <v>5.7101014563763375</v>
      </c>
      <c r="G129">
        <f>Yields!L129</f>
        <v>-1.2818109628443706</v>
      </c>
      <c r="H129">
        <f>Yields!M129</f>
        <v>0.49307432763366066</v>
      </c>
      <c r="I129">
        <f>Yields!B129</f>
        <v>4.58</v>
      </c>
      <c r="J129">
        <f>Yields!C129</f>
        <v>4.7699999999999996</v>
      </c>
      <c r="K129">
        <f>Yields!D129</f>
        <v>4.88</v>
      </c>
      <c r="L129">
        <f>Yields!E129</f>
        <v>5.35</v>
      </c>
      <c r="M129">
        <f>Yields!F129</f>
        <v>5.44</v>
      </c>
      <c r="N129">
        <f>Yields!G129</f>
        <v>5.66</v>
      </c>
      <c r="O129">
        <f>Yields!H129</f>
        <v>5.54</v>
      </c>
      <c r="P129">
        <f>VLOOKUP(Indices!$A129,_FRED!AA$8:AB$400,2,FALSE)</f>
        <v>2.0825300000000002</v>
      </c>
      <c r="Q129">
        <f>Yields!N129</f>
        <v>5.3015617559707984</v>
      </c>
      <c r="R129">
        <f>Yields!O129</f>
        <v>0.91902178378167765</v>
      </c>
      <c r="S129">
        <f>Yields!P129</f>
        <v>0.44940910563084024</v>
      </c>
      <c r="T129" s="13">
        <f t="shared" si="7"/>
        <v>5.0068999999999999</v>
      </c>
      <c r="U129" s="13">
        <f t="shared" si="8"/>
        <v>5.1968999999999994</v>
      </c>
      <c r="V129">
        <v>5.3068999999999997</v>
      </c>
      <c r="W129">
        <v>5.5468000000000002</v>
      </c>
      <c r="X129">
        <v>5.6463999999999999</v>
      </c>
      <c r="Y129">
        <v>5.7115</v>
      </c>
      <c r="Z129">
        <v>5.7755000000000001</v>
      </c>
      <c r="AA129">
        <v>5.8445</v>
      </c>
      <c r="AB129">
        <v>5.9161000000000001</v>
      </c>
      <c r="AC129">
        <v>5.9863999999999997</v>
      </c>
      <c r="AD129">
        <v>6.0518999999999998</v>
      </c>
      <c r="AE129">
        <v>6.1105999999999998</v>
      </c>
      <c r="AF129">
        <v>6.1612999999999998</v>
      </c>
      <c r="AG129">
        <v>6.2035999999999998</v>
      </c>
      <c r="AH129">
        <v>6.2378</v>
      </c>
      <c r="AI129">
        <v>6.2644000000000002</v>
      </c>
      <c r="AJ129">
        <v>6.2839</v>
      </c>
      <c r="AK129">
        <v>6.2971000000000004</v>
      </c>
      <c r="AL129">
        <v>6.3048000000000002</v>
      </c>
      <c r="AM129">
        <v>6.3075999999999999</v>
      </c>
      <c r="AN129">
        <v>6.3061999999999996</v>
      </c>
      <c r="AO129">
        <v>6.3011999999999997</v>
      </c>
      <c r="AP129">
        <v>6.2931999999999997</v>
      </c>
      <c r="AQ129">
        <v>6.2824999999999998</v>
      </c>
      <c r="AR129">
        <v>6.2697000000000003</v>
      </c>
      <c r="AS129">
        <v>6.2549999999999999</v>
      </c>
      <c r="AT129">
        <v>6.2389000000000001</v>
      </c>
      <c r="AU129">
        <v>6.2215999999999996</v>
      </c>
      <c r="AV129">
        <v>6.2032999999999996</v>
      </c>
      <c r="AW129">
        <v>6.1841999999999997</v>
      </c>
      <c r="AX129">
        <v>6.1645000000000003</v>
      </c>
      <c r="AY129">
        <v>6.1444999999999999</v>
      </c>
    </row>
    <row r="130" spans="1:51" x14ac:dyDescent="0.25">
      <c r="A130" s="11">
        <f>_FRED!A136</f>
        <v>36342</v>
      </c>
      <c r="B130">
        <f>VLOOKUP(Indices!$A130,_FRED!A$8:B$400,2,FALSE)</f>
        <v>0.22</v>
      </c>
      <c r="C130">
        <f>VLOOKUP(Indices!$A130,_FRED!C$8:D$400,2,FALSE)</f>
        <v>1.5180899999999999</v>
      </c>
      <c r="D130">
        <f>VLOOKUP(Indices!$A130,_FRED!E$8:F$400,2,FALSE)</f>
        <v>4.2</v>
      </c>
      <c r="E130">
        <f>VLOOKUP(Indices!$A130,_FRED!G$8:H$400,2,FALSE)</f>
        <v>4.5982099999999999</v>
      </c>
      <c r="F130">
        <f>Yields!K130</f>
        <v>6.0604806709036101</v>
      </c>
      <c r="G130">
        <f>Yields!L130</f>
        <v>-1.4688886747981513</v>
      </c>
      <c r="H130">
        <f>Yields!M130</f>
        <v>0.76636235690100918</v>
      </c>
      <c r="I130">
        <f>Yields!B130</f>
        <v>4.8</v>
      </c>
      <c r="J130">
        <f>Yields!C130</f>
        <v>4.9800000000000004</v>
      </c>
      <c r="K130">
        <f>Yields!D130</f>
        <v>5.16</v>
      </c>
      <c r="L130">
        <f>Yields!E130</f>
        <v>5.71</v>
      </c>
      <c r="M130">
        <f>Yields!F130</f>
        <v>5.78</v>
      </c>
      <c r="N130">
        <f>Yields!G130</f>
        <v>6.07</v>
      </c>
      <c r="O130">
        <f>Yields!H130</f>
        <v>5.88</v>
      </c>
      <c r="P130">
        <f>VLOOKUP(Indices!$A130,_FRED!AA$8:AB$400,2,FALSE)</f>
        <v>2.0126499999999998</v>
      </c>
      <c r="Q130">
        <f>Yields!N130</f>
        <v>5.6314875802848201</v>
      </c>
      <c r="R130">
        <f>Yields!O130</f>
        <v>1.0432632708280143</v>
      </c>
      <c r="S130">
        <f>Yields!P130</f>
        <v>0.54738366878851297</v>
      </c>
      <c r="T130" s="13">
        <f t="shared" si="7"/>
        <v>5.0934999999999997</v>
      </c>
      <c r="U130" s="13">
        <f t="shared" si="8"/>
        <v>5.2735000000000003</v>
      </c>
      <c r="V130">
        <v>5.4535</v>
      </c>
      <c r="W130">
        <v>5.6622000000000003</v>
      </c>
      <c r="X130">
        <v>5.7576000000000001</v>
      </c>
      <c r="Y130">
        <v>5.8299000000000003</v>
      </c>
      <c r="Z130">
        <v>5.9047999999999998</v>
      </c>
      <c r="AA130">
        <v>5.9848999999999997</v>
      </c>
      <c r="AB130">
        <v>6.0664999999999996</v>
      </c>
      <c r="AC130">
        <v>6.1448999999999998</v>
      </c>
      <c r="AD130">
        <v>6.2168000000000001</v>
      </c>
      <c r="AE130">
        <v>6.2801999999999998</v>
      </c>
      <c r="AF130">
        <v>6.3342000000000001</v>
      </c>
      <c r="AG130">
        <v>6.3787000000000003</v>
      </c>
      <c r="AH130">
        <v>6.4142000000000001</v>
      </c>
      <c r="AI130">
        <v>6.4412000000000003</v>
      </c>
      <c r="AJ130">
        <v>6.4606000000000003</v>
      </c>
      <c r="AK130">
        <v>6.4733000000000001</v>
      </c>
      <c r="AL130">
        <v>6.4801000000000002</v>
      </c>
      <c r="AM130">
        <v>6.4817999999999998</v>
      </c>
      <c r="AN130">
        <v>6.4790000000000001</v>
      </c>
      <c r="AO130">
        <v>6.4725999999999999</v>
      </c>
      <c r="AP130">
        <v>6.4629000000000003</v>
      </c>
      <c r="AQ130">
        <v>6.4507000000000003</v>
      </c>
      <c r="AR130">
        <v>6.4362000000000004</v>
      </c>
      <c r="AS130">
        <v>6.4199000000000002</v>
      </c>
      <c r="AT130">
        <v>6.4020999999999999</v>
      </c>
      <c r="AU130">
        <v>6.3832000000000004</v>
      </c>
      <c r="AV130">
        <v>6.3632999999999997</v>
      </c>
      <c r="AW130">
        <v>6.3426</v>
      </c>
      <c r="AX130">
        <v>6.3215000000000003</v>
      </c>
      <c r="AY130">
        <v>6.2999000000000001</v>
      </c>
    </row>
    <row r="131" spans="1:51" x14ac:dyDescent="0.25">
      <c r="A131" s="11">
        <f>_FRED!A137</f>
        <v>36434</v>
      </c>
      <c r="B131">
        <f>VLOOKUP(Indices!$A131,_FRED!A$8:B$400,2,FALSE)</f>
        <v>0.6</v>
      </c>
      <c r="C131">
        <f>VLOOKUP(Indices!$A131,_FRED!C$8:D$400,2,FALSE)</f>
        <v>1.66482</v>
      </c>
      <c r="D131">
        <f>VLOOKUP(Indices!$A131,_FRED!E$8:F$400,2,FALSE)</f>
        <v>4.0999999999999996</v>
      </c>
      <c r="E131">
        <f>VLOOKUP(Indices!$A131,_FRED!G$8:H$400,2,FALSE)</f>
        <v>4.6947099999999997</v>
      </c>
      <c r="F131">
        <f>Yields!K131</f>
        <v>6.2457532749413849</v>
      </c>
      <c r="G131">
        <f>Yields!L131</f>
        <v>-1.1531450473346703</v>
      </c>
      <c r="H131">
        <f>Yields!M131</f>
        <v>0.81668874792442026</v>
      </c>
      <c r="I131">
        <f>Yields!B131</f>
        <v>5.21</v>
      </c>
      <c r="J131">
        <f>Yields!C131</f>
        <v>5.45</v>
      </c>
      <c r="K131">
        <f>Yields!D131</f>
        <v>5.62</v>
      </c>
      <c r="L131">
        <f>Yields!E131</f>
        <v>6.01</v>
      </c>
      <c r="M131">
        <f>Yields!F131</f>
        <v>6.07</v>
      </c>
      <c r="N131">
        <f>Yields!G131</f>
        <v>6.3</v>
      </c>
      <c r="O131">
        <f>Yields!H131</f>
        <v>6.14</v>
      </c>
      <c r="P131">
        <f>VLOOKUP(Indices!$A131,_FRED!AA$8:AB$400,2,FALSE)</f>
        <v>2.0203899999999999</v>
      </c>
      <c r="Q131">
        <f>Yields!N131</f>
        <v>5.952243723815636</v>
      </c>
      <c r="R131">
        <f>Yields!O131</f>
        <v>0.81328577989397832</v>
      </c>
      <c r="S131">
        <f>Yields!P131</f>
        <v>0.44094799732002832</v>
      </c>
      <c r="T131" s="13">
        <f t="shared" ref="T131:T194" si="9">I131+(V131-K131)</f>
        <v>5.6940999999999997</v>
      </c>
      <c r="U131" s="13">
        <f t="shared" ref="U131:U194" si="10">J131+(V131-K131)</f>
        <v>5.9340999999999999</v>
      </c>
      <c r="V131">
        <v>6.1040999999999999</v>
      </c>
      <c r="W131">
        <v>6.2721999999999998</v>
      </c>
      <c r="X131">
        <v>6.3163</v>
      </c>
      <c r="Y131">
        <v>6.3684000000000003</v>
      </c>
      <c r="Z131">
        <v>6.4363999999999999</v>
      </c>
      <c r="AA131">
        <v>6.5096999999999996</v>
      </c>
      <c r="AB131">
        <v>6.5797999999999996</v>
      </c>
      <c r="AC131">
        <v>6.6421999999999999</v>
      </c>
      <c r="AD131">
        <v>6.6951999999999998</v>
      </c>
      <c r="AE131">
        <v>6.7385000000000002</v>
      </c>
      <c r="AF131">
        <v>6.7725999999999997</v>
      </c>
      <c r="AG131">
        <v>6.7983000000000002</v>
      </c>
      <c r="AH131">
        <v>6.8167999999999997</v>
      </c>
      <c r="AI131">
        <v>6.8289</v>
      </c>
      <c r="AJ131">
        <v>6.8357000000000001</v>
      </c>
      <c r="AK131">
        <v>6.8379000000000003</v>
      </c>
      <c r="AL131">
        <v>6.8362999999999996</v>
      </c>
      <c r="AM131">
        <v>6.8315999999999999</v>
      </c>
      <c r="AN131">
        <v>6.8243</v>
      </c>
      <c r="AO131">
        <v>6.8151000000000002</v>
      </c>
      <c r="AP131">
        <v>6.8041</v>
      </c>
      <c r="AQ131">
        <v>6.7919999999999998</v>
      </c>
      <c r="AR131">
        <v>6.7788000000000004</v>
      </c>
      <c r="AS131">
        <v>6.7649999999999997</v>
      </c>
      <c r="AT131">
        <v>6.7506000000000004</v>
      </c>
      <c r="AU131">
        <v>6.7359999999999998</v>
      </c>
      <c r="AV131">
        <v>6.7210999999999999</v>
      </c>
      <c r="AW131">
        <v>6.7062999999999997</v>
      </c>
      <c r="AX131">
        <v>6.6914999999999996</v>
      </c>
      <c r="AY131">
        <v>6.6768000000000001</v>
      </c>
    </row>
    <row r="132" spans="1:51" x14ac:dyDescent="0.25">
      <c r="A132" s="11">
        <f>_FRED!A138</f>
        <v>36526</v>
      </c>
      <c r="B132">
        <f>VLOOKUP(Indices!$A132,_FRED!A$8:B$400,2,FALSE)</f>
        <v>0.4</v>
      </c>
      <c r="C132">
        <f>VLOOKUP(Indices!$A132,_FRED!C$8:D$400,2,FALSE)</f>
        <v>1.93283</v>
      </c>
      <c r="D132">
        <f>VLOOKUP(Indices!$A132,_FRED!E$8:F$400,2,FALSE)</f>
        <v>4</v>
      </c>
      <c r="E132">
        <f>VLOOKUP(Indices!$A132,_FRED!G$8:H$400,2,FALSE)</f>
        <v>4.1669799999999997</v>
      </c>
      <c r="F132">
        <f>Yields!K132</f>
        <v>6.3772004182394664</v>
      </c>
      <c r="G132">
        <f>Yields!L132</f>
        <v>-0.87385192016410063</v>
      </c>
      <c r="H132">
        <f>Yields!M132</f>
        <v>1.8904707026711378</v>
      </c>
      <c r="I132">
        <f>Yields!B132</f>
        <v>5.7</v>
      </c>
      <c r="J132">
        <f>Yields!C132</f>
        <v>5.96</v>
      </c>
      <c r="K132">
        <f>Yields!D132</f>
        <v>6.19</v>
      </c>
      <c r="L132">
        <f>Yields!E132</f>
        <v>6.56</v>
      </c>
      <c r="M132">
        <f>Yields!F132</f>
        <v>6.58</v>
      </c>
      <c r="N132">
        <f>Yields!G132</f>
        <v>6.64</v>
      </c>
      <c r="O132">
        <f>Yields!H132</f>
        <v>6.47</v>
      </c>
      <c r="P132">
        <f>VLOOKUP(Indices!$A132,_FRED!AA$8:AB$400,2,FALSE)</f>
        <v>2.2399</v>
      </c>
      <c r="Q132">
        <f>Yields!N132</f>
        <v>6.405293525660035</v>
      </c>
      <c r="R132">
        <f>Yields!O132</f>
        <v>0.55867233899474389</v>
      </c>
      <c r="S132">
        <f>Yields!P132</f>
        <v>0.48394520732905377</v>
      </c>
      <c r="T132" s="13">
        <f t="shared" si="9"/>
        <v>5.9517999999999995</v>
      </c>
      <c r="U132" s="13">
        <f t="shared" si="10"/>
        <v>6.2117999999999993</v>
      </c>
      <c r="V132">
        <v>6.4417999999999997</v>
      </c>
      <c r="W132">
        <v>6.51</v>
      </c>
      <c r="X132">
        <v>6.4554</v>
      </c>
      <c r="Y132">
        <v>6.3918999999999997</v>
      </c>
      <c r="Z132">
        <v>6.3457999999999997</v>
      </c>
      <c r="AA132">
        <v>6.3175999999999997</v>
      </c>
      <c r="AB132">
        <v>6.3017000000000003</v>
      </c>
      <c r="AC132">
        <v>6.2930000000000001</v>
      </c>
      <c r="AD132">
        <v>6.2876000000000003</v>
      </c>
      <c r="AE132">
        <v>6.2831000000000001</v>
      </c>
      <c r="AF132">
        <v>6.2782</v>
      </c>
      <c r="AG132">
        <v>6.2721</v>
      </c>
      <c r="AH132">
        <v>6.2645</v>
      </c>
      <c r="AI132">
        <v>6.2553999999999998</v>
      </c>
      <c r="AJ132">
        <v>6.2450000000000001</v>
      </c>
      <c r="AK132">
        <v>6.2332000000000001</v>
      </c>
      <c r="AL132">
        <v>6.2203999999999997</v>
      </c>
      <c r="AM132">
        <v>6.2068000000000003</v>
      </c>
      <c r="AN132">
        <v>6.1924999999999999</v>
      </c>
      <c r="AO132">
        <v>6.1776999999999997</v>
      </c>
      <c r="AP132">
        <v>6.1626000000000003</v>
      </c>
      <c r="AQ132">
        <v>6.1473000000000004</v>
      </c>
      <c r="AR132">
        <v>6.1318999999999999</v>
      </c>
      <c r="AS132">
        <v>6.1166</v>
      </c>
      <c r="AT132">
        <v>6.1013999999999999</v>
      </c>
      <c r="AU132">
        <v>6.0864000000000003</v>
      </c>
      <c r="AV132">
        <v>6.0716999999999999</v>
      </c>
      <c r="AW132">
        <v>6.0572999999999997</v>
      </c>
      <c r="AX132">
        <v>6.0431999999999997</v>
      </c>
      <c r="AY132">
        <v>6.0294999999999996</v>
      </c>
    </row>
    <row r="133" spans="1:51" x14ac:dyDescent="0.25">
      <c r="A133" s="11">
        <f>_FRED!A139</f>
        <v>36617</v>
      </c>
      <c r="B133">
        <f>VLOOKUP(Indices!$A133,_FRED!A$8:B$400,2,FALSE)</f>
        <v>0.23</v>
      </c>
      <c r="C133">
        <f>VLOOKUP(Indices!$A133,_FRED!C$8:D$400,2,FALSE)</f>
        <v>2.1679499999999998</v>
      </c>
      <c r="D133">
        <f>VLOOKUP(Indices!$A133,_FRED!E$8:F$400,2,FALSE)</f>
        <v>3.9</v>
      </c>
      <c r="E133">
        <f>VLOOKUP(Indices!$A133,_FRED!G$8:H$400,2,FALSE)</f>
        <v>5.2664600000000004</v>
      </c>
      <c r="F133">
        <f>Yields!K133</f>
        <v>6.0037566181329645</v>
      </c>
      <c r="G133">
        <f>Yields!L133</f>
        <v>-0.27220186263302715</v>
      </c>
      <c r="H133">
        <f>Yields!M133</f>
        <v>2.092532060088427</v>
      </c>
      <c r="I133">
        <f>Yields!B133</f>
        <v>5.9</v>
      </c>
      <c r="J133">
        <f>Yields!C133</f>
        <v>6.24</v>
      </c>
      <c r="K133">
        <f>Yields!D133</f>
        <v>6.22</v>
      </c>
      <c r="L133">
        <f>Yields!E133</f>
        <v>6.52</v>
      </c>
      <c r="M133">
        <f>Yields!F133</f>
        <v>6.42</v>
      </c>
      <c r="N133">
        <f>Yields!G133</f>
        <v>6.44</v>
      </c>
      <c r="O133">
        <f>Yields!H133</f>
        <v>6.18</v>
      </c>
      <c r="P133">
        <f>VLOOKUP(Indices!$A133,_FRED!AA$8:AB$400,2,FALSE)</f>
        <v>2.3987500000000002</v>
      </c>
      <c r="Q133">
        <f>Yields!N133</f>
        <v>6.305517810770783</v>
      </c>
      <c r="R133">
        <f>Yields!O133</f>
        <v>9.7217628874820328E-2</v>
      </c>
      <c r="S133">
        <f>Yields!P133</f>
        <v>0.38232312390463807</v>
      </c>
      <c r="T133" s="13">
        <f t="shared" si="9"/>
        <v>6.1878000000000002</v>
      </c>
      <c r="U133" s="13">
        <f t="shared" si="10"/>
        <v>6.5278</v>
      </c>
      <c r="V133">
        <v>6.5077999999999996</v>
      </c>
      <c r="W133">
        <v>6.4462999999999999</v>
      </c>
      <c r="X133">
        <v>6.3418999999999999</v>
      </c>
      <c r="Y133">
        <v>6.2831999999999999</v>
      </c>
      <c r="Z133">
        <v>6.2591999999999999</v>
      </c>
      <c r="AA133">
        <v>6.2538</v>
      </c>
      <c r="AB133">
        <v>6.2565999999999997</v>
      </c>
      <c r="AC133">
        <v>6.2622</v>
      </c>
      <c r="AD133">
        <v>6.2679</v>
      </c>
      <c r="AE133">
        <v>6.2723000000000004</v>
      </c>
      <c r="AF133">
        <v>6.2748999999999997</v>
      </c>
      <c r="AG133">
        <v>6.2755000000000001</v>
      </c>
      <c r="AH133">
        <v>6.2743000000000002</v>
      </c>
      <c r="AI133">
        <v>6.2714999999999996</v>
      </c>
      <c r="AJ133">
        <v>6.2671000000000001</v>
      </c>
      <c r="AK133">
        <v>6.2615999999999996</v>
      </c>
      <c r="AL133">
        <v>6.2549999999999999</v>
      </c>
      <c r="AM133">
        <v>6.2476000000000003</v>
      </c>
      <c r="AN133">
        <v>6.2397</v>
      </c>
      <c r="AO133">
        <v>6.2312000000000003</v>
      </c>
      <c r="AP133">
        <v>6.2224000000000004</v>
      </c>
      <c r="AQ133">
        <v>6.2134</v>
      </c>
      <c r="AR133">
        <v>6.2043999999999997</v>
      </c>
      <c r="AS133">
        <v>6.1952999999999996</v>
      </c>
      <c r="AT133">
        <v>6.1862000000000004</v>
      </c>
      <c r="AU133">
        <v>6.1772999999999998</v>
      </c>
      <c r="AV133">
        <v>6.1684999999999999</v>
      </c>
      <c r="AW133">
        <v>6.1599000000000004</v>
      </c>
      <c r="AX133">
        <v>6.1515000000000004</v>
      </c>
      <c r="AY133">
        <v>6.1433999999999997</v>
      </c>
    </row>
    <row r="134" spans="1:51" x14ac:dyDescent="0.25">
      <c r="A134" s="11">
        <f>_FRED!A140</f>
        <v>36708</v>
      </c>
      <c r="B134">
        <f>VLOOKUP(Indices!$A134,_FRED!A$8:B$400,2,FALSE)</f>
        <v>-0.25</v>
      </c>
      <c r="C134">
        <f>VLOOKUP(Indices!$A134,_FRED!C$8:D$400,2,FALSE)</f>
        <v>2.45947</v>
      </c>
      <c r="D134">
        <f>VLOOKUP(Indices!$A134,_FRED!E$8:F$400,2,FALSE)</f>
        <v>4</v>
      </c>
      <c r="E134">
        <f>VLOOKUP(Indices!$A134,_FRED!G$8:H$400,2,FALSE)</f>
        <v>4.0831799999999996</v>
      </c>
      <c r="F134">
        <f>Yields!K134</f>
        <v>5.8244990888167205</v>
      </c>
      <c r="G134">
        <f>Yields!L134</f>
        <v>0.33072309822676527</v>
      </c>
      <c r="H134">
        <f>Yields!M134</f>
        <v>0.62143369854642216</v>
      </c>
      <c r="I134">
        <f>Yields!B134</f>
        <v>6.2</v>
      </c>
      <c r="J134">
        <f>Yields!C134</f>
        <v>6.3</v>
      </c>
      <c r="K134">
        <f>Yields!D134</f>
        <v>6.13</v>
      </c>
      <c r="L134">
        <f>Yields!E134</f>
        <v>6.16</v>
      </c>
      <c r="M134">
        <f>Yields!F134</f>
        <v>6.06</v>
      </c>
      <c r="N134">
        <f>Yields!G134</f>
        <v>6.08</v>
      </c>
      <c r="O134">
        <f>Yields!H134</f>
        <v>5.89</v>
      </c>
      <c r="P134">
        <f>VLOOKUP(Indices!$A134,_FRED!AA$8:AB$400,2,FALSE)</f>
        <v>2.5366399999999998</v>
      </c>
      <c r="Q134">
        <f>Yields!N134</f>
        <v>6.0725629551716382</v>
      </c>
      <c r="R134">
        <f>Yields!O134</f>
        <v>-0.28459744161568423</v>
      </c>
      <c r="S134">
        <f>Yields!P134</f>
        <v>5.350563203564862E-2</v>
      </c>
      <c r="T134" s="13">
        <f t="shared" si="9"/>
        <v>6.3565000000000005</v>
      </c>
      <c r="U134" s="13">
        <f t="shared" si="10"/>
        <v>6.4565000000000001</v>
      </c>
      <c r="V134">
        <v>6.2865000000000002</v>
      </c>
      <c r="W134">
        <v>6.0392999999999999</v>
      </c>
      <c r="X134">
        <v>5.9123999999999999</v>
      </c>
      <c r="Y134">
        <v>5.8746</v>
      </c>
      <c r="Z134">
        <v>5.8837000000000002</v>
      </c>
      <c r="AA134">
        <v>5.9138000000000002</v>
      </c>
      <c r="AB134">
        <v>5.9508000000000001</v>
      </c>
      <c r="AC134">
        <v>5.9880000000000004</v>
      </c>
      <c r="AD134">
        <v>6.0220000000000002</v>
      </c>
      <c r="AE134">
        <v>6.0514000000000001</v>
      </c>
      <c r="AF134">
        <v>6.0758000000000001</v>
      </c>
      <c r="AG134">
        <v>6.0952999999999999</v>
      </c>
      <c r="AH134">
        <v>6.1101000000000001</v>
      </c>
      <c r="AI134">
        <v>6.1208</v>
      </c>
      <c r="AJ134">
        <v>6.1276999999999999</v>
      </c>
      <c r="AK134">
        <v>6.1314000000000002</v>
      </c>
      <c r="AL134">
        <v>6.1322999999999999</v>
      </c>
      <c r="AM134">
        <v>6.1308999999999996</v>
      </c>
      <c r="AN134">
        <v>6.1273999999999997</v>
      </c>
      <c r="AO134">
        <v>6.1223000000000001</v>
      </c>
      <c r="AP134">
        <v>6.1158000000000001</v>
      </c>
      <c r="AQ134">
        <v>6.1082000000000001</v>
      </c>
      <c r="AR134">
        <v>6.0997000000000003</v>
      </c>
      <c r="AS134">
        <v>6.0904999999999996</v>
      </c>
      <c r="AT134">
        <v>6.0808</v>
      </c>
      <c r="AU134">
        <v>6.0705999999999998</v>
      </c>
      <c r="AV134">
        <v>6.0602</v>
      </c>
      <c r="AW134">
        <v>6.0495999999999999</v>
      </c>
      <c r="AX134">
        <v>6.0389999999999997</v>
      </c>
      <c r="AY134">
        <v>6.0282999999999998</v>
      </c>
    </row>
    <row r="135" spans="1:51" x14ac:dyDescent="0.25">
      <c r="A135" s="11">
        <f>_FRED!A141</f>
        <v>36800</v>
      </c>
      <c r="B135">
        <f>VLOOKUP(Indices!$A135,_FRED!A$8:B$400,2,FALSE)</f>
        <v>-0.36</v>
      </c>
      <c r="C135">
        <f>VLOOKUP(Indices!$A135,_FRED!C$8:D$400,2,FALSE)</f>
        <v>2.54013</v>
      </c>
      <c r="D135">
        <f>VLOOKUP(Indices!$A135,_FRED!E$8:F$400,2,FALSE)</f>
        <v>3.9</v>
      </c>
      <c r="E135">
        <f>VLOOKUP(Indices!$A135,_FRED!G$8:H$400,2,FALSE)</f>
        <v>2.8888400000000001</v>
      </c>
      <c r="F135">
        <f>Yields!K135</f>
        <v>5.6391837912050597</v>
      </c>
      <c r="G135">
        <f>Yields!L135</f>
        <v>0.74711805019475452</v>
      </c>
      <c r="H135">
        <f>Yields!M135</f>
        <v>-1.0482933694785288</v>
      </c>
      <c r="I135">
        <f>Yields!B135</f>
        <v>6.2</v>
      </c>
      <c r="J135">
        <f>Yields!C135</f>
        <v>6.2</v>
      </c>
      <c r="K135">
        <f>Yields!D135</f>
        <v>5.91</v>
      </c>
      <c r="L135">
        <f>Yields!E135</f>
        <v>5.64</v>
      </c>
      <c r="M135">
        <f>Yields!F135</f>
        <v>5.56</v>
      </c>
      <c r="N135">
        <f>Yields!G135</f>
        <v>5.64</v>
      </c>
      <c r="O135">
        <f>Yields!H135</f>
        <v>5.57</v>
      </c>
      <c r="P135">
        <f>VLOOKUP(Indices!$A135,_FRED!AA$8:AB$400,2,FALSE)</f>
        <v>2.5784799999999999</v>
      </c>
      <c r="Q135">
        <f>Yields!N135</f>
        <v>5.7238706668625667</v>
      </c>
      <c r="R135">
        <f>Yields!O135</f>
        <v>-0.50988339716287356</v>
      </c>
      <c r="S135">
        <f>Yields!P135</f>
        <v>-0.29143631943846948</v>
      </c>
      <c r="T135" s="13">
        <f t="shared" si="9"/>
        <v>5.8148</v>
      </c>
      <c r="U135" s="13">
        <f t="shared" si="10"/>
        <v>5.8148</v>
      </c>
      <c r="V135">
        <v>5.5247999999999999</v>
      </c>
      <c r="W135">
        <v>5.2226999999999997</v>
      </c>
      <c r="X135">
        <v>5.1089000000000002</v>
      </c>
      <c r="Y135">
        <v>5.0887000000000002</v>
      </c>
      <c r="Z135">
        <v>5.1140999999999996</v>
      </c>
      <c r="AA135">
        <v>5.1604000000000001</v>
      </c>
      <c r="AB135">
        <v>5.2145999999999999</v>
      </c>
      <c r="AC135">
        <v>5.2698999999999998</v>
      </c>
      <c r="AD135">
        <v>5.3228</v>
      </c>
      <c r="AE135">
        <v>5.3714000000000004</v>
      </c>
      <c r="AF135">
        <v>5.4149000000000003</v>
      </c>
      <c r="AG135">
        <v>5.4532999999999996</v>
      </c>
      <c r="AH135">
        <v>5.4863999999999997</v>
      </c>
      <c r="AI135">
        <v>5.5148000000000001</v>
      </c>
      <c r="AJ135">
        <v>5.5385999999999997</v>
      </c>
      <c r="AK135">
        <v>5.5583</v>
      </c>
      <c r="AL135">
        <v>5.5743</v>
      </c>
      <c r="AM135">
        <v>5.5869999999999997</v>
      </c>
      <c r="AN135">
        <v>5.5967000000000002</v>
      </c>
      <c r="AO135">
        <v>5.6037999999999997</v>
      </c>
      <c r="AP135">
        <v>5.6086999999999998</v>
      </c>
      <c r="AQ135">
        <v>5.6116000000000001</v>
      </c>
      <c r="AR135">
        <v>5.6127000000000002</v>
      </c>
      <c r="AS135">
        <v>5.6123000000000003</v>
      </c>
      <c r="AT135">
        <v>5.6106999999999996</v>
      </c>
      <c r="AU135">
        <v>5.6078999999999999</v>
      </c>
      <c r="AV135">
        <v>5.6041999999999996</v>
      </c>
      <c r="AW135">
        <v>5.5997000000000003</v>
      </c>
      <c r="AX135">
        <v>5.5945999999999998</v>
      </c>
      <c r="AY135">
        <v>5.5888999999999998</v>
      </c>
    </row>
    <row r="136" spans="1:51" x14ac:dyDescent="0.25">
      <c r="A136" s="11">
        <f>_FRED!A142</f>
        <v>36892</v>
      </c>
      <c r="B136">
        <f>VLOOKUP(Indices!$A136,_FRED!A$8:B$400,2,FALSE)</f>
        <v>-0.87</v>
      </c>
      <c r="C136">
        <f>VLOOKUP(Indices!$A136,_FRED!C$8:D$400,2,FALSE)</f>
        <v>2.4013399999999998</v>
      </c>
      <c r="D136">
        <f>VLOOKUP(Indices!$A136,_FRED!E$8:F$400,2,FALSE)</f>
        <v>4.2</v>
      </c>
      <c r="E136">
        <f>VLOOKUP(Indices!$A136,_FRED!G$8:H$400,2,FALSE)</f>
        <v>2.2995199999999998</v>
      </c>
      <c r="F136">
        <f>Yields!K136</f>
        <v>5.4755452611899447</v>
      </c>
      <c r="G136">
        <f>Yields!L136</f>
        <v>-0.43512275582010895</v>
      </c>
      <c r="H136">
        <f>Yields!M136</f>
        <v>-2.3237649714118476</v>
      </c>
      <c r="I136">
        <f>Yields!B136</f>
        <v>4.93</v>
      </c>
      <c r="J136">
        <f>Yields!C136</f>
        <v>4.82</v>
      </c>
      <c r="K136">
        <f>Yields!D136</f>
        <v>4.59</v>
      </c>
      <c r="L136">
        <f>Yields!E136</f>
        <v>4.63</v>
      </c>
      <c r="M136">
        <f>Yields!F136</f>
        <v>4.79</v>
      </c>
      <c r="N136">
        <f>Yields!G136</f>
        <v>5.03</v>
      </c>
      <c r="O136">
        <f>Yields!H136</f>
        <v>5.04</v>
      </c>
      <c r="P136">
        <f>VLOOKUP(Indices!$A136,_FRED!AA$8:AB$400,2,FALSE)</f>
        <v>2.6541600000000001</v>
      </c>
      <c r="Q136">
        <f>Yields!N136</f>
        <v>4.8428218419477806</v>
      </c>
      <c r="R136">
        <f>Yields!O136</f>
        <v>0.41414566099620842</v>
      </c>
      <c r="S136">
        <f>Yields!P136</f>
        <v>-8.7195895305379523E-2</v>
      </c>
      <c r="T136" s="13">
        <f t="shared" si="9"/>
        <v>4.5549999999999997</v>
      </c>
      <c r="U136" s="13">
        <f t="shared" si="10"/>
        <v>4.4450000000000003</v>
      </c>
      <c r="V136">
        <v>4.2149999999999999</v>
      </c>
      <c r="W136">
        <v>4.2591000000000001</v>
      </c>
      <c r="X136">
        <v>4.3940000000000001</v>
      </c>
      <c r="Y136">
        <v>4.5450999999999997</v>
      </c>
      <c r="Z136">
        <v>4.6913</v>
      </c>
      <c r="AA136">
        <v>4.8258999999999999</v>
      </c>
      <c r="AB136">
        <v>4.9471999999999996</v>
      </c>
      <c r="AC136">
        <v>5.0549999999999997</v>
      </c>
      <c r="AD136">
        <v>5.15</v>
      </c>
      <c r="AE136">
        <v>5.2332999999999998</v>
      </c>
      <c r="AF136">
        <v>5.3057999999999996</v>
      </c>
      <c r="AG136">
        <v>5.3685</v>
      </c>
      <c r="AH136">
        <v>5.4226000000000001</v>
      </c>
      <c r="AI136">
        <v>5.4688999999999997</v>
      </c>
      <c r="AJ136">
        <v>5.5083000000000002</v>
      </c>
      <c r="AK136">
        <v>5.5415999999999999</v>
      </c>
      <c r="AL136">
        <v>5.5696000000000003</v>
      </c>
      <c r="AM136">
        <v>5.5928000000000004</v>
      </c>
      <c r="AN136">
        <v>5.6119000000000003</v>
      </c>
      <c r="AO136">
        <v>5.6273</v>
      </c>
      <c r="AP136">
        <v>5.6395</v>
      </c>
      <c r="AQ136">
        <v>5.649</v>
      </c>
      <c r="AR136">
        <v>5.6559999999999997</v>
      </c>
      <c r="AS136">
        <v>5.6609999999999996</v>
      </c>
      <c r="AT136">
        <v>5.6641000000000004</v>
      </c>
      <c r="AU136">
        <v>5.6657000000000002</v>
      </c>
      <c r="AV136">
        <v>5.6658999999999997</v>
      </c>
      <c r="AW136">
        <v>5.6649000000000003</v>
      </c>
      <c r="AX136">
        <v>5.6630000000000003</v>
      </c>
      <c r="AY136">
        <v>5.6601999999999997</v>
      </c>
    </row>
    <row r="137" spans="1:51" x14ac:dyDescent="0.25">
      <c r="A137" s="11">
        <f>_FRED!A143</f>
        <v>36982</v>
      </c>
      <c r="B137">
        <f>VLOOKUP(Indices!$A137,_FRED!A$8:B$400,2,FALSE)</f>
        <v>-1.18</v>
      </c>
      <c r="C137">
        <f>VLOOKUP(Indices!$A137,_FRED!C$8:D$400,2,FALSE)</f>
        <v>2.5434000000000001</v>
      </c>
      <c r="D137">
        <f>VLOOKUP(Indices!$A137,_FRED!E$8:F$400,2,FALSE)</f>
        <v>4.4000000000000004</v>
      </c>
      <c r="E137">
        <f>VLOOKUP(Indices!$A137,_FRED!G$8:H$400,2,FALSE)</f>
        <v>0.93547999999999998</v>
      </c>
      <c r="F137">
        <f>Yields!K137</f>
        <v>5.9151262371503925</v>
      </c>
      <c r="G137">
        <f>Yields!L137</f>
        <v>-2.2834539643980873</v>
      </c>
      <c r="H137">
        <f>Yields!M137</f>
        <v>-1.9938930026889352</v>
      </c>
      <c r="I137">
        <f>Yields!B137</f>
        <v>3.74</v>
      </c>
      <c r="J137">
        <f>Yields!C137</f>
        <v>3.76</v>
      </c>
      <c r="K137">
        <f>Yields!D137</f>
        <v>3.77</v>
      </c>
      <c r="L137">
        <f>Yields!E137</f>
        <v>4.43</v>
      </c>
      <c r="M137">
        <f>Yields!F137</f>
        <v>4.84</v>
      </c>
      <c r="N137">
        <f>Yields!G137</f>
        <v>5.14</v>
      </c>
      <c r="O137">
        <f>Yields!H137</f>
        <v>5.28</v>
      </c>
      <c r="P137">
        <f>VLOOKUP(Indices!$A137,_FRED!AA$8:AB$400,2,FALSE)</f>
        <v>2.6380699999999999</v>
      </c>
      <c r="Q137">
        <f>Yields!N137</f>
        <v>4.6228109959553301</v>
      </c>
      <c r="R137">
        <f>Yields!O137</f>
        <v>1.7661863902512249</v>
      </c>
      <c r="S137">
        <f>Yields!P137</f>
        <v>0.43645130872330906</v>
      </c>
      <c r="T137" s="13">
        <f t="shared" si="9"/>
        <v>3.891</v>
      </c>
      <c r="U137" s="13">
        <f t="shared" si="10"/>
        <v>3.9109999999999996</v>
      </c>
      <c r="V137">
        <v>3.9209999999999998</v>
      </c>
      <c r="W137">
        <v>4.3304999999999998</v>
      </c>
      <c r="X137">
        <v>4.6317000000000004</v>
      </c>
      <c r="Y137">
        <v>4.8674999999999997</v>
      </c>
      <c r="Z137">
        <v>5.0603999999999996</v>
      </c>
      <c r="AA137">
        <v>5.2210999999999999</v>
      </c>
      <c r="AB137">
        <v>5.3556999999999997</v>
      </c>
      <c r="AC137">
        <v>5.4684999999999997</v>
      </c>
      <c r="AD137">
        <v>5.5629</v>
      </c>
      <c r="AE137">
        <v>5.6414999999999997</v>
      </c>
      <c r="AF137">
        <v>5.7066999999999997</v>
      </c>
      <c r="AG137">
        <v>5.7603999999999997</v>
      </c>
      <c r="AH137">
        <v>5.8042999999999996</v>
      </c>
      <c r="AI137">
        <v>5.8396999999999997</v>
      </c>
      <c r="AJ137">
        <v>5.8680000000000003</v>
      </c>
      <c r="AK137">
        <v>5.8901000000000003</v>
      </c>
      <c r="AL137">
        <v>5.907</v>
      </c>
      <c r="AM137">
        <v>5.9195000000000002</v>
      </c>
      <c r="AN137">
        <v>5.9282000000000004</v>
      </c>
      <c r="AO137">
        <v>5.9337</v>
      </c>
      <c r="AP137">
        <v>5.9364999999999997</v>
      </c>
      <c r="AQ137">
        <v>5.9371</v>
      </c>
      <c r="AR137">
        <v>5.9359000000000002</v>
      </c>
      <c r="AS137">
        <v>5.9329999999999998</v>
      </c>
      <c r="AT137">
        <v>5.9288999999999996</v>
      </c>
      <c r="AU137">
        <v>5.9237000000000002</v>
      </c>
      <c r="AV137">
        <v>5.9177</v>
      </c>
      <c r="AW137">
        <v>5.9109999999999996</v>
      </c>
      <c r="AX137">
        <v>5.9038000000000004</v>
      </c>
      <c r="AY137">
        <v>5.8960999999999997</v>
      </c>
    </row>
    <row r="138" spans="1:51" x14ac:dyDescent="0.25">
      <c r="A138" s="11">
        <f>_FRED!A144</f>
        <v>37073</v>
      </c>
      <c r="B138">
        <f>VLOOKUP(Indices!$A138,_FRED!A$8:B$400,2,FALSE)</f>
        <v>-1.1100000000000001</v>
      </c>
      <c r="C138">
        <f>VLOOKUP(Indices!$A138,_FRED!C$8:D$400,2,FALSE)</f>
        <v>2.2166199999999998</v>
      </c>
      <c r="D138">
        <f>VLOOKUP(Indices!$A138,_FRED!E$8:F$400,2,FALSE)</f>
        <v>4.8</v>
      </c>
      <c r="E138">
        <f>VLOOKUP(Indices!$A138,_FRED!G$8:H$400,2,FALSE)</f>
        <v>0.49493999999999999</v>
      </c>
      <c r="F138">
        <f>Yields!K138</f>
        <v>5.7437983505295067</v>
      </c>
      <c r="G138">
        <f>Yields!L138</f>
        <v>-2.5419658995599783</v>
      </c>
      <c r="H138">
        <f>Yields!M138</f>
        <v>-2.4808238650062471</v>
      </c>
      <c r="I138">
        <f>Yields!B138</f>
        <v>3.28</v>
      </c>
      <c r="J138">
        <f>Yields!C138</f>
        <v>3.26</v>
      </c>
      <c r="K138">
        <f>Yields!D138</f>
        <v>3.34</v>
      </c>
      <c r="L138">
        <f>Yields!E138</f>
        <v>3.97</v>
      </c>
      <c r="M138">
        <f>Yields!F138</f>
        <v>4.51</v>
      </c>
      <c r="N138">
        <f>Yields!G138</f>
        <v>4.83</v>
      </c>
      <c r="O138">
        <f>Yields!H138</f>
        <v>5</v>
      </c>
      <c r="P138">
        <f>VLOOKUP(Indices!$A138,_FRED!AA$8:AB$400,2,FALSE)</f>
        <v>2.6569500000000001</v>
      </c>
      <c r="Q138">
        <f>Yields!N138</f>
        <v>4.253711005858559</v>
      </c>
      <c r="R138">
        <f>Yields!O138</f>
        <v>1.9788664465805339</v>
      </c>
      <c r="S138">
        <f>Yields!P138</f>
        <v>0.4558726496058827</v>
      </c>
      <c r="T138" s="13">
        <f t="shared" si="9"/>
        <v>2.4411999999999998</v>
      </c>
      <c r="U138" s="13">
        <f t="shared" si="10"/>
        <v>2.4211999999999998</v>
      </c>
      <c r="V138">
        <v>2.5011999999999999</v>
      </c>
      <c r="W138">
        <v>2.9175</v>
      </c>
      <c r="X138">
        <v>3.3410000000000002</v>
      </c>
      <c r="Y138">
        <v>3.6987000000000001</v>
      </c>
      <c r="Z138">
        <v>3.9969999999999999</v>
      </c>
      <c r="AA138">
        <v>4.2481</v>
      </c>
      <c r="AB138">
        <v>4.4611000000000001</v>
      </c>
      <c r="AC138">
        <v>4.6424000000000003</v>
      </c>
      <c r="AD138">
        <v>4.7968999999999999</v>
      </c>
      <c r="AE138">
        <v>4.9283999999999999</v>
      </c>
      <c r="AF138">
        <v>5.0401999999999996</v>
      </c>
      <c r="AG138">
        <v>5.1348000000000003</v>
      </c>
      <c r="AH138">
        <v>5.2146999999999997</v>
      </c>
      <c r="AI138">
        <v>5.2817999999999996</v>
      </c>
      <c r="AJ138">
        <v>5.3376999999999999</v>
      </c>
      <c r="AK138">
        <v>5.3840000000000003</v>
      </c>
      <c r="AL138">
        <v>5.4219999999999997</v>
      </c>
      <c r="AM138">
        <v>5.4528999999999996</v>
      </c>
      <c r="AN138">
        <v>5.4775</v>
      </c>
      <c r="AO138">
        <v>5.4968000000000004</v>
      </c>
      <c r="AP138">
        <v>5.5114000000000001</v>
      </c>
      <c r="AQ138">
        <v>5.5221</v>
      </c>
      <c r="AR138">
        <v>5.5293999999999999</v>
      </c>
      <c r="AS138">
        <v>5.5336999999999996</v>
      </c>
      <c r="AT138">
        <v>5.5355999999999996</v>
      </c>
      <c r="AU138">
        <v>5.5353000000000003</v>
      </c>
      <c r="AV138">
        <v>5.5331999999999999</v>
      </c>
      <c r="AW138">
        <v>5.5296000000000003</v>
      </c>
      <c r="AX138">
        <v>5.5247000000000002</v>
      </c>
      <c r="AY138">
        <v>5.5186000000000002</v>
      </c>
    </row>
    <row r="139" spans="1:51" x14ac:dyDescent="0.25">
      <c r="A139" s="11">
        <f>_FRED!A145</f>
        <v>37165</v>
      </c>
      <c r="B139">
        <f>VLOOKUP(Indices!$A139,_FRED!A$8:B$400,2,FALSE)</f>
        <v>-1.1499999999999999</v>
      </c>
      <c r="C139">
        <f>VLOOKUP(Indices!$A139,_FRED!C$8:D$400,2,FALSE)</f>
        <v>1.97838</v>
      </c>
      <c r="D139">
        <f>VLOOKUP(Indices!$A139,_FRED!E$8:F$400,2,FALSE)</f>
        <v>5.5</v>
      </c>
      <c r="E139">
        <f>VLOOKUP(Indices!$A139,_FRED!G$8:H$400,2,FALSE)</f>
        <v>0.20505999999999999</v>
      </c>
      <c r="F139">
        <f>Yields!K139</f>
        <v>5.7412835975429477</v>
      </c>
      <c r="G139">
        <f>Yields!L139</f>
        <v>-4.0097940063552304</v>
      </c>
      <c r="H139">
        <f>Yields!M139</f>
        <v>-2.6576335236743702</v>
      </c>
      <c r="I139">
        <f>Yields!B139</f>
        <v>1.95</v>
      </c>
      <c r="J139">
        <f>Yields!C139</f>
        <v>1.98</v>
      </c>
      <c r="K139">
        <f>Yields!D139</f>
        <v>2.25</v>
      </c>
      <c r="L139">
        <f>Yields!E139</f>
        <v>3.32</v>
      </c>
      <c r="M139">
        <f>Yields!F139</f>
        <v>4.08</v>
      </c>
      <c r="N139">
        <f>Yields!G139</f>
        <v>4.5199999999999996</v>
      </c>
      <c r="O139">
        <f>Yields!H139</f>
        <v>4.76</v>
      </c>
      <c r="P139">
        <f>VLOOKUP(Indices!$A139,_FRED!AA$8:AB$400,2,FALSE)</f>
        <v>2.71421</v>
      </c>
      <c r="Q139">
        <f>Yields!N139</f>
        <v>3.6399634431912107</v>
      </c>
      <c r="R139">
        <f>Yields!O139</f>
        <v>3.0704492102348357</v>
      </c>
      <c r="S139">
        <f>Yields!P139</f>
        <v>0.83708233845309765</v>
      </c>
      <c r="T139" s="13">
        <f t="shared" si="9"/>
        <v>1.7929999999999999</v>
      </c>
      <c r="U139" s="13">
        <f t="shared" si="10"/>
        <v>1.823</v>
      </c>
      <c r="V139">
        <v>2.093</v>
      </c>
      <c r="W139">
        <v>3.0680999999999998</v>
      </c>
      <c r="X139">
        <v>3.7372999999999998</v>
      </c>
      <c r="Y139">
        <v>4.1896000000000004</v>
      </c>
      <c r="Z139">
        <v>4.5204000000000004</v>
      </c>
      <c r="AA139">
        <v>4.7759999999999998</v>
      </c>
      <c r="AB139">
        <v>4.9794</v>
      </c>
      <c r="AC139">
        <v>5.1440000000000001</v>
      </c>
      <c r="AD139">
        <v>5.2782</v>
      </c>
      <c r="AE139">
        <v>5.3880999999999997</v>
      </c>
      <c r="AF139">
        <v>5.4779999999999998</v>
      </c>
      <c r="AG139">
        <v>5.5514000000000001</v>
      </c>
      <c r="AH139">
        <v>5.6111000000000004</v>
      </c>
      <c r="AI139">
        <v>5.6593</v>
      </c>
      <c r="AJ139">
        <v>5.6978</v>
      </c>
      <c r="AK139">
        <v>5.7282999999999999</v>
      </c>
      <c r="AL139">
        <v>5.7519</v>
      </c>
      <c r="AM139">
        <v>5.7697000000000003</v>
      </c>
      <c r="AN139">
        <v>5.7827000000000002</v>
      </c>
      <c r="AO139">
        <v>5.7916999999999996</v>
      </c>
      <c r="AP139">
        <v>5.7972999999999999</v>
      </c>
      <c r="AQ139">
        <v>5.8</v>
      </c>
      <c r="AR139">
        <v>5.8003999999999998</v>
      </c>
      <c r="AS139">
        <v>5.7988</v>
      </c>
      <c r="AT139">
        <v>5.7956000000000003</v>
      </c>
      <c r="AU139">
        <v>5.7910000000000004</v>
      </c>
      <c r="AV139">
        <v>5.7854000000000001</v>
      </c>
      <c r="AW139">
        <v>5.7789000000000001</v>
      </c>
      <c r="AX139">
        <v>5.7717000000000001</v>
      </c>
      <c r="AY139">
        <v>5.7640000000000002</v>
      </c>
    </row>
    <row r="140" spans="1:51" x14ac:dyDescent="0.25">
      <c r="A140" s="11">
        <f>_FRED!A146</f>
        <v>37257</v>
      </c>
      <c r="B140">
        <f>VLOOKUP(Indices!$A140,_FRED!A$8:B$400,2,FALSE)</f>
        <v>-0.46</v>
      </c>
      <c r="C140">
        <f>VLOOKUP(Indices!$A140,_FRED!C$8:D$400,2,FALSE)</f>
        <v>1.6664300000000001</v>
      </c>
      <c r="D140">
        <f>VLOOKUP(Indices!$A140,_FRED!E$8:F$400,2,FALSE)</f>
        <v>5.7</v>
      </c>
      <c r="E140">
        <f>VLOOKUP(Indices!$A140,_FRED!G$8:H$400,2,FALSE)</f>
        <v>1.41577</v>
      </c>
      <c r="F140">
        <f>Yields!K140</f>
        <v>5.939696734350278</v>
      </c>
      <c r="G140">
        <f>Yields!L140</f>
        <v>-4.6197877958978104</v>
      </c>
      <c r="H140">
        <f>Yields!M140</f>
        <v>-1.156960873193178</v>
      </c>
      <c r="I140">
        <f>Yields!B140</f>
        <v>1.75</v>
      </c>
      <c r="J140">
        <f>Yields!C140</f>
        <v>1.9</v>
      </c>
      <c r="K140">
        <f>Yields!D140</f>
        <v>2.3199999999999998</v>
      </c>
      <c r="L140">
        <f>Yields!E140</f>
        <v>3.75</v>
      </c>
      <c r="M140">
        <f>Yields!F140</f>
        <v>4.46</v>
      </c>
      <c r="N140">
        <f>Yields!G140</f>
        <v>4.88</v>
      </c>
      <c r="O140">
        <f>Yields!H140</f>
        <v>5.08</v>
      </c>
      <c r="P140">
        <f>VLOOKUP(Indices!$A140,_FRED!AA$8:AB$400,2,FALSE)</f>
        <v>2.5318299999999998</v>
      </c>
      <c r="Q140">
        <f>Yields!N140</f>
        <v>3.8951029889500548</v>
      </c>
      <c r="R140">
        <f>Yields!O140</f>
        <v>3.4540946799026178</v>
      </c>
      <c r="S140">
        <f>Yields!P140</f>
        <v>1.1703122454966413</v>
      </c>
      <c r="T140" s="13">
        <f t="shared" si="9"/>
        <v>2.1982000000000004</v>
      </c>
      <c r="U140" s="13">
        <f t="shared" si="10"/>
        <v>2.3482000000000003</v>
      </c>
      <c r="V140">
        <v>2.7682000000000002</v>
      </c>
      <c r="W140">
        <v>3.7023000000000001</v>
      </c>
      <c r="X140">
        <v>4.2888000000000002</v>
      </c>
      <c r="Y140">
        <v>4.6844999999999999</v>
      </c>
      <c r="Z140">
        <v>4.9737999999999998</v>
      </c>
      <c r="AA140">
        <v>5.1966999999999999</v>
      </c>
      <c r="AB140">
        <v>5.3734000000000002</v>
      </c>
      <c r="AC140">
        <v>5.5159000000000002</v>
      </c>
      <c r="AD140">
        <v>5.6315</v>
      </c>
      <c r="AE140">
        <v>5.7256999999999998</v>
      </c>
      <c r="AF140">
        <v>5.8025000000000002</v>
      </c>
      <c r="AG140">
        <v>5.8647999999999998</v>
      </c>
      <c r="AH140">
        <v>5.9151999999999996</v>
      </c>
      <c r="AI140">
        <v>5.9554999999999998</v>
      </c>
      <c r="AJ140">
        <v>5.9875999999999996</v>
      </c>
      <c r="AK140">
        <v>6.0125999999999999</v>
      </c>
      <c r="AL140">
        <v>6.0317999999999996</v>
      </c>
      <c r="AM140">
        <v>6.0461</v>
      </c>
      <c r="AN140">
        <v>6.0561999999999996</v>
      </c>
      <c r="AO140">
        <v>6.0629999999999997</v>
      </c>
      <c r="AP140">
        <v>6.0669000000000004</v>
      </c>
      <c r="AQ140">
        <v>6.0683999999999996</v>
      </c>
      <c r="AR140">
        <v>6.0679999999999996</v>
      </c>
      <c r="AS140">
        <v>6.0659999999999998</v>
      </c>
      <c r="AT140">
        <v>6.0625999999999998</v>
      </c>
      <c r="AU140">
        <v>6.0582000000000003</v>
      </c>
      <c r="AV140">
        <v>6.0529000000000002</v>
      </c>
      <c r="AW140">
        <v>6.0469999999999997</v>
      </c>
      <c r="AX140">
        <v>6.0404999999999998</v>
      </c>
      <c r="AY140">
        <v>6.0336999999999996</v>
      </c>
    </row>
    <row r="141" spans="1:51" x14ac:dyDescent="0.25">
      <c r="A141" s="11">
        <f>_FRED!A147</f>
        <v>37347</v>
      </c>
      <c r="B141">
        <f>VLOOKUP(Indices!$A141,_FRED!A$8:B$400,2,FALSE)</f>
        <v>-0.02</v>
      </c>
      <c r="C141">
        <f>VLOOKUP(Indices!$A141,_FRED!C$8:D$400,2,FALSE)</f>
        <v>1.3297600000000001</v>
      </c>
      <c r="D141">
        <f>VLOOKUP(Indices!$A141,_FRED!E$8:F$400,2,FALSE)</f>
        <v>5.8</v>
      </c>
      <c r="E141">
        <f>VLOOKUP(Indices!$A141,_FRED!G$8:H$400,2,FALSE)</f>
        <v>1.4374199999999999</v>
      </c>
      <c r="F141">
        <f>Yields!K141</f>
        <v>5.9314083784108007</v>
      </c>
      <c r="G141">
        <f>Yields!L141</f>
        <v>-4.5922931862354517</v>
      </c>
      <c r="H141">
        <f>Yields!M141</f>
        <v>-1.133569530222065</v>
      </c>
      <c r="I141">
        <f>Yields!B141</f>
        <v>1.75</v>
      </c>
      <c r="J141">
        <f>Yields!C141</f>
        <v>1.91</v>
      </c>
      <c r="K141">
        <f>Yields!D141</f>
        <v>2.35</v>
      </c>
      <c r="L141">
        <f>Yields!E141</f>
        <v>3.77</v>
      </c>
      <c r="M141">
        <f>Yields!F141</f>
        <v>4.45</v>
      </c>
      <c r="N141">
        <f>Yields!G141</f>
        <v>4.8499999999999996</v>
      </c>
      <c r="O141">
        <f>Yields!H141</f>
        <v>5.1100000000000003</v>
      </c>
      <c r="P141">
        <f>VLOOKUP(Indices!$A141,_FRED!AA$8:AB$400,2,FALSE)</f>
        <v>2.42631</v>
      </c>
      <c r="Q141">
        <f>Yields!N141</f>
        <v>3.9042633972128029</v>
      </c>
      <c r="R141">
        <f>Yields!O141</f>
        <v>3.4385013079642435</v>
      </c>
      <c r="S141">
        <f>Yields!P141</f>
        <v>1.1312237629311399</v>
      </c>
      <c r="T141" s="13">
        <f t="shared" si="9"/>
        <v>1.4668000000000001</v>
      </c>
      <c r="U141" s="13">
        <f t="shared" si="10"/>
        <v>1.6268</v>
      </c>
      <c r="V141">
        <v>2.0668000000000002</v>
      </c>
      <c r="W141">
        <v>2.8521999999999998</v>
      </c>
      <c r="X141">
        <v>3.4209999999999998</v>
      </c>
      <c r="Y141">
        <v>3.8353999999999999</v>
      </c>
      <c r="Z141">
        <v>4.1582999999999997</v>
      </c>
      <c r="AA141">
        <v>4.4210000000000003</v>
      </c>
      <c r="AB141">
        <v>4.6395</v>
      </c>
      <c r="AC141">
        <v>4.8235000000000001</v>
      </c>
      <c r="AD141">
        <v>4.9791999999999996</v>
      </c>
      <c r="AE141">
        <v>5.1113</v>
      </c>
      <c r="AF141">
        <v>5.2233999999999998</v>
      </c>
      <c r="AG141">
        <v>5.3182999999999998</v>
      </c>
      <c r="AH141">
        <v>5.3986000000000001</v>
      </c>
      <c r="AI141">
        <v>5.4663000000000004</v>
      </c>
      <c r="AJ141">
        <v>5.5231000000000003</v>
      </c>
      <c r="AK141">
        <v>5.5704000000000002</v>
      </c>
      <c r="AL141">
        <v>5.6097000000000001</v>
      </c>
      <c r="AM141">
        <v>5.6418999999999997</v>
      </c>
      <c r="AN141">
        <v>5.6680999999999999</v>
      </c>
      <c r="AO141">
        <v>5.6890999999999998</v>
      </c>
      <c r="AP141">
        <v>5.7055999999999996</v>
      </c>
      <c r="AQ141">
        <v>5.7182000000000004</v>
      </c>
      <c r="AR141">
        <v>5.7275</v>
      </c>
      <c r="AS141">
        <v>5.7339000000000002</v>
      </c>
      <c r="AT141">
        <v>5.7378999999999998</v>
      </c>
      <c r="AU141">
        <v>5.7397999999999998</v>
      </c>
      <c r="AV141">
        <v>5.7398999999999996</v>
      </c>
      <c r="AW141">
        <v>5.7385999999999999</v>
      </c>
      <c r="AX141">
        <v>5.7359</v>
      </c>
      <c r="AY141">
        <v>5.7321999999999997</v>
      </c>
    </row>
    <row r="142" spans="1:51" x14ac:dyDescent="0.25">
      <c r="A142" s="11">
        <f>_FRED!A148</f>
        <v>37438</v>
      </c>
      <c r="B142">
        <f>VLOOKUP(Indices!$A142,_FRED!A$8:B$400,2,FALSE)</f>
        <v>-0.19</v>
      </c>
      <c r="C142">
        <f>VLOOKUP(Indices!$A142,_FRED!C$8:D$400,2,FALSE)</f>
        <v>1.4492799999999999</v>
      </c>
      <c r="D142">
        <f>VLOOKUP(Indices!$A142,_FRED!E$8:F$400,2,FALSE)</f>
        <v>5.7</v>
      </c>
      <c r="E142">
        <f>VLOOKUP(Indices!$A142,_FRED!G$8:H$400,2,FALSE)</f>
        <v>2.2549199999999998</v>
      </c>
      <c r="F142">
        <f>Yields!K142</f>
        <v>5.3692304415227738</v>
      </c>
      <c r="G142">
        <f>Yields!L142</f>
        <v>-3.6729966091925346</v>
      </c>
      <c r="H142">
        <f>Yields!M142</f>
        <v>-4.2260937758080033</v>
      </c>
      <c r="I142">
        <f>Yields!B142</f>
        <v>1.67</v>
      </c>
      <c r="J142">
        <f>Yields!C142</f>
        <v>1.67</v>
      </c>
      <c r="K142">
        <f>Yields!D142</f>
        <v>1.81</v>
      </c>
      <c r="L142">
        <f>Yields!E142</f>
        <v>2.63</v>
      </c>
      <c r="M142">
        <f>Yields!F142</f>
        <v>3.36</v>
      </c>
      <c r="N142">
        <f>Yields!G142</f>
        <v>3.9</v>
      </c>
      <c r="O142">
        <f>Yields!H142</f>
        <v>4.2699999999999996</v>
      </c>
      <c r="P142">
        <f>VLOOKUP(Indices!$A142,_FRED!AA$8:AB$400,2,FALSE)</f>
        <v>2.2674099999999999</v>
      </c>
      <c r="Q142">
        <f>Yields!N142</f>
        <v>3.0945114835457814</v>
      </c>
      <c r="R142">
        <f>Yields!O142</f>
        <v>2.9034679992909096</v>
      </c>
      <c r="S142">
        <f>Yields!P142</f>
        <v>0.50465264934273701</v>
      </c>
      <c r="T142" s="13">
        <f t="shared" si="9"/>
        <v>1.3543999999999998</v>
      </c>
      <c r="U142" s="13">
        <f t="shared" si="10"/>
        <v>1.3543999999999998</v>
      </c>
      <c r="V142">
        <v>1.4944</v>
      </c>
      <c r="W142">
        <v>1.7098</v>
      </c>
      <c r="X142">
        <v>2.0470999999999999</v>
      </c>
      <c r="Y142">
        <v>2.4018999999999999</v>
      </c>
      <c r="Z142">
        <v>2.7393999999999998</v>
      </c>
      <c r="AA142">
        <v>3.0478000000000001</v>
      </c>
      <c r="AB142">
        <v>3.3239000000000001</v>
      </c>
      <c r="AC142">
        <v>3.5682</v>
      </c>
      <c r="AD142">
        <v>3.7825000000000002</v>
      </c>
      <c r="AE142">
        <v>3.9691000000000001</v>
      </c>
      <c r="AF142">
        <v>4.1306000000000003</v>
      </c>
      <c r="AG142">
        <v>4.2697000000000003</v>
      </c>
      <c r="AH142">
        <v>4.3887999999999998</v>
      </c>
      <c r="AI142">
        <v>4.4901999999999997</v>
      </c>
      <c r="AJ142">
        <v>4.5759999999999996</v>
      </c>
      <c r="AK142">
        <v>4.6481000000000003</v>
      </c>
      <c r="AL142">
        <v>4.7081</v>
      </c>
      <c r="AM142">
        <v>4.7576000000000001</v>
      </c>
      <c r="AN142">
        <v>4.7977999999999996</v>
      </c>
      <c r="AO142">
        <v>4.8300999999999998</v>
      </c>
      <c r="AP142">
        <v>4.8552999999999997</v>
      </c>
      <c r="AQ142">
        <v>4.8745000000000003</v>
      </c>
      <c r="AR142">
        <v>4.8883999999999999</v>
      </c>
      <c r="AS142">
        <v>4.8975999999999997</v>
      </c>
      <c r="AT142">
        <v>4.9028999999999998</v>
      </c>
      <c r="AU142">
        <v>4.9047000000000001</v>
      </c>
      <c r="AV142">
        <v>4.9035000000000002</v>
      </c>
      <c r="AW142">
        <v>4.8997000000000002</v>
      </c>
      <c r="AX142">
        <v>4.8936000000000002</v>
      </c>
      <c r="AY142">
        <v>4.8855000000000004</v>
      </c>
    </row>
    <row r="143" spans="1:51" x14ac:dyDescent="0.25">
      <c r="A143" s="11">
        <f>_FRED!A149</f>
        <v>37530</v>
      </c>
      <c r="B143">
        <f>VLOOKUP(Indices!$A143,_FRED!A$8:B$400,2,FALSE)</f>
        <v>-0.43</v>
      </c>
      <c r="C143">
        <f>VLOOKUP(Indices!$A143,_FRED!C$8:D$400,2,FALSE)</f>
        <v>1.6906699999999999</v>
      </c>
      <c r="D143">
        <f>VLOOKUP(Indices!$A143,_FRED!E$8:F$400,2,FALSE)</f>
        <v>5.9</v>
      </c>
      <c r="E143">
        <f>VLOOKUP(Indices!$A143,_FRED!G$8:H$400,2,FALSE)</f>
        <v>2.0361600000000002</v>
      </c>
      <c r="F143">
        <f>Yields!K143</f>
        <v>5.1420313839366454</v>
      </c>
      <c r="G143">
        <f>Yields!L143</f>
        <v>-3.6588007205130797</v>
      </c>
      <c r="H143">
        <f>Yields!M143</f>
        <v>-4.6552658226328258</v>
      </c>
      <c r="I143">
        <f>Yields!B143</f>
        <v>1.37</v>
      </c>
      <c r="J143">
        <f>Yields!C143</f>
        <v>1.39</v>
      </c>
      <c r="K143">
        <f>Yields!D143</f>
        <v>1.53</v>
      </c>
      <c r="L143">
        <f>Yields!E143</f>
        <v>2.27</v>
      </c>
      <c r="M143">
        <f>Yields!F143</f>
        <v>3.01</v>
      </c>
      <c r="N143">
        <f>Yields!G143</f>
        <v>3.6</v>
      </c>
      <c r="O143">
        <f>Yields!H143</f>
        <v>4</v>
      </c>
      <c r="P143">
        <f>VLOOKUP(Indices!$A143,_FRED!AA$8:AB$400,2,FALSE)</f>
        <v>2.05674</v>
      </c>
      <c r="Q143">
        <f>Yields!N143</f>
        <v>2.7896007945362209</v>
      </c>
      <c r="R143">
        <f>Yields!O143</f>
        <v>2.9172303868148797</v>
      </c>
      <c r="S143">
        <f>Yields!P143</f>
        <v>0.42981320621878316</v>
      </c>
      <c r="T143" s="13">
        <f t="shared" si="9"/>
        <v>1.0827</v>
      </c>
      <c r="U143" s="13">
        <f t="shared" si="10"/>
        <v>1.1026999999999998</v>
      </c>
      <c r="V143">
        <v>1.2426999999999999</v>
      </c>
      <c r="W143">
        <v>1.5974999999999999</v>
      </c>
      <c r="X143">
        <v>2.0329999999999999</v>
      </c>
      <c r="Y143">
        <v>2.4464000000000001</v>
      </c>
      <c r="Z143">
        <v>2.8186</v>
      </c>
      <c r="AA143">
        <v>3.1478999999999999</v>
      </c>
      <c r="AB143">
        <v>3.4365999999999999</v>
      </c>
      <c r="AC143">
        <v>3.6880999999999999</v>
      </c>
      <c r="AD143">
        <v>3.9060000000000001</v>
      </c>
      <c r="AE143">
        <v>4.0938999999999997</v>
      </c>
      <c r="AF143">
        <v>4.2550999999999997</v>
      </c>
      <c r="AG143">
        <v>4.3928000000000003</v>
      </c>
      <c r="AH143">
        <v>4.5096999999999996</v>
      </c>
      <c r="AI143">
        <v>4.6085000000000003</v>
      </c>
      <c r="AJ143">
        <v>4.6913</v>
      </c>
      <c r="AK143">
        <v>4.7603</v>
      </c>
      <c r="AL143">
        <v>4.8171999999999997</v>
      </c>
      <c r="AM143">
        <v>4.8635999999999999</v>
      </c>
      <c r="AN143">
        <v>4.9009</v>
      </c>
      <c r="AO143">
        <v>4.9302000000000001</v>
      </c>
      <c r="AP143">
        <v>4.9527000000000001</v>
      </c>
      <c r="AQ143">
        <v>4.9691999999999998</v>
      </c>
      <c r="AR143">
        <v>4.9805999999999999</v>
      </c>
      <c r="AS143">
        <v>4.9875999999999996</v>
      </c>
      <c r="AT143">
        <v>4.9907000000000004</v>
      </c>
      <c r="AU143">
        <v>4.9904000000000002</v>
      </c>
      <c r="AV143">
        <v>4.9873000000000003</v>
      </c>
      <c r="AW143">
        <v>4.9817999999999998</v>
      </c>
      <c r="AX143">
        <v>4.9741</v>
      </c>
      <c r="AY143">
        <v>4.9645000000000001</v>
      </c>
    </row>
    <row r="144" spans="1:51" x14ac:dyDescent="0.25">
      <c r="A144" s="11">
        <f>_FRED!A150</f>
        <v>37622</v>
      </c>
      <c r="B144">
        <f>VLOOKUP(Indices!$A144,_FRED!A$8:B$400,2,FALSE)</f>
        <v>-0.28999999999999998</v>
      </c>
      <c r="C144">
        <f>VLOOKUP(Indices!$A144,_FRED!C$8:D$400,2,FALSE)</f>
        <v>1.9905999999999999</v>
      </c>
      <c r="D144">
        <f>VLOOKUP(Indices!$A144,_FRED!E$8:F$400,2,FALSE)</f>
        <v>5.9</v>
      </c>
      <c r="E144">
        <f>VLOOKUP(Indices!$A144,_FRED!G$8:H$400,2,FALSE)</f>
        <v>1.6291899999999999</v>
      </c>
      <c r="F144">
        <f>Yields!K144</f>
        <v>5.1399824022452112</v>
      </c>
      <c r="G144">
        <f>Yields!L144</f>
        <v>-3.8500255792315343</v>
      </c>
      <c r="H144">
        <f>Yields!M144</f>
        <v>-5.0191481307866557</v>
      </c>
      <c r="I144">
        <f>Yields!B144</f>
        <v>1.17</v>
      </c>
      <c r="J144">
        <f>Yields!C144</f>
        <v>1.19</v>
      </c>
      <c r="K144">
        <f>Yields!D144</f>
        <v>1.3</v>
      </c>
      <c r="L144">
        <f>Yields!E144</f>
        <v>2.0699999999999998</v>
      </c>
      <c r="M144">
        <f>Yields!F144</f>
        <v>2.91</v>
      </c>
      <c r="N144">
        <f>Yields!G144</f>
        <v>3.47</v>
      </c>
      <c r="O144">
        <f>Yields!H144</f>
        <v>3.92</v>
      </c>
      <c r="P144">
        <f>VLOOKUP(Indices!$A144,_FRED!AA$8:AB$400,2,FALSE)</f>
        <v>1.83439</v>
      </c>
      <c r="Q144">
        <f>Yields!N144</f>
        <v>2.6401831472433859</v>
      </c>
      <c r="R144">
        <f>Yields!O144</f>
        <v>3.0722915189695481</v>
      </c>
      <c r="S144">
        <f>Yields!P144</f>
        <v>0.44856054679715029</v>
      </c>
      <c r="T144" s="13">
        <f t="shared" si="9"/>
        <v>1.0387</v>
      </c>
      <c r="U144" s="13">
        <f t="shared" si="10"/>
        <v>1.0587</v>
      </c>
      <c r="V144">
        <v>1.1687000000000001</v>
      </c>
      <c r="W144">
        <v>1.5417000000000001</v>
      </c>
      <c r="X144">
        <v>2.0030999999999999</v>
      </c>
      <c r="Y144">
        <v>2.4327000000000001</v>
      </c>
      <c r="Z144">
        <v>2.8102</v>
      </c>
      <c r="AA144">
        <v>3.1377999999999999</v>
      </c>
      <c r="AB144">
        <v>3.4216000000000002</v>
      </c>
      <c r="AC144">
        <v>3.6674000000000002</v>
      </c>
      <c r="AD144">
        <v>3.8801000000000001</v>
      </c>
      <c r="AE144">
        <v>4.0640000000000001</v>
      </c>
      <c r="AF144">
        <v>4.2225000000000001</v>
      </c>
      <c r="AG144">
        <v>4.3589000000000002</v>
      </c>
      <c r="AH144">
        <v>4.4757999999999996</v>
      </c>
      <c r="AI144">
        <v>4.5757000000000003</v>
      </c>
      <c r="AJ144">
        <v>4.6605999999999996</v>
      </c>
      <c r="AK144">
        <v>4.7324999999999999</v>
      </c>
      <c r="AL144">
        <v>4.7930000000000001</v>
      </c>
      <c r="AM144">
        <v>4.8434999999999997</v>
      </c>
      <c r="AN144">
        <v>4.8853</v>
      </c>
      <c r="AO144">
        <v>4.9196</v>
      </c>
      <c r="AP144">
        <v>4.9471999999999996</v>
      </c>
      <c r="AQ144">
        <v>4.9691000000000001</v>
      </c>
      <c r="AR144">
        <v>4.9859999999999998</v>
      </c>
      <c r="AS144">
        <v>4.9984999999999999</v>
      </c>
      <c r="AT144">
        <v>5.0072000000000001</v>
      </c>
      <c r="AU144">
        <v>5.0126999999999997</v>
      </c>
      <c r="AV144">
        <v>5.0152999999999999</v>
      </c>
      <c r="AW144">
        <v>5.0153999999999996</v>
      </c>
      <c r="AX144">
        <v>5.0133999999999999</v>
      </c>
      <c r="AY144">
        <v>5.0095999999999998</v>
      </c>
    </row>
    <row r="145" spans="1:51" x14ac:dyDescent="0.25">
      <c r="A145" s="11">
        <f>_FRED!A151</f>
        <v>37712</v>
      </c>
      <c r="B145">
        <f>VLOOKUP(Indices!$A145,_FRED!A$8:B$400,2,FALSE)</f>
        <v>-0.56000000000000005</v>
      </c>
      <c r="C145">
        <f>VLOOKUP(Indices!$A145,_FRED!C$8:D$400,2,FALSE)</f>
        <v>1.93723</v>
      </c>
      <c r="D145">
        <f>VLOOKUP(Indices!$A145,_FRED!E$8:F$400,2,FALSE)</f>
        <v>6.1</v>
      </c>
      <c r="E145">
        <f>VLOOKUP(Indices!$A145,_FRED!G$8:H$400,2,FALSE)</f>
        <v>2.00962</v>
      </c>
      <c r="F145">
        <f>Yields!K145</f>
        <v>4.8182992288873665</v>
      </c>
      <c r="G145">
        <f>Yields!L145</f>
        <v>-3.5427245672745733</v>
      </c>
      <c r="H145">
        <f>Yields!M145</f>
        <v>-5.3544251859765586</v>
      </c>
      <c r="I145">
        <f>Yields!B145</f>
        <v>1.06</v>
      </c>
      <c r="J145">
        <f>Yields!C145</f>
        <v>1.07</v>
      </c>
      <c r="K145">
        <f>Yields!D145</f>
        <v>1.1499999999999999</v>
      </c>
      <c r="L145">
        <f>Yields!E145</f>
        <v>1.77</v>
      </c>
      <c r="M145">
        <f>Yields!F145</f>
        <v>2.57</v>
      </c>
      <c r="N145">
        <f>Yields!G145</f>
        <v>3.13</v>
      </c>
      <c r="O145">
        <f>Yields!H145</f>
        <v>3.62</v>
      </c>
      <c r="P145">
        <f>VLOOKUP(Indices!$A145,_FRED!AA$8:AB$400,2,FALSE)</f>
        <v>1.4913099999999999</v>
      </c>
      <c r="Q145">
        <f>Yields!N145</f>
        <v>2.3747816762487197</v>
      </c>
      <c r="R145">
        <f>Yields!O145</f>
        <v>2.8659839413527171</v>
      </c>
      <c r="S145">
        <f>Yields!P145</f>
        <v>0.29746718139637851</v>
      </c>
      <c r="T145" s="13">
        <f t="shared" si="9"/>
        <v>0.94560000000000022</v>
      </c>
      <c r="U145" s="13">
        <f t="shared" si="10"/>
        <v>0.95560000000000023</v>
      </c>
      <c r="V145">
        <v>1.0356000000000001</v>
      </c>
      <c r="W145">
        <v>1.3293999999999999</v>
      </c>
      <c r="X145">
        <v>1.7150000000000001</v>
      </c>
      <c r="Y145">
        <v>2.1032999999999999</v>
      </c>
      <c r="Z145">
        <v>2.4618000000000002</v>
      </c>
      <c r="AA145">
        <v>2.7810999999999999</v>
      </c>
      <c r="AB145">
        <v>3.0613000000000001</v>
      </c>
      <c r="AC145">
        <v>3.3054999999999999</v>
      </c>
      <c r="AD145">
        <v>3.5179</v>
      </c>
      <c r="AE145">
        <v>3.7021000000000002</v>
      </c>
      <c r="AF145">
        <v>3.8618999999999999</v>
      </c>
      <c r="AG145">
        <v>4.0002000000000004</v>
      </c>
      <c r="AH145">
        <v>4.1196999999999999</v>
      </c>
      <c r="AI145">
        <v>4.2228000000000003</v>
      </c>
      <c r="AJ145">
        <v>4.3114999999999997</v>
      </c>
      <c r="AK145">
        <v>4.3875000000000002</v>
      </c>
      <c r="AL145">
        <v>4.4523999999999999</v>
      </c>
      <c r="AM145">
        <v>4.5076999999999998</v>
      </c>
      <c r="AN145">
        <v>4.5544000000000002</v>
      </c>
      <c r="AO145">
        <v>4.5936000000000003</v>
      </c>
      <c r="AP145">
        <v>4.6261999999999999</v>
      </c>
      <c r="AQ145">
        <v>4.6531000000000002</v>
      </c>
      <c r="AR145">
        <v>4.6749999999999998</v>
      </c>
      <c r="AS145">
        <v>4.6924999999999999</v>
      </c>
      <c r="AT145">
        <v>4.7061000000000002</v>
      </c>
      <c r="AU145">
        <v>4.7163000000000004</v>
      </c>
      <c r="AV145">
        <v>4.7234999999999996</v>
      </c>
      <c r="AW145">
        <v>4.7282000000000002</v>
      </c>
      <c r="AX145">
        <v>4.7305999999999999</v>
      </c>
      <c r="AY145">
        <v>4.7310999999999996</v>
      </c>
    </row>
    <row r="146" spans="1:51" x14ac:dyDescent="0.25">
      <c r="A146" s="11">
        <f>_FRED!A152</f>
        <v>37803</v>
      </c>
      <c r="B146">
        <f>VLOOKUP(Indices!$A146,_FRED!A$8:B$400,2,FALSE)</f>
        <v>-0.03</v>
      </c>
      <c r="C146">
        <f>VLOOKUP(Indices!$A146,_FRED!C$8:D$400,2,FALSE)</f>
        <v>2.0471900000000001</v>
      </c>
      <c r="D146">
        <f>VLOOKUP(Indices!$A146,_FRED!E$8:F$400,2,FALSE)</f>
        <v>6.1</v>
      </c>
      <c r="E146">
        <f>VLOOKUP(Indices!$A146,_FRED!G$8:H$400,2,FALSE)</f>
        <v>3.2155499999999999</v>
      </c>
      <c r="F146">
        <f>Yields!K146</f>
        <v>5.5279880027376755</v>
      </c>
      <c r="G146">
        <f>Yields!L146</f>
        <v>-4.5230587803238747</v>
      </c>
      <c r="H146">
        <f>Yields!M146</f>
        <v>-4.9703268422498947</v>
      </c>
      <c r="I146">
        <f>Yields!B146</f>
        <v>0.95</v>
      </c>
      <c r="J146">
        <f>Yields!C146</f>
        <v>1.02</v>
      </c>
      <c r="K146">
        <f>Yields!D146</f>
        <v>1.22</v>
      </c>
      <c r="L146">
        <f>Yields!E146</f>
        <v>2.2000000000000002</v>
      </c>
      <c r="M146">
        <f>Yields!F146</f>
        <v>3.14</v>
      </c>
      <c r="N146">
        <f>Yields!G146</f>
        <v>3.72</v>
      </c>
      <c r="O146">
        <f>Yields!H146</f>
        <v>4.2300000000000004</v>
      </c>
      <c r="P146">
        <f>VLOOKUP(Indices!$A146,_FRED!AA$8:AB$400,2,FALSE)</f>
        <v>1.3614900000000001</v>
      </c>
      <c r="Q146">
        <f>Yields!N146</f>
        <v>2.7742564881379046</v>
      </c>
      <c r="R146">
        <f>Yields!O146</f>
        <v>3.5687801797856773</v>
      </c>
      <c r="S146">
        <f>Yields!P146</f>
        <v>0.62603560773737943</v>
      </c>
      <c r="T146" s="13">
        <f t="shared" si="9"/>
        <v>0.81279999999999997</v>
      </c>
      <c r="U146" s="13">
        <f t="shared" si="10"/>
        <v>0.88280000000000003</v>
      </c>
      <c r="V146">
        <v>1.0828</v>
      </c>
      <c r="W146">
        <v>1.4811000000000001</v>
      </c>
      <c r="X146">
        <v>1.9724999999999999</v>
      </c>
      <c r="Y146">
        <v>2.4289999999999998</v>
      </c>
      <c r="Z146">
        <v>2.8271999999999999</v>
      </c>
      <c r="AA146">
        <v>3.1697000000000002</v>
      </c>
      <c r="AB146">
        <v>3.4638</v>
      </c>
      <c r="AC146">
        <v>3.7164000000000001</v>
      </c>
      <c r="AD146">
        <v>3.9333</v>
      </c>
      <c r="AE146">
        <v>4.1195000000000004</v>
      </c>
      <c r="AF146">
        <v>4.2790999999999997</v>
      </c>
      <c r="AG146">
        <v>4.4154999999999998</v>
      </c>
      <c r="AH146">
        <v>4.5317999999999996</v>
      </c>
      <c r="AI146">
        <v>4.6304999999999996</v>
      </c>
      <c r="AJ146">
        <v>4.7140000000000004</v>
      </c>
      <c r="AK146">
        <v>4.7840999999999996</v>
      </c>
      <c r="AL146">
        <v>4.8426999999999998</v>
      </c>
      <c r="AM146">
        <v>4.8913000000000002</v>
      </c>
      <c r="AN146">
        <v>4.9310999999999998</v>
      </c>
      <c r="AO146">
        <v>4.9634</v>
      </c>
      <c r="AP146">
        <v>4.9889999999999999</v>
      </c>
      <c r="AQ146">
        <v>5.0090000000000003</v>
      </c>
      <c r="AR146">
        <v>5.024</v>
      </c>
      <c r="AS146">
        <v>5.0347</v>
      </c>
      <c r="AT146">
        <v>5.0416999999999996</v>
      </c>
      <c r="AU146">
        <v>5.0454999999999997</v>
      </c>
      <c r="AV146">
        <v>5.0465</v>
      </c>
      <c r="AW146">
        <v>5.0450999999999997</v>
      </c>
      <c r="AX146">
        <v>5.0416999999999996</v>
      </c>
      <c r="AY146">
        <v>5.0365000000000002</v>
      </c>
    </row>
    <row r="147" spans="1:51" x14ac:dyDescent="0.25">
      <c r="A147" s="11">
        <f>_FRED!A153</f>
        <v>37895</v>
      </c>
      <c r="B147">
        <f>VLOOKUP(Indices!$A147,_FRED!A$8:B$400,2,FALSE)</f>
        <v>0.28000000000000003</v>
      </c>
      <c r="C147">
        <f>VLOOKUP(Indices!$A147,_FRED!C$8:D$400,2,FALSE)</f>
        <v>1.9789600000000001</v>
      </c>
      <c r="D147">
        <f>VLOOKUP(Indices!$A147,_FRED!E$8:F$400,2,FALSE)</f>
        <v>5.8</v>
      </c>
      <c r="E147">
        <f>VLOOKUP(Indices!$A147,_FRED!G$8:H$400,2,FALSE)</f>
        <v>4.3559099999999997</v>
      </c>
      <c r="F147">
        <f>Yields!K147</f>
        <v>5.4690509350501904</v>
      </c>
      <c r="G147">
        <f>Yields!L147</f>
        <v>-4.564052967192608</v>
      </c>
      <c r="H147">
        <f>Yields!M147</f>
        <v>-4.1913336460899444</v>
      </c>
      <c r="I147">
        <f>Yields!B147</f>
        <v>0.94</v>
      </c>
      <c r="J147">
        <f>Yields!C147</f>
        <v>1.02</v>
      </c>
      <c r="K147">
        <f>Yields!D147</f>
        <v>1.3</v>
      </c>
      <c r="L147">
        <f>Yields!E147</f>
        <v>2.38</v>
      </c>
      <c r="M147">
        <f>Yields!F147</f>
        <v>3.24</v>
      </c>
      <c r="N147">
        <f>Yields!G147</f>
        <v>3.78</v>
      </c>
      <c r="O147">
        <f>Yields!H147</f>
        <v>4.29</v>
      </c>
      <c r="P147">
        <f>VLOOKUP(Indices!$A147,_FRED!AA$8:AB$400,2,FALSE)</f>
        <v>1.16455</v>
      </c>
      <c r="Q147">
        <f>Yields!N147</f>
        <v>2.8540088404310406</v>
      </c>
      <c r="R147">
        <f>Yields!O147</f>
        <v>3.5671257751352741</v>
      </c>
      <c r="S147">
        <f>Yields!P147</f>
        <v>0.70667032741803171</v>
      </c>
      <c r="T147" s="13">
        <f t="shared" si="9"/>
        <v>0.88589999999999991</v>
      </c>
      <c r="U147" s="13">
        <f t="shared" si="10"/>
        <v>0.96589999999999998</v>
      </c>
      <c r="V147">
        <v>1.2459</v>
      </c>
      <c r="W147">
        <v>1.8268</v>
      </c>
      <c r="X147">
        <v>2.3744000000000001</v>
      </c>
      <c r="Y147">
        <v>2.8319000000000001</v>
      </c>
      <c r="Z147">
        <v>3.2120000000000002</v>
      </c>
      <c r="AA147">
        <v>3.5312999999999999</v>
      </c>
      <c r="AB147">
        <v>3.8020999999999998</v>
      </c>
      <c r="AC147">
        <v>4.0331000000000001</v>
      </c>
      <c r="AD147">
        <v>4.2305999999999999</v>
      </c>
      <c r="AE147">
        <v>4.3994999999999997</v>
      </c>
      <c r="AF147">
        <v>4.5438999999999998</v>
      </c>
      <c r="AG147">
        <v>4.6669999999999998</v>
      </c>
      <c r="AH147">
        <v>4.7716000000000003</v>
      </c>
      <c r="AI147">
        <v>4.8602999999999996</v>
      </c>
      <c r="AJ147">
        <v>4.9351000000000003</v>
      </c>
      <c r="AK147">
        <v>4.9977999999999998</v>
      </c>
      <c r="AL147">
        <v>5.05</v>
      </c>
      <c r="AM147">
        <v>5.0932000000000004</v>
      </c>
      <c r="AN147">
        <v>5.1284999999999998</v>
      </c>
      <c r="AO147">
        <v>5.1569000000000003</v>
      </c>
      <c r="AP147">
        <v>5.1795</v>
      </c>
      <c r="AQ147">
        <v>5.1969000000000003</v>
      </c>
      <c r="AR147">
        <v>5.2099000000000002</v>
      </c>
      <c r="AS147">
        <v>5.2190000000000003</v>
      </c>
      <c r="AT147">
        <v>5.2248999999999999</v>
      </c>
      <c r="AU147">
        <v>5.2279</v>
      </c>
      <c r="AV147">
        <v>5.2285000000000004</v>
      </c>
      <c r="AW147">
        <v>5.2268999999999997</v>
      </c>
      <c r="AX147">
        <v>5.2236000000000002</v>
      </c>
      <c r="AY147">
        <v>5.2187000000000001</v>
      </c>
    </row>
    <row r="148" spans="1:51" x14ac:dyDescent="0.25">
      <c r="A148" s="11">
        <f>_FRED!A154</f>
        <v>37987</v>
      </c>
      <c r="B148">
        <f>VLOOKUP(Indices!$A148,_FRED!A$8:B$400,2,FALSE)</f>
        <v>0.28999999999999998</v>
      </c>
      <c r="C148">
        <f>VLOOKUP(Indices!$A148,_FRED!C$8:D$400,2,FALSE)</f>
        <v>2.2383600000000001</v>
      </c>
      <c r="D148">
        <f>VLOOKUP(Indices!$A148,_FRED!E$8:F$400,2,FALSE)</f>
        <v>5.7</v>
      </c>
      <c r="E148">
        <f>VLOOKUP(Indices!$A148,_FRED!G$8:H$400,2,FALSE)</f>
        <v>4.41479</v>
      </c>
      <c r="F148">
        <f>Yields!K148</f>
        <v>5.1546066553392071</v>
      </c>
      <c r="G148">
        <f>Yields!L148</f>
        <v>-4.1917811232634001</v>
      </c>
      <c r="H148">
        <f>Yields!M148</f>
        <v>-4.3660704969768798</v>
      </c>
      <c r="I148">
        <f>Yields!B148</f>
        <v>0.93</v>
      </c>
      <c r="J148">
        <f>Yields!C148</f>
        <v>1</v>
      </c>
      <c r="K148">
        <f>Yields!D148</f>
        <v>1.22</v>
      </c>
      <c r="L148">
        <f>Yields!E148</f>
        <v>2.16</v>
      </c>
      <c r="M148">
        <f>Yields!F148</f>
        <v>2.98</v>
      </c>
      <c r="N148">
        <f>Yields!G148</f>
        <v>3.5</v>
      </c>
      <c r="O148">
        <f>Yields!H148</f>
        <v>4.01</v>
      </c>
      <c r="P148">
        <f>VLOOKUP(Indices!$A148,_FRED!AA$8:AB$400,2,FALSE)</f>
        <v>1.3160700000000001</v>
      </c>
      <c r="Q148">
        <f>Yields!N148</f>
        <v>2.651611249706376</v>
      </c>
      <c r="R148">
        <f>Yields!O148</f>
        <v>3.3012243422000305</v>
      </c>
      <c r="S148">
        <f>Yields!P148</f>
        <v>0.57947544778691906</v>
      </c>
      <c r="T148" s="13">
        <f t="shared" si="9"/>
        <v>0.87409999999999999</v>
      </c>
      <c r="U148" s="13">
        <f t="shared" si="10"/>
        <v>0.94409999999999994</v>
      </c>
      <c r="V148">
        <v>1.1640999999999999</v>
      </c>
      <c r="W148">
        <v>1.5782</v>
      </c>
      <c r="X148">
        <v>2.0255999999999998</v>
      </c>
      <c r="Y148">
        <v>2.4323000000000001</v>
      </c>
      <c r="Z148">
        <v>2.7896000000000001</v>
      </c>
      <c r="AA148">
        <v>3.1013999999999999</v>
      </c>
      <c r="AB148">
        <v>3.3731</v>
      </c>
      <c r="AC148">
        <v>3.6095000000000002</v>
      </c>
      <c r="AD148">
        <v>3.8149000000000002</v>
      </c>
      <c r="AE148">
        <v>3.9929999999999999</v>
      </c>
      <c r="AF148">
        <v>4.1468999999999996</v>
      </c>
      <c r="AG148">
        <v>4.2794999999999996</v>
      </c>
      <c r="AH148">
        <v>4.3933999999999997</v>
      </c>
      <c r="AI148">
        <v>4.4907000000000004</v>
      </c>
      <c r="AJ148">
        <v>4.5736999999999997</v>
      </c>
      <c r="AK148">
        <v>4.6439000000000004</v>
      </c>
      <c r="AL148">
        <v>4.7028999999999996</v>
      </c>
      <c r="AM148">
        <v>4.7523</v>
      </c>
      <c r="AN148">
        <v>4.7930999999999999</v>
      </c>
      <c r="AO148">
        <v>4.8265000000000002</v>
      </c>
      <c r="AP148">
        <v>4.8533999999999997</v>
      </c>
      <c r="AQ148">
        <v>4.8746</v>
      </c>
      <c r="AR148">
        <v>4.8909000000000002</v>
      </c>
      <c r="AS148">
        <v>4.9028999999999998</v>
      </c>
      <c r="AT148">
        <v>4.9112</v>
      </c>
      <c r="AU148">
        <v>4.9161999999999999</v>
      </c>
      <c r="AV148">
        <v>4.9184000000000001</v>
      </c>
      <c r="AW148">
        <v>4.9180999999999999</v>
      </c>
      <c r="AX148">
        <v>4.9157000000000002</v>
      </c>
      <c r="AY148">
        <v>4.9115000000000002</v>
      </c>
    </row>
    <row r="149" spans="1:51" x14ac:dyDescent="0.25">
      <c r="A149" s="11">
        <f>_FRED!A155</f>
        <v>38078</v>
      </c>
      <c r="B149">
        <f>VLOOKUP(Indices!$A149,_FRED!A$8:B$400,2,FALSE)</f>
        <v>0.43</v>
      </c>
      <c r="C149">
        <f>VLOOKUP(Indices!$A149,_FRED!C$8:D$400,2,FALSE)</f>
        <v>2.79914</v>
      </c>
      <c r="D149">
        <f>VLOOKUP(Indices!$A149,_FRED!E$8:F$400,2,FALSE)</f>
        <v>5.6</v>
      </c>
      <c r="E149">
        <f>VLOOKUP(Indices!$A149,_FRED!G$8:H$400,2,FALSE)</f>
        <v>4.2130200000000002</v>
      </c>
      <c r="F149">
        <f>Yields!K149</f>
        <v>5.5202798011541452</v>
      </c>
      <c r="G149">
        <f>Yields!L149</f>
        <v>-4.5672644595967569</v>
      </c>
      <c r="H149">
        <f>Yields!M149</f>
        <v>-2.3456093996120675</v>
      </c>
      <c r="I149">
        <f>Yields!B149</f>
        <v>1.1000000000000001</v>
      </c>
      <c r="J149">
        <f>Yields!C149</f>
        <v>1.36</v>
      </c>
      <c r="K149">
        <f>Yields!D149</f>
        <v>1.78</v>
      </c>
      <c r="L149">
        <f>Yields!E149</f>
        <v>2.97</v>
      </c>
      <c r="M149">
        <f>Yields!F149</f>
        <v>3.72</v>
      </c>
      <c r="N149">
        <f>Yields!G149</f>
        <v>4.18</v>
      </c>
      <c r="O149">
        <f>Yields!H149</f>
        <v>4.5999999999999996</v>
      </c>
      <c r="P149">
        <f>VLOOKUP(Indices!$A149,_FRED!AA$8:AB$400,2,FALSE)</f>
        <v>1.7806</v>
      </c>
      <c r="Q149">
        <f>Yields!N149</f>
        <v>3.2688538398800406</v>
      </c>
      <c r="R149">
        <f>Yields!O149</f>
        <v>3.4907896215505807</v>
      </c>
      <c r="S149">
        <f>Yields!P149</f>
        <v>0.90493469477512489</v>
      </c>
      <c r="T149" s="13">
        <f t="shared" si="9"/>
        <v>1.4029</v>
      </c>
      <c r="U149" s="13">
        <f t="shared" si="10"/>
        <v>1.6629</v>
      </c>
      <c r="V149">
        <v>2.0829</v>
      </c>
      <c r="W149">
        <v>2.7151000000000001</v>
      </c>
      <c r="X149">
        <v>3.1669999999999998</v>
      </c>
      <c r="Y149">
        <v>3.5224000000000002</v>
      </c>
      <c r="Z149">
        <v>3.8174999999999999</v>
      </c>
      <c r="AA149">
        <v>4.0682</v>
      </c>
      <c r="AB149">
        <v>4.2831999999999999</v>
      </c>
      <c r="AC149">
        <v>4.4680999999999997</v>
      </c>
      <c r="AD149">
        <v>4.6272000000000002</v>
      </c>
      <c r="AE149">
        <v>4.7640000000000002</v>
      </c>
      <c r="AF149">
        <v>4.8813000000000004</v>
      </c>
      <c r="AG149">
        <v>4.9816000000000003</v>
      </c>
      <c r="AH149">
        <v>5.0670999999999999</v>
      </c>
      <c r="AI149">
        <v>5.1397000000000004</v>
      </c>
      <c r="AJ149">
        <v>5.2009999999999996</v>
      </c>
      <c r="AK149">
        <v>5.2523999999999997</v>
      </c>
      <c r="AL149">
        <v>5.2953000000000001</v>
      </c>
      <c r="AM149">
        <v>5.3307000000000002</v>
      </c>
      <c r="AN149">
        <v>5.3596000000000004</v>
      </c>
      <c r="AO149">
        <v>5.3829000000000002</v>
      </c>
      <c r="AP149">
        <v>5.4013</v>
      </c>
      <c r="AQ149">
        <v>5.4154</v>
      </c>
      <c r="AR149">
        <v>5.4259000000000004</v>
      </c>
      <c r="AS149">
        <v>5.4333</v>
      </c>
      <c r="AT149">
        <v>5.4378000000000002</v>
      </c>
      <c r="AU149">
        <v>5.4401000000000002</v>
      </c>
      <c r="AV149">
        <v>5.4402999999999997</v>
      </c>
      <c r="AW149">
        <v>5.4387999999999996</v>
      </c>
      <c r="AX149">
        <v>5.4358000000000004</v>
      </c>
      <c r="AY149">
        <v>5.4314999999999998</v>
      </c>
    </row>
    <row r="150" spans="1:51" x14ac:dyDescent="0.25">
      <c r="A150" s="11">
        <f>_FRED!A156</f>
        <v>38169</v>
      </c>
      <c r="B150">
        <f>VLOOKUP(Indices!$A150,_FRED!A$8:B$400,2,FALSE)</f>
        <v>0.31</v>
      </c>
      <c r="C150">
        <f>VLOOKUP(Indices!$A150,_FRED!C$8:D$400,2,FALSE)</f>
        <v>2.8619400000000002</v>
      </c>
      <c r="D150">
        <f>VLOOKUP(Indices!$A150,_FRED!E$8:F$400,2,FALSE)</f>
        <v>5.4</v>
      </c>
      <c r="E150">
        <f>VLOOKUP(Indices!$A150,_FRED!G$8:H$400,2,FALSE)</f>
        <v>3.4279600000000001</v>
      </c>
      <c r="F150">
        <f>Yields!K150</f>
        <v>5.0595550539485252</v>
      </c>
      <c r="G150">
        <f>Yields!L150</f>
        <v>-3.5397364699813756</v>
      </c>
      <c r="H150">
        <f>Yields!M150</f>
        <v>-2.33580405582744</v>
      </c>
      <c r="I150">
        <f>Yields!B150</f>
        <v>1.51</v>
      </c>
      <c r="J150">
        <f>Yields!C150</f>
        <v>1.79</v>
      </c>
      <c r="K150">
        <f>Yields!D150</f>
        <v>2.08</v>
      </c>
      <c r="L150">
        <f>Yields!E150</f>
        <v>2.92</v>
      </c>
      <c r="M150">
        <f>Yields!F150</f>
        <v>3.51</v>
      </c>
      <c r="N150">
        <f>Yields!G150</f>
        <v>3.92</v>
      </c>
      <c r="O150">
        <f>Yields!H150</f>
        <v>4.3</v>
      </c>
      <c r="P150">
        <f>VLOOKUP(Indices!$A150,_FRED!AA$8:AB$400,2,FALSE)</f>
        <v>1.80816</v>
      </c>
      <c r="Q150">
        <f>Yields!N150</f>
        <v>3.2146112529101538</v>
      </c>
      <c r="R150">
        <f>Yields!O150</f>
        <v>2.7359235578978556</v>
      </c>
      <c r="S150">
        <f>Yields!P150</f>
        <v>0.60778063274219685</v>
      </c>
      <c r="T150" s="13">
        <f t="shared" si="9"/>
        <v>1.6687000000000001</v>
      </c>
      <c r="U150" s="13">
        <f t="shared" si="10"/>
        <v>1.9487000000000001</v>
      </c>
      <c r="V150">
        <v>2.2387000000000001</v>
      </c>
      <c r="W150">
        <v>2.6147</v>
      </c>
      <c r="X150">
        <v>2.9104000000000001</v>
      </c>
      <c r="Y150">
        <v>3.1650999999999998</v>
      </c>
      <c r="Z150">
        <v>3.3948999999999998</v>
      </c>
      <c r="AA150">
        <v>3.6053999999999999</v>
      </c>
      <c r="AB150">
        <v>3.7982999999999998</v>
      </c>
      <c r="AC150">
        <v>3.9737</v>
      </c>
      <c r="AD150">
        <v>4.1317000000000004</v>
      </c>
      <c r="AE150">
        <v>4.2725</v>
      </c>
      <c r="AF150">
        <v>4.3967999999999998</v>
      </c>
      <c r="AG150">
        <v>4.5056000000000003</v>
      </c>
      <c r="AH150">
        <v>4.5998999999999999</v>
      </c>
      <c r="AI150">
        <v>4.6809000000000003</v>
      </c>
      <c r="AJ150">
        <v>4.7497999999999996</v>
      </c>
      <c r="AK150">
        <v>4.8078000000000003</v>
      </c>
      <c r="AL150">
        <v>4.8560999999999996</v>
      </c>
      <c r="AM150">
        <v>4.8958000000000004</v>
      </c>
      <c r="AN150">
        <v>4.9278000000000004</v>
      </c>
      <c r="AO150">
        <v>4.9530000000000003</v>
      </c>
      <c r="AP150">
        <v>4.9722999999999997</v>
      </c>
      <c r="AQ150">
        <v>4.9863</v>
      </c>
      <c r="AR150">
        <v>4.9957000000000003</v>
      </c>
      <c r="AS150">
        <v>5.0011000000000001</v>
      </c>
      <c r="AT150">
        <v>5.0030000000000001</v>
      </c>
      <c r="AU150">
        <v>5.0019</v>
      </c>
      <c r="AV150">
        <v>4.9981</v>
      </c>
      <c r="AW150">
        <v>4.992</v>
      </c>
      <c r="AX150">
        <v>4.9837999999999996</v>
      </c>
      <c r="AY150">
        <v>4.9739000000000004</v>
      </c>
    </row>
    <row r="151" spans="1:51" x14ac:dyDescent="0.25">
      <c r="A151" s="11">
        <f>_FRED!A157</f>
        <v>38261</v>
      </c>
      <c r="B151">
        <f>VLOOKUP(Indices!$A151,_FRED!A$8:B$400,2,FALSE)</f>
        <v>0.4</v>
      </c>
      <c r="C151">
        <f>VLOOKUP(Indices!$A151,_FRED!C$8:D$400,2,FALSE)</f>
        <v>3.0945900000000002</v>
      </c>
      <c r="D151">
        <f>VLOOKUP(Indices!$A151,_FRED!E$8:F$400,2,FALSE)</f>
        <v>5.4</v>
      </c>
      <c r="E151">
        <f>VLOOKUP(Indices!$A151,_FRED!G$8:H$400,2,FALSE)</f>
        <v>3.1170800000000001</v>
      </c>
      <c r="F151">
        <f>Yields!K151</f>
        <v>4.8002130116969299</v>
      </c>
      <c r="G151">
        <f>Yields!L151</f>
        <v>-2.658917259516949</v>
      </c>
      <c r="H151">
        <f>Yields!M151</f>
        <v>-2.2263826992575222</v>
      </c>
      <c r="I151">
        <f>Yields!B151</f>
        <v>2.0499999999999998</v>
      </c>
      <c r="J151">
        <f>Yields!C151</f>
        <v>2.2999999999999998</v>
      </c>
      <c r="K151">
        <f>Yields!D151</f>
        <v>2.4700000000000002</v>
      </c>
      <c r="L151">
        <f>Yields!E151</f>
        <v>3.06</v>
      </c>
      <c r="M151">
        <f>Yields!F151</f>
        <v>3.49</v>
      </c>
      <c r="N151">
        <f>Yields!G151</f>
        <v>3.86</v>
      </c>
      <c r="O151">
        <f>Yields!H151</f>
        <v>4.18</v>
      </c>
      <c r="P151">
        <f>VLOOKUP(Indices!$A151,_FRED!AA$8:AB$400,2,FALSE)</f>
        <v>2.1642000000000001</v>
      </c>
      <c r="Q151">
        <f>Yields!N151</f>
        <v>3.3226522266745637</v>
      </c>
      <c r="R151">
        <f>Yields!O151</f>
        <v>2.0807672854850061</v>
      </c>
      <c r="S151">
        <f>Yields!P151</f>
        <v>0.38059691455708755</v>
      </c>
      <c r="T151" s="13">
        <f t="shared" si="9"/>
        <v>2.3667999999999996</v>
      </c>
      <c r="U151" s="13">
        <f t="shared" si="10"/>
        <v>2.6167999999999996</v>
      </c>
      <c r="V151">
        <v>2.7867999999999999</v>
      </c>
      <c r="W151">
        <v>3.0830000000000002</v>
      </c>
      <c r="X151">
        <v>3.2879</v>
      </c>
      <c r="Y151">
        <v>3.4632000000000001</v>
      </c>
      <c r="Z151">
        <v>3.6292</v>
      </c>
      <c r="AA151">
        <v>3.7898000000000001</v>
      </c>
      <c r="AB151">
        <v>3.9434</v>
      </c>
      <c r="AC151">
        <v>4.0875000000000004</v>
      </c>
      <c r="AD151">
        <v>4.22</v>
      </c>
      <c r="AE151">
        <v>4.3396999999999997</v>
      </c>
      <c r="AF151">
        <v>4.4461000000000004</v>
      </c>
      <c r="AG151">
        <v>4.5392999999999999</v>
      </c>
      <c r="AH151">
        <v>4.62</v>
      </c>
      <c r="AI151">
        <v>4.6889000000000003</v>
      </c>
      <c r="AJ151">
        <v>4.7470999999999997</v>
      </c>
      <c r="AK151">
        <v>4.7954999999999997</v>
      </c>
      <c r="AL151">
        <v>4.8350999999999997</v>
      </c>
      <c r="AM151">
        <v>4.8667999999999996</v>
      </c>
      <c r="AN151">
        <v>4.8914999999999997</v>
      </c>
      <c r="AO151">
        <v>4.91</v>
      </c>
      <c r="AP151">
        <v>4.9230999999999998</v>
      </c>
      <c r="AQ151">
        <v>4.9314</v>
      </c>
      <c r="AR151">
        <v>4.9355000000000002</v>
      </c>
      <c r="AS151">
        <v>4.9359000000000002</v>
      </c>
      <c r="AT151">
        <v>4.9332000000000003</v>
      </c>
      <c r="AU151">
        <v>4.9276</v>
      </c>
      <c r="AV151">
        <v>4.9196999999999997</v>
      </c>
      <c r="AW151">
        <v>4.9096000000000002</v>
      </c>
      <c r="AX151">
        <v>4.8978000000000002</v>
      </c>
      <c r="AY151">
        <v>4.8842999999999996</v>
      </c>
    </row>
    <row r="152" spans="1:51" x14ac:dyDescent="0.25">
      <c r="A152" s="11">
        <f>_FRED!A158</f>
        <v>38353</v>
      </c>
      <c r="B152">
        <f>VLOOKUP(Indices!$A152,_FRED!A$8:B$400,2,FALSE)</f>
        <v>0.41</v>
      </c>
      <c r="C152">
        <f>VLOOKUP(Indices!$A152,_FRED!C$8:D$400,2,FALSE)</f>
        <v>3.14954</v>
      </c>
      <c r="D152">
        <f>VLOOKUP(Indices!$A152,_FRED!E$8:F$400,2,FALSE)</f>
        <v>5.3</v>
      </c>
      <c r="E152">
        <f>VLOOKUP(Indices!$A152,_FRED!G$8:H$400,2,FALSE)</f>
        <v>3.62033</v>
      </c>
      <c r="F152">
        <f>Yields!K152</f>
        <v>4.6199148641582903</v>
      </c>
      <c r="G152">
        <f>Yields!L152</f>
        <v>-2.0512599436551224</v>
      </c>
      <c r="H152">
        <f>Yields!M152</f>
        <v>-0.57352623489476784</v>
      </c>
      <c r="I152">
        <f>Yields!B152</f>
        <v>2.59</v>
      </c>
      <c r="J152">
        <f>Yields!C152</f>
        <v>2.88</v>
      </c>
      <c r="K152">
        <f>Yields!D152</f>
        <v>3.07</v>
      </c>
      <c r="L152">
        <f>Yields!E152</f>
        <v>3.62</v>
      </c>
      <c r="M152">
        <f>Yields!F152</f>
        <v>3.89</v>
      </c>
      <c r="N152">
        <f>Yields!G152</f>
        <v>4.0999999999999996</v>
      </c>
      <c r="O152">
        <f>Yields!H152</f>
        <v>4.3</v>
      </c>
      <c r="P152">
        <f>VLOOKUP(Indices!$A152,_FRED!AA$8:AB$400,2,FALSE)</f>
        <v>2.30769</v>
      </c>
      <c r="Q152">
        <f>Yields!N152</f>
        <v>3.7057283375227166</v>
      </c>
      <c r="R152">
        <f>Yields!O152</f>
        <v>1.5542596888322184</v>
      </c>
      <c r="S152">
        <f>Yields!P152</f>
        <v>0.42317417921097888</v>
      </c>
      <c r="T152" s="13">
        <f t="shared" si="9"/>
        <v>2.9752999999999998</v>
      </c>
      <c r="U152" s="13">
        <f t="shared" si="10"/>
        <v>3.2652999999999999</v>
      </c>
      <c r="V152">
        <v>3.4552999999999998</v>
      </c>
      <c r="W152">
        <v>3.8127</v>
      </c>
      <c r="X152">
        <v>3.9777</v>
      </c>
      <c r="Y152">
        <v>4.0789999999999997</v>
      </c>
      <c r="Z152">
        <v>4.165</v>
      </c>
      <c r="AA152">
        <v>4.2506000000000004</v>
      </c>
      <c r="AB152">
        <v>4.3376000000000001</v>
      </c>
      <c r="AC152">
        <v>4.4238</v>
      </c>
      <c r="AD152">
        <v>4.5061</v>
      </c>
      <c r="AE152">
        <v>4.5822000000000003</v>
      </c>
      <c r="AF152">
        <v>4.6505000000000001</v>
      </c>
      <c r="AG152">
        <v>4.7102000000000004</v>
      </c>
      <c r="AH152">
        <v>4.7611999999999997</v>
      </c>
      <c r="AI152">
        <v>4.8037000000000001</v>
      </c>
      <c r="AJ152">
        <v>4.8380999999999998</v>
      </c>
      <c r="AK152">
        <v>4.8648999999999996</v>
      </c>
      <c r="AL152">
        <v>4.8849999999999998</v>
      </c>
      <c r="AM152">
        <v>4.8987999999999996</v>
      </c>
      <c r="AN152">
        <v>4.9070999999999998</v>
      </c>
      <c r="AO152">
        <v>4.9104999999999999</v>
      </c>
      <c r="AP152">
        <v>4.9097</v>
      </c>
      <c r="AQ152">
        <v>4.9050000000000002</v>
      </c>
      <c r="AR152">
        <v>4.8970000000000002</v>
      </c>
      <c r="AS152">
        <v>4.8860999999999999</v>
      </c>
      <c r="AT152">
        <v>4.8727999999999998</v>
      </c>
      <c r="AU152">
        <v>4.8573000000000004</v>
      </c>
      <c r="AV152">
        <v>4.8399000000000001</v>
      </c>
      <c r="AW152">
        <v>4.8209</v>
      </c>
      <c r="AX152">
        <v>4.8005000000000004</v>
      </c>
      <c r="AY152">
        <v>4.7789999999999999</v>
      </c>
    </row>
    <row r="153" spans="1:51" x14ac:dyDescent="0.25">
      <c r="A153" s="11">
        <f>_FRED!A159</f>
        <v>38443</v>
      </c>
      <c r="B153">
        <f>VLOOKUP(Indices!$A153,_FRED!A$8:B$400,2,FALSE)</f>
        <v>0.28999999999999998</v>
      </c>
      <c r="C153">
        <f>VLOOKUP(Indices!$A153,_FRED!C$8:D$400,2,FALSE)</f>
        <v>3.00197</v>
      </c>
      <c r="D153">
        <f>VLOOKUP(Indices!$A153,_FRED!E$8:F$400,2,FALSE)</f>
        <v>5.0999999999999996</v>
      </c>
      <c r="E153">
        <f>VLOOKUP(Indices!$A153,_FRED!G$8:H$400,2,FALSE)</f>
        <v>3.4035700000000002</v>
      </c>
      <c r="F153">
        <f>Yields!K153</f>
        <v>4.3017005958189811</v>
      </c>
      <c r="G153">
        <f>Yields!L153</f>
        <v>-1.3837039218463327</v>
      </c>
      <c r="H153">
        <f>Yields!M153</f>
        <v>-7.0952737425342249E-2</v>
      </c>
      <c r="I153">
        <f>Yields!B153</f>
        <v>2.93</v>
      </c>
      <c r="J153">
        <f>Yields!C153</f>
        <v>3.18</v>
      </c>
      <c r="K153">
        <f>Yields!D153</f>
        <v>3.34</v>
      </c>
      <c r="L153">
        <f>Yields!E153</f>
        <v>3.73</v>
      </c>
      <c r="M153">
        <f>Yields!F153</f>
        <v>3.87</v>
      </c>
      <c r="N153">
        <f>Yields!G153</f>
        <v>3.98</v>
      </c>
      <c r="O153">
        <f>Yields!H153</f>
        <v>4.16</v>
      </c>
      <c r="P153">
        <f>VLOOKUP(Indices!$A153,_FRED!AA$8:AB$400,2,FALSE)</f>
        <v>2.1403099999999999</v>
      </c>
      <c r="Q153">
        <f>Yields!N153</f>
        <v>3.7494060149053459</v>
      </c>
      <c r="R153">
        <f>Yields!O153</f>
        <v>1.0403519940745469</v>
      </c>
      <c r="S153">
        <f>Yields!P153</f>
        <v>0.28685150733413156</v>
      </c>
      <c r="T153" s="13">
        <f t="shared" si="9"/>
        <v>3.1229000000000005</v>
      </c>
      <c r="U153" s="13">
        <f t="shared" si="10"/>
        <v>3.3729000000000005</v>
      </c>
      <c r="V153">
        <v>3.5329000000000002</v>
      </c>
      <c r="W153">
        <v>3.6495000000000002</v>
      </c>
      <c r="X153">
        <v>3.6751</v>
      </c>
      <c r="Y153">
        <v>3.6896</v>
      </c>
      <c r="Z153">
        <v>3.7174999999999998</v>
      </c>
      <c r="AA153">
        <v>3.7616000000000001</v>
      </c>
      <c r="AB153">
        <v>3.8176000000000001</v>
      </c>
      <c r="AC153">
        <v>3.8799000000000001</v>
      </c>
      <c r="AD153">
        <v>3.9439000000000002</v>
      </c>
      <c r="AE153">
        <v>4.0057999999999998</v>
      </c>
      <c r="AF153">
        <v>4.0633999999999997</v>
      </c>
      <c r="AG153">
        <v>4.1153000000000004</v>
      </c>
      <c r="AH153">
        <v>4.1608000000000001</v>
      </c>
      <c r="AI153">
        <v>4.1997</v>
      </c>
      <c r="AJ153">
        <v>4.2320000000000002</v>
      </c>
      <c r="AK153">
        <v>4.2582000000000004</v>
      </c>
      <c r="AL153">
        <v>4.2786</v>
      </c>
      <c r="AM153">
        <v>4.2935999999999996</v>
      </c>
      <c r="AN153">
        <v>4.3037999999999998</v>
      </c>
      <c r="AO153">
        <v>4.3095999999999997</v>
      </c>
      <c r="AP153">
        <v>4.3114999999999997</v>
      </c>
      <c r="AQ153">
        <v>4.3098999999999998</v>
      </c>
      <c r="AR153">
        <v>4.3052000000000001</v>
      </c>
      <c r="AS153">
        <v>4.2976999999999999</v>
      </c>
      <c r="AT153">
        <v>4.2878999999999996</v>
      </c>
      <c r="AU153">
        <v>4.2759</v>
      </c>
      <c r="AV153">
        <v>4.2621000000000002</v>
      </c>
      <c r="AW153">
        <v>4.2466999999999997</v>
      </c>
      <c r="AX153">
        <v>4.2298</v>
      </c>
      <c r="AY153">
        <v>4.2118000000000002</v>
      </c>
    </row>
    <row r="154" spans="1:51" x14ac:dyDescent="0.25">
      <c r="A154" s="11">
        <f>_FRED!A160</f>
        <v>38534</v>
      </c>
      <c r="B154">
        <f>VLOOKUP(Indices!$A154,_FRED!A$8:B$400,2,FALSE)</f>
        <v>0.05</v>
      </c>
      <c r="C154">
        <f>VLOOKUP(Indices!$A154,_FRED!C$8:D$400,2,FALSE)</f>
        <v>3.3291599999999999</v>
      </c>
      <c r="D154">
        <f>VLOOKUP(Indices!$A154,_FRED!E$8:F$400,2,FALSE)</f>
        <v>5</v>
      </c>
      <c r="E154">
        <f>VLOOKUP(Indices!$A154,_FRED!G$8:H$400,2,FALSE)</f>
        <v>3.3331400000000002</v>
      </c>
      <c r="F154">
        <f>Yields!K154</f>
        <v>4.2528116792548971</v>
      </c>
      <c r="G154">
        <f>Yields!L154</f>
        <v>-0.76280196868611716</v>
      </c>
      <c r="H154">
        <f>Yields!M154</f>
        <v>0.15979359197220866</v>
      </c>
      <c r="I154">
        <f>Yields!B154</f>
        <v>3.44</v>
      </c>
      <c r="J154">
        <f>Yields!C154</f>
        <v>3.71</v>
      </c>
      <c r="K154">
        <f>Yields!D154</f>
        <v>3.79</v>
      </c>
      <c r="L154">
        <f>Yields!E154</f>
        <v>3.99</v>
      </c>
      <c r="M154">
        <f>Yields!F154</f>
        <v>4.04</v>
      </c>
      <c r="N154">
        <f>Yields!G154</f>
        <v>4.1100000000000003</v>
      </c>
      <c r="O154">
        <f>Yields!H154</f>
        <v>4.22</v>
      </c>
      <c r="P154">
        <f>VLOOKUP(Indices!$A154,_FRED!AA$8:AB$400,2,FALSE)</f>
        <v>2.0465100000000001</v>
      </c>
      <c r="Q154">
        <f>Yields!N154</f>
        <v>3.9891758229126335</v>
      </c>
      <c r="R154">
        <f>Yields!O154</f>
        <v>0.57037442099730917</v>
      </c>
      <c r="S154">
        <f>Yields!P154</f>
        <v>0.15481545301218524</v>
      </c>
      <c r="T154" s="13">
        <f t="shared" si="9"/>
        <v>3.8261999999999996</v>
      </c>
      <c r="U154" s="13">
        <f t="shared" si="10"/>
        <v>4.0961999999999996</v>
      </c>
      <c r="V154">
        <v>4.1761999999999997</v>
      </c>
      <c r="W154">
        <v>4.1723999999999997</v>
      </c>
      <c r="X154">
        <v>4.16</v>
      </c>
      <c r="Y154">
        <v>4.1826999999999996</v>
      </c>
      <c r="Z154">
        <v>4.2214999999999998</v>
      </c>
      <c r="AA154">
        <v>4.2657999999999996</v>
      </c>
      <c r="AB154">
        <v>4.3106</v>
      </c>
      <c r="AC154">
        <v>4.3537999999999997</v>
      </c>
      <c r="AD154">
        <v>4.3941999999999997</v>
      </c>
      <c r="AE154">
        <v>4.4314</v>
      </c>
      <c r="AF154">
        <v>4.4653999999999998</v>
      </c>
      <c r="AG154">
        <v>4.4961000000000002</v>
      </c>
      <c r="AH154">
        <v>4.5237999999999996</v>
      </c>
      <c r="AI154">
        <v>4.5484</v>
      </c>
      <c r="AJ154">
        <v>4.5702999999999996</v>
      </c>
      <c r="AK154">
        <v>4.5896999999999997</v>
      </c>
      <c r="AL154">
        <v>4.6067</v>
      </c>
      <c r="AM154">
        <v>4.6215999999999999</v>
      </c>
      <c r="AN154">
        <v>4.6345000000000001</v>
      </c>
      <c r="AO154">
        <v>4.6456999999999997</v>
      </c>
      <c r="AP154">
        <v>4.6553000000000004</v>
      </c>
      <c r="AQ154">
        <v>4.6634000000000002</v>
      </c>
      <c r="AR154">
        <v>4.6702000000000004</v>
      </c>
      <c r="AS154">
        <v>4.6757999999999997</v>
      </c>
      <c r="AT154">
        <v>4.6803999999999997</v>
      </c>
      <c r="AU154">
        <v>4.6840999999999999</v>
      </c>
      <c r="AV154">
        <v>4.6868999999999996</v>
      </c>
      <c r="AW154">
        <v>4.6889000000000003</v>
      </c>
      <c r="AX154">
        <v>4.6902999999999997</v>
      </c>
      <c r="AY154">
        <v>4.6910999999999996</v>
      </c>
    </row>
    <row r="155" spans="1:51" x14ac:dyDescent="0.25">
      <c r="A155" s="11">
        <f>_FRED!A161</f>
        <v>38626</v>
      </c>
      <c r="B155">
        <f>VLOOKUP(Indices!$A155,_FRED!A$8:B$400,2,FALSE)</f>
        <v>0.41</v>
      </c>
      <c r="C155">
        <f>VLOOKUP(Indices!$A155,_FRED!C$8:D$400,2,FALSE)</f>
        <v>3.3881600000000001</v>
      </c>
      <c r="D155">
        <f>VLOOKUP(Indices!$A155,_FRED!E$8:F$400,2,FALSE)</f>
        <v>5</v>
      </c>
      <c r="E155">
        <f>VLOOKUP(Indices!$A155,_FRED!G$8:H$400,2,FALSE)</f>
        <v>3.0321699999999998</v>
      </c>
      <c r="F155">
        <f>Yields!K155</f>
        <v>4.4512896228407071</v>
      </c>
      <c r="G155">
        <f>Yields!L155</f>
        <v>-0.43754363137172536</v>
      </c>
      <c r="H155">
        <f>Yields!M155</f>
        <v>0.40526632815556063</v>
      </c>
      <c r="I155">
        <f>Yields!B155</f>
        <v>3.91</v>
      </c>
      <c r="J155">
        <f>Yields!C155</f>
        <v>4.25</v>
      </c>
      <c r="K155">
        <f>Yields!D155</f>
        <v>4.29</v>
      </c>
      <c r="L155">
        <f>Yields!E155</f>
        <v>4.37</v>
      </c>
      <c r="M155">
        <f>Yields!F155</f>
        <v>4.3899999999999997</v>
      </c>
      <c r="N155">
        <f>Yields!G155</f>
        <v>4.43</v>
      </c>
      <c r="O155">
        <f>Yields!H155</f>
        <v>4.49</v>
      </c>
      <c r="P155">
        <f>VLOOKUP(Indices!$A155,_FRED!AA$8:AB$400,2,FALSE)</f>
        <v>2.10121</v>
      </c>
      <c r="Q155">
        <f>Yields!N155</f>
        <v>4.3634045178448764</v>
      </c>
      <c r="R155">
        <f>Yields!O155</f>
        <v>0.31912428403941995</v>
      </c>
      <c r="S155">
        <f>Yields!P155</f>
        <v>0.10091005417271059</v>
      </c>
      <c r="T155" s="13">
        <f t="shared" si="9"/>
        <v>4.0692000000000004</v>
      </c>
      <c r="U155" s="13">
        <f t="shared" si="10"/>
        <v>4.4092000000000002</v>
      </c>
      <c r="V155">
        <v>4.4492000000000003</v>
      </c>
      <c r="W155">
        <v>4.4302999999999999</v>
      </c>
      <c r="X155">
        <v>4.3886000000000003</v>
      </c>
      <c r="Y155">
        <v>4.3571</v>
      </c>
      <c r="Z155">
        <v>4.3452000000000002</v>
      </c>
      <c r="AA155">
        <v>4.3517999999999999</v>
      </c>
      <c r="AB155">
        <v>4.3726000000000003</v>
      </c>
      <c r="AC155">
        <v>4.4024999999999999</v>
      </c>
      <c r="AD155">
        <v>4.4368999999999996</v>
      </c>
      <c r="AE155">
        <v>4.4725999999999999</v>
      </c>
      <c r="AF155">
        <v>4.5068000000000001</v>
      </c>
      <c r="AG155">
        <v>4.5380000000000003</v>
      </c>
      <c r="AH155">
        <v>4.5651999999999999</v>
      </c>
      <c r="AI155">
        <v>4.5876999999999999</v>
      </c>
      <c r="AJ155">
        <v>4.6055000000000001</v>
      </c>
      <c r="AK155">
        <v>4.6185999999999998</v>
      </c>
      <c r="AL155">
        <v>4.6271000000000004</v>
      </c>
      <c r="AM155">
        <v>4.6313000000000004</v>
      </c>
      <c r="AN155">
        <v>4.6315999999999997</v>
      </c>
      <c r="AO155">
        <v>4.6284000000000001</v>
      </c>
      <c r="AP155">
        <v>4.6219000000000001</v>
      </c>
      <c r="AQ155">
        <v>4.6125999999999996</v>
      </c>
      <c r="AR155">
        <v>4.6006999999999998</v>
      </c>
      <c r="AS155">
        <v>4.5865999999999998</v>
      </c>
      <c r="AT155">
        <v>4.5704000000000002</v>
      </c>
      <c r="AU155">
        <v>4.5526</v>
      </c>
      <c r="AV155">
        <v>4.5332999999999997</v>
      </c>
      <c r="AW155">
        <v>4.5125999999999999</v>
      </c>
      <c r="AX155">
        <v>4.4908999999999999</v>
      </c>
      <c r="AY155">
        <v>4.4682000000000004</v>
      </c>
    </row>
    <row r="156" spans="1:51" x14ac:dyDescent="0.25">
      <c r="A156" s="11">
        <f>_FRED!A162</f>
        <v>38718</v>
      </c>
      <c r="B156">
        <f>VLOOKUP(Indices!$A156,_FRED!A$8:B$400,2,FALSE)</f>
        <v>0.51</v>
      </c>
      <c r="C156">
        <f>VLOOKUP(Indices!$A156,_FRED!C$8:D$400,2,FALSE)</f>
        <v>3.2448299999999999</v>
      </c>
      <c r="D156">
        <f>VLOOKUP(Indices!$A156,_FRED!E$8:F$400,2,FALSE)</f>
        <v>4.7</v>
      </c>
      <c r="E156">
        <f>VLOOKUP(Indices!$A156,_FRED!G$8:H$400,2,FALSE)</f>
        <v>3.17042</v>
      </c>
      <c r="F156">
        <f>Yields!K156</f>
        <v>4.5308521126653298</v>
      </c>
      <c r="G156">
        <f>Yields!L156</f>
        <v>7.1447267582773311E-2</v>
      </c>
      <c r="H156">
        <f>Yields!M156</f>
        <v>0.11001842191201305</v>
      </c>
      <c r="I156">
        <f>Yields!B156</f>
        <v>4.51</v>
      </c>
      <c r="J156">
        <f>Yields!C156</f>
        <v>4.66</v>
      </c>
      <c r="K156">
        <f>Yields!D156</f>
        <v>4.6399999999999997</v>
      </c>
      <c r="L156">
        <f>Yields!E156</f>
        <v>4.58</v>
      </c>
      <c r="M156">
        <f>Yields!F156</f>
        <v>4.55</v>
      </c>
      <c r="N156">
        <f>Yields!G156</f>
        <v>4.5599999999999996</v>
      </c>
      <c r="O156">
        <f>Yields!H156</f>
        <v>4.58</v>
      </c>
      <c r="P156">
        <f>VLOOKUP(Indices!$A156,_FRED!AA$8:AB$400,2,FALSE)</f>
        <v>2.1052599999999999</v>
      </c>
      <c r="Q156">
        <f>Yields!N156</f>
        <v>4.582681634586752</v>
      </c>
      <c r="R156">
        <f>Yields!O156</f>
        <v>-5.0213998581578156E-2</v>
      </c>
      <c r="S156">
        <f>Yields!P156</f>
        <v>-4.0739985772197063E-2</v>
      </c>
      <c r="T156" s="13">
        <f t="shared" si="9"/>
        <v>4.7549000000000001</v>
      </c>
      <c r="U156" s="13">
        <f t="shared" si="10"/>
        <v>4.9049000000000005</v>
      </c>
      <c r="V156">
        <v>4.8849</v>
      </c>
      <c r="W156">
        <v>4.8689999999999998</v>
      </c>
      <c r="X156">
        <v>4.8407</v>
      </c>
      <c r="Y156">
        <v>4.8221999999999996</v>
      </c>
      <c r="Z156">
        <v>4.8197000000000001</v>
      </c>
      <c r="AA156">
        <v>4.8322000000000003</v>
      </c>
      <c r="AB156">
        <v>4.8559000000000001</v>
      </c>
      <c r="AC156">
        <v>4.8865999999999996</v>
      </c>
      <c r="AD156">
        <v>4.9206000000000003</v>
      </c>
      <c r="AE156">
        <v>4.9547999999999996</v>
      </c>
      <c r="AF156">
        <v>4.9871999999999996</v>
      </c>
      <c r="AG156">
        <v>5.0160999999999998</v>
      </c>
      <c r="AH156">
        <v>5.0408999999999997</v>
      </c>
      <c r="AI156">
        <v>5.0609000000000002</v>
      </c>
      <c r="AJ156">
        <v>5.0761000000000003</v>
      </c>
      <c r="AK156">
        <v>5.0865999999999998</v>
      </c>
      <c r="AL156">
        <v>5.0925000000000002</v>
      </c>
      <c r="AM156">
        <v>5.0941999999999998</v>
      </c>
      <c r="AN156">
        <v>5.0919999999999996</v>
      </c>
      <c r="AO156">
        <v>5.0862999999999996</v>
      </c>
      <c r="AP156">
        <v>5.0773999999999999</v>
      </c>
      <c r="AQ156">
        <v>5.0656999999999996</v>
      </c>
      <c r="AR156">
        <v>5.0514999999999999</v>
      </c>
      <c r="AS156">
        <v>5.0351999999999997</v>
      </c>
      <c r="AT156">
        <v>5.0168999999999997</v>
      </c>
      <c r="AU156">
        <v>4.9969999999999999</v>
      </c>
      <c r="AV156">
        <v>4.9756999999999998</v>
      </c>
      <c r="AW156">
        <v>4.9531000000000001</v>
      </c>
      <c r="AX156">
        <v>4.9295</v>
      </c>
      <c r="AY156">
        <v>4.9050000000000002</v>
      </c>
    </row>
    <row r="157" spans="1:51" x14ac:dyDescent="0.25">
      <c r="A157" s="11">
        <f>_FRED!A163</f>
        <v>38808</v>
      </c>
      <c r="B157">
        <f>VLOOKUP(Indices!$A157,_FRED!A$8:B$400,2,FALSE)</f>
        <v>0.04</v>
      </c>
      <c r="C157">
        <f>VLOOKUP(Indices!$A157,_FRED!C$8:D$400,2,FALSE)</f>
        <v>3.3252100000000002</v>
      </c>
      <c r="D157">
        <f>VLOOKUP(Indices!$A157,_FRED!E$8:F$400,2,FALSE)</f>
        <v>4.5999999999999996</v>
      </c>
      <c r="E157">
        <f>VLOOKUP(Indices!$A157,_FRED!G$8:H$400,2,FALSE)</f>
        <v>2.94157</v>
      </c>
      <c r="F157">
        <f>Yields!K157</f>
        <v>5.0521173164219668</v>
      </c>
      <c r="G157">
        <f>Yields!L157</f>
        <v>-0.10633442010269611</v>
      </c>
      <c r="H157">
        <f>Yields!M157</f>
        <v>-6.7463027219325511E-3</v>
      </c>
      <c r="I157">
        <f>Yields!B157</f>
        <v>4.83</v>
      </c>
      <c r="J157">
        <f>Yields!C157</f>
        <v>5.03</v>
      </c>
      <c r="K157">
        <f>Yields!D157</f>
        <v>5.0199999999999996</v>
      </c>
      <c r="L157">
        <f>Yields!E157</f>
        <v>4.99</v>
      </c>
      <c r="M157">
        <f>Yields!F157</f>
        <v>4.99</v>
      </c>
      <c r="N157">
        <f>Yields!G157</f>
        <v>5.0199999999999996</v>
      </c>
      <c r="O157">
        <f>Yields!H157</f>
        <v>5.07</v>
      </c>
      <c r="P157">
        <f>VLOOKUP(Indices!$A157,_FRED!AA$8:AB$400,2,FALSE)</f>
        <v>2.4616699999999998</v>
      </c>
      <c r="Q157">
        <f>Yields!N157</f>
        <v>5.0119301249355086</v>
      </c>
      <c r="R157">
        <f>Yields!O157</f>
        <v>8.9007884315421393E-2</v>
      </c>
      <c r="S157">
        <f>Yields!P157</f>
        <v>-1.8933549538845185E-2</v>
      </c>
      <c r="T157" s="13">
        <f t="shared" si="9"/>
        <v>5.0888000000000009</v>
      </c>
      <c r="U157" s="13">
        <f t="shared" si="10"/>
        <v>5.2888000000000011</v>
      </c>
      <c r="V157">
        <v>5.2788000000000004</v>
      </c>
      <c r="W157">
        <v>5.1993</v>
      </c>
      <c r="X157">
        <v>5.1276000000000002</v>
      </c>
      <c r="Y157">
        <v>5.0873999999999997</v>
      </c>
      <c r="Z157">
        <v>5.0776000000000003</v>
      </c>
      <c r="AA157">
        <v>5.0898000000000003</v>
      </c>
      <c r="AB157">
        <v>5.1155999999999997</v>
      </c>
      <c r="AC157">
        <v>5.1481000000000003</v>
      </c>
      <c r="AD157">
        <v>5.1824000000000003</v>
      </c>
      <c r="AE157">
        <v>5.2153999999999998</v>
      </c>
      <c r="AF157">
        <v>5.2451999999999996</v>
      </c>
      <c r="AG157">
        <v>5.2706999999999997</v>
      </c>
      <c r="AH157">
        <v>5.2915999999999999</v>
      </c>
      <c r="AI157">
        <v>5.3076999999999996</v>
      </c>
      <c r="AJ157">
        <v>5.3193000000000001</v>
      </c>
      <c r="AK157">
        <v>5.3266</v>
      </c>
      <c r="AL157">
        <v>5.33</v>
      </c>
      <c r="AM157">
        <v>5.33</v>
      </c>
      <c r="AN157">
        <v>5.3269000000000002</v>
      </c>
      <c r="AO157">
        <v>5.3211000000000004</v>
      </c>
      <c r="AP157">
        <v>5.3129999999999997</v>
      </c>
      <c r="AQ157">
        <v>5.3029000000000002</v>
      </c>
      <c r="AR157">
        <v>5.2910000000000004</v>
      </c>
      <c r="AS157">
        <v>5.2777000000000003</v>
      </c>
      <c r="AT157">
        <v>5.2632000000000003</v>
      </c>
      <c r="AU157">
        <v>5.2477</v>
      </c>
      <c r="AV157">
        <v>5.2313999999999998</v>
      </c>
      <c r="AW157">
        <v>5.2144000000000004</v>
      </c>
      <c r="AX157">
        <v>5.1969000000000003</v>
      </c>
      <c r="AY157">
        <v>5.1791</v>
      </c>
    </row>
    <row r="158" spans="1:51" x14ac:dyDescent="0.25">
      <c r="A158" s="11">
        <f>_FRED!A164</f>
        <v>38899</v>
      </c>
      <c r="B158">
        <f>VLOOKUP(Indices!$A158,_FRED!A$8:B$400,2,FALSE)</f>
        <v>-0.09</v>
      </c>
      <c r="C158">
        <f>VLOOKUP(Indices!$A158,_FRED!C$8:D$400,2,FALSE)</f>
        <v>3.0822799999999999</v>
      </c>
      <c r="D158">
        <f>VLOOKUP(Indices!$A158,_FRED!E$8:F$400,2,FALSE)</f>
        <v>4.5999999999999996</v>
      </c>
      <c r="E158">
        <f>VLOOKUP(Indices!$A158,_FRED!G$8:H$400,2,FALSE)</f>
        <v>2.1746699999999999</v>
      </c>
      <c r="F158">
        <f>Yields!K158</f>
        <v>4.8593427192791658</v>
      </c>
      <c r="G158">
        <f>Yields!L158</f>
        <v>0.37085022097477305</v>
      </c>
      <c r="H158">
        <f>Yields!M158</f>
        <v>-0.38268863646920437</v>
      </c>
      <c r="I158">
        <f>Yields!B158</f>
        <v>5.04</v>
      </c>
      <c r="J158">
        <f>Yields!C158</f>
        <v>5.17</v>
      </c>
      <c r="K158">
        <f>Yields!D158</f>
        <v>5.09</v>
      </c>
      <c r="L158">
        <f>Yields!E158</f>
        <v>4.87</v>
      </c>
      <c r="M158">
        <f>Yields!F158</f>
        <v>4.84</v>
      </c>
      <c r="N158">
        <f>Yields!G158</f>
        <v>4.8499999999999996</v>
      </c>
      <c r="O158">
        <f>Yields!H158</f>
        <v>4.8899999999999997</v>
      </c>
      <c r="P158">
        <f>VLOOKUP(Indices!$A158,_FRED!AA$8:AB$400,2,FALSE)</f>
        <v>2.8180000000000001</v>
      </c>
      <c r="Q158">
        <f>Yields!N158</f>
        <v>4.9320220559784964</v>
      </c>
      <c r="R158">
        <f>Yields!O158</f>
        <v>-0.24751070549601417</v>
      </c>
      <c r="S158">
        <f>Yields!P158</f>
        <v>-0.18630208547596894</v>
      </c>
      <c r="T158" s="13">
        <f t="shared" si="9"/>
        <v>4.8896000000000006</v>
      </c>
      <c r="U158" s="13">
        <f t="shared" si="10"/>
        <v>5.0196000000000005</v>
      </c>
      <c r="V158">
        <v>4.9396000000000004</v>
      </c>
      <c r="W158">
        <v>4.7215999999999996</v>
      </c>
      <c r="X158">
        <v>4.6135999999999999</v>
      </c>
      <c r="Y158">
        <v>4.5712000000000002</v>
      </c>
      <c r="Z158">
        <v>4.5671999999999997</v>
      </c>
      <c r="AA158">
        <v>4.5846</v>
      </c>
      <c r="AB158">
        <v>4.6130000000000004</v>
      </c>
      <c r="AC158">
        <v>4.6460999999999997</v>
      </c>
      <c r="AD158">
        <v>4.6798999999999999</v>
      </c>
      <c r="AE158">
        <v>4.7121000000000004</v>
      </c>
      <c r="AF158">
        <v>4.7416</v>
      </c>
      <c r="AG158">
        <v>4.7675999999999998</v>
      </c>
      <c r="AH158">
        <v>4.7899000000000003</v>
      </c>
      <c r="AI158">
        <v>4.8085000000000004</v>
      </c>
      <c r="AJ158">
        <v>4.8235000000000001</v>
      </c>
      <c r="AK158">
        <v>4.8352000000000004</v>
      </c>
      <c r="AL158">
        <v>4.8438999999999997</v>
      </c>
      <c r="AM158">
        <v>4.8498000000000001</v>
      </c>
      <c r="AN158">
        <v>4.8532000000000002</v>
      </c>
      <c r="AO158">
        <v>4.8544999999999998</v>
      </c>
      <c r="AP158">
        <v>4.8537999999999997</v>
      </c>
      <c r="AQ158">
        <v>4.8513999999999999</v>
      </c>
      <c r="AR158">
        <v>4.8475000000000001</v>
      </c>
      <c r="AS158">
        <v>4.8422999999999998</v>
      </c>
      <c r="AT158">
        <v>4.8361000000000001</v>
      </c>
      <c r="AU158">
        <v>4.8289</v>
      </c>
      <c r="AV158">
        <v>4.8209</v>
      </c>
      <c r="AW158">
        <v>4.8122999999999996</v>
      </c>
      <c r="AX158">
        <v>4.8032000000000004</v>
      </c>
      <c r="AY158">
        <v>4.7935999999999996</v>
      </c>
    </row>
    <row r="159" spans="1:51" x14ac:dyDescent="0.25">
      <c r="A159" s="11">
        <f>_FRED!A165</f>
        <v>38991</v>
      </c>
      <c r="B159">
        <f>VLOOKUP(Indices!$A159,_FRED!A$8:B$400,2,FALSE)</f>
        <v>-0.06</v>
      </c>
      <c r="C159">
        <f>VLOOKUP(Indices!$A159,_FRED!C$8:D$400,2,FALSE)</f>
        <v>2.6638000000000002</v>
      </c>
      <c r="D159">
        <f>VLOOKUP(Indices!$A159,_FRED!E$8:F$400,2,FALSE)</f>
        <v>4.4000000000000004</v>
      </c>
      <c r="E159">
        <f>VLOOKUP(Indices!$A159,_FRED!G$8:H$400,2,FALSE)</f>
        <v>2.3898299999999999</v>
      </c>
      <c r="F159">
        <f>Yields!K159</f>
        <v>4.5918730812364581</v>
      </c>
      <c r="G159">
        <f>Yields!L159</f>
        <v>0.67240854187724697</v>
      </c>
      <c r="H159">
        <f>Yields!M159</f>
        <v>-0.6152423724879732</v>
      </c>
      <c r="I159">
        <f>Yields!B159</f>
        <v>5.03</v>
      </c>
      <c r="J159">
        <f>Yields!C159</f>
        <v>5.1100000000000003</v>
      </c>
      <c r="K159">
        <f>Yields!D159</f>
        <v>4.99</v>
      </c>
      <c r="L159">
        <f>Yields!E159</f>
        <v>4.6500000000000004</v>
      </c>
      <c r="M159">
        <f>Yields!F159</f>
        <v>4.5999999999999996</v>
      </c>
      <c r="N159">
        <f>Yields!G159</f>
        <v>4.5999999999999996</v>
      </c>
      <c r="O159">
        <f>Yields!H159</f>
        <v>4.63</v>
      </c>
      <c r="P159">
        <f>VLOOKUP(Indices!$A159,_FRED!AA$8:AB$400,2,FALSE)</f>
        <v>2.6675499999999999</v>
      </c>
      <c r="Q159">
        <f>Yields!N159</f>
        <v>4.7368010578782043</v>
      </c>
      <c r="R159">
        <f>Yields!O159</f>
        <v>-0.46056617339893036</v>
      </c>
      <c r="S159">
        <f>Yields!P159</f>
        <v>-0.29032709895734721</v>
      </c>
      <c r="T159" s="13">
        <f t="shared" si="9"/>
        <v>5.0564</v>
      </c>
      <c r="U159" s="13">
        <f t="shared" si="10"/>
        <v>5.1364000000000001</v>
      </c>
      <c r="V159">
        <v>5.0164</v>
      </c>
      <c r="W159">
        <v>4.8367000000000004</v>
      </c>
      <c r="X159">
        <v>4.7324000000000002</v>
      </c>
      <c r="Y159">
        <v>4.6802999999999999</v>
      </c>
      <c r="Z159">
        <v>4.6635999999999997</v>
      </c>
      <c r="AA159">
        <v>4.6702000000000004</v>
      </c>
      <c r="AB159">
        <v>4.6909999999999998</v>
      </c>
      <c r="AC159">
        <v>4.7198000000000002</v>
      </c>
      <c r="AD159">
        <v>4.7519999999999998</v>
      </c>
      <c r="AE159">
        <v>4.7845000000000004</v>
      </c>
      <c r="AF159">
        <v>4.8151999999999999</v>
      </c>
      <c r="AG159">
        <v>4.8428000000000004</v>
      </c>
      <c r="AH159">
        <v>4.8666</v>
      </c>
      <c r="AI159">
        <v>4.8860000000000001</v>
      </c>
      <c r="AJ159">
        <v>4.9010999999999996</v>
      </c>
      <c r="AK159">
        <v>4.9119000000000002</v>
      </c>
      <c r="AL159">
        <v>4.9184000000000001</v>
      </c>
      <c r="AM159">
        <v>4.9211</v>
      </c>
      <c r="AN159">
        <v>4.9202000000000004</v>
      </c>
      <c r="AO159">
        <v>4.9160000000000004</v>
      </c>
      <c r="AP159">
        <v>4.9089</v>
      </c>
      <c r="AQ159">
        <v>4.899</v>
      </c>
      <c r="AR159">
        <v>4.8868</v>
      </c>
      <c r="AS159">
        <v>4.8724999999999996</v>
      </c>
      <c r="AT159">
        <v>4.8563999999999998</v>
      </c>
      <c r="AU159">
        <v>4.8385999999999996</v>
      </c>
      <c r="AV159">
        <v>4.8193999999999999</v>
      </c>
      <c r="AW159">
        <v>4.7991000000000001</v>
      </c>
      <c r="AX159">
        <v>4.7775999999999996</v>
      </c>
      <c r="AY159">
        <v>4.7553000000000001</v>
      </c>
    </row>
    <row r="160" spans="1:51" x14ac:dyDescent="0.25">
      <c r="A160" s="11">
        <f>_FRED!A166</f>
        <v>39083</v>
      </c>
      <c r="B160">
        <f>VLOOKUP(Indices!$A160,_FRED!A$8:B$400,2,FALSE)</f>
        <v>0.02</v>
      </c>
      <c r="C160">
        <f>VLOOKUP(Indices!$A160,_FRED!C$8:D$400,2,FALSE)</f>
        <v>3.0074999999999998</v>
      </c>
      <c r="D160">
        <f>VLOOKUP(Indices!$A160,_FRED!E$8:F$400,2,FALSE)</f>
        <v>4.5</v>
      </c>
      <c r="E160">
        <f>VLOOKUP(Indices!$A160,_FRED!G$8:H$400,2,FALSE)</f>
        <v>1.2367600000000001</v>
      </c>
      <c r="F160">
        <f>Yields!K160</f>
        <v>4.6745949577729133</v>
      </c>
      <c r="G160">
        <f>Yields!L160</f>
        <v>0.65128222951564396</v>
      </c>
      <c r="H160">
        <f>Yields!M160</f>
        <v>-0.78478192494802812</v>
      </c>
      <c r="I160">
        <f>Yields!B160</f>
        <v>5.1100000000000003</v>
      </c>
      <c r="J160">
        <f>Yields!C160</f>
        <v>5.13</v>
      </c>
      <c r="K160">
        <f>Yields!D160</f>
        <v>5.01</v>
      </c>
      <c r="L160">
        <f>Yields!E160</f>
        <v>4.68</v>
      </c>
      <c r="M160">
        <f>Yields!F160</f>
        <v>4.6399999999999997</v>
      </c>
      <c r="N160">
        <f>Yields!G160</f>
        <v>4.6500000000000004</v>
      </c>
      <c r="O160">
        <f>Yields!H160</f>
        <v>4.68</v>
      </c>
      <c r="P160">
        <f>VLOOKUP(Indices!$A160,_FRED!AA$8:AB$400,2,FALSE)</f>
        <v>2.6269</v>
      </c>
      <c r="Q160">
        <f>Yields!N160</f>
        <v>4.7772360708324175</v>
      </c>
      <c r="R160">
        <f>Yields!O160</f>
        <v>-0.43943358962167567</v>
      </c>
      <c r="S160">
        <f>Yields!P160</f>
        <v>-0.29494126464421866</v>
      </c>
      <c r="T160" s="13">
        <f t="shared" si="9"/>
        <v>4.9922000000000004</v>
      </c>
      <c r="U160" s="13">
        <f t="shared" si="10"/>
        <v>5.0122</v>
      </c>
      <c r="V160">
        <v>4.8921999999999999</v>
      </c>
      <c r="W160">
        <v>4.6497999999999999</v>
      </c>
      <c r="X160">
        <v>4.54</v>
      </c>
      <c r="Y160">
        <v>4.5073999999999996</v>
      </c>
      <c r="Z160">
        <v>4.5185000000000004</v>
      </c>
      <c r="AA160">
        <v>4.5529999999999999</v>
      </c>
      <c r="AB160">
        <v>4.5986000000000002</v>
      </c>
      <c r="AC160">
        <v>4.6478000000000002</v>
      </c>
      <c r="AD160">
        <v>4.6962999999999999</v>
      </c>
      <c r="AE160">
        <v>4.7416</v>
      </c>
      <c r="AF160">
        <v>4.7824999999999998</v>
      </c>
      <c r="AG160">
        <v>4.8182999999999998</v>
      </c>
      <c r="AH160">
        <v>4.8489000000000004</v>
      </c>
      <c r="AI160">
        <v>4.8743999999999996</v>
      </c>
      <c r="AJ160">
        <v>4.8951000000000002</v>
      </c>
      <c r="AK160">
        <v>4.9115000000000002</v>
      </c>
      <c r="AL160">
        <v>4.9238</v>
      </c>
      <c r="AM160">
        <v>4.9325000000000001</v>
      </c>
      <c r="AN160">
        <v>4.9381000000000004</v>
      </c>
      <c r="AO160">
        <v>4.9406999999999996</v>
      </c>
      <c r="AP160">
        <v>4.9409000000000001</v>
      </c>
      <c r="AQ160">
        <v>4.9389000000000003</v>
      </c>
      <c r="AR160">
        <v>4.9349999999999996</v>
      </c>
      <c r="AS160">
        <v>4.9295</v>
      </c>
      <c r="AT160">
        <v>4.9226000000000001</v>
      </c>
      <c r="AU160">
        <v>4.9145000000000003</v>
      </c>
      <c r="AV160">
        <v>4.9054000000000002</v>
      </c>
      <c r="AW160">
        <v>4.8954000000000004</v>
      </c>
      <c r="AX160">
        <v>4.8846999999999996</v>
      </c>
      <c r="AY160">
        <v>4.8734000000000002</v>
      </c>
    </row>
    <row r="161" spans="1:51" x14ac:dyDescent="0.25">
      <c r="A161" s="11">
        <f>_FRED!A167</f>
        <v>39173</v>
      </c>
      <c r="B161">
        <f>VLOOKUP(Indices!$A161,_FRED!A$8:B$400,2,FALSE)</f>
        <v>0.01</v>
      </c>
      <c r="C161">
        <f>VLOOKUP(Indices!$A161,_FRED!C$8:D$400,2,FALSE)</f>
        <v>2.7561900000000001</v>
      </c>
      <c r="D161">
        <f>VLOOKUP(Indices!$A161,_FRED!E$8:F$400,2,FALSE)</f>
        <v>4.5</v>
      </c>
      <c r="E161">
        <f>VLOOKUP(Indices!$A161,_FRED!G$8:H$400,2,FALSE)</f>
        <v>1.7073799999999999</v>
      </c>
      <c r="F161">
        <f>Yields!K161</f>
        <v>4.8574072903736543</v>
      </c>
      <c r="G161">
        <f>Yields!L161</f>
        <v>0.19518040641421974</v>
      </c>
      <c r="H161">
        <f>Yields!M161</f>
        <v>-0.51958223508414036</v>
      </c>
      <c r="I161">
        <f>Yields!B161</f>
        <v>4.87</v>
      </c>
      <c r="J161">
        <f>Yields!C161</f>
        <v>5</v>
      </c>
      <c r="K161">
        <f>Yields!D161</f>
        <v>4.93</v>
      </c>
      <c r="L161">
        <f>Yields!E161</f>
        <v>4.76</v>
      </c>
      <c r="M161">
        <f>Yields!F161</f>
        <v>4.76</v>
      </c>
      <c r="N161">
        <f>Yields!G161</f>
        <v>4.78</v>
      </c>
      <c r="O161">
        <f>Yields!H161</f>
        <v>4.8499999999999996</v>
      </c>
      <c r="P161">
        <f>VLOOKUP(Indices!$A161,_FRED!AA$8:AB$400,2,FALSE)</f>
        <v>2.2881</v>
      </c>
      <c r="Q161">
        <f>Yields!N161</f>
        <v>4.8344253275344187</v>
      </c>
      <c r="R161">
        <f>Yields!O161</f>
        <v>-0.11105082779803377</v>
      </c>
      <c r="S161">
        <f>Yields!P161</f>
        <v>-0.15937998397672848</v>
      </c>
      <c r="T161" s="13">
        <f t="shared" si="9"/>
        <v>4.9189000000000007</v>
      </c>
      <c r="U161" s="13">
        <f t="shared" si="10"/>
        <v>5.0489000000000006</v>
      </c>
      <c r="V161">
        <v>4.9789000000000003</v>
      </c>
      <c r="W161">
        <v>4.9089</v>
      </c>
      <c r="X161">
        <v>4.8815</v>
      </c>
      <c r="Y161">
        <v>4.8837999999999999</v>
      </c>
      <c r="Z161">
        <v>4.9057000000000004</v>
      </c>
      <c r="AA161">
        <v>4.9396000000000004</v>
      </c>
      <c r="AB161">
        <v>4.9795999999999996</v>
      </c>
      <c r="AC161">
        <v>5.0216000000000003</v>
      </c>
      <c r="AD161">
        <v>5.0627000000000004</v>
      </c>
      <c r="AE161">
        <v>5.1007999999999996</v>
      </c>
      <c r="AF161">
        <v>5.1345999999999998</v>
      </c>
      <c r="AG161">
        <v>5.1634000000000002</v>
      </c>
      <c r="AH161">
        <v>5.1870000000000003</v>
      </c>
      <c r="AI161">
        <v>5.2050999999999998</v>
      </c>
      <c r="AJ161">
        <v>5.2180999999999997</v>
      </c>
      <c r="AK161">
        <v>5.2260999999999997</v>
      </c>
      <c r="AL161">
        <v>5.2294999999999998</v>
      </c>
      <c r="AM161">
        <v>5.2286000000000001</v>
      </c>
      <c r="AN161">
        <v>5.2240000000000002</v>
      </c>
      <c r="AO161">
        <v>5.2157999999999998</v>
      </c>
      <c r="AP161">
        <v>5.2046999999999999</v>
      </c>
      <c r="AQ161">
        <v>5.1908000000000003</v>
      </c>
      <c r="AR161">
        <v>5.1745000000000001</v>
      </c>
      <c r="AS161">
        <v>5.1562000000000001</v>
      </c>
      <c r="AT161">
        <v>5.1360999999999999</v>
      </c>
      <c r="AU161">
        <v>5.1143999999999998</v>
      </c>
      <c r="AV161">
        <v>5.0914000000000001</v>
      </c>
      <c r="AW161">
        <v>5.0673000000000004</v>
      </c>
      <c r="AX161">
        <v>5.0422000000000002</v>
      </c>
      <c r="AY161">
        <v>5.0162000000000004</v>
      </c>
    </row>
    <row r="162" spans="1:51" x14ac:dyDescent="0.25">
      <c r="A162" s="11">
        <f>_FRED!A168</f>
        <v>39264</v>
      </c>
      <c r="B162">
        <f>VLOOKUP(Indices!$A162,_FRED!A$8:B$400,2,FALSE)</f>
        <v>-0.31</v>
      </c>
      <c r="C162">
        <f>VLOOKUP(Indices!$A162,_FRED!C$8:D$400,2,FALSE)</f>
        <v>2.39798</v>
      </c>
      <c r="D162">
        <f>VLOOKUP(Indices!$A162,_FRED!E$8:F$400,2,FALSE)</f>
        <v>4.7</v>
      </c>
      <c r="E162">
        <f>VLOOKUP(Indices!$A162,_FRED!G$8:H$400,2,FALSE)</f>
        <v>2.3002799999999999</v>
      </c>
      <c r="F162">
        <f>Yields!K162</f>
        <v>4.8794942291116703</v>
      </c>
      <c r="G162">
        <f>Yields!L162</f>
        <v>-0.20567733030920321</v>
      </c>
      <c r="H162">
        <f>Yields!M162</f>
        <v>-1.1665119170248808</v>
      </c>
      <c r="I162">
        <f>Yields!B162</f>
        <v>4.43</v>
      </c>
      <c r="J162">
        <f>Yields!C162</f>
        <v>4.6100000000000003</v>
      </c>
      <c r="K162">
        <f>Yields!D162</f>
        <v>4.54</v>
      </c>
      <c r="L162">
        <f>Yields!E162</f>
        <v>4.42</v>
      </c>
      <c r="M162">
        <f>Yields!F162</f>
        <v>4.51</v>
      </c>
      <c r="N162">
        <f>Yields!G162</f>
        <v>4.5999999999999996</v>
      </c>
      <c r="O162">
        <f>Yields!H162</f>
        <v>4.74</v>
      </c>
      <c r="P162">
        <f>VLOOKUP(Indices!$A162,_FRED!AA$8:AB$400,2,FALSE)</f>
        <v>2.1192899999999999</v>
      </c>
      <c r="Q162">
        <f>Yields!N162</f>
        <v>4.5726882277011898</v>
      </c>
      <c r="R162">
        <f>Yields!O162</f>
        <v>0.21773365906254982</v>
      </c>
      <c r="S162">
        <f>Yields!P162</f>
        <v>-0.14282791626018598</v>
      </c>
      <c r="T162" s="13">
        <f t="shared" si="9"/>
        <v>3.9592999999999998</v>
      </c>
      <c r="U162" s="13">
        <f t="shared" si="10"/>
        <v>4.1393000000000004</v>
      </c>
      <c r="V162">
        <v>4.0693000000000001</v>
      </c>
      <c r="W162">
        <v>3.9990000000000001</v>
      </c>
      <c r="X162">
        <v>4.0233999999999996</v>
      </c>
      <c r="Y162">
        <v>4.1013999999999999</v>
      </c>
      <c r="Z162">
        <v>4.2054</v>
      </c>
      <c r="AA162">
        <v>4.3177000000000003</v>
      </c>
      <c r="AB162">
        <v>4.4271000000000003</v>
      </c>
      <c r="AC162">
        <v>4.5273000000000003</v>
      </c>
      <c r="AD162">
        <v>4.6153000000000004</v>
      </c>
      <c r="AE162">
        <v>4.6898</v>
      </c>
      <c r="AF162">
        <v>4.7511999999999999</v>
      </c>
      <c r="AG162">
        <v>4.8002000000000002</v>
      </c>
      <c r="AH162">
        <v>4.8383000000000003</v>
      </c>
      <c r="AI162">
        <v>4.8666999999999998</v>
      </c>
      <c r="AJ162">
        <v>4.8869999999999996</v>
      </c>
      <c r="AK162">
        <v>4.9005000000000001</v>
      </c>
      <c r="AL162">
        <v>4.9082999999999997</v>
      </c>
      <c r="AM162">
        <v>4.9115000000000002</v>
      </c>
      <c r="AN162">
        <v>4.9111000000000002</v>
      </c>
      <c r="AO162">
        <v>4.9077999999999999</v>
      </c>
      <c r="AP162">
        <v>4.9021999999999997</v>
      </c>
      <c r="AQ162">
        <v>4.8949999999999996</v>
      </c>
      <c r="AR162">
        <v>4.8864999999999998</v>
      </c>
      <c r="AS162">
        <v>4.8771000000000004</v>
      </c>
      <c r="AT162">
        <v>4.8672000000000004</v>
      </c>
      <c r="AU162">
        <v>4.8567999999999998</v>
      </c>
      <c r="AV162">
        <v>4.8464</v>
      </c>
      <c r="AW162">
        <v>4.8357999999999999</v>
      </c>
      <c r="AX162">
        <v>4.8254000000000001</v>
      </c>
      <c r="AY162">
        <v>4.8151999999999999</v>
      </c>
    </row>
    <row r="163" spans="1:51" x14ac:dyDescent="0.25">
      <c r="A163" s="11">
        <f>_FRED!A169</f>
        <v>39356</v>
      </c>
      <c r="B163">
        <f>VLOOKUP(Indices!$A163,_FRED!A$8:B$400,2,FALSE)</f>
        <v>-0.41</v>
      </c>
      <c r="C163">
        <f>VLOOKUP(Indices!$A163,_FRED!C$8:D$400,2,FALSE)</f>
        <v>2.4858799999999999</v>
      </c>
      <c r="D163">
        <f>VLOOKUP(Indices!$A163,_FRED!E$8:F$400,2,FALSE)</f>
        <v>4.8</v>
      </c>
      <c r="E163">
        <f>VLOOKUP(Indices!$A163,_FRED!G$8:H$400,2,FALSE)</f>
        <v>1.86792</v>
      </c>
      <c r="F163">
        <f>Yields!K163</f>
        <v>4.6650024848474647</v>
      </c>
      <c r="G163">
        <f>Yields!L163</f>
        <v>-0.78419700903078748</v>
      </c>
      <c r="H163">
        <f>Yields!M163</f>
        <v>-2.603918407760256</v>
      </c>
      <c r="I163">
        <f>Yields!B163</f>
        <v>3.49</v>
      </c>
      <c r="J163">
        <f>Yields!C163</f>
        <v>3.71</v>
      </c>
      <c r="K163">
        <f>Yields!D163</f>
        <v>3.64</v>
      </c>
      <c r="L163">
        <f>Yields!E163</f>
        <v>3.51</v>
      </c>
      <c r="M163">
        <f>Yields!F163</f>
        <v>3.8</v>
      </c>
      <c r="N163">
        <f>Yields!G163</f>
        <v>3.99</v>
      </c>
      <c r="O163">
        <f>Yields!H163</f>
        <v>4.2699999999999996</v>
      </c>
      <c r="P163">
        <f>VLOOKUP(Indices!$A163,_FRED!AA$8:AB$400,2,FALSE)</f>
        <v>2.3105099999999998</v>
      </c>
      <c r="Q163">
        <f>Yields!N163</f>
        <v>3.8494545272553489</v>
      </c>
      <c r="R163">
        <f>Yields!O163</f>
        <v>0.71565183621012007</v>
      </c>
      <c r="S163">
        <f>Yields!P163</f>
        <v>-0.18010420463867494</v>
      </c>
      <c r="T163" s="13">
        <f t="shared" si="9"/>
        <v>3.0880000000000001</v>
      </c>
      <c r="U163" s="13">
        <f t="shared" si="10"/>
        <v>3.3079999999999998</v>
      </c>
      <c r="V163">
        <v>3.238</v>
      </c>
      <c r="W163">
        <v>3.0569000000000002</v>
      </c>
      <c r="X163">
        <v>3.0977999999999999</v>
      </c>
      <c r="Y163">
        <v>3.2484000000000002</v>
      </c>
      <c r="Z163">
        <v>3.4415</v>
      </c>
      <c r="AA163">
        <v>3.6391</v>
      </c>
      <c r="AB163">
        <v>3.8214999999999999</v>
      </c>
      <c r="AC163">
        <v>3.9799000000000002</v>
      </c>
      <c r="AD163">
        <v>4.1120999999999999</v>
      </c>
      <c r="AE163">
        <v>4.2191999999999998</v>
      </c>
      <c r="AF163">
        <v>4.3040000000000003</v>
      </c>
      <c r="AG163">
        <v>4.3696999999999999</v>
      </c>
      <c r="AH163">
        <v>4.4196999999999997</v>
      </c>
      <c r="AI163">
        <v>4.4569000000000001</v>
      </c>
      <c r="AJ163">
        <v>4.4839000000000002</v>
      </c>
      <c r="AK163">
        <v>4.5030000000000001</v>
      </c>
      <c r="AL163">
        <v>4.5157999999999996</v>
      </c>
      <c r="AM163">
        <v>4.5239000000000003</v>
      </c>
      <c r="AN163">
        <v>4.5282999999999998</v>
      </c>
      <c r="AO163">
        <v>4.5301</v>
      </c>
      <c r="AP163">
        <v>4.5298999999999996</v>
      </c>
      <c r="AQ163">
        <v>4.5282</v>
      </c>
      <c r="AR163">
        <v>4.5255999999999998</v>
      </c>
      <c r="AS163">
        <v>4.5221999999999998</v>
      </c>
      <c r="AT163">
        <v>4.5183</v>
      </c>
      <c r="AU163">
        <v>4.5141999999999998</v>
      </c>
      <c r="AV163">
        <v>4.51</v>
      </c>
      <c r="AW163">
        <v>4.5057</v>
      </c>
      <c r="AX163">
        <v>4.5015000000000001</v>
      </c>
      <c r="AY163">
        <v>4.4973000000000001</v>
      </c>
    </row>
    <row r="164" spans="1:51" x14ac:dyDescent="0.25">
      <c r="A164" s="11">
        <f>_FRED!A170</f>
        <v>39448</v>
      </c>
      <c r="B164">
        <f>VLOOKUP(Indices!$A164,_FRED!A$8:B$400,2,FALSE)</f>
        <v>-0.75</v>
      </c>
      <c r="C164">
        <f>VLOOKUP(Indices!$A164,_FRED!C$8:D$400,2,FALSE)</f>
        <v>1.9264600000000001</v>
      </c>
      <c r="D164">
        <f>VLOOKUP(Indices!$A164,_FRED!E$8:F$400,2,FALSE)</f>
        <v>5</v>
      </c>
      <c r="E164">
        <f>VLOOKUP(Indices!$A164,_FRED!G$8:H$400,2,FALSE)</f>
        <v>1.1102799999999999</v>
      </c>
      <c r="F164">
        <f>Yields!K164</f>
        <v>4.561749277381594</v>
      </c>
      <c r="G164">
        <f>Yields!L164</f>
        <v>-1.9933006827798849</v>
      </c>
      <c r="H164">
        <f>Yields!M164</f>
        <v>-5.1684244898898299</v>
      </c>
      <c r="I164">
        <f>Yields!B164</f>
        <v>2.1</v>
      </c>
      <c r="J164">
        <f>Yields!C164</f>
        <v>2.16</v>
      </c>
      <c r="K164">
        <f>Yields!D164</f>
        <v>2.11</v>
      </c>
      <c r="L164">
        <f>Yields!E164</f>
        <v>2.17</v>
      </c>
      <c r="M164">
        <f>Yields!F164</f>
        <v>2.75</v>
      </c>
      <c r="N164">
        <f>Yields!G164</f>
        <v>3.15</v>
      </c>
      <c r="O164">
        <f>Yields!H164</f>
        <v>3.67</v>
      </c>
      <c r="P164">
        <f>VLOOKUP(Indices!$A164,_FRED!AA$8:AB$400,2,FALSE)</f>
        <v>2.3879299999999999</v>
      </c>
      <c r="Q164">
        <f>Yields!N164</f>
        <v>2.7673817854630922</v>
      </c>
      <c r="R164">
        <f>Yields!O164</f>
        <v>1.726895057786936</v>
      </c>
      <c r="S164">
        <f>Yields!P164</f>
        <v>-0.17210021130107789</v>
      </c>
      <c r="T164" s="13">
        <f t="shared" si="9"/>
        <v>1.4589000000000003</v>
      </c>
      <c r="U164" s="13">
        <f t="shared" si="10"/>
        <v>1.5189000000000004</v>
      </c>
      <c r="V164">
        <v>1.4689000000000001</v>
      </c>
      <c r="W164">
        <v>1.6092</v>
      </c>
      <c r="X164">
        <v>1.8421000000000001</v>
      </c>
      <c r="Y164">
        <v>2.1248</v>
      </c>
      <c r="Z164">
        <v>2.4264000000000001</v>
      </c>
      <c r="AA164">
        <v>2.7254</v>
      </c>
      <c r="AB164">
        <v>3.0076999999999998</v>
      </c>
      <c r="AC164">
        <v>3.2650000000000001</v>
      </c>
      <c r="AD164">
        <v>3.4929000000000001</v>
      </c>
      <c r="AE164">
        <v>3.6901000000000002</v>
      </c>
      <c r="AF164">
        <v>3.8573</v>
      </c>
      <c r="AG164">
        <v>3.9961000000000002</v>
      </c>
      <c r="AH164">
        <v>4.109</v>
      </c>
      <c r="AI164">
        <v>4.1986999999999997</v>
      </c>
      <c r="AJ164">
        <v>4.2679999999999998</v>
      </c>
      <c r="AK164">
        <v>4.3196000000000003</v>
      </c>
      <c r="AL164">
        <v>4.3559999999999999</v>
      </c>
      <c r="AM164">
        <v>4.3792999999999997</v>
      </c>
      <c r="AN164">
        <v>4.3914999999999997</v>
      </c>
      <c r="AO164">
        <v>4.3944000000000001</v>
      </c>
      <c r="AP164">
        <v>4.3894000000000002</v>
      </c>
      <c r="AQ164">
        <v>4.3779000000000003</v>
      </c>
      <c r="AR164">
        <v>4.3609999999999998</v>
      </c>
      <c r="AS164">
        <v>4.3395999999999999</v>
      </c>
      <c r="AT164">
        <v>4.3144</v>
      </c>
      <c r="AU164">
        <v>4.2862999999999998</v>
      </c>
      <c r="AV164">
        <v>4.2557999999999998</v>
      </c>
      <c r="AW164">
        <v>4.2233000000000001</v>
      </c>
      <c r="AX164">
        <v>4.1893000000000002</v>
      </c>
      <c r="AY164">
        <v>4.1542000000000003</v>
      </c>
    </row>
    <row r="165" spans="1:51" x14ac:dyDescent="0.25">
      <c r="A165" s="11">
        <f>_FRED!A171</f>
        <v>39539</v>
      </c>
      <c r="B165">
        <f>VLOOKUP(Indices!$A165,_FRED!A$8:B$400,2,FALSE)</f>
        <v>-1.21</v>
      </c>
      <c r="C165">
        <f>VLOOKUP(Indices!$A165,_FRED!C$8:D$400,2,FALSE)</f>
        <v>1.853</v>
      </c>
      <c r="D165">
        <f>VLOOKUP(Indices!$A165,_FRED!E$8:F$400,2,FALSE)</f>
        <v>5.3</v>
      </c>
      <c r="E165">
        <f>VLOOKUP(Indices!$A165,_FRED!G$8:H$400,2,FALSE)</f>
        <v>0.84036999999999995</v>
      </c>
      <c r="F165">
        <f>Yields!K165</f>
        <v>4.5167765762717167</v>
      </c>
      <c r="G165">
        <f>Yields!L165</f>
        <v>-2.7705903354493149</v>
      </c>
      <c r="H165">
        <f>Yields!M165</f>
        <v>-2.4365533573575284</v>
      </c>
      <c r="I165">
        <f>Yields!B165</f>
        <v>1.65</v>
      </c>
      <c r="J165">
        <f>Yields!C165</f>
        <v>1.87</v>
      </c>
      <c r="K165">
        <f>Yields!D165</f>
        <v>2.0699999999999998</v>
      </c>
      <c r="L165">
        <f>Yields!E165</f>
        <v>2.66</v>
      </c>
      <c r="M165">
        <f>Yields!F165</f>
        <v>3.16</v>
      </c>
      <c r="N165">
        <f>Yields!G165</f>
        <v>3.46</v>
      </c>
      <c r="O165">
        <f>Yields!H165</f>
        <v>3.88</v>
      </c>
      <c r="P165">
        <f>VLOOKUP(Indices!$A165,_FRED!AA$8:AB$400,2,FALSE)</f>
        <v>2.3359299999999998</v>
      </c>
      <c r="Q165">
        <f>Yields!N165</f>
        <v>2.9552507115994366</v>
      </c>
      <c r="R165">
        <f>Yields!O165</f>
        <v>2.1754506835955549</v>
      </c>
      <c r="S165">
        <f>Yields!P165</f>
        <v>0.36407116259703409</v>
      </c>
      <c r="T165" s="13">
        <f t="shared" si="9"/>
        <v>1.8877999999999999</v>
      </c>
      <c r="U165" s="13">
        <f t="shared" si="10"/>
        <v>2.1078000000000001</v>
      </c>
      <c r="V165">
        <v>2.3077999999999999</v>
      </c>
      <c r="W165">
        <v>2.609</v>
      </c>
      <c r="X165">
        <v>2.8868</v>
      </c>
      <c r="Y165">
        <v>3.1402000000000001</v>
      </c>
      <c r="Z165">
        <v>3.3690000000000002</v>
      </c>
      <c r="AA165">
        <v>3.5737999999999999</v>
      </c>
      <c r="AB165">
        <v>3.7553999999999998</v>
      </c>
      <c r="AC165">
        <v>3.915</v>
      </c>
      <c r="AD165">
        <v>4.0540000000000003</v>
      </c>
      <c r="AE165">
        <v>4.1738999999999997</v>
      </c>
      <c r="AF165">
        <v>4.2763</v>
      </c>
      <c r="AG165">
        <v>4.3628</v>
      </c>
      <c r="AH165">
        <v>4.4349999999999996</v>
      </c>
      <c r="AI165">
        <v>4.4943999999999997</v>
      </c>
      <c r="AJ165">
        <v>4.5422000000000002</v>
      </c>
      <c r="AK165">
        <v>4.5799000000000003</v>
      </c>
      <c r="AL165">
        <v>4.6085000000000003</v>
      </c>
      <c r="AM165">
        <v>4.6292</v>
      </c>
      <c r="AN165">
        <v>4.6429</v>
      </c>
      <c r="AO165">
        <v>4.6504000000000003</v>
      </c>
      <c r="AP165">
        <v>4.6525999999999996</v>
      </c>
      <c r="AQ165">
        <v>4.6501999999999999</v>
      </c>
      <c r="AR165">
        <v>4.6436000000000002</v>
      </c>
      <c r="AS165">
        <v>4.6336000000000004</v>
      </c>
      <c r="AT165">
        <v>4.6204999999999998</v>
      </c>
      <c r="AU165">
        <v>4.6048</v>
      </c>
      <c r="AV165">
        <v>4.5868000000000002</v>
      </c>
      <c r="AW165">
        <v>4.5669000000000004</v>
      </c>
      <c r="AX165">
        <v>4.5453000000000001</v>
      </c>
      <c r="AY165">
        <v>4.5221999999999998</v>
      </c>
    </row>
    <row r="166" spans="1:51" x14ac:dyDescent="0.25">
      <c r="A166" s="11">
        <f>_FRED!A172</f>
        <v>39630</v>
      </c>
      <c r="B166">
        <f>VLOOKUP(Indices!$A166,_FRED!A$8:B$400,2,FALSE)</f>
        <v>-1.9</v>
      </c>
      <c r="C166">
        <f>VLOOKUP(Indices!$A166,_FRED!C$8:D$400,2,FALSE)</f>
        <v>2.1962199999999998</v>
      </c>
      <c r="D166">
        <f>VLOOKUP(Indices!$A166,_FRED!E$8:F$400,2,FALSE)</f>
        <v>6</v>
      </c>
      <c r="E166">
        <f>VLOOKUP(Indices!$A166,_FRED!G$8:H$400,2,FALSE)</f>
        <v>-0.31395000000000001</v>
      </c>
      <c r="F166">
        <f>Yields!K166</f>
        <v>4.4415128374567221</v>
      </c>
      <c r="G166">
        <f>Yields!L166</f>
        <v>-2.7374151418470438</v>
      </c>
      <c r="H166">
        <f>Yields!M166</f>
        <v>-2.2267736427465508</v>
      </c>
      <c r="I166">
        <f>Yields!B166</f>
        <v>1.52</v>
      </c>
      <c r="J166">
        <f>Yields!C166</f>
        <v>1.86</v>
      </c>
      <c r="K166">
        <f>Yields!D166</f>
        <v>2.13</v>
      </c>
      <c r="L166">
        <f>Yields!E166</f>
        <v>2.63</v>
      </c>
      <c r="M166">
        <f>Yields!F166</f>
        <v>3.11</v>
      </c>
      <c r="N166">
        <f>Yields!G166</f>
        <v>3.44</v>
      </c>
      <c r="O166">
        <f>Yields!H166</f>
        <v>3.86</v>
      </c>
      <c r="P166">
        <f>VLOOKUP(Indices!$A166,_FRED!AA$8:AB$400,2,FALSE)</f>
        <v>2.4664999999999999</v>
      </c>
      <c r="Q166">
        <f>Yields!N166</f>
        <v>2.9366918175450039</v>
      </c>
      <c r="R166">
        <f>Yields!O166</f>
        <v>2.1507584812266654</v>
      </c>
      <c r="S166">
        <f>Yields!P166</f>
        <v>0.34210815702657005</v>
      </c>
      <c r="T166" s="13">
        <f t="shared" si="9"/>
        <v>1.1941000000000002</v>
      </c>
      <c r="U166" s="13">
        <f t="shared" si="10"/>
        <v>1.5341000000000002</v>
      </c>
      <c r="V166">
        <v>1.8041</v>
      </c>
      <c r="W166">
        <v>1.9955000000000001</v>
      </c>
      <c r="X166">
        <v>2.2905000000000002</v>
      </c>
      <c r="Y166">
        <v>2.6246</v>
      </c>
      <c r="Z166">
        <v>2.9573999999999998</v>
      </c>
      <c r="AA166">
        <v>3.2654000000000001</v>
      </c>
      <c r="AB166">
        <v>3.5367000000000002</v>
      </c>
      <c r="AC166">
        <v>3.7671999999999999</v>
      </c>
      <c r="AD166">
        <v>3.9573</v>
      </c>
      <c r="AE166">
        <v>4.1101000000000001</v>
      </c>
      <c r="AF166">
        <v>4.2298</v>
      </c>
      <c r="AG166">
        <v>4.3211000000000004</v>
      </c>
      <c r="AH166">
        <v>4.3883999999999999</v>
      </c>
      <c r="AI166">
        <v>4.4359999999999999</v>
      </c>
      <c r="AJ166">
        <v>4.4673999999999996</v>
      </c>
      <c r="AK166">
        <v>4.4858000000000002</v>
      </c>
      <c r="AL166">
        <v>4.4939</v>
      </c>
      <c r="AM166">
        <v>4.4939</v>
      </c>
      <c r="AN166">
        <v>4.4875999999999996</v>
      </c>
      <c r="AO166">
        <v>4.4763999999999999</v>
      </c>
      <c r="AP166">
        <v>4.4617000000000004</v>
      </c>
      <c r="AQ166">
        <v>4.4443000000000001</v>
      </c>
      <c r="AR166">
        <v>4.4249999999999998</v>
      </c>
      <c r="AS166">
        <v>4.4044999999999996</v>
      </c>
      <c r="AT166">
        <v>4.3832000000000004</v>
      </c>
      <c r="AU166">
        <v>4.3616000000000001</v>
      </c>
      <c r="AV166">
        <v>4.3399000000000001</v>
      </c>
      <c r="AW166">
        <v>4.3183999999999996</v>
      </c>
      <c r="AX166">
        <v>4.2972000000000001</v>
      </c>
      <c r="AY166">
        <v>4.2763999999999998</v>
      </c>
    </row>
    <row r="167" spans="1:51" x14ac:dyDescent="0.25">
      <c r="A167" s="11">
        <f>_FRED!A173</f>
        <v>39722</v>
      </c>
      <c r="B167">
        <f>VLOOKUP(Indices!$A167,_FRED!A$8:B$400,2,FALSE)</f>
        <v>-2.98</v>
      </c>
      <c r="C167">
        <f>VLOOKUP(Indices!$A167,_FRED!C$8:D$400,2,FALSE)</f>
        <v>1.8977900000000001</v>
      </c>
      <c r="D167">
        <f>VLOOKUP(Indices!$A167,_FRED!E$8:F$400,2,FALSE)</f>
        <v>6.9</v>
      </c>
      <c r="E167">
        <f>VLOOKUP(Indices!$A167,_FRED!G$8:H$400,2,FALSE)</f>
        <v>-2.7668499999999998</v>
      </c>
      <c r="F167">
        <f>Yields!K167</f>
        <v>4.0948187571253216</v>
      </c>
      <c r="G167">
        <f>Yields!L167</f>
        <v>-3.4031230697259125</v>
      </c>
      <c r="H167">
        <f>Yields!M167</f>
        <v>-3.9172977337454018</v>
      </c>
      <c r="I167">
        <f>Yields!B167</f>
        <v>0.31</v>
      </c>
      <c r="J167">
        <f>Yields!C167</f>
        <v>0.74</v>
      </c>
      <c r="K167">
        <f>Yields!D167</f>
        <v>0.99</v>
      </c>
      <c r="L167">
        <f>Yields!E167</f>
        <v>1.48</v>
      </c>
      <c r="M167">
        <f>Yields!F167</f>
        <v>2.17</v>
      </c>
      <c r="N167">
        <f>Yields!G167</f>
        <v>2.62</v>
      </c>
      <c r="O167">
        <f>Yields!H167</f>
        <v>3.23</v>
      </c>
      <c r="P167">
        <f>VLOOKUP(Indices!$A167,_FRED!AA$8:AB$400,2,FALSE)</f>
        <v>1.9996700000000001</v>
      </c>
      <c r="Q167">
        <f>Yields!N167</f>
        <v>1.9984991247545827</v>
      </c>
      <c r="R167">
        <f>Yields!O167</f>
        <v>2.7286386102607953</v>
      </c>
      <c r="S167">
        <f>Yields!P167</f>
        <v>0.27648926786236161</v>
      </c>
      <c r="T167" s="13">
        <f t="shared" si="9"/>
        <v>-0.29470000000000002</v>
      </c>
      <c r="U167" s="13">
        <f t="shared" si="10"/>
        <v>0.13529999999999998</v>
      </c>
      <c r="V167">
        <v>0.38529999999999998</v>
      </c>
      <c r="W167">
        <v>0.57140000000000002</v>
      </c>
      <c r="X167">
        <v>0.86280000000000001</v>
      </c>
      <c r="Y167">
        <v>1.1995</v>
      </c>
      <c r="Z167">
        <v>1.5416000000000001</v>
      </c>
      <c r="AA167">
        <v>1.8643000000000001</v>
      </c>
      <c r="AB167">
        <v>2.1533000000000002</v>
      </c>
      <c r="AC167">
        <v>2.4022999999999999</v>
      </c>
      <c r="AD167">
        <v>2.6097999999999999</v>
      </c>
      <c r="AE167">
        <v>2.7774999999999999</v>
      </c>
      <c r="AF167">
        <v>2.9085999999999999</v>
      </c>
      <c r="AG167">
        <v>3.0072999999999999</v>
      </c>
      <c r="AH167">
        <v>3.0779999999999998</v>
      </c>
      <c r="AI167">
        <v>3.1246999999999998</v>
      </c>
      <c r="AJ167">
        <v>3.1514000000000002</v>
      </c>
      <c r="AK167">
        <v>3.1615000000000002</v>
      </c>
      <c r="AL167">
        <v>3.1579000000000002</v>
      </c>
      <c r="AM167">
        <v>3.1431</v>
      </c>
      <c r="AN167">
        <v>3.1194000000000002</v>
      </c>
      <c r="AO167">
        <v>3.0886</v>
      </c>
      <c r="AP167">
        <v>3.0522999999999998</v>
      </c>
      <c r="AQ167">
        <v>3.0116000000000001</v>
      </c>
      <c r="AR167">
        <v>2.9676999999999998</v>
      </c>
      <c r="AS167">
        <v>2.9214000000000002</v>
      </c>
      <c r="AT167">
        <v>2.8734999999999999</v>
      </c>
      <c r="AU167">
        <v>2.8246000000000002</v>
      </c>
      <c r="AV167">
        <v>2.7751000000000001</v>
      </c>
      <c r="AW167">
        <v>2.7254999999999998</v>
      </c>
      <c r="AX167">
        <v>2.6760000000000002</v>
      </c>
      <c r="AY167">
        <v>2.6269</v>
      </c>
    </row>
    <row r="168" spans="1:51" x14ac:dyDescent="0.25">
      <c r="A168" s="11">
        <f>_FRED!A174</f>
        <v>39814</v>
      </c>
      <c r="B168">
        <f>VLOOKUP(Indices!$A168,_FRED!A$8:B$400,2,FALSE)</f>
        <v>-3.84</v>
      </c>
      <c r="C168">
        <f>VLOOKUP(Indices!$A168,_FRED!C$8:D$400,2,FALSE)</f>
        <v>1.5692900000000001</v>
      </c>
      <c r="D168">
        <f>VLOOKUP(Indices!$A168,_FRED!E$8:F$400,2,FALSE)</f>
        <v>8.3000000000000007</v>
      </c>
      <c r="E168">
        <f>VLOOKUP(Indices!$A168,_FRED!G$8:H$400,2,FALSE)</f>
        <v>-3.45546</v>
      </c>
      <c r="F168">
        <f>Yields!K168</f>
        <v>3.5567113442012008</v>
      </c>
      <c r="G168">
        <f>Yields!L168</f>
        <v>-3.1978565472967961</v>
      </c>
      <c r="H168">
        <f>Yields!M168</f>
        <v>-3.4684846565644385</v>
      </c>
      <c r="I168">
        <f>Yields!B168</f>
        <v>0.21</v>
      </c>
      <c r="J168">
        <f>Yields!C168</f>
        <v>0.4</v>
      </c>
      <c r="K168">
        <f>Yields!D168</f>
        <v>0.56999999999999995</v>
      </c>
      <c r="L168">
        <f>Yields!E168</f>
        <v>1.27</v>
      </c>
      <c r="M168">
        <f>Yields!F168</f>
        <v>1.76</v>
      </c>
      <c r="N168">
        <f>Yields!G168</f>
        <v>2.2400000000000002</v>
      </c>
      <c r="O168">
        <f>Yields!H168</f>
        <v>2.74</v>
      </c>
      <c r="P168">
        <f>VLOOKUP(Indices!$A168,_FRED!AA$8:AB$400,2,FALSE)</f>
        <v>1.7538499999999999</v>
      </c>
      <c r="Q168">
        <f>Yields!N168</f>
        <v>1.6259359343958282</v>
      </c>
      <c r="R168">
        <f>Yields!O168</f>
        <v>2.5431050792048961</v>
      </c>
      <c r="S168">
        <f>Yields!P168</f>
        <v>0.32895844603193725</v>
      </c>
      <c r="T168" s="13">
        <f t="shared" si="9"/>
        <v>0.21230000000000007</v>
      </c>
      <c r="U168" s="13">
        <f t="shared" si="10"/>
        <v>0.4023000000000001</v>
      </c>
      <c r="V168">
        <v>0.57230000000000003</v>
      </c>
      <c r="W168">
        <v>0.77559999999999996</v>
      </c>
      <c r="X168">
        <v>1.0647</v>
      </c>
      <c r="Y168">
        <v>1.3934</v>
      </c>
      <c r="Z168">
        <v>1.7295</v>
      </c>
      <c r="AA168">
        <v>2.0522</v>
      </c>
      <c r="AB168">
        <v>2.3488000000000002</v>
      </c>
      <c r="AC168">
        <v>2.6128</v>
      </c>
      <c r="AD168">
        <v>2.8418000000000001</v>
      </c>
      <c r="AE168">
        <v>3.0360999999999998</v>
      </c>
      <c r="AF168">
        <v>3.198</v>
      </c>
      <c r="AG168">
        <v>3.3302</v>
      </c>
      <c r="AH168">
        <v>3.4361999999999999</v>
      </c>
      <c r="AI168">
        <v>3.5192999999999999</v>
      </c>
      <c r="AJ168">
        <v>3.5829</v>
      </c>
      <c r="AK168">
        <v>3.6297999999999999</v>
      </c>
      <c r="AL168">
        <v>3.6627000000000001</v>
      </c>
      <c r="AM168">
        <v>3.6840000000000002</v>
      </c>
      <c r="AN168">
        <v>3.6957</v>
      </c>
      <c r="AO168">
        <v>3.6993999999999998</v>
      </c>
      <c r="AP168">
        <v>3.6968000000000001</v>
      </c>
      <c r="AQ168">
        <v>3.6888999999999998</v>
      </c>
      <c r="AR168">
        <v>3.6768999999999998</v>
      </c>
      <c r="AS168">
        <v>3.6616</v>
      </c>
      <c r="AT168">
        <v>3.6438000000000001</v>
      </c>
      <c r="AU168">
        <v>3.6240999999999999</v>
      </c>
      <c r="AV168">
        <v>3.6029</v>
      </c>
      <c r="AW168">
        <v>3.5807000000000002</v>
      </c>
      <c r="AX168">
        <v>3.5579000000000001</v>
      </c>
      <c r="AY168">
        <v>3.5346000000000002</v>
      </c>
    </row>
    <row r="169" spans="1:51" x14ac:dyDescent="0.25">
      <c r="A169" s="11">
        <f>_FRED!A175</f>
        <v>39904</v>
      </c>
      <c r="B169">
        <f>VLOOKUP(Indices!$A169,_FRED!A$8:B$400,2,FALSE)</f>
        <v>-2.66</v>
      </c>
      <c r="C169">
        <f>VLOOKUP(Indices!$A169,_FRED!C$8:D$400,2,FALSE)</f>
        <v>0.90913999999999995</v>
      </c>
      <c r="D169">
        <f>VLOOKUP(Indices!$A169,_FRED!E$8:F$400,2,FALSE)</f>
        <v>9.3000000000000007</v>
      </c>
      <c r="E169">
        <f>VLOOKUP(Indices!$A169,_FRED!G$8:H$400,2,FALSE)</f>
        <v>-4.0619100000000001</v>
      </c>
      <c r="F169">
        <f>Yields!K169</f>
        <v>4.4785774929145514</v>
      </c>
      <c r="G169">
        <f>Yields!L169</f>
        <v>-4.2526891847410315</v>
      </c>
      <c r="H169">
        <f>Yields!M169</f>
        <v>-4.287990183115225</v>
      </c>
      <c r="I169">
        <f>Yields!B169</f>
        <v>0.17</v>
      </c>
      <c r="J169">
        <f>Yields!C169</f>
        <v>0.32</v>
      </c>
      <c r="K169">
        <f>Yields!D169</f>
        <v>0.52</v>
      </c>
      <c r="L169">
        <f>Yields!E169</f>
        <v>1.5</v>
      </c>
      <c r="M169">
        <f>Yields!F169</f>
        <v>2.2400000000000002</v>
      </c>
      <c r="N169">
        <f>Yields!G169</f>
        <v>2.89</v>
      </c>
      <c r="O169">
        <f>Yields!H169</f>
        <v>3.32</v>
      </c>
      <c r="P169">
        <f>VLOOKUP(Indices!$A169,_FRED!AA$8:AB$400,2,FALSE)</f>
        <v>1.83</v>
      </c>
      <c r="Q169">
        <f>Yields!N169</f>
        <v>1.966941014380216</v>
      </c>
      <c r="R169">
        <f>Yields!O169</f>
        <v>3.3440715111202861</v>
      </c>
      <c r="S169">
        <f>Yields!P169</f>
        <v>0.60831674929643054</v>
      </c>
      <c r="T169" s="13">
        <f t="shared" si="9"/>
        <v>0.20810000000000003</v>
      </c>
      <c r="U169" s="13">
        <f t="shared" si="10"/>
        <v>0.35810000000000003</v>
      </c>
      <c r="V169">
        <v>0.55810000000000004</v>
      </c>
      <c r="W169">
        <v>1.0899000000000001</v>
      </c>
      <c r="X169">
        <v>1.6180000000000001</v>
      </c>
      <c r="Y169">
        <v>2.1082000000000001</v>
      </c>
      <c r="Z169">
        <v>2.5434000000000001</v>
      </c>
      <c r="AA169">
        <v>2.9173</v>
      </c>
      <c r="AB169">
        <v>3.2309000000000001</v>
      </c>
      <c r="AC169">
        <v>3.4885999999999999</v>
      </c>
      <c r="AD169">
        <v>3.6972</v>
      </c>
      <c r="AE169">
        <v>3.8635999999999999</v>
      </c>
      <c r="AF169">
        <v>3.9946000000000002</v>
      </c>
      <c r="AG169">
        <v>4.0964</v>
      </c>
      <c r="AH169">
        <v>4.1745000000000001</v>
      </c>
      <c r="AI169">
        <v>4.2333999999999996</v>
      </c>
      <c r="AJ169">
        <v>4.2770000000000001</v>
      </c>
      <c r="AK169">
        <v>4.3083999999999998</v>
      </c>
      <c r="AL169">
        <v>4.3303000000000003</v>
      </c>
      <c r="AM169">
        <v>4.3446999999999996</v>
      </c>
      <c r="AN169">
        <v>4.3533999999999997</v>
      </c>
      <c r="AO169">
        <v>4.3577000000000004</v>
      </c>
      <c r="AP169">
        <v>4.3586</v>
      </c>
      <c r="AQ169">
        <v>4.3570000000000002</v>
      </c>
      <c r="AR169">
        <v>4.3536000000000001</v>
      </c>
      <c r="AS169">
        <v>4.3487999999999998</v>
      </c>
      <c r="AT169">
        <v>4.3430999999999997</v>
      </c>
      <c r="AU169">
        <v>4.3368000000000002</v>
      </c>
      <c r="AV169">
        <v>4.3300999999999998</v>
      </c>
      <c r="AW169">
        <v>4.3232999999999997</v>
      </c>
      <c r="AX169">
        <v>4.3163</v>
      </c>
      <c r="AY169">
        <v>4.3094999999999999</v>
      </c>
    </row>
    <row r="170" spans="1:51" x14ac:dyDescent="0.25">
      <c r="A170" s="11">
        <f>_FRED!A176</f>
        <v>39995</v>
      </c>
      <c r="B170">
        <f>VLOOKUP(Indices!$A170,_FRED!A$8:B$400,2,FALSE)</f>
        <v>-0.79</v>
      </c>
      <c r="C170">
        <f>VLOOKUP(Indices!$A170,_FRED!C$8:D$400,2,FALSE)</f>
        <v>0.20066000000000001</v>
      </c>
      <c r="D170">
        <f>VLOOKUP(Indices!$A170,_FRED!E$8:F$400,2,FALSE)</f>
        <v>9.6</v>
      </c>
      <c r="E170">
        <f>VLOOKUP(Indices!$A170,_FRED!G$8:H$400,2,FALSE)</f>
        <v>-3.2844000000000002</v>
      </c>
      <c r="F170">
        <f>Yields!K170</f>
        <v>4.8329578522227532</v>
      </c>
      <c r="G170">
        <f>Yields!L170</f>
        <v>-4.7008776173301632</v>
      </c>
      <c r="H170">
        <f>Yields!M170</f>
        <v>-4.5942435722265724</v>
      </c>
      <c r="I170">
        <f>Yields!B170</f>
        <v>0.16</v>
      </c>
      <c r="J170">
        <f>Yields!C170</f>
        <v>0.25</v>
      </c>
      <c r="K170">
        <f>Yields!D170</f>
        <v>0.45</v>
      </c>
      <c r="L170">
        <f>Yields!E170</f>
        <v>1.56</v>
      </c>
      <c r="M170">
        <f>Yields!F170</f>
        <v>2.4700000000000002</v>
      </c>
      <c r="N170">
        <f>Yields!G170</f>
        <v>3.12</v>
      </c>
      <c r="O170">
        <f>Yields!H170</f>
        <v>3.52</v>
      </c>
      <c r="P170">
        <f>VLOOKUP(Indices!$A170,_FRED!AA$8:AB$400,2,FALSE)</f>
        <v>1.4804200000000001</v>
      </c>
      <c r="Q170">
        <f>Yields!N170</f>
        <v>2.0811764220088609</v>
      </c>
      <c r="R170">
        <f>Yields!O170</f>
        <v>3.6766470846754364</v>
      </c>
      <c r="S170">
        <f>Yields!P170</f>
        <v>0.75802231820552279</v>
      </c>
      <c r="T170" s="13">
        <f t="shared" si="9"/>
        <v>0.13059999999999997</v>
      </c>
      <c r="U170" s="13">
        <f t="shared" si="10"/>
        <v>0.22059999999999996</v>
      </c>
      <c r="V170">
        <v>0.42059999999999997</v>
      </c>
      <c r="W170">
        <v>0.92569999999999997</v>
      </c>
      <c r="X170">
        <v>1.4272</v>
      </c>
      <c r="Y170">
        <v>1.8934</v>
      </c>
      <c r="Z170">
        <v>2.3079999999999998</v>
      </c>
      <c r="AA170">
        <v>2.6652999999999998</v>
      </c>
      <c r="AB170">
        <v>2.9659</v>
      </c>
      <c r="AC170">
        <v>3.214</v>
      </c>
      <c r="AD170">
        <v>3.4156</v>
      </c>
      <c r="AE170">
        <v>3.5773000000000001</v>
      </c>
      <c r="AF170">
        <v>3.7052999999999998</v>
      </c>
      <c r="AG170">
        <v>3.8054999999999999</v>
      </c>
      <c r="AH170">
        <v>3.883</v>
      </c>
      <c r="AI170">
        <v>3.9420000000000002</v>
      </c>
      <c r="AJ170">
        <v>3.9862000000000002</v>
      </c>
      <c r="AK170">
        <v>4.0186999999999999</v>
      </c>
      <c r="AL170">
        <v>4.0419</v>
      </c>
      <c r="AM170">
        <v>4.0578000000000003</v>
      </c>
      <c r="AN170">
        <v>4.0679999999999996</v>
      </c>
      <c r="AO170">
        <v>4.0739000000000001</v>
      </c>
      <c r="AP170">
        <v>4.0763999999999996</v>
      </c>
      <c r="AQ170">
        <v>4.0763999999999996</v>
      </c>
      <c r="AR170">
        <v>4.0743999999999998</v>
      </c>
      <c r="AS170">
        <v>4.0711000000000004</v>
      </c>
      <c r="AT170">
        <v>4.0669000000000004</v>
      </c>
      <c r="AU170">
        <v>4.0618999999999996</v>
      </c>
      <c r="AV170">
        <v>4.0564999999999998</v>
      </c>
      <c r="AW170">
        <v>4.0509000000000004</v>
      </c>
      <c r="AX170">
        <v>4.0450999999999997</v>
      </c>
      <c r="AY170">
        <v>4.0392999999999999</v>
      </c>
    </row>
    <row r="171" spans="1:51" x14ac:dyDescent="0.25">
      <c r="A171" s="11">
        <f>_FRED!A177</f>
        <v>40087</v>
      </c>
      <c r="B171">
        <f>VLOOKUP(Indices!$A171,_FRED!A$8:B$400,2,FALSE)</f>
        <v>-0.49</v>
      </c>
      <c r="C171">
        <f>VLOOKUP(Indices!$A171,_FRED!C$8:D$400,2,FALSE)</f>
        <v>0.35465999999999998</v>
      </c>
      <c r="D171">
        <f>VLOOKUP(Indices!$A171,_FRED!E$8:F$400,2,FALSE)</f>
        <v>9.9</v>
      </c>
      <c r="E171">
        <f>VLOOKUP(Indices!$A171,_FRED!G$8:H$400,2,FALSE)</f>
        <v>-0.24079</v>
      </c>
      <c r="F171">
        <f>Yields!K171</f>
        <v>4.814792321531189</v>
      </c>
      <c r="G171">
        <f>Yields!L171</f>
        <v>-4.691148116515591</v>
      </c>
      <c r="H171">
        <f>Yields!M171</f>
        <v>-5.1217980220104176</v>
      </c>
      <c r="I171">
        <f>Yields!B171</f>
        <v>0.06</v>
      </c>
      <c r="J171">
        <f>Yields!C171</f>
        <v>0.16</v>
      </c>
      <c r="K171">
        <f>Yields!D171</f>
        <v>0.35</v>
      </c>
      <c r="L171">
        <f>Yields!E171</f>
        <v>1.39</v>
      </c>
      <c r="M171">
        <f>Yields!F171</f>
        <v>2.2999999999999998</v>
      </c>
      <c r="N171">
        <f>Yields!G171</f>
        <v>2.99</v>
      </c>
      <c r="O171">
        <f>Yields!H171</f>
        <v>3.46</v>
      </c>
      <c r="P171">
        <f>VLOOKUP(Indices!$A171,_FRED!AA$8:AB$400,2,FALSE)</f>
        <v>1.7502200000000001</v>
      </c>
      <c r="Q171">
        <f>Yields!N171</f>
        <v>1.9649894676778741</v>
      </c>
      <c r="R171">
        <f>Yields!O171</f>
        <v>3.7000406975153459</v>
      </c>
      <c r="S171">
        <f>Yields!P171</f>
        <v>0.65862753214681469</v>
      </c>
      <c r="T171" s="13">
        <f t="shared" si="9"/>
        <v>0.25640000000000002</v>
      </c>
      <c r="U171" s="13">
        <f t="shared" si="10"/>
        <v>0.35640000000000005</v>
      </c>
      <c r="V171">
        <v>0.5464</v>
      </c>
      <c r="W171">
        <v>1.1406000000000001</v>
      </c>
      <c r="X171">
        <v>1.6982999999999999</v>
      </c>
      <c r="Y171">
        <v>2.2021999999999999</v>
      </c>
      <c r="Z171">
        <v>2.6448</v>
      </c>
      <c r="AA171">
        <v>3.0253000000000001</v>
      </c>
      <c r="AB171">
        <v>3.3466999999999998</v>
      </c>
      <c r="AC171">
        <v>3.6141999999999999</v>
      </c>
      <c r="AD171">
        <v>3.8344</v>
      </c>
      <c r="AE171">
        <v>4.0136000000000003</v>
      </c>
      <c r="AF171">
        <v>4.1581000000000001</v>
      </c>
      <c r="AG171">
        <v>4.2735000000000003</v>
      </c>
      <c r="AH171">
        <v>4.3648999999999996</v>
      </c>
      <c r="AI171">
        <v>4.4366000000000003</v>
      </c>
      <c r="AJ171">
        <v>4.4920999999999998</v>
      </c>
      <c r="AK171">
        <v>4.5346000000000002</v>
      </c>
      <c r="AL171">
        <v>4.5664999999999996</v>
      </c>
      <c r="AM171">
        <v>4.59</v>
      </c>
      <c r="AN171">
        <v>4.6067999999999998</v>
      </c>
      <c r="AO171">
        <v>4.6182999999999996</v>
      </c>
      <c r="AP171">
        <v>4.6254999999999997</v>
      </c>
      <c r="AQ171">
        <v>4.6295000000000002</v>
      </c>
      <c r="AR171">
        <v>4.6308999999999996</v>
      </c>
      <c r="AS171">
        <v>4.6303999999999998</v>
      </c>
      <c r="AT171">
        <v>4.6284000000000001</v>
      </c>
      <c r="AU171">
        <v>4.6253000000000002</v>
      </c>
      <c r="AV171">
        <v>4.6214000000000004</v>
      </c>
      <c r="AW171">
        <v>4.6169000000000002</v>
      </c>
      <c r="AX171">
        <v>4.6120999999999999</v>
      </c>
      <c r="AY171">
        <v>4.6070000000000002</v>
      </c>
    </row>
    <row r="172" spans="1:51" x14ac:dyDescent="0.25">
      <c r="A172" s="11">
        <f>_FRED!A178</f>
        <v>40179</v>
      </c>
      <c r="B172">
        <f>VLOOKUP(Indices!$A172,_FRED!A$8:B$400,2,FALSE)</f>
        <v>-0.18</v>
      </c>
      <c r="C172">
        <f>VLOOKUP(Indices!$A172,_FRED!C$8:D$400,2,FALSE)</f>
        <v>0.45971000000000001</v>
      </c>
      <c r="D172">
        <f>VLOOKUP(Indices!$A172,_FRED!E$8:F$400,2,FALSE)</f>
        <v>9.8000000000000007</v>
      </c>
      <c r="E172">
        <f>VLOOKUP(Indices!$A172,_FRED!G$8:H$400,2,FALSE)</f>
        <v>1.5986100000000001</v>
      </c>
      <c r="F172">
        <f>Yields!K172</f>
        <v>5.1823463869751878</v>
      </c>
      <c r="G172">
        <f>Yields!L172</f>
        <v>-4.9868525560718204</v>
      </c>
      <c r="H172">
        <f>Yields!M172</f>
        <v>-5.7478611107603417</v>
      </c>
      <c r="I172">
        <f>Yields!B172</f>
        <v>0.11</v>
      </c>
      <c r="J172">
        <f>Yields!C172</f>
        <v>0.19</v>
      </c>
      <c r="K172">
        <f>Yields!D172</f>
        <v>0.36</v>
      </c>
      <c r="L172">
        <f>Yields!E172</f>
        <v>1.47</v>
      </c>
      <c r="M172">
        <f>Yields!F172</f>
        <v>2.4300000000000002</v>
      </c>
      <c r="N172">
        <f>Yields!G172</f>
        <v>3.16</v>
      </c>
      <c r="O172">
        <f>Yields!H172</f>
        <v>3.72</v>
      </c>
      <c r="P172">
        <f>VLOOKUP(Indices!$A172,_FRED!AA$8:AB$400,2,FALSE)</f>
        <v>1.3402400000000001</v>
      </c>
      <c r="Q172">
        <f>Yields!N172</f>
        <v>2.0941570000409819</v>
      </c>
      <c r="R172">
        <f>Yields!O172</f>
        <v>3.949049700214212</v>
      </c>
      <c r="S172">
        <f>Yields!P172</f>
        <v>0.6473686632916742</v>
      </c>
      <c r="T172" s="13">
        <f t="shared" si="9"/>
        <v>0.19119999999999998</v>
      </c>
      <c r="U172" s="13">
        <f t="shared" si="10"/>
        <v>0.2712</v>
      </c>
      <c r="V172">
        <v>0.44119999999999998</v>
      </c>
      <c r="W172">
        <v>0.99860000000000004</v>
      </c>
      <c r="X172">
        <v>1.5710999999999999</v>
      </c>
      <c r="Y172">
        <v>2.1006999999999998</v>
      </c>
      <c r="Z172">
        <v>2.5642999999999998</v>
      </c>
      <c r="AA172">
        <v>2.9573</v>
      </c>
      <c r="AB172">
        <v>3.2839999999999998</v>
      </c>
      <c r="AC172">
        <v>3.5524</v>
      </c>
      <c r="AD172">
        <v>3.7713000000000001</v>
      </c>
      <c r="AE172">
        <v>3.9493</v>
      </c>
      <c r="AF172">
        <v>4.0934999999999997</v>
      </c>
      <c r="AG172">
        <v>4.2103000000000002</v>
      </c>
      <c r="AH172">
        <v>4.3048000000000002</v>
      </c>
      <c r="AI172">
        <v>4.3813000000000004</v>
      </c>
      <c r="AJ172">
        <v>4.4431000000000003</v>
      </c>
      <c r="AK172">
        <v>4.4930000000000003</v>
      </c>
      <c r="AL172">
        <v>4.5331999999999999</v>
      </c>
      <c r="AM172">
        <v>4.5655000000000001</v>
      </c>
      <c r="AN172">
        <v>4.5914000000000001</v>
      </c>
      <c r="AO172">
        <v>4.6120999999999999</v>
      </c>
      <c r="AP172">
        <v>4.6284000000000001</v>
      </c>
      <c r="AQ172">
        <v>4.6413000000000002</v>
      </c>
      <c r="AR172">
        <v>4.6512000000000002</v>
      </c>
      <c r="AS172">
        <v>4.6589</v>
      </c>
      <c r="AT172">
        <v>4.6646000000000001</v>
      </c>
      <c r="AU172">
        <v>4.6687000000000003</v>
      </c>
      <c r="AV172">
        <v>4.6715</v>
      </c>
      <c r="AW172">
        <v>4.6733000000000002</v>
      </c>
      <c r="AX172">
        <v>4.6742999999999997</v>
      </c>
      <c r="AY172">
        <v>4.6745999999999999</v>
      </c>
    </row>
    <row r="173" spans="1:51" x14ac:dyDescent="0.25">
      <c r="A173" s="11">
        <f>_FRED!A179</f>
        <v>40269</v>
      </c>
      <c r="B173">
        <f>VLOOKUP(Indices!$A173,_FRED!A$8:B$400,2,FALSE)</f>
        <v>0.36</v>
      </c>
      <c r="C173">
        <f>VLOOKUP(Indices!$A173,_FRED!C$8:D$400,2,FALSE)</f>
        <v>1.07413</v>
      </c>
      <c r="D173">
        <f>VLOOKUP(Indices!$A173,_FRED!E$8:F$400,2,FALSE)</f>
        <v>9.6</v>
      </c>
      <c r="E173">
        <f>VLOOKUP(Indices!$A173,_FRED!G$8:H$400,2,FALSE)</f>
        <v>2.7187999999999999</v>
      </c>
      <c r="F173">
        <f>Yields!K173</f>
        <v>4.8447919816238381</v>
      </c>
      <c r="G173">
        <f>Yields!L173</f>
        <v>-4.5840269751653642</v>
      </c>
      <c r="H173">
        <f>Yields!M173</f>
        <v>-5.4799380400113771</v>
      </c>
      <c r="I173">
        <f>Yields!B173</f>
        <v>0.15</v>
      </c>
      <c r="J173">
        <f>Yields!C173</f>
        <v>0.22</v>
      </c>
      <c r="K173">
        <f>Yields!D173</f>
        <v>0.38</v>
      </c>
      <c r="L173">
        <f>Yields!E173</f>
        <v>1.38</v>
      </c>
      <c r="M173">
        <f>Yields!F173</f>
        <v>2.25</v>
      </c>
      <c r="N173">
        <f>Yields!G173</f>
        <v>2.94</v>
      </c>
      <c r="O173">
        <f>Yields!H173</f>
        <v>3.49</v>
      </c>
      <c r="P173">
        <f>VLOOKUP(Indices!$A173,_FRED!AA$8:AB$400,2,FALSE)</f>
        <v>0.95291999999999999</v>
      </c>
      <c r="Q173">
        <f>Yields!N173</f>
        <v>1.9685370784745486</v>
      </c>
      <c r="R173">
        <f>Yields!O173</f>
        <v>3.6425151626548522</v>
      </c>
      <c r="S173">
        <f>Yields!P173</f>
        <v>0.55255277420601701</v>
      </c>
      <c r="T173" s="13">
        <f t="shared" si="9"/>
        <v>0.1177</v>
      </c>
      <c r="U173" s="13">
        <f t="shared" si="10"/>
        <v>0.18770000000000001</v>
      </c>
      <c r="V173">
        <v>0.34770000000000001</v>
      </c>
      <c r="W173">
        <v>0.60840000000000005</v>
      </c>
      <c r="X173">
        <v>1.0006999999999999</v>
      </c>
      <c r="Y173">
        <v>1.4195</v>
      </c>
      <c r="Z173">
        <v>1.8148</v>
      </c>
      <c r="AA173">
        <v>2.1661999999999999</v>
      </c>
      <c r="AB173">
        <v>2.4687999999999999</v>
      </c>
      <c r="AC173">
        <v>2.7246000000000001</v>
      </c>
      <c r="AD173">
        <v>2.9386999999999999</v>
      </c>
      <c r="AE173">
        <v>3.1168</v>
      </c>
      <c r="AF173">
        <v>3.2644000000000002</v>
      </c>
      <c r="AG173">
        <v>3.3866999999999998</v>
      </c>
      <c r="AH173">
        <v>3.4876999999999998</v>
      </c>
      <c r="AI173">
        <v>3.5710999999999999</v>
      </c>
      <c r="AJ173">
        <v>3.6398000000000001</v>
      </c>
      <c r="AK173">
        <v>3.6962999999999999</v>
      </c>
      <c r="AL173">
        <v>3.7425000000000002</v>
      </c>
      <c r="AM173">
        <v>3.7801999999999998</v>
      </c>
      <c r="AN173">
        <v>3.8106</v>
      </c>
      <c r="AO173">
        <v>3.835</v>
      </c>
      <c r="AP173">
        <v>3.8544</v>
      </c>
      <c r="AQ173">
        <v>3.8694000000000002</v>
      </c>
      <c r="AR173">
        <v>3.8807999999999998</v>
      </c>
      <c r="AS173">
        <v>3.8892000000000002</v>
      </c>
      <c r="AT173">
        <v>3.8950999999999998</v>
      </c>
      <c r="AU173">
        <v>3.8986999999999998</v>
      </c>
      <c r="AV173">
        <v>3.9005999999999998</v>
      </c>
      <c r="AW173">
        <v>3.9009</v>
      </c>
      <c r="AX173">
        <v>3.8999000000000001</v>
      </c>
      <c r="AY173">
        <v>3.8978999999999999</v>
      </c>
    </row>
    <row r="174" spans="1:51" x14ac:dyDescent="0.25">
      <c r="A174" s="11">
        <f>_FRED!A180</f>
        <v>40360</v>
      </c>
      <c r="B174">
        <f>VLOOKUP(Indices!$A174,_FRED!A$8:B$400,2,FALSE)</f>
        <v>0</v>
      </c>
      <c r="C174">
        <f>VLOOKUP(Indices!$A174,_FRED!C$8:D$400,2,FALSE)</f>
        <v>1.5579799999999999</v>
      </c>
      <c r="D174">
        <f>VLOOKUP(Indices!$A174,_FRED!E$8:F$400,2,FALSE)</f>
        <v>9.5</v>
      </c>
      <c r="E174">
        <f>VLOOKUP(Indices!$A174,_FRED!G$8:H$400,2,FALSE)</f>
        <v>3.07585</v>
      </c>
      <c r="F174">
        <f>Yields!K174</f>
        <v>3.9877719170392889</v>
      </c>
      <c r="G174">
        <f>Yields!L174</f>
        <v>-3.5037505714481263</v>
      </c>
      <c r="H174">
        <f>Yields!M174</f>
        <v>-5.8680033872583337</v>
      </c>
      <c r="I174">
        <f>Yields!B174</f>
        <v>0.15</v>
      </c>
      <c r="J174">
        <f>Yields!C174</f>
        <v>0.2</v>
      </c>
      <c r="K174">
        <f>Yields!D174</f>
        <v>0.27</v>
      </c>
      <c r="L174">
        <f>Yields!E174</f>
        <v>0.83</v>
      </c>
      <c r="M174">
        <f>Yields!F174</f>
        <v>1.55</v>
      </c>
      <c r="N174">
        <f>Yields!G174</f>
        <v>2.19</v>
      </c>
      <c r="O174">
        <f>Yields!H174</f>
        <v>2.78</v>
      </c>
      <c r="P174">
        <f>VLOOKUP(Indices!$A174,_FRED!AA$8:AB$400,2,FALSE)</f>
        <v>0.89634000000000003</v>
      </c>
      <c r="Q174">
        <f>Yields!N174</f>
        <v>1.4625500960370927</v>
      </c>
      <c r="R174">
        <f>Yields!O174</f>
        <v>2.8735392424730084</v>
      </c>
      <c r="S174">
        <f>Yields!P174</f>
        <v>0.15714643957581709</v>
      </c>
      <c r="T174" s="13">
        <f t="shared" si="9"/>
        <v>0.15819999999999998</v>
      </c>
      <c r="U174" s="13">
        <f t="shared" si="10"/>
        <v>0.2082</v>
      </c>
      <c r="V174">
        <v>0.2782</v>
      </c>
      <c r="W174">
        <v>0.39179999999999998</v>
      </c>
      <c r="X174">
        <v>0.64929999999999999</v>
      </c>
      <c r="Y174">
        <v>0.97219999999999995</v>
      </c>
      <c r="Z174">
        <v>1.3115000000000001</v>
      </c>
      <c r="AA174">
        <v>1.6383000000000001</v>
      </c>
      <c r="AB174">
        <v>1.9375</v>
      </c>
      <c r="AC174">
        <v>2.2027000000000001</v>
      </c>
      <c r="AD174">
        <v>2.4327000000000001</v>
      </c>
      <c r="AE174">
        <v>2.6293000000000002</v>
      </c>
      <c r="AF174">
        <v>2.7957999999999998</v>
      </c>
      <c r="AG174">
        <v>2.9361000000000002</v>
      </c>
      <c r="AH174">
        <v>3.0537999999999998</v>
      </c>
      <c r="AI174">
        <v>3.1526000000000001</v>
      </c>
      <c r="AJ174">
        <v>3.2355</v>
      </c>
      <c r="AK174">
        <v>3.3054000000000001</v>
      </c>
      <c r="AL174">
        <v>3.3643999999999998</v>
      </c>
      <c r="AM174">
        <v>3.4146000000000001</v>
      </c>
      <c r="AN174">
        <v>3.4575</v>
      </c>
      <c r="AO174">
        <v>3.4943</v>
      </c>
      <c r="AP174">
        <v>3.5261999999999998</v>
      </c>
      <c r="AQ174">
        <v>3.5539000000000001</v>
      </c>
      <c r="AR174">
        <v>3.5783</v>
      </c>
      <c r="AS174">
        <v>3.5998000000000001</v>
      </c>
      <c r="AT174">
        <v>3.6189</v>
      </c>
      <c r="AU174">
        <v>3.6358999999999999</v>
      </c>
      <c r="AV174">
        <v>3.6513</v>
      </c>
      <c r="AW174">
        <v>3.6652</v>
      </c>
      <c r="AX174">
        <v>3.6778</v>
      </c>
      <c r="AY174">
        <v>3.6894</v>
      </c>
    </row>
    <row r="175" spans="1:51" x14ac:dyDescent="0.25">
      <c r="A175" s="11">
        <f>_FRED!A181</f>
        <v>40452</v>
      </c>
      <c r="B175">
        <f>VLOOKUP(Indices!$A175,_FRED!A$8:B$400,2,FALSE)</f>
        <v>-0.2</v>
      </c>
      <c r="C175">
        <f>VLOOKUP(Indices!$A175,_FRED!C$8:D$400,2,FALSE)</f>
        <v>1.7769999999999999</v>
      </c>
      <c r="D175">
        <f>VLOOKUP(Indices!$A175,_FRED!E$8:F$400,2,FALSE)</f>
        <v>9.5</v>
      </c>
      <c r="E175">
        <f>VLOOKUP(Indices!$A175,_FRED!G$8:H$400,2,FALSE)</f>
        <v>2.7307299999999999</v>
      </c>
      <c r="F175">
        <f>Yields!K175</f>
        <v>4.165688732761593</v>
      </c>
      <c r="G175">
        <f>Yields!L175</f>
        <v>-3.5882710964926972</v>
      </c>
      <c r="H175">
        <f>Yields!M175</f>
        <v>-6.6119959981942813</v>
      </c>
      <c r="I175">
        <f>Yields!B175</f>
        <v>0.14000000000000001</v>
      </c>
      <c r="J175">
        <f>Yields!C175</f>
        <v>0.18</v>
      </c>
      <c r="K175">
        <f>Yields!D175</f>
        <v>0.26</v>
      </c>
      <c r="L175">
        <f>Yields!E175</f>
        <v>0.75</v>
      </c>
      <c r="M175">
        <f>Yields!F175</f>
        <v>1.5</v>
      </c>
      <c r="N175">
        <f>Yields!G175</f>
        <v>2.19</v>
      </c>
      <c r="O175">
        <f>Yields!H175</f>
        <v>2.88</v>
      </c>
      <c r="P175">
        <f>VLOOKUP(Indices!$A175,_FRED!AA$8:AB$400,2,FALSE)</f>
        <v>0.64527000000000001</v>
      </c>
      <c r="Q175">
        <f>Yields!N175</f>
        <v>1.4632211825628347</v>
      </c>
      <c r="R175">
        <f>Yields!O175</f>
        <v>2.9775776112852905</v>
      </c>
      <c r="S175">
        <f>Yields!P175</f>
        <v>5.0937634694341982E-2</v>
      </c>
      <c r="T175" s="13">
        <f t="shared" si="9"/>
        <v>0.1835</v>
      </c>
      <c r="U175" s="13">
        <f t="shared" si="10"/>
        <v>0.22349999999999998</v>
      </c>
      <c r="V175">
        <v>0.30349999999999999</v>
      </c>
      <c r="W175">
        <v>0.59540000000000004</v>
      </c>
      <c r="X175">
        <v>1.0569</v>
      </c>
      <c r="Y175">
        <v>1.5401</v>
      </c>
      <c r="Z175">
        <v>1.9847999999999999</v>
      </c>
      <c r="AA175">
        <v>2.3717000000000001</v>
      </c>
      <c r="AB175">
        <v>2.6998000000000002</v>
      </c>
      <c r="AC175">
        <v>2.9748999999999999</v>
      </c>
      <c r="AD175">
        <v>3.2046000000000001</v>
      </c>
      <c r="AE175">
        <v>3.3963000000000001</v>
      </c>
      <c r="AF175">
        <v>3.5565000000000002</v>
      </c>
      <c r="AG175">
        <v>3.6905000000000001</v>
      </c>
      <c r="AH175">
        <v>3.8029000000000002</v>
      </c>
      <c r="AI175">
        <v>3.8971</v>
      </c>
      <c r="AJ175">
        <v>3.9762</v>
      </c>
      <c r="AK175">
        <v>4.0425000000000004</v>
      </c>
      <c r="AL175">
        <v>4.0979999999999999</v>
      </c>
      <c r="AM175">
        <v>4.1443000000000003</v>
      </c>
      <c r="AN175">
        <v>4.1828000000000003</v>
      </c>
      <c r="AO175">
        <v>4.2146999999999997</v>
      </c>
      <c r="AP175">
        <v>4.2408000000000001</v>
      </c>
      <c r="AQ175">
        <v>4.2621000000000002</v>
      </c>
      <c r="AR175">
        <v>4.2792000000000003</v>
      </c>
      <c r="AS175">
        <v>4.2927</v>
      </c>
      <c r="AT175">
        <v>4.3030999999999997</v>
      </c>
      <c r="AU175">
        <v>4.3108000000000004</v>
      </c>
      <c r="AV175">
        <v>4.3163</v>
      </c>
      <c r="AW175">
        <v>4.3198999999999996</v>
      </c>
      <c r="AX175">
        <v>4.3216999999999999</v>
      </c>
      <c r="AY175">
        <v>4.3220999999999998</v>
      </c>
    </row>
    <row r="176" spans="1:51" x14ac:dyDescent="0.25">
      <c r="A176" s="11">
        <f>_FRED!A182</f>
        <v>40544</v>
      </c>
      <c r="B176">
        <f>VLOOKUP(Indices!$A176,_FRED!A$8:B$400,2,FALSE)</f>
        <v>-0.02</v>
      </c>
      <c r="C176">
        <f>VLOOKUP(Indices!$A176,_FRED!C$8:D$400,2,FALSE)</f>
        <v>1.8672500000000001</v>
      </c>
      <c r="D176">
        <f>VLOOKUP(Indices!$A176,_FRED!E$8:F$400,2,FALSE)</f>
        <v>9</v>
      </c>
      <c r="E176">
        <f>VLOOKUP(Indices!$A176,_FRED!G$8:H$400,2,FALSE)</f>
        <v>1.8932100000000001</v>
      </c>
      <c r="F176">
        <f>Yields!K176</f>
        <v>4.9330883803057564</v>
      </c>
      <c r="G176">
        <f>Yields!L176</f>
        <v>-4.5797954287784357</v>
      </c>
      <c r="H176">
        <f>Yields!M176</f>
        <v>-6.4643810279242899</v>
      </c>
      <c r="I176">
        <f>Yields!B176</f>
        <v>0.13</v>
      </c>
      <c r="J176">
        <f>Yields!C176</f>
        <v>0.17</v>
      </c>
      <c r="K176">
        <f>Yields!D176</f>
        <v>0.27</v>
      </c>
      <c r="L176">
        <f>Yields!E176</f>
        <v>1.1599999999999999</v>
      </c>
      <c r="M176">
        <f>Yields!F176</f>
        <v>2.12</v>
      </c>
      <c r="N176">
        <f>Yields!G176</f>
        <v>2.82</v>
      </c>
      <c r="O176">
        <f>Yields!H176</f>
        <v>3.46</v>
      </c>
      <c r="P176">
        <f>VLOOKUP(Indices!$A176,_FRED!AA$8:AB$400,2,FALSE)</f>
        <v>1.10595</v>
      </c>
      <c r="Q176">
        <f>Yields!N176</f>
        <v>1.8652191977991279</v>
      </c>
      <c r="R176">
        <f>Yields!O176</f>
        <v>3.685795494430498</v>
      </c>
      <c r="S176">
        <f>Yields!P176</f>
        <v>0.42412762692439276</v>
      </c>
      <c r="T176" s="13">
        <f t="shared" si="9"/>
        <v>0.19219999999999998</v>
      </c>
      <c r="U176" s="13">
        <f t="shared" si="10"/>
        <v>0.23219999999999999</v>
      </c>
      <c r="V176">
        <v>0.3322</v>
      </c>
      <c r="W176">
        <v>0.77649999999999997</v>
      </c>
      <c r="X176">
        <v>1.2976000000000001</v>
      </c>
      <c r="Y176">
        <v>1.7908999999999999</v>
      </c>
      <c r="Z176">
        <v>2.2227999999999999</v>
      </c>
      <c r="AA176">
        <v>2.5893000000000002</v>
      </c>
      <c r="AB176">
        <v>2.8967000000000001</v>
      </c>
      <c r="AC176">
        <v>3.1539000000000001</v>
      </c>
      <c r="AD176">
        <v>3.3696999999999999</v>
      </c>
      <c r="AE176">
        <v>3.5512999999999999</v>
      </c>
      <c r="AF176">
        <v>3.7046999999999999</v>
      </c>
      <c r="AG176">
        <v>3.8347000000000002</v>
      </c>
      <c r="AH176">
        <v>3.9451000000000001</v>
      </c>
      <c r="AI176">
        <v>4.0389999999999997</v>
      </c>
      <c r="AJ176">
        <v>4.1189999999999998</v>
      </c>
      <c r="AK176">
        <v>4.1870000000000003</v>
      </c>
      <c r="AL176">
        <v>4.2447999999999997</v>
      </c>
      <c r="AM176">
        <v>4.2938000000000001</v>
      </c>
      <c r="AN176">
        <v>4.3352000000000004</v>
      </c>
      <c r="AO176">
        <v>4.3701999999999996</v>
      </c>
      <c r="AP176">
        <v>4.3994</v>
      </c>
      <c r="AQ176">
        <v>4.4237000000000002</v>
      </c>
      <c r="AR176">
        <v>4.4438000000000004</v>
      </c>
      <c r="AS176">
        <v>4.4602000000000004</v>
      </c>
      <c r="AT176">
        <v>4.4733999999999998</v>
      </c>
      <c r="AU176">
        <v>4.4836999999999998</v>
      </c>
      <c r="AV176">
        <v>4.4916999999999998</v>
      </c>
      <c r="AW176">
        <v>4.4974999999999996</v>
      </c>
      <c r="AX176">
        <v>4.5015000000000001</v>
      </c>
      <c r="AY176">
        <v>4.5038999999999998</v>
      </c>
    </row>
    <row r="177" spans="1:51" x14ac:dyDescent="0.25">
      <c r="A177" s="11">
        <f>_FRED!A183</f>
        <v>40634</v>
      </c>
      <c r="B177">
        <f>VLOOKUP(Indices!$A177,_FRED!A$8:B$400,2,FALSE)</f>
        <v>-0.23</v>
      </c>
      <c r="C177">
        <f>VLOOKUP(Indices!$A177,_FRED!C$8:D$400,2,FALSE)</f>
        <v>2.1561300000000001</v>
      </c>
      <c r="D177">
        <f>VLOOKUP(Indices!$A177,_FRED!E$8:F$400,2,FALSE)</f>
        <v>9.1</v>
      </c>
      <c r="E177">
        <f>VLOOKUP(Indices!$A177,_FRED!G$8:H$400,2,FALSE)</f>
        <v>1.65266</v>
      </c>
      <c r="F177">
        <f>Yields!K177</f>
        <v>4.6154746588152955</v>
      </c>
      <c r="G177">
        <f>Yields!L177</f>
        <v>-4.2590860276055196</v>
      </c>
      <c r="H177">
        <f>Yields!M177</f>
        <v>-6.5389369699020365</v>
      </c>
      <c r="I177">
        <f>Yields!B177</f>
        <v>0.05</v>
      </c>
      <c r="J177">
        <f>Yields!C177</f>
        <v>0.1</v>
      </c>
      <c r="K177">
        <f>Yields!D177</f>
        <v>0.2</v>
      </c>
      <c r="L177">
        <f>Yields!E177</f>
        <v>0.94</v>
      </c>
      <c r="M177">
        <f>Yields!F177</f>
        <v>1.85</v>
      </c>
      <c r="N177">
        <f>Yields!G177</f>
        <v>2.54</v>
      </c>
      <c r="O177">
        <f>Yields!H177</f>
        <v>3.2</v>
      </c>
      <c r="P177">
        <f>VLOOKUP(Indices!$A177,_FRED!AA$8:AB$400,2,FALSE)</f>
        <v>1.4511799999999999</v>
      </c>
      <c r="Q177">
        <f>Yields!N177</f>
        <v>1.660574119329598</v>
      </c>
      <c r="R177">
        <f>Yields!O177</f>
        <v>3.4583338180588901</v>
      </c>
      <c r="S177">
        <f>Yields!P177</f>
        <v>0.29939240516103638</v>
      </c>
      <c r="T177" s="13">
        <f t="shared" si="9"/>
        <v>7.1599999999999983E-2</v>
      </c>
      <c r="U177" s="13">
        <f t="shared" si="10"/>
        <v>0.12159999999999999</v>
      </c>
      <c r="V177">
        <v>0.22159999999999999</v>
      </c>
      <c r="W177">
        <v>0.48080000000000001</v>
      </c>
      <c r="X177">
        <v>0.86729999999999996</v>
      </c>
      <c r="Y177">
        <v>1.2999000000000001</v>
      </c>
      <c r="Z177">
        <v>1.7292000000000001</v>
      </c>
      <c r="AA177">
        <v>2.1278000000000001</v>
      </c>
      <c r="AB177">
        <v>2.4830000000000001</v>
      </c>
      <c r="AC177">
        <v>2.7909000000000002</v>
      </c>
      <c r="AD177">
        <v>3.0529000000000002</v>
      </c>
      <c r="AE177">
        <v>3.2732000000000001</v>
      </c>
      <c r="AF177">
        <v>3.4567999999999999</v>
      </c>
      <c r="AG177">
        <v>3.6092</v>
      </c>
      <c r="AH177">
        <v>3.7353999999999998</v>
      </c>
      <c r="AI177">
        <v>3.8397999999999999</v>
      </c>
      <c r="AJ177">
        <v>3.9264000000000001</v>
      </c>
      <c r="AK177">
        <v>3.9984999999999999</v>
      </c>
      <c r="AL177">
        <v>4.0586000000000002</v>
      </c>
      <c r="AM177">
        <v>4.1092000000000004</v>
      </c>
      <c r="AN177">
        <v>4.1517999999999997</v>
      </c>
      <c r="AO177">
        <v>4.1881000000000004</v>
      </c>
      <c r="AP177">
        <v>4.2191999999999998</v>
      </c>
      <c r="AQ177">
        <v>4.2460000000000004</v>
      </c>
      <c r="AR177">
        <v>4.2693000000000003</v>
      </c>
      <c r="AS177">
        <v>4.2896999999999998</v>
      </c>
      <c r="AT177">
        <v>4.3076999999999996</v>
      </c>
      <c r="AU177">
        <v>4.3236999999999997</v>
      </c>
      <c r="AV177">
        <v>4.3379000000000003</v>
      </c>
      <c r="AW177">
        <v>4.3507999999999996</v>
      </c>
      <c r="AX177">
        <v>4.3624000000000001</v>
      </c>
      <c r="AY177">
        <v>4.3728999999999996</v>
      </c>
    </row>
    <row r="178" spans="1:51" x14ac:dyDescent="0.25">
      <c r="A178" s="11">
        <f>_FRED!A184</f>
        <v>40725</v>
      </c>
      <c r="B178">
        <f>VLOOKUP(Indices!$A178,_FRED!A$8:B$400,2,FALSE)</f>
        <v>-0.06</v>
      </c>
      <c r="C178">
        <f>VLOOKUP(Indices!$A178,_FRED!C$8:D$400,2,FALSE)</f>
        <v>2.3060499999999999</v>
      </c>
      <c r="D178">
        <f>VLOOKUP(Indices!$A178,_FRED!E$8:F$400,2,FALSE)</f>
        <v>9</v>
      </c>
      <c r="E178">
        <f>VLOOKUP(Indices!$A178,_FRED!G$8:H$400,2,FALSE)</f>
        <v>1.18285</v>
      </c>
      <c r="F178">
        <f>Yields!K178</f>
        <v>3.5628591307013151</v>
      </c>
      <c r="G178">
        <f>Yields!L178</f>
        <v>-3.0743806816780537</v>
      </c>
      <c r="H178">
        <f>Yields!M178</f>
        <v>-6.1906445101921825</v>
      </c>
      <c r="I178">
        <f>Yields!B178</f>
        <v>0.03</v>
      </c>
      <c r="J178">
        <f>Yields!C178</f>
        <v>0.06</v>
      </c>
      <c r="K178">
        <f>Yields!D178</f>
        <v>0.13</v>
      </c>
      <c r="L178">
        <f>Yields!E178</f>
        <v>0.47</v>
      </c>
      <c r="M178">
        <f>Yields!F178</f>
        <v>1.1399999999999999</v>
      </c>
      <c r="N178">
        <f>Yields!G178</f>
        <v>1.76</v>
      </c>
      <c r="O178">
        <f>Yields!H178</f>
        <v>2.41</v>
      </c>
      <c r="P178">
        <f>VLOOKUP(Indices!$A178,_FRED!AA$8:AB$400,2,FALSE)</f>
        <v>1.89818</v>
      </c>
      <c r="Q178">
        <f>Yields!N178</f>
        <v>1.145352827337438</v>
      </c>
      <c r="R178">
        <f>Yields!O178</f>
        <v>2.5798677197174982</v>
      </c>
      <c r="S178">
        <f>Yields!P178</f>
        <v>-4.2513212025351743E-2</v>
      </c>
      <c r="T178" s="13">
        <f t="shared" si="9"/>
        <v>7.3999999999999982E-2</v>
      </c>
      <c r="U178" s="13">
        <f t="shared" si="10"/>
        <v>0.10399999999999998</v>
      </c>
      <c r="V178">
        <v>0.17399999999999999</v>
      </c>
      <c r="W178">
        <v>0.2853</v>
      </c>
      <c r="X178">
        <v>0.4728</v>
      </c>
      <c r="Y178">
        <v>0.70109999999999995</v>
      </c>
      <c r="Z178">
        <v>0.94530000000000003</v>
      </c>
      <c r="AA178">
        <v>1.1886000000000001</v>
      </c>
      <c r="AB178">
        <v>1.4202999999999999</v>
      </c>
      <c r="AC178">
        <v>1.6342000000000001</v>
      </c>
      <c r="AD178">
        <v>1.827</v>
      </c>
      <c r="AE178">
        <v>1.9979</v>
      </c>
      <c r="AF178">
        <v>2.1474000000000002</v>
      </c>
      <c r="AG178">
        <v>2.2766000000000002</v>
      </c>
      <c r="AH178">
        <v>2.3874</v>
      </c>
      <c r="AI178">
        <v>2.4815999999999998</v>
      </c>
      <c r="AJ178">
        <v>2.5613000000000001</v>
      </c>
      <c r="AK178">
        <v>2.6282999999999999</v>
      </c>
      <c r="AL178">
        <v>2.6844000000000001</v>
      </c>
      <c r="AM178">
        <v>2.7311999999999999</v>
      </c>
      <c r="AN178">
        <v>2.77</v>
      </c>
      <c r="AO178">
        <v>2.802</v>
      </c>
      <c r="AP178">
        <v>2.8283999999999998</v>
      </c>
      <c r="AQ178">
        <v>2.85</v>
      </c>
      <c r="AR178">
        <v>2.8677000000000001</v>
      </c>
      <c r="AS178">
        <v>2.8820000000000001</v>
      </c>
      <c r="AT178">
        <v>2.8936000000000002</v>
      </c>
      <c r="AU178">
        <v>2.9028999999999998</v>
      </c>
      <c r="AV178">
        <v>2.9104000000000001</v>
      </c>
      <c r="AW178">
        <v>2.9161999999999999</v>
      </c>
      <c r="AX178">
        <v>2.9207999999999998</v>
      </c>
      <c r="AY178">
        <v>2.9243999999999999</v>
      </c>
    </row>
    <row r="179" spans="1:51" x14ac:dyDescent="0.25">
      <c r="A179" s="11">
        <f>_FRED!A185</f>
        <v>40817</v>
      </c>
      <c r="B179">
        <f>VLOOKUP(Indices!$A179,_FRED!A$8:B$400,2,FALSE)</f>
        <v>-0.11</v>
      </c>
      <c r="C179">
        <f>VLOOKUP(Indices!$A179,_FRED!C$8:D$400,2,FALSE)</f>
        <v>1.93038</v>
      </c>
      <c r="D179">
        <f>VLOOKUP(Indices!$A179,_FRED!E$8:F$400,2,FALSE)</f>
        <v>8.6</v>
      </c>
      <c r="E179">
        <f>VLOOKUP(Indices!$A179,_FRED!G$8:H$400,2,FALSE)</f>
        <v>1.6821699999999999</v>
      </c>
      <c r="F179">
        <f>Yields!K179</f>
        <v>3.0142088744388484</v>
      </c>
      <c r="G179">
        <f>Yields!L179</f>
        <v>-2.6161308223727389</v>
      </c>
      <c r="H179">
        <f>Yields!M179</f>
        <v>-5.1860546636448994</v>
      </c>
      <c r="I179">
        <f>Yields!B179</f>
        <v>0.01</v>
      </c>
      <c r="J179">
        <f>Yields!C179</f>
        <v>0.05</v>
      </c>
      <c r="K179">
        <f>Yields!D179</f>
        <v>0.11</v>
      </c>
      <c r="L179">
        <f>Yields!E179</f>
        <v>0.42</v>
      </c>
      <c r="M179">
        <f>Yields!F179</f>
        <v>0.95</v>
      </c>
      <c r="N179">
        <f>Yields!G179</f>
        <v>1.5</v>
      </c>
      <c r="O179">
        <f>Yields!H179</f>
        <v>2.0499999999999998</v>
      </c>
      <c r="P179">
        <f>VLOOKUP(Indices!$A179,_FRED!AA$8:AB$400,2,FALSE)</f>
        <v>2.1746300000000001</v>
      </c>
      <c r="Q179">
        <f>Yields!N179</f>
        <v>0.9737245406227546</v>
      </c>
      <c r="R179">
        <f>Yields!O179</f>
        <v>2.1933978550004429</v>
      </c>
      <c r="S179">
        <f>Yields!P179</f>
        <v>-3.5750447616033965E-2</v>
      </c>
      <c r="T179" s="13">
        <f t="shared" si="9"/>
        <v>4.929999999999999E-2</v>
      </c>
      <c r="U179" s="13">
        <f t="shared" si="10"/>
        <v>8.929999999999999E-2</v>
      </c>
      <c r="V179">
        <v>0.14929999999999999</v>
      </c>
      <c r="W179">
        <v>0.24249999999999999</v>
      </c>
      <c r="X179">
        <v>0.41599999999999998</v>
      </c>
      <c r="Y179">
        <v>0.63419999999999999</v>
      </c>
      <c r="Z179">
        <v>0.87190000000000001</v>
      </c>
      <c r="AA179">
        <v>1.1114999999999999</v>
      </c>
      <c r="AB179">
        <v>1.3419000000000001</v>
      </c>
      <c r="AC179">
        <v>1.5561</v>
      </c>
      <c r="AD179">
        <v>1.7505999999999999</v>
      </c>
      <c r="AE179">
        <v>1.9238999999999999</v>
      </c>
      <c r="AF179">
        <v>2.0762</v>
      </c>
      <c r="AG179">
        <v>2.2084999999999999</v>
      </c>
      <c r="AH179">
        <v>2.3222999999999998</v>
      </c>
      <c r="AI179">
        <v>2.4196</v>
      </c>
      <c r="AJ179">
        <v>2.5019999999999998</v>
      </c>
      <c r="AK179">
        <v>2.5716000000000001</v>
      </c>
      <c r="AL179">
        <v>2.63</v>
      </c>
      <c r="AM179">
        <v>2.6787999999999998</v>
      </c>
      <c r="AN179">
        <v>2.7193000000000001</v>
      </c>
      <c r="AO179">
        <v>2.7528000000000001</v>
      </c>
      <c r="AP179">
        <v>2.7804000000000002</v>
      </c>
      <c r="AQ179">
        <v>2.8031000000000001</v>
      </c>
      <c r="AR179">
        <v>2.8214999999999999</v>
      </c>
      <c r="AS179">
        <v>2.8365</v>
      </c>
      <c r="AT179">
        <v>2.8485999999999998</v>
      </c>
      <c r="AU179">
        <v>2.8582000000000001</v>
      </c>
      <c r="AV179">
        <v>2.8658999999999999</v>
      </c>
      <c r="AW179">
        <v>2.8717999999999999</v>
      </c>
      <c r="AX179">
        <v>2.8763999999999998</v>
      </c>
      <c r="AY179">
        <v>2.8799000000000001</v>
      </c>
    </row>
    <row r="180" spans="1:51" x14ac:dyDescent="0.25">
      <c r="A180" s="11">
        <f>_FRED!A186</f>
        <v>40909</v>
      </c>
      <c r="B180">
        <f>VLOOKUP(Indices!$A180,_FRED!A$8:B$400,2,FALSE)</f>
        <v>0.18</v>
      </c>
      <c r="C180">
        <f>VLOOKUP(Indices!$A180,_FRED!C$8:D$400,2,FALSE)</f>
        <v>2.01857</v>
      </c>
      <c r="D180">
        <f>VLOOKUP(Indices!$A180,_FRED!E$8:F$400,2,FALSE)</f>
        <v>8.3000000000000007</v>
      </c>
      <c r="E180">
        <f>VLOOKUP(Indices!$A180,_FRED!G$8:H$400,2,FALSE)</f>
        <v>2.75312</v>
      </c>
      <c r="F180">
        <f>Yields!K180</f>
        <v>2.9663842355384751</v>
      </c>
      <c r="G180">
        <f>Yields!L180</f>
        <v>-2.4680726736157239</v>
      </c>
      <c r="H180">
        <f>Yields!M180</f>
        <v>-5.2712585010281066</v>
      </c>
      <c r="I180">
        <f>Yields!B180</f>
        <v>7.0000000000000007E-2</v>
      </c>
      <c r="J180">
        <f>Yields!C180</f>
        <v>0.11</v>
      </c>
      <c r="K180">
        <f>Yields!D180</f>
        <v>0.16</v>
      </c>
      <c r="L180">
        <f>Yields!E180</f>
        <v>0.42</v>
      </c>
      <c r="M180">
        <f>Yields!F180</f>
        <v>0.9</v>
      </c>
      <c r="N180">
        <f>Yields!G180</f>
        <v>1.44</v>
      </c>
      <c r="O180">
        <f>Yields!H180</f>
        <v>2.04</v>
      </c>
      <c r="P180">
        <f>VLOOKUP(Indices!$A180,_FRED!AA$8:AB$400,2,FALSE)</f>
        <v>2.2334100000000001</v>
      </c>
      <c r="Q180">
        <f>Yields!N180</f>
        <v>0.96912947673656991</v>
      </c>
      <c r="R180">
        <f>Yields!O180</f>
        <v>2.0933060131430556</v>
      </c>
      <c r="S180">
        <f>Yields!P180</f>
        <v>-0.11777944496669668</v>
      </c>
      <c r="T180" s="13">
        <f t="shared" si="9"/>
        <v>0.1452</v>
      </c>
      <c r="U180" s="13">
        <f t="shared" si="10"/>
        <v>0.18519999999999998</v>
      </c>
      <c r="V180">
        <v>0.23519999999999999</v>
      </c>
      <c r="W180">
        <v>0.35299999999999998</v>
      </c>
      <c r="X180">
        <v>0.55620000000000003</v>
      </c>
      <c r="Y180">
        <v>0.80669999999999997</v>
      </c>
      <c r="Z180">
        <v>1.0771999999999999</v>
      </c>
      <c r="AA180">
        <v>1.3488</v>
      </c>
      <c r="AB180">
        <v>1.6092</v>
      </c>
      <c r="AC180">
        <v>1.8509</v>
      </c>
      <c r="AD180">
        <v>2.0699999999999998</v>
      </c>
      <c r="AE180">
        <v>2.2648999999999999</v>
      </c>
      <c r="AF180">
        <v>2.4358</v>
      </c>
      <c r="AG180">
        <v>2.5838999999999999</v>
      </c>
      <c r="AH180">
        <v>2.7111000000000001</v>
      </c>
      <c r="AI180">
        <v>2.8193000000000001</v>
      </c>
      <c r="AJ180">
        <v>2.9106999999999998</v>
      </c>
      <c r="AK180">
        <v>2.9874999999999998</v>
      </c>
      <c r="AL180">
        <v>3.0514999999999999</v>
      </c>
      <c r="AM180">
        <v>3.1046999999999998</v>
      </c>
      <c r="AN180">
        <v>3.1484999999999999</v>
      </c>
      <c r="AO180">
        <v>3.1842999999999999</v>
      </c>
      <c r="AP180">
        <v>3.2134999999999998</v>
      </c>
      <c r="AQ180">
        <v>3.2370000000000001</v>
      </c>
      <c r="AR180">
        <v>3.2559</v>
      </c>
      <c r="AS180">
        <v>3.2707999999999999</v>
      </c>
      <c r="AT180">
        <v>3.2824</v>
      </c>
      <c r="AU180">
        <v>3.2913000000000001</v>
      </c>
      <c r="AV180">
        <v>3.298</v>
      </c>
      <c r="AW180">
        <v>3.3028</v>
      </c>
      <c r="AX180">
        <v>3.3062</v>
      </c>
      <c r="AY180">
        <v>3.3083</v>
      </c>
    </row>
    <row r="181" spans="1:51" x14ac:dyDescent="0.25">
      <c r="A181" s="11">
        <f>_FRED!A187</f>
        <v>41000</v>
      </c>
      <c r="B181">
        <f>VLOOKUP(Indices!$A181,_FRED!A$8:B$400,2,FALSE)</f>
        <v>-0.19</v>
      </c>
      <c r="C181">
        <f>VLOOKUP(Indices!$A181,_FRED!C$8:D$400,2,FALSE)</f>
        <v>1.74318</v>
      </c>
      <c r="D181">
        <f>VLOOKUP(Indices!$A181,_FRED!E$8:F$400,2,FALSE)</f>
        <v>8.1999999999999993</v>
      </c>
      <c r="E181">
        <f>VLOOKUP(Indices!$A181,_FRED!G$8:H$400,2,FALSE)</f>
        <v>2.48706</v>
      </c>
      <c r="F181">
        <f>Yields!K181</f>
        <v>2.6042552246250841</v>
      </c>
      <c r="G181">
        <f>Yields!L181</f>
        <v>-2.111652622863764</v>
      </c>
      <c r="H181">
        <f>Yields!M181</f>
        <v>-4.6338497102552898</v>
      </c>
      <c r="I181">
        <f>Yields!B181</f>
        <v>0.09</v>
      </c>
      <c r="J181">
        <f>Yields!C181</f>
        <v>0.14000000000000001</v>
      </c>
      <c r="K181">
        <f>Yields!D181</f>
        <v>0.19</v>
      </c>
      <c r="L181">
        <f>Yields!E181</f>
        <v>0.4</v>
      </c>
      <c r="M181">
        <f>Yields!F181</f>
        <v>0.79</v>
      </c>
      <c r="N181">
        <f>Yields!G181</f>
        <v>1.24</v>
      </c>
      <c r="O181">
        <f>Yields!H181</f>
        <v>1.83</v>
      </c>
      <c r="P181">
        <f>VLOOKUP(Indices!$A181,_FRED!AA$8:AB$400,2,FALSE)</f>
        <v>2.2662800000000001</v>
      </c>
      <c r="Q181">
        <f>Yields!N181</f>
        <v>0.87332090723483602</v>
      </c>
      <c r="R181">
        <f>Yields!O181</f>
        <v>1.80305936793689</v>
      </c>
      <c r="S181">
        <f>Yields!P181</f>
        <v>-0.15376674163267823</v>
      </c>
      <c r="T181" s="13">
        <f t="shared" si="9"/>
        <v>0.15919999999999998</v>
      </c>
      <c r="U181" s="13">
        <f t="shared" si="10"/>
        <v>0.2092</v>
      </c>
      <c r="V181">
        <v>0.25919999999999999</v>
      </c>
      <c r="W181">
        <v>0.32150000000000001</v>
      </c>
      <c r="X181">
        <v>0.4385</v>
      </c>
      <c r="Y181">
        <v>0.59179999999999999</v>
      </c>
      <c r="Z181">
        <v>0.76700000000000002</v>
      </c>
      <c r="AA181">
        <v>0.95269999999999999</v>
      </c>
      <c r="AB181">
        <v>1.1406000000000001</v>
      </c>
      <c r="AC181">
        <v>1.3243</v>
      </c>
      <c r="AD181">
        <v>1.4995000000000001</v>
      </c>
      <c r="AE181">
        <v>1.6632</v>
      </c>
      <c r="AF181">
        <v>1.8139000000000001</v>
      </c>
      <c r="AG181">
        <v>1.9504999999999999</v>
      </c>
      <c r="AH181">
        <v>2.0729000000000002</v>
      </c>
      <c r="AI181">
        <v>2.1816</v>
      </c>
      <c r="AJ181">
        <v>2.2768999999999999</v>
      </c>
      <c r="AK181">
        <v>2.3599000000000001</v>
      </c>
      <c r="AL181">
        <v>2.4314</v>
      </c>
      <c r="AM181">
        <v>2.4923999999999999</v>
      </c>
      <c r="AN181">
        <v>2.544</v>
      </c>
      <c r="AO181">
        <v>2.5870000000000002</v>
      </c>
      <c r="AP181">
        <v>2.6223999999999998</v>
      </c>
      <c r="AQ181">
        <v>2.6511</v>
      </c>
      <c r="AR181">
        <v>2.6738</v>
      </c>
      <c r="AS181">
        <v>2.6911999999999998</v>
      </c>
      <c r="AT181">
        <v>2.7040999999999999</v>
      </c>
      <c r="AU181">
        <v>2.7130000000000001</v>
      </c>
      <c r="AV181">
        <v>2.7183999999999999</v>
      </c>
      <c r="AW181">
        <v>2.7206999999999999</v>
      </c>
      <c r="AX181">
        <v>2.7204999999999999</v>
      </c>
      <c r="AY181">
        <v>2.718</v>
      </c>
    </row>
    <row r="182" spans="1:51" x14ac:dyDescent="0.25">
      <c r="A182" s="11">
        <f>_FRED!A188</f>
        <v>41091</v>
      </c>
      <c r="B182">
        <f>VLOOKUP(Indices!$A182,_FRED!A$8:B$400,2,FALSE)</f>
        <v>-0.37</v>
      </c>
      <c r="C182">
        <f>VLOOKUP(Indices!$A182,_FRED!C$8:D$400,2,FALSE)</f>
        <v>1.67682</v>
      </c>
      <c r="D182">
        <f>VLOOKUP(Indices!$A182,_FRED!E$8:F$400,2,FALSE)</f>
        <v>8</v>
      </c>
      <c r="E182">
        <f>VLOOKUP(Indices!$A182,_FRED!G$8:H$400,2,FALSE)</f>
        <v>2.3946299999999998</v>
      </c>
      <c r="F182">
        <f>Yields!K182</f>
        <v>2.3238052652242969</v>
      </c>
      <c r="G182">
        <f>Yields!L182</f>
        <v>-1.8404245308405458</v>
      </c>
      <c r="H182">
        <f>Yields!M182</f>
        <v>-4.2552223703196912</v>
      </c>
      <c r="I182">
        <f>Yields!B182</f>
        <v>0.1</v>
      </c>
      <c r="J182">
        <f>Yields!C182</f>
        <v>0.14000000000000001</v>
      </c>
      <c r="K182">
        <f>Yields!D182</f>
        <v>0.18</v>
      </c>
      <c r="L182">
        <f>Yields!E182</f>
        <v>0.35</v>
      </c>
      <c r="M182">
        <f>Yields!F182</f>
        <v>0.67</v>
      </c>
      <c r="N182">
        <f>Yields!G182</f>
        <v>1.08</v>
      </c>
      <c r="O182">
        <f>Yields!H182</f>
        <v>1.64</v>
      </c>
      <c r="P182">
        <f>VLOOKUP(Indices!$A182,_FRED!AA$8:AB$400,2,FALSE)</f>
        <v>2.0054699999999999</v>
      </c>
      <c r="Q182">
        <f>Yields!N182</f>
        <v>0.77393987339773673</v>
      </c>
      <c r="R182">
        <f>Yields!O182</f>
        <v>1.5853573658700664</v>
      </c>
      <c r="S182">
        <f>Yields!P182</f>
        <v>-0.18306280340796788</v>
      </c>
      <c r="T182" s="13">
        <f t="shared" si="9"/>
        <v>0.12140000000000001</v>
      </c>
      <c r="U182" s="13">
        <f t="shared" si="10"/>
        <v>0.16140000000000002</v>
      </c>
      <c r="V182">
        <v>0.2014</v>
      </c>
      <c r="W182">
        <v>0.2208</v>
      </c>
      <c r="X182">
        <v>0.31780000000000003</v>
      </c>
      <c r="Y182">
        <v>0.46729999999999999</v>
      </c>
      <c r="Z182">
        <v>0.6492</v>
      </c>
      <c r="AA182">
        <v>0.84830000000000005</v>
      </c>
      <c r="AB182">
        <v>1.0529999999999999</v>
      </c>
      <c r="AC182">
        <v>1.2547999999999999</v>
      </c>
      <c r="AD182">
        <v>1.448</v>
      </c>
      <c r="AE182">
        <v>1.6285000000000001</v>
      </c>
      <c r="AF182">
        <v>1.7942</v>
      </c>
      <c r="AG182">
        <v>1.944</v>
      </c>
      <c r="AH182">
        <v>2.0775999999999999</v>
      </c>
      <c r="AI182">
        <v>2.1953</v>
      </c>
      <c r="AJ182">
        <v>2.298</v>
      </c>
      <c r="AK182">
        <v>2.3866000000000001</v>
      </c>
      <c r="AL182">
        <v>2.4622999999999999</v>
      </c>
      <c r="AM182">
        <v>2.5263</v>
      </c>
      <c r="AN182">
        <v>2.5796999999999999</v>
      </c>
      <c r="AO182">
        <v>2.6238000000000001</v>
      </c>
      <c r="AP182">
        <v>2.6596000000000002</v>
      </c>
      <c r="AQ182">
        <v>2.6880999999999999</v>
      </c>
      <c r="AR182">
        <v>2.7101000000000002</v>
      </c>
      <c r="AS182">
        <v>2.7265999999999999</v>
      </c>
      <c r="AT182">
        <v>2.7382</v>
      </c>
      <c r="AU182">
        <v>2.7456</v>
      </c>
      <c r="AV182">
        <v>2.7494999999999998</v>
      </c>
      <c r="AW182">
        <v>2.7502</v>
      </c>
      <c r="AX182">
        <v>2.7482000000000002</v>
      </c>
      <c r="AY182">
        <v>2.7440000000000002</v>
      </c>
    </row>
    <row r="183" spans="1:51" x14ac:dyDescent="0.25">
      <c r="A183" s="11">
        <f>_FRED!A189</f>
        <v>41183</v>
      </c>
      <c r="B183">
        <f>VLOOKUP(Indices!$A183,_FRED!A$8:B$400,2,FALSE)</f>
        <v>-0.11</v>
      </c>
      <c r="C183">
        <f>VLOOKUP(Indices!$A183,_FRED!C$8:D$400,2,FALSE)</f>
        <v>1.9419299999999999</v>
      </c>
      <c r="D183">
        <f>VLOOKUP(Indices!$A183,_FRED!E$8:F$400,2,FALSE)</f>
        <v>7.8</v>
      </c>
      <c r="E183">
        <f>VLOOKUP(Indices!$A183,_FRED!G$8:H$400,2,FALSE)</f>
        <v>1.2771300000000001</v>
      </c>
      <c r="F183">
        <f>Yields!K183</f>
        <v>2.4262261109800276</v>
      </c>
      <c r="G183">
        <f>Yields!L183</f>
        <v>-1.9357013690359617</v>
      </c>
      <c r="H183">
        <f>Yields!M183</f>
        <v>-4.457506355195453</v>
      </c>
      <c r="I183">
        <f>Yields!B183</f>
        <v>0.09</v>
      </c>
      <c r="J183">
        <f>Yields!C183</f>
        <v>0.14000000000000001</v>
      </c>
      <c r="K183">
        <f>Yields!D183</f>
        <v>0.17</v>
      </c>
      <c r="L183">
        <f>Yields!E183</f>
        <v>0.36</v>
      </c>
      <c r="M183">
        <f>Yields!F183</f>
        <v>0.69</v>
      </c>
      <c r="N183">
        <f>Yields!G183</f>
        <v>1.1200000000000001</v>
      </c>
      <c r="O183">
        <f>Yields!H183</f>
        <v>1.71</v>
      </c>
      <c r="P183">
        <f>VLOOKUP(Indices!$A183,_FRED!AA$8:AB$400,2,FALSE)</f>
        <v>1.93886</v>
      </c>
      <c r="Q183">
        <f>Yields!N183</f>
        <v>0.79967337090997836</v>
      </c>
      <c r="R183">
        <f>Yields!O183</f>
        <v>1.6664674420839745</v>
      </c>
      <c r="S183">
        <f>Yields!P183</f>
        <v>-0.19052909550098751</v>
      </c>
      <c r="T183" s="13">
        <f t="shared" si="9"/>
        <v>0.11439999999999997</v>
      </c>
      <c r="U183" s="13">
        <f t="shared" si="10"/>
        <v>0.16439999999999999</v>
      </c>
      <c r="V183">
        <v>0.19439999999999999</v>
      </c>
      <c r="W183">
        <v>0.24859999999999999</v>
      </c>
      <c r="X183">
        <v>0.37540000000000001</v>
      </c>
      <c r="Y183">
        <v>0.54910000000000003</v>
      </c>
      <c r="Z183">
        <v>0.74990000000000001</v>
      </c>
      <c r="AA183">
        <v>0.9627</v>
      </c>
      <c r="AB183">
        <v>1.1767000000000001</v>
      </c>
      <c r="AC183">
        <v>1.3841000000000001</v>
      </c>
      <c r="AD183">
        <v>1.5797000000000001</v>
      </c>
      <c r="AE183">
        <v>1.7605999999999999</v>
      </c>
      <c r="AF183">
        <v>1.9249000000000001</v>
      </c>
      <c r="AG183">
        <v>2.0722</v>
      </c>
      <c r="AH183">
        <v>2.2027000000000001</v>
      </c>
      <c r="AI183">
        <v>2.3170999999999999</v>
      </c>
      <c r="AJ183">
        <v>2.4165999999999999</v>
      </c>
      <c r="AK183">
        <v>2.5022000000000002</v>
      </c>
      <c r="AL183">
        <v>2.5754000000000001</v>
      </c>
      <c r="AM183">
        <v>2.6373000000000002</v>
      </c>
      <c r="AN183">
        <v>2.6892999999999998</v>
      </c>
      <c r="AO183">
        <v>2.7326000000000001</v>
      </c>
      <c r="AP183">
        <v>2.7681</v>
      </c>
      <c r="AQ183">
        <v>2.7970000000000002</v>
      </c>
      <c r="AR183">
        <v>2.82</v>
      </c>
      <c r="AS183">
        <v>2.8380000000000001</v>
      </c>
      <c r="AT183">
        <v>2.8515999999999999</v>
      </c>
      <c r="AU183">
        <v>2.8616000000000001</v>
      </c>
      <c r="AV183">
        <v>2.8683999999999998</v>
      </c>
      <c r="AW183">
        <v>2.8725000000000001</v>
      </c>
      <c r="AX183">
        <v>2.8742999999999999</v>
      </c>
      <c r="AY183">
        <v>2.8742999999999999</v>
      </c>
    </row>
    <row r="184" spans="1:51" x14ac:dyDescent="0.25">
      <c r="A184" s="11">
        <f>_FRED!A190</f>
        <v>41275</v>
      </c>
      <c r="B184">
        <f>VLOOKUP(Indices!$A184,_FRED!A$8:B$400,2,FALSE)</f>
        <v>-0.01</v>
      </c>
      <c r="C184">
        <f>VLOOKUP(Indices!$A184,_FRED!C$8:D$400,2,FALSE)</f>
        <v>1.8025</v>
      </c>
      <c r="D184">
        <f>VLOOKUP(Indices!$A184,_FRED!E$8:F$400,2,FALSE)</f>
        <v>7.7</v>
      </c>
      <c r="E184">
        <f>VLOOKUP(Indices!$A184,_FRED!G$8:H$400,2,FALSE)</f>
        <v>1.3138399999999999</v>
      </c>
      <c r="F184">
        <f>Yields!K184</f>
        <v>2.8188716720686089</v>
      </c>
      <c r="G184">
        <f>Yields!L184</f>
        <v>-2.3009145040075256</v>
      </c>
      <c r="H184">
        <f>Yields!M184</f>
        <v>-5.1575400691852993</v>
      </c>
      <c r="I184">
        <f>Yields!B184</f>
        <v>0.09</v>
      </c>
      <c r="J184">
        <f>Yields!C184</f>
        <v>0.12</v>
      </c>
      <c r="K184">
        <f>Yields!D184</f>
        <v>0.15</v>
      </c>
      <c r="L184">
        <f>Yields!E184</f>
        <v>0.39</v>
      </c>
      <c r="M184">
        <f>Yields!F184</f>
        <v>0.82</v>
      </c>
      <c r="N184">
        <f>Yields!G184</f>
        <v>1.32</v>
      </c>
      <c r="O184">
        <f>Yields!H184</f>
        <v>1.95</v>
      </c>
      <c r="P184">
        <f>VLOOKUP(Indices!$A184,_FRED!AA$8:AB$400,2,FALSE)</f>
        <v>1.9413400000000001</v>
      </c>
      <c r="Q184">
        <f>Yields!N184</f>
        <v>0.91064064776222531</v>
      </c>
      <c r="R184">
        <f>Yields!O184</f>
        <v>1.9669011312182878</v>
      </c>
      <c r="S184">
        <f>Yields!P184</f>
        <v>-0.16702788423845716</v>
      </c>
      <c r="T184" s="13">
        <f t="shared" si="9"/>
        <v>0.11710000000000001</v>
      </c>
      <c r="U184" s="13">
        <f t="shared" si="10"/>
        <v>0.14710000000000001</v>
      </c>
      <c r="V184">
        <v>0.17710000000000001</v>
      </c>
      <c r="W184">
        <v>0.2399</v>
      </c>
      <c r="X184">
        <v>0.37819999999999998</v>
      </c>
      <c r="Y184">
        <v>0.56530000000000002</v>
      </c>
      <c r="Z184">
        <v>0.78039999999999998</v>
      </c>
      <c r="AA184">
        <v>1.0079</v>
      </c>
      <c r="AB184">
        <v>1.2363</v>
      </c>
      <c r="AC184">
        <v>1.4574</v>
      </c>
      <c r="AD184">
        <v>1.6659999999999999</v>
      </c>
      <c r="AE184">
        <v>1.8587</v>
      </c>
      <c r="AF184">
        <v>2.0337999999999998</v>
      </c>
      <c r="AG184">
        <v>2.1907999999999999</v>
      </c>
      <c r="AH184">
        <v>2.33</v>
      </c>
      <c r="AI184">
        <v>2.452</v>
      </c>
      <c r="AJ184">
        <v>2.5581999999999998</v>
      </c>
      <c r="AK184">
        <v>2.6497000000000002</v>
      </c>
      <c r="AL184">
        <v>2.7281</v>
      </c>
      <c r="AM184">
        <v>2.7945000000000002</v>
      </c>
      <c r="AN184">
        <v>2.8504999999999998</v>
      </c>
      <c r="AO184">
        <v>2.8972000000000002</v>
      </c>
      <c r="AP184">
        <v>2.9357000000000002</v>
      </c>
      <c r="AQ184">
        <v>2.9672000000000001</v>
      </c>
      <c r="AR184">
        <v>2.9925999999999999</v>
      </c>
      <c r="AS184">
        <v>3.0125999999999999</v>
      </c>
      <c r="AT184">
        <v>3.0280999999999998</v>
      </c>
      <c r="AU184">
        <v>3.0396000000000001</v>
      </c>
      <c r="AV184">
        <v>3.0478000000000001</v>
      </c>
      <c r="AW184">
        <v>3.0531999999999999</v>
      </c>
      <c r="AX184">
        <v>3.0562</v>
      </c>
      <c r="AY184">
        <v>3.0571000000000002</v>
      </c>
    </row>
    <row r="185" spans="1:51" x14ac:dyDescent="0.25">
      <c r="A185" s="11">
        <f>_FRED!A191</f>
        <v>41365</v>
      </c>
      <c r="B185">
        <f>VLOOKUP(Indices!$A185,_FRED!A$8:B$400,2,FALSE)</f>
        <v>-0.21</v>
      </c>
      <c r="C185">
        <f>VLOOKUP(Indices!$A185,_FRED!C$8:D$400,2,FALSE)</f>
        <v>1.55037</v>
      </c>
      <c r="D185">
        <f>VLOOKUP(Indices!$A185,_FRED!E$8:F$400,2,FALSE)</f>
        <v>7.5</v>
      </c>
      <c r="E185">
        <f>VLOOKUP(Indices!$A185,_FRED!G$8:H$400,2,FALSE)</f>
        <v>1.0363</v>
      </c>
      <c r="F185">
        <f>Yields!K185</f>
        <v>2.868623287532813</v>
      </c>
      <c r="G185">
        <f>Yields!L185</f>
        <v>-2.4387415330105191</v>
      </c>
      <c r="H185">
        <f>Yields!M185</f>
        <v>-4.9670771893736996</v>
      </c>
      <c r="I185">
        <f>Yields!B185</f>
        <v>0.05</v>
      </c>
      <c r="J185">
        <f>Yields!C185</f>
        <v>0.09</v>
      </c>
      <c r="K185">
        <f>Yields!D185</f>
        <v>0.13</v>
      </c>
      <c r="L185">
        <f>Yields!E185</f>
        <v>0.43</v>
      </c>
      <c r="M185">
        <f>Yields!F185</f>
        <v>0.91</v>
      </c>
      <c r="N185">
        <f>Yields!G185</f>
        <v>1.38</v>
      </c>
      <c r="O185">
        <f>Yields!H185</f>
        <v>1.99</v>
      </c>
      <c r="P185">
        <f>VLOOKUP(Indices!$A185,_FRED!AA$8:AB$400,2,FALSE)</f>
        <v>1.6748000000000001</v>
      </c>
      <c r="Q185">
        <f>Yields!N185</f>
        <v>0.94250973088429513</v>
      </c>
      <c r="R185">
        <f>Yields!O185</f>
        <v>2.055864248091825</v>
      </c>
      <c r="S185">
        <f>Yields!P185</f>
        <v>-8.5675228623279143E-2</v>
      </c>
      <c r="T185" s="13">
        <f t="shared" si="9"/>
        <v>0.11259999999999999</v>
      </c>
      <c r="U185" s="13">
        <f t="shared" si="10"/>
        <v>0.15259999999999999</v>
      </c>
      <c r="V185">
        <v>0.19259999999999999</v>
      </c>
      <c r="W185">
        <v>0.38650000000000001</v>
      </c>
      <c r="X185">
        <v>0.7127</v>
      </c>
      <c r="Y185">
        <v>1.0646</v>
      </c>
      <c r="Z185">
        <v>1.3979999999999999</v>
      </c>
      <c r="AA185">
        <v>1.6972</v>
      </c>
      <c r="AB185">
        <v>1.9592000000000001</v>
      </c>
      <c r="AC185">
        <v>2.1861000000000002</v>
      </c>
      <c r="AD185">
        <v>2.3816999999999999</v>
      </c>
      <c r="AE185">
        <v>2.5499999999999998</v>
      </c>
      <c r="AF185">
        <v>2.6947999999999999</v>
      </c>
      <c r="AG185">
        <v>2.8193000000000001</v>
      </c>
      <c r="AH185">
        <v>2.9262000000000001</v>
      </c>
      <c r="AI185">
        <v>3.0179999999999998</v>
      </c>
      <c r="AJ185">
        <v>3.0966</v>
      </c>
      <c r="AK185">
        <v>3.1637</v>
      </c>
      <c r="AL185">
        <v>3.2208000000000001</v>
      </c>
      <c r="AM185">
        <v>3.2692000000000001</v>
      </c>
      <c r="AN185">
        <v>3.3098999999999998</v>
      </c>
      <c r="AO185">
        <v>3.3439999999999999</v>
      </c>
      <c r="AP185">
        <v>3.3721000000000001</v>
      </c>
      <c r="AQ185">
        <v>3.3950999999999998</v>
      </c>
      <c r="AR185">
        <v>3.4135</v>
      </c>
      <c r="AS185">
        <v>3.4279999999999999</v>
      </c>
      <c r="AT185">
        <v>3.4388999999999998</v>
      </c>
      <c r="AU185">
        <v>3.4466999999999999</v>
      </c>
      <c r="AV185">
        <v>3.4518</v>
      </c>
      <c r="AW185">
        <v>3.4546000000000001</v>
      </c>
      <c r="AX185">
        <v>3.4552</v>
      </c>
      <c r="AY185">
        <v>3.4540000000000002</v>
      </c>
    </row>
    <row r="186" spans="1:51" x14ac:dyDescent="0.25">
      <c r="A186" s="11">
        <f>_FRED!A192</f>
        <v>41456</v>
      </c>
      <c r="B186">
        <f>VLOOKUP(Indices!$A186,_FRED!A$8:B$400,2,FALSE)</f>
        <v>-0.17</v>
      </c>
      <c r="C186">
        <f>VLOOKUP(Indices!$A186,_FRED!C$8:D$400,2,FALSE)</f>
        <v>1.49373</v>
      </c>
      <c r="D186">
        <f>VLOOKUP(Indices!$A186,_FRED!E$8:F$400,2,FALSE)</f>
        <v>7.3</v>
      </c>
      <c r="E186">
        <f>VLOOKUP(Indices!$A186,_FRED!G$8:H$400,2,FALSE)</f>
        <v>1.69367</v>
      </c>
      <c r="F186">
        <f>Yields!K186</f>
        <v>3.9682326764774847</v>
      </c>
      <c r="G186">
        <f>Yields!L186</f>
        <v>-3.6269691977505696</v>
      </c>
      <c r="H186">
        <f>Yields!M186</f>
        <v>-5.9997444882822357</v>
      </c>
      <c r="I186">
        <f>Yields!B186</f>
        <v>0.03</v>
      </c>
      <c r="J186">
        <f>Yields!C186</f>
        <v>0.06</v>
      </c>
      <c r="K186">
        <f>Yields!D186</f>
        <v>0.12</v>
      </c>
      <c r="L186">
        <f>Yields!E186</f>
        <v>0.71</v>
      </c>
      <c r="M186">
        <f>Yields!F186</f>
        <v>1.5</v>
      </c>
      <c r="N186">
        <f>Yields!G186</f>
        <v>2.12</v>
      </c>
      <c r="O186">
        <f>Yields!H186</f>
        <v>2.71</v>
      </c>
      <c r="P186">
        <f>VLOOKUP(Indices!$A186,_FRED!AA$8:AB$400,2,FALSE)</f>
        <v>1.7345600000000001</v>
      </c>
      <c r="Q186">
        <f>Yields!N186</f>
        <v>1.3673419622973237</v>
      </c>
      <c r="R186">
        <f>Yields!O186</f>
        <v>2.9660304975153373</v>
      </c>
      <c r="S186">
        <f>Yields!P186</f>
        <v>0.19719636572185473</v>
      </c>
      <c r="T186" s="13">
        <f t="shared" si="9"/>
        <v>3.3200000000000007E-2</v>
      </c>
      <c r="U186" s="13">
        <f t="shared" si="10"/>
        <v>6.3200000000000006E-2</v>
      </c>
      <c r="V186">
        <v>0.1232</v>
      </c>
      <c r="W186">
        <v>0.33839999999999998</v>
      </c>
      <c r="X186">
        <v>0.67249999999999999</v>
      </c>
      <c r="Y186">
        <v>1.0425</v>
      </c>
      <c r="Z186">
        <v>1.4036999999999999</v>
      </c>
      <c r="AA186">
        <v>1.7344999999999999</v>
      </c>
      <c r="AB186">
        <v>2.0266000000000002</v>
      </c>
      <c r="AC186">
        <v>2.2789000000000001</v>
      </c>
      <c r="AD186">
        <v>2.4940000000000002</v>
      </c>
      <c r="AE186">
        <v>2.6762000000000001</v>
      </c>
      <c r="AF186">
        <v>2.8298999999999999</v>
      </c>
      <c r="AG186">
        <v>2.9594</v>
      </c>
      <c r="AH186">
        <v>3.0687000000000002</v>
      </c>
      <c r="AI186">
        <v>3.1610999999999998</v>
      </c>
      <c r="AJ186">
        <v>3.2395</v>
      </c>
      <c r="AK186">
        <v>3.3062</v>
      </c>
      <c r="AL186">
        <v>3.3632</v>
      </c>
      <c r="AM186">
        <v>3.4121999999999999</v>
      </c>
      <c r="AN186">
        <v>3.4544000000000001</v>
      </c>
      <c r="AO186">
        <v>3.4910000000000001</v>
      </c>
      <c r="AP186">
        <v>3.5228000000000002</v>
      </c>
      <c r="AQ186">
        <v>3.5506000000000002</v>
      </c>
      <c r="AR186">
        <v>3.5750999999999999</v>
      </c>
      <c r="AS186">
        <v>3.5966</v>
      </c>
      <c r="AT186">
        <v>3.6156999999999999</v>
      </c>
      <c r="AU186">
        <v>3.6326999999999998</v>
      </c>
      <c r="AV186">
        <v>3.6478999999999999</v>
      </c>
      <c r="AW186">
        <v>3.6615000000000002</v>
      </c>
      <c r="AX186">
        <v>3.6738</v>
      </c>
      <c r="AY186">
        <v>3.6848999999999998</v>
      </c>
    </row>
    <row r="187" spans="1:51" x14ac:dyDescent="0.25">
      <c r="A187" s="11">
        <f>_FRED!A193</f>
        <v>41548</v>
      </c>
      <c r="B187">
        <f>VLOOKUP(Indices!$A187,_FRED!A$8:B$400,2,FALSE)</f>
        <v>0.14000000000000001</v>
      </c>
      <c r="C187">
        <f>VLOOKUP(Indices!$A187,_FRED!C$8:D$400,2,FALSE)</f>
        <v>1.6056999999999999</v>
      </c>
      <c r="D187">
        <f>VLOOKUP(Indices!$A187,_FRED!E$8:F$400,2,FALSE)</f>
        <v>6.9</v>
      </c>
      <c r="E187">
        <f>VLOOKUP(Indices!$A187,_FRED!G$8:H$400,2,FALSE)</f>
        <v>2.6624500000000002</v>
      </c>
      <c r="F187">
        <f>Yields!K187</f>
        <v>4.0686521399981457</v>
      </c>
      <c r="G187">
        <f>Yields!L187</f>
        <v>-3.6025885515572029</v>
      </c>
      <c r="H187">
        <f>Yields!M187</f>
        <v>-6.6067588581904797</v>
      </c>
      <c r="I187">
        <f>Yields!B187</f>
        <v>0.06</v>
      </c>
      <c r="J187">
        <f>Yields!C187</f>
        <v>0.09</v>
      </c>
      <c r="K187">
        <f>Yields!D187</f>
        <v>0.13</v>
      </c>
      <c r="L187">
        <f>Yields!E187</f>
        <v>0.63</v>
      </c>
      <c r="M187">
        <f>Yields!F187</f>
        <v>1.44</v>
      </c>
      <c r="N187">
        <f>Yields!G187</f>
        <v>2.12</v>
      </c>
      <c r="O187">
        <f>Yields!H187</f>
        <v>2.74</v>
      </c>
      <c r="P187">
        <f>VLOOKUP(Indices!$A187,_FRED!AA$8:AB$400,2,FALSE)</f>
        <v>1.7053</v>
      </c>
      <c r="Q187">
        <f>Yields!N187</f>
        <v>1.3586138109853785</v>
      </c>
      <c r="R187">
        <f>Yields!O187</f>
        <v>2.9790286137487865</v>
      </c>
      <c r="S187">
        <f>Yields!P187</f>
        <v>0.10518798550033881</v>
      </c>
      <c r="T187" s="13">
        <f t="shared" si="9"/>
        <v>8.1100000000000005E-2</v>
      </c>
      <c r="U187" s="13">
        <f t="shared" si="10"/>
        <v>0.1111</v>
      </c>
      <c r="V187">
        <v>0.15110000000000001</v>
      </c>
      <c r="W187">
        <v>0.39510000000000001</v>
      </c>
      <c r="X187">
        <v>0.82769999999999999</v>
      </c>
      <c r="Y187">
        <v>1.2987</v>
      </c>
      <c r="Z187">
        <v>1.7381</v>
      </c>
      <c r="AA187">
        <v>2.1196999999999999</v>
      </c>
      <c r="AB187">
        <v>2.4384999999999999</v>
      </c>
      <c r="AC187">
        <v>2.6996000000000002</v>
      </c>
      <c r="AD187">
        <v>2.9113000000000002</v>
      </c>
      <c r="AE187">
        <v>3.0825999999999998</v>
      </c>
      <c r="AF187">
        <v>3.2212999999999998</v>
      </c>
      <c r="AG187">
        <v>3.3342999999999998</v>
      </c>
      <c r="AH187">
        <v>3.4268999999999998</v>
      </c>
      <c r="AI187">
        <v>3.5034999999999998</v>
      </c>
      <c r="AJ187">
        <v>3.5674000000000001</v>
      </c>
      <c r="AK187">
        <v>3.6212</v>
      </c>
      <c r="AL187">
        <v>3.6671</v>
      </c>
      <c r="AM187">
        <v>3.7065000000000001</v>
      </c>
      <c r="AN187">
        <v>3.7406000000000001</v>
      </c>
      <c r="AO187">
        <v>3.7705000000000002</v>
      </c>
      <c r="AP187">
        <v>3.7968000000000002</v>
      </c>
      <c r="AQ187">
        <v>3.8201999999999998</v>
      </c>
      <c r="AR187">
        <v>3.8411</v>
      </c>
      <c r="AS187">
        <v>3.8599000000000001</v>
      </c>
      <c r="AT187">
        <v>3.8767999999999998</v>
      </c>
      <c r="AU187">
        <v>3.8923000000000001</v>
      </c>
      <c r="AV187">
        <v>3.9062999999999999</v>
      </c>
      <c r="AW187">
        <v>3.9192</v>
      </c>
      <c r="AX187">
        <v>3.931</v>
      </c>
      <c r="AY187">
        <v>3.9419</v>
      </c>
    </row>
    <row r="188" spans="1:51" x14ac:dyDescent="0.25">
      <c r="A188" s="11">
        <f>_FRED!A194</f>
        <v>41640</v>
      </c>
      <c r="B188">
        <f>VLOOKUP(Indices!$A188,_FRED!A$8:B$400,2,FALSE)</f>
        <v>-0.08</v>
      </c>
      <c r="C188">
        <f>VLOOKUP(Indices!$A188,_FRED!C$8:D$400,2,FALSE)</f>
        <v>1.66245</v>
      </c>
      <c r="D188">
        <f>VLOOKUP(Indices!$A188,_FRED!E$8:F$400,2,FALSE)</f>
        <v>6.7</v>
      </c>
      <c r="E188">
        <f>VLOOKUP(Indices!$A188,_FRED!G$8:H$400,2,FALSE)</f>
        <v>1.6466700000000001</v>
      </c>
      <c r="F188">
        <f>Yields!K188</f>
        <v>4.0766716199076232</v>
      </c>
      <c r="G188">
        <f>Yields!L188</f>
        <v>-3.7513145144365234</v>
      </c>
      <c r="H188">
        <f>Yields!M188</f>
        <v>-5.9959865559078303</v>
      </c>
      <c r="I188">
        <f>Yields!B188</f>
        <v>0.05</v>
      </c>
      <c r="J188">
        <f>Yields!C188</f>
        <v>0.08</v>
      </c>
      <c r="K188">
        <f>Yields!D188</f>
        <v>0.12</v>
      </c>
      <c r="L188">
        <f>Yields!E188</f>
        <v>0.76</v>
      </c>
      <c r="M188">
        <f>Yields!F188</f>
        <v>1.6</v>
      </c>
      <c r="N188">
        <f>Yields!G188</f>
        <v>2.23</v>
      </c>
      <c r="O188">
        <f>Yields!H188</f>
        <v>2.77</v>
      </c>
      <c r="P188">
        <f>VLOOKUP(Indices!$A188,_FRED!AA$8:AB$400,2,FALSE)</f>
        <v>1.61242</v>
      </c>
      <c r="Q188">
        <f>Yields!N188</f>
        <v>1.4255207856678449</v>
      </c>
      <c r="R188">
        <f>Yields!O188</f>
        <v>3.0511859110151578</v>
      </c>
      <c r="S188">
        <f>Yields!P188</f>
        <v>0.267920482678913</v>
      </c>
      <c r="T188" s="13">
        <f t="shared" si="9"/>
        <v>5.1500000000000004E-2</v>
      </c>
      <c r="U188" s="13">
        <f t="shared" si="10"/>
        <v>8.1500000000000003E-2</v>
      </c>
      <c r="V188">
        <v>0.1215</v>
      </c>
      <c r="W188">
        <v>0.43890000000000001</v>
      </c>
      <c r="X188">
        <v>0.91210000000000002</v>
      </c>
      <c r="Y188">
        <v>1.3625</v>
      </c>
      <c r="Z188">
        <v>1.7414000000000001</v>
      </c>
      <c r="AA188">
        <v>2.0468000000000002</v>
      </c>
      <c r="AB188">
        <v>2.2904</v>
      </c>
      <c r="AC188">
        <v>2.4855</v>
      </c>
      <c r="AD188">
        <v>2.6435</v>
      </c>
      <c r="AE188">
        <v>2.7730000000000001</v>
      </c>
      <c r="AF188">
        <v>2.8805999999999998</v>
      </c>
      <c r="AG188">
        <v>2.9712000000000001</v>
      </c>
      <c r="AH188">
        <v>3.0482999999999998</v>
      </c>
      <c r="AI188">
        <v>3.1145999999999998</v>
      </c>
      <c r="AJ188">
        <v>3.1720999999999999</v>
      </c>
      <c r="AK188">
        <v>3.2223999999999999</v>
      </c>
      <c r="AL188">
        <v>3.2667000000000002</v>
      </c>
      <c r="AM188">
        <v>3.306</v>
      </c>
      <c r="AN188">
        <v>3.3410000000000002</v>
      </c>
      <c r="AO188">
        <v>3.3723000000000001</v>
      </c>
      <c r="AP188">
        <v>3.4005999999999998</v>
      </c>
      <c r="AQ188">
        <v>3.4260000000000002</v>
      </c>
      <c r="AR188">
        <v>3.4491999999999998</v>
      </c>
      <c r="AS188">
        <v>3.4702000000000002</v>
      </c>
      <c r="AT188">
        <v>3.4893999999999998</v>
      </c>
      <c r="AU188">
        <v>3.5070999999999999</v>
      </c>
      <c r="AV188">
        <v>3.5232000000000001</v>
      </c>
      <c r="AW188">
        <v>3.5381</v>
      </c>
      <c r="AX188">
        <v>3.5518999999999998</v>
      </c>
      <c r="AY188">
        <v>3.5646</v>
      </c>
    </row>
    <row r="189" spans="1:51" x14ac:dyDescent="0.25">
      <c r="A189" s="11">
        <f>_FRED!A195</f>
        <v>41730</v>
      </c>
      <c r="B189">
        <f>VLOOKUP(Indices!$A189,_FRED!A$8:B$400,2,FALSE)</f>
        <v>0.28000000000000003</v>
      </c>
      <c r="C189">
        <f>VLOOKUP(Indices!$A189,_FRED!C$8:D$400,2,FALSE)</f>
        <v>2.0071300000000001</v>
      </c>
      <c r="D189">
        <f>VLOOKUP(Indices!$A189,_FRED!E$8:F$400,2,FALSE)</f>
        <v>6.2</v>
      </c>
      <c r="E189">
        <f>VLOOKUP(Indices!$A189,_FRED!G$8:H$400,2,FALSE)</f>
        <v>2.4430499999999999</v>
      </c>
      <c r="F189">
        <f>Yields!K189</f>
        <v>3.7943390860306829</v>
      </c>
      <c r="G189">
        <f>Yields!L189</f>
        <v>-3.6592373251496761</v>
      </c>
      <c r="H189">
        <f>Yields!M189</f>
        <v>-4.8464678634925065</v>
      </c>
      <c r="I189">
        <f>Yields!B189</f>
        <v>0.03</v>
      </c>
      <c r="J189">
        <f>Yields!C189</f>
        <v>0.06</v>
      </c>
      <c r="K189">
        <f>Yields!D189</f>
        <v>0.1</v>
      </c>
      <c r="L189">
        <f>Yields!E189</f>
        <v>0.87</v>
      </c>
      <c r="M189">
        <f>Yields!F189</f>
        <v>1.66</v>
      </c>
      <c r="N189">
        <f>Yields!G189</f>
        <v>2.19</v>
      </c>
      <c r="O189">
        <f>Yields!H189</f>
        <v>2.62</v>
      </c>
      <c r="P189">
        <f>VLOOKUP(Indices!$A189,_FRED!AA$8:AB$400,2,FALSE)</f>
        <v>1.8930100000000001</v>
      </c>
      <c r="Q189">
        <f>Yields!N189</f>
        <v>1.4028870544537868</v>
      </c>
      <c r="R189">
        <f>Yields!O189</f>
        <v>2.9211023644082617</v>
      </c>
      <c r="S189">
        <f>Yields!P189</f>
        <v>0.42601548434246639</v>
      </c>
      <c r="T189" s="13">
        <f t="shared" si="9"/>
        <v>5.7900000000000007E-2</v>
      </c>
      <c r="U189" s="13">
        <f t="shared" si="10"/>
        <v>8.7900000000000006E-2</v>
      </c>
      <c r="V189">
        <v>0.12790000000000001</v>
      </c>
      <c r="W189">
        <v>0.45400000000000001</v>
      </c>
      <c r="X189">
        <v>0.89049999999999996</v>
      </c>
      <c r="Y189">
        <v>1.2931999999999999</v>
      </c>
      <c r="Z189">
        <v>1.6286</v>
      </c>
      <c r="AA189">
        <v>1.8996999999999999</v>
      </c>
      <c r="AB189">
        <v>2.1179999999999999</v>
      </c>
      <c r="AC189">
        <v>2.2953000000000001</v>
      </c>
      <c r="AD189">
        <v>2.4409999999999998</v>
      </c>
      <c r="AE189">
        <v>2.5623999999999998</v>
      </c>
      <c r="AF189">
        <v>2.6646000000000001</v>
      </c>
      <c r="AG189">
        <v>2.7515999999999998</v>
      </c>
      <c r="AH189">
        <v>2.8264999999999998</v>
      </c>
      <c r="AI189">
        <v>2.8913000000000002</v>
      </c>
      <c r="AJ189">
        <v>2.9479000000000002</v>
      </c>
      <c r="AK189">
        <v>2.9977</v>
      </c>
      <c r="AL189">
        <v>3.0415999999999999</v>
      </c>
      <c r="AM189">
        <v>3.0807000000000002</v>
      </c>
      <c r="AN189">
        <v>3.1156999999999999</v>
      </c>
      <c r="AO189">
        <v>3.1469999999999998</v>
      </c>
      <c r="AP189">
        <v>3.1751999999999998</v>
      </c>
      <c r="AQ189">
        <v>3.2008000000000001</v>
      </c>
      <c r="AR189">
        <v>3.2240000000000002</v>
      </c>
      <c r="AS189">
        <v>3.2450999999999999</v>
      </c>
      <c r="AT189">
        <v>3.2645</v>
      </c>
      <c r="AU189">
        <v>3.2822</v>
      </c>
      <c r="AV189">
        <v>3.2985000000000002</v>
      </c>
      <c r="AW189">
        <v>3.3134999999999999</v>
      </c>
      <c r="AX189">
        <v>3.3273999999999999</v>
      </c>
      <c r="AY189">
        <v>3.3401999999999998</v>
      </c>
    </row>
    <row r="190" spans="1:51" x14ac:dyDescent="0.25">
      <c r="A190" s="11">
        <f>_FRED!A196</f>
        <v>41821</v>
      </c>
      <c r="B190">
        <f>VLOOKUP(Indices!$A190,_FRED!A$8:B$400,2,FALSE)</f>
        <v>0.15</v>
      </c>
      <c r="C190">
        <f>VLOOKUP(Indices!$A190,_FRED!C$8:D$400,2,FALSE)</f>
        <v>1.94333</v>
      </c>
      <c r="D190">
        <f>VLOOKUP(Indices!$A190,_FRED!E$8:F$400,2,FALSE)</f>
        <v>6.1</v>
      </c>
      <c r="E190">
        <f>VLOOKUP(Indices!$A190,_FRED!G$8:H$400,2,FALSE)</f>
        <v>2.8974600000000001</v>
      </c>
      <c r="F190">
        <f>Yields!K190</f>
        <v>3.5476573357662957</v>
      </c>
      <c r="G190">
        <f>Yields!L190</f>
        <v>-3.5520753229273372</v>
      </c>
      <c r="H190">
        <f>Yields!M190</f>
        <v>-3.8490488965620155</v>
      </c>
      <c r="I190">
        <f>Yields!B190</f>
        <v>0.03</v>
      </c>
      <c r="J190">
        <f>Yields!C190</f>
        <v>0.05</v>
      </c>
      <c r="K190">
        <f>Yields!D190</f>
        <v>0.11</v>
      </c>
      <c r="L190">
        <f>Yields!E190</f>
        <v>0.98</v>
      </c>
      <c r="M190">
        <f>Yields!F190</f>
        <v>1.7</v>
      </c>
      <c r="N190">
        <f>Yields!G190</f>
        <v>2.16</v>
      </c>
      <c r="O190">
        <f>Yields!H190</f>
        <v>2.5</v>
      </c>
      <c r="P190">
        <f>VLOOKUP(Indices!$A190,_FRED!AA$8:AB$400,2,FALSE)</f>
        <v>1.7771300000000001</v>
      </c>
      <c r="Q190">
        <f>Yields!N190</f>
        <v>1.3929513346597908</v>
      </c>
      <c r="R190">
        <f>Yields!O190</f>
        <v>2.7904413778816881</v>
      </c>
      <c r="S190">
        <f>Yields!P190</f>
        <v>0.54419082309599154</v>
      </c>
      <c r="T190" s="13">
        <f t="shared" si="9"/>
        <v>6.8199999999999997E-2</v>
      </c>
      <c r="U190" s="13">
        <f t="shared" si="10"/>
        <v>8.8200000000000001E-2</v>
      </c>
      <c r="V190">
        <v>0.1482</v>
      </c>
      <c r="W190">
        <v>0.61619999999999997</v>
      </c>
      <c r="X190">
        <v>1.1154999999999999</v>
      </c>
      <c r="Y190">
        <v>1.5128999999999999</v>
      </c>
      <c r="Z190">
        <v>1.8109999999999999</v>
      </c>
      <c r="AA190">
        <v>2.0358999999999998</v>
      </c>
      <c r="AB190">
        <v>2.2099000000000002</v>
      </c>
      <c r="AC190">
        <v>2.3488000000000002</v>
      </c>
      <c r="AD190">
        <v>2.4624999999999999</v>
      </c>
      <c r="AE190">
        <v>2.5577000000000001</v>
      </c>
      <c r="AF190">
        <v>2.6387</v>
      </c>
      <c r="AG190">
        <v>2.7086000000000001</v>
      </c>
      <c r="AH190">
        <v>2.7694000000000001</v>
      </c>
      <c r="AI190">
        <v>2.8229000000000002</v>
      </c>
      <c r="AJ190">
        <v>2.87</v>
      </c>
      <c r="AK190">
        <v>2.9119000000000002</v>
      </c>
      <c r="AL190">
        <v>2.9493</v>
      </c>
      <c r="AM190">
        <v>2.9828999999999999</v>
      </c>
      <c r="AN190">
        <v>3.0129999999999999</v>
      </c>
      <c r="AO190">
        <v>3.0402999999999998</v>
      </c>
      <c r="AP190">
        <v>3.0649999999999999</v>
      </c>
      <c r="AQ190">
        <v>3.0874000000000001</v>
      </c>
      <c r="AR190">
        <v>3.1078999999999999</v>
      </c>
      <c r="AS190">
        <v>3.1265999999999998</v>
      </c>
      <c r="AT190">
        <v>3.1438000000000001</v>
      </c>
      <c r="AU190">
        <v>3.1596000000000002</v>
      </c>
      <c r="AV190">
        <v>3.1741000000000001</v>
      </c>
      <c r="AW190">
        <v>3.1875</v>
      </c>
      <c r="AX190">
        <v>3.1999</v>
      </c>
      <c r="AY190">
        <v>3.2113999999999998</v>
      </c>
    </row>
    <row r="191" spans="1:51" x14ac:dyDescent="0.25">
      <c r="A191" s="11">
        <f>_FRED!A197</f>
        <v>41913</v>
      </c>
      <c r="B191">
        <f>VLOOKUP(Indices!$A191,_FRED!A$8:B$400,2,FALSE)</f>
        <v>0.21</v>
      </c>
      <c r="C191">
        <f>VLOOKUP(Indices!$A191,_FRED!C$8:D$400,2,FALSE)</f>
        <v>1.5459499999999999</v>
      </c>
      <c r="D191">
        <f>VLOOKUP(Indices!$A191,_FRED!E$8:F$400,2,FALSE)</f>
        <v>5.7</v>
      </c>
      <c r="E191">
        <f>VLOOKUP(Indices!$A191,_FRED!G$8:H$400,2,FALSE)</f>
        <v>2.4870399999999999</v>
      </c>
      <c r="F191">
        <f>Yields!K191</f>
        <v>3.1720469909202151</v>
      </c>
      <c r="G191">
        <f>Yields!L191</f>
        <v>-3.2123659006573568</v>
      </c>
      <c r="H191">
        <f>Yields!M191</f>
        <v>-3.0783904748883559</v>
      </c>
      <c r="I191">
        <f>Yields!B191</f>
        <v>0.02</v>
      </c>
      <c r="J191">
        <f>Yields!C191</f>
        <v>0.08</v>
      </c>
      <c r="K191">
        <f>Yields!D191</f>
        <v>0.15</v>
      </c>
      <c r="L191">
        <f>Yields!E191</f>
        <v>0.97</v>
      </c>
      <c r="M191">
        <f>Yields!F191</f>
        <v>1.6</v>
      </c>
      <c r="N191">
        <f>Yields!G191</f>
        <v>1.99</v>
      </c>
      <c r="O191">
        <f>Yields!H191</f>
        <v>2.2799999999999998</v>
      </c>
      <c r="P191">
        <f>VLOOKUP(Indices!$A191,_FRED!AA$8:AB$400,2,FALSE)</f>
        <v>1.7136899999999999</v>
      </c>
      <c r="Q191">
        <f>Yields!N191</f>
        <v>1.302808312584566</v>
      </c>
      <c r="R191">
        <f>Yields!O191</f>
        <v>2.5056150023400097</v>
      </c>
      <c r="S191">
        <f>Yields!P191</f>
        <v>0.53803643253430655</v>
      </c>
      <c r="T191" s="13">
        <f t="shared" si="9"/>
        <v>0.16409999999999997</v>
      </c>
      <c r="U191" s="13">
        <f t="shared" si="10"/>
        <v>0.22409999999999997</v>
      </c>
      <c r="V191">
        <v>0.29409999999999997</v>
      </c>
      <c r="W191">
        <v>0.70589999999999997</v>
      </c>
      <c r="X191">
        <v>1.115</v>
      </c>
      <c r="Y191">
        <v>1.4386000000000001</v>
      </c>
      <c r="Z191">
        <v>1.6772</v>
      </c>
      <c r="AA191">
        <v>1.8504</v>
      </c>
      <c r="AB191">
        <v>1.9777</v>
      </c>
      <c r="AC191">
        <v>2.0737999999999999</v>
      </c>
      <c r="AD191">
        <v>2.1488</v>
      </c>
      <c r="AE191">
        <v>2.2097000000000002</v>
      </c>
      <c r="AF191">
        <v>2.2608999999999999</v>
      </c>
      <c r="AG191">
        <v>2.3054000000000001</v>
      </c>
      <c r="AH191">
        <v>2.3451</v>
      </c>
      <c r="AI191">
        <v>2.3814000000000002</v>
      </c>
      <c r="AJ191">
        <v>2.4150999999999998</v>
      </c>
      <c r="AK191">
        <v>2.4468000000000001</v>
      </c>
      <c r="AL191">
        <v>2.4767999999999999</v>
      </c>
      <c r="AM191">
        <v>2.5055000000000001</v>
      </c>
      <c r="AN191">
        <v>2.5331000000000001</v>
      </c>
      <c r="AO191">
        <v>2.5594999999999999</v>
      </c>
      <c r="AP191">
        <v>2.5849000000000002</v>
      </c>
      <c r="AQ191">
        <v>2.6093999999999999</v>
      </c>
      <c r="AR191">
        <v>2.6328999999999998</v>
      </c>
      <c r="AS191">
        <v>2.6556000000000002</v>
      </c>
      <c r="AT191">
        <v>2.6774</v>
      </c>
      <c r="AU191">
        <v>2.6983999999999999</v>
      </c>
      <c r="AV191">
        <v>2.7185000000000001</v>
      </c>
      <c r="AW191">
        <v>2.7378999999999998</v>
      </c>
      <c r="AX191">
        <v>2.7564000000000002</v>
      </c>
      <c r="AY191">
        <v>2.7742</v>
      </c>
    </row>
    <row r="192" spans="1:51" x14ac:dyDescent="0.25">
      <c r="A192" s="11">
        <f>_FRED!A198</f>
        <v>42005</v>
      </c>
      <c r="B192">
        <f>VLOOKUP(Indices!$A192,_FRED!A$8:B$400,2,FALSE)</f>
        <v>-0.09</v>
      </c>
      <c r="C192">
        <f>VLOOKUP(Indices!$A192,_FRED!C$8:D$400,2,FALSE)</f>
        <v>1.1034299999999999</v>
      </c>
      <c r="D192">
        <f>VLOOKUP(Indices!$A192,_FRED!E$8:F$400,2,FALSE)</f>
        <v>5.5</v>
      </c>
      <c r="E192">
        <f>VLOOKUP(Indices!$A192,_FRED!G$8:H$400,2,FALSE)</f>
        <v>3.3149199999999999</v>
      </c>
      <c r="F192">
        <f>Yields!K192</f>
        <v>2.635275552616084</v>
      </c>
      <c r="G192">
        <f>Yields!L192</f>
        <v>-2.7307128521422528</v>
      </c>
      <c r="H192">
        <f>Yields!M192</f>
        <v>-1.9168589988407518</v>
      </c>
      <c r="I192">
        <f>Yields!B192</f>
        <v>0.02</v>
      </c>
      <c r="J192">
        <f>Yields!C192</f>
        <v>0.09</v>
      </c>
      <c r="K192">
        <f>Yields!D192</f>
        <v>0.23</v>
      </c>
      <c r="L192">
        <f>Yields!E192</f>
        <v>0.97</v>
      </c>
      <c r="M192">
        <f>Yields!F192</f>
        <v>1.46</v>
      </c>
      <c r="N192">
        <f>Yields!G192</f>
        <v>1.77</v>
      </c>
      <c r="O192">
        <f>Yields!H192</f>
        <v>1.97</v>
      </c>
      <c r="P192">
        <f>VLOOKUP(Indices!$A192,_FRED!AA$8:AB$400,2,FALSE)</f>
        <v>1.7006600000000001</v>
      </c>
      <c r="Q192">
        <f>Yields!N192</f>
        <v>1.1843497395127831</v>
      </c>
      <c r="R192">
        <f>Yields!O192</f>
        <v>2.0991018615400319</v>
      </c>
      <c r="S192">
        <f>Yields!P192</f>
        <v>0.53773343442997956</v>
      </c>
      <c r="T192" s="13">
        <f t="shared" si="9"/>
        <v>8.320000000000001E-2</v>
      </c>
      <c r="U192" s="13">
        <f t="shared" si="10"/>
        <v>0.1532</v>
      </c>
      <c r="V192">
        <v>0.29320000000000002</v>
      </c>
      <c r="W192">
        <v>0.58230000000000004</v>
      </c>
      <c r="X192">
        <v>0.90390000000000004</v>
      </c>
      <c r="Y192">
        <v>1.1813</v>
      </c>
      <c r="Z192">
        <v>1.4027000000000001</v>
      </c>
      <c r="AA192">
        <v>1.5759000000000001</v>
      </c>
      <c r="AB192">
        <v>1.7122999999999999</v>
      </c>
      <c r="AC192">
        <v>1.8217000000000001</v>
      </c>
      <c r="AD192">
        <v>1.9115</v>
      </c>
      <c r="AE192">
        <v>1.9869000000000001</v>
      </c>
      <c r="AF192">
        <v>2.0516000000000001</v>
      </c>
      <c r="AG192">
        <v>2.1082000000000001</v>
      </c>
      <c r="AH192">
        <v>2.1583000000000001</v>
      </c>
      <c r="AI192">
        <v>2.2031999999999998</v>
      </c>
      <c r="AJ192">
        <v>2.2437999999999998</v>
      </c>
      <c r="AK192">
        <v>2.2808999999999999</v>
      </c>
      <c r="AL192">
        <v>2.3148</v>
      </c>
      <c r="AM192">
        <v>2.3460000000000001</v>
      </c>
      <c r="AN192">
        <v>2.3748</v>
      </c>
      <c r="AO192">
        <v>2.4015</v>
      </c>
      <c r="AP192">
        <v>2.4262000000000001</v>
      </c>
      <c r="AQ192">
        <v>2.4491999999999998</v>
      </c>
      <c r="AR192">
        <v>2.4706000000000001</v>
      </c>
      <c r="AS192">
        <v>2.4904999999999999</v>
      </c>
      <c r="AT192">
        <v>2.5091000000000001</v>
      </c>
      <c r="AU192">
        <v>2.5265</v>
      </c>
      <c r="AV192">
        <v>2.5427</v>
      </c>
      <c r="AW192">
        <v>2.5579000000000001</v>
      </c>
      <c r="AX192">
        <v>2.5722</v>
      </c>
      <c r="AY192">
        <v>2.5855999999999999</v>
      </c>
    </row>
    <row r="193" spans="1:51" x14ac:dyDescent="0.25">
      <c r="A193" s="11">
        <f>_FRED!A199</f>
        <v>42095</v>
      </c>
      <c r="B193">
        <f>VLOOKUP(Indices!$A193,_FRED!A$8:B$400,2,FALSE)</f>
        <v>-0.12</v>
      </c>
      <c r="C193">
        <f>VLOOKUP(Indices!$A193,_FRED!C$8:D$400,2,FALSE)</f>
        <v>1.1130599999999999</v>
      </c>
      <c r="D193">
        <f>VLOOKUP(Indices!$A193,_FRED!E$8:F$400,2,FALSE)</f>
        <v>5.4</v>
      </c>
      <c r="E193">
        <f>VLOOKUP(Indices!$A193,_FRED!G$8:H$400,2,FALSE)</f>
        <v>2.9772099999999999</v>
      </c>
      <c r="F193">
        <f>Yields!K193</f>
        <v>2.9384806142141517</v>
      </c>
      <c r="G193">
        <f>Yields!L193</f>
        <v>-2.9640753401712789</v>
      </c>
      <c r="H193">
        <f>Yields!M193</f>
        <v>-2.5732031562595141</v>
      </c>
      <c r="I193">
        <f>Yields!B193</f>
        <v>0.02</v>
      </c>
      <c r="J193">
        <f>Yields!C193</f>
        <v>0.09</v>
      </c>
      <c r="K193">
        <f>Yields!D193</f>
        <v>0.25</v>
      </c>
      <c r="L193">
        <f>Yields!E193</f>
        <v>0.97</v>
      </c>
      <c r="M193">
        <f>Yields!F193</f>
        <v>1.53</v>
      </c>
      <c r="N193">
        <f>Yields!G193</f>
        <v>1.91</v>
      </c>
      <c r="O193">
        <f>Yields!H193</f>
        <v>2.16</v>
      </c>
      <c r="P193">
        <f>VLOOKUP(Indices!$A193,_FRED!AA$8:AB$400,2,FALSE)</f>
        <v>1.7614300000000001</v>
      </c>
      <c r="Q193">
        <f>Yields!N193</f>
        <v>1.2674977170094586</v>
      </c>
      <c r="R193">
        <f>Yields!O193</f>
        <v>2.3045774889159372</v>
      </c>
      <c r="S193">
        <f>Yields!P193</f>
        <v>0.51008235968227611</v>
      </c>
      <c r="T193" s="13">
        <f t="shared" si="9"/>
        <v>8.8500000000000009E-2</v>
      </c>
      <c r="U193" s="13">
        <f t="shared" si="10"/>
        <v>0.1585</v>
      </c>
      <c r="V193">
        <v>0.31850000000000001</v>
      </c>
      <c r="W193">
        <v>0.65159999999999996</v>
      </c>
      <c r="X193">
        <v>1.0278</v>
      </c>
      <c r="Y193">
        <v>1.3678999999999999</v>
      </c>
      <c r="Z193">
        <v>1.6501999999999999</v>
      </c>
      <c r="AA193">
        <v>1.8761000000000001</v>
      </c>
      <c r="AB193">
        <v>2.0548999999999999</v>
      </c>
      <c r="AC193">
        <v>2.1968999999999999</v>
      </c>
      <c r="AD193">
        <v>2.3111000000000002</v>
      </c>
      <c r="AE193">
        <v>2.4047000000000001</v>
      </c>
      <c r="AF193">
        <v>2.4832000000000001</v>
      </c>
      <c r="AG193">
        <v>2.5505</v>
      </c>
      <c r="AH193">
        <v>2.6093999999999999</v>
      </c>
      <c r="AI193">
        <v>2.6621999999999999</v>
      </c>
      <c r="AJ193">
        <v>2.7103000000000002</v>
      </c>
      <c r="AK193">
        <v>2.7547000000000001</v>
      </c>
      <c r="AL193">
        <v>2.7961999999999998</v>
      </c>
      <c r="AM193">
        <v>2.8353000000000002</v>
      </c>
      <c r="AN193">
        <v>2.8723999999999998</v>
      </c>
      <c r="AO193">
        <v>2.9077000000000002</v>
      </c>
      <c r="AP193">
        <v>2.9415</v>
      </c>
      <c r="AQ193">
        <v>2.9739</v>
      </c>
      <c r="AR193">
        <v>3.0049000000000001</v>
      </c>
      <c r="AS193">
        <v>3.0347</v>
      </c>
      <c r="AT193">
        <v>3.0634000000000001</v>
      </c>
      <c r="AU193">
        <v>3.0909</v>
      </c>
      <c r="AV193">
        <v>3.1173000000000002</v>
      </c>
      <c r="AW193">
        <v>3.1425999999999998</v>
      </c>
      <c r="AX193">
        <v>3.1667999999999998</v>
      </c>
      <c r="AY193">
        <v>3.1901000000000002</v>
      </c>
    </row>
    <row r="194" spans="1:51" x14ac:dyDescent="0.25">
      <c r="A194" s="11">
        <f>_FRED!A200</f>
        <v>42186</v>
      </c>
      <c r="B194">
        <f>VLOOKUP(Indices!$A194,_FRED!A$8:B$400,2,FALSE)</f>
        <v>-0.03</v>
      </c>
      <c r="C194">
        <f>VLOOKUP(Indices!$A194,_FRED!C$8:D$400,2,FALSE)</f>
        <v>0.99665999999999999</v>
      </c>
      <c r="D194">
        <f>VLOOKUP(Indices!$A194,_FRED!E$8:F$400,2,FALSE)</f>
        <v>5.0999999999999996</v>
      </c>
      <c r="E194">
        <f>VLOOKUP(Indices!$A194,_FRED!G$8:H$400,2,FALSE)</f>
        <v>2.2392699999999999</v>
      </c>
      <c r="F194">
        <f>Yields!K194</f>
        <v>2.9618180171240249</v>
      </c>
      <c r="G194">
        <f>Yields!L194</f>
        <v>-2.9135878380326927</v>
      </c>
      <c r="H194">
        <f>Yields!M194</f>
        <v>-2.5257115230427916</v>
      </c>
      <c r="I194">
        <f>Yields!B194</f>
        <v>0.04</v>
      </c>
      <c r="J194">
        <f>Yields!C194</f>
        <v>0.17</v>
      </c>
      <c r="K194">
        <f>Yields!D194</f>
        <v>0.35</v>
      </c>
      <c r="L194">
        <f>Yields!E194</f>
        <v>1.02</v>
      </c>
      <c r="M194">
        <f>Yields!F194</f>
        <v>1.56</v>
      </c>
      <c r="N194">
        <f>Yields!G194</f>
        <v>1.94</v>
      </c>
      <c r="O194">
        <f>Yields!H194</f>
        <v>2.2200000000000002</v>
      </c>
      <c r="P194">
        <f>VLOOKUP(Indices!$A194,_FRED!AA$8:AB$400,2,FALSE)</f>
        <v>1.8442499999999999</v>
      </c>
      <c r="Q194">
        <f>Yields!N194</f>
        <v>1.3218440268081886</v>
      </c>
      <c r="R194">
        <f>Yields!O194</f>
        <v>2.2713149697778818</v>
      </c>
      <c r="S194">
        <f>Yields!P194</f>
        <v>0.47187151556140217</v>
      </c>
      <c r="T194" s="13">
        <f t="shared" si="9"/>
        <v>4.3600000000000048E-2</v>
      </c>
      <c r="U194" s="13">
        <f t="shared" si="10"/>
        <v>0.17360000000000006</v>
      </c>
      <c r="V194">
        <v>0.35360000000000003</v>
      </c>
      <c r="W194">
        <v>0.65300000000000002</v>
      </c>
      <c r="X194">
        <v>0.93610000000000004</v>
      </c>
      <c r="Y194">
        <v>1.1895</v>
      </c>
      <c r="Z194">
        <v>1.4093</v>
      </c>
      <c r="AA194">
        <v>1.5964</v>
      </c>
      <c r="AB194">
        <v>1.7543</v>
      </c>
      <c r="AC194">
        <v>1.8874</v>
      </c>
      <c r="AD194">
        <v>1.9997</v>
      </c>
      <c r="AE194">
        <v>2.0954000000000002</v>
      </c>
      <c r="AF194">
        <v>2.1776</v>
      </c>
      <c r="AG194">
        <v>2.2492000000000001</v>
      </c>
      <c r="AH194">
        <v>2.3125</v>
      </c>
      <c r="AI194">
        <v>2.3693</v>
      </c>
      <c r="AJ194">
        <v>2.4209000000000001</v>
      </c>
      <c r="AK194">
        <v>2.4685000000000001</v>
      </c>
      <c r="AL194">
        <v>2.5129000000000001</v>
      </c>
      <c r="AM194">
        <v>2.5547</v>
      </c>
      <c r="AN194">
        <v>2.5945</v>
      </c>
      <c r="AO194">
        <v>2.6324999999999998</v>
      </c>
      <c r="AP194">
        <v>2.6690999999999998</v>
      </c>
      <c r="AQ194">
        <v>2.7044000000000001</v>
      </c>
      <c r="AR194">
        <v>2.7385000000000002</v>
      </c>
      <c r="AS194">
        <v>2.7717000000000001</v>
      </c>
      <c r="AT194">
        <v>2.8037999999999998</v>
      </c>
      <c r="AU194">
        <v>2.8349000000000002</v>
      </c>
      <c r="AV194">
        <v>2.8652000000000002</v>
      </c>
      <c r="AW194">
        <v>2.8944999999999999</v>
      </c>
      <c r="AX194">
        <v>2.923</v>
      </c>
      <c r="AY194">
        <v>2.9504999999999999</v>
      </c>
    </row>
    <row r="195" spans="1:51" x14ac:dyDescent="0.25">
      <c r="A195" s="11">
        <f>_FRED!A201</f>
        <v>42278</v>
      </c>
      <c r="B195">
        <f>VLOOKUP(Indices!$A195,_FRED!A$8:B$400,2,FALSE)</f>
        <v>-0.25</v>
      </c>
      <c r="C195">
        <f>VLOOKUP(Indices!$A195,_FRED!C$8:D$400,2,FALSE)</f>
        <v>1.1015600000000001</v>
      </c>
      <c r="D195">
        <f>VLOOKUP(Indices!$A195,_FRED!E$8:F$400,2,FALSE)</f>
        <v>5</v>
      </c>
      <c r="E195">
        <f>VLOOKUP(Indices!$A195,_FRED!G$8:H$400,2,FALSE)</f>
        <v>1.87809</v>
      </c>
      <c r="F195">
        <f>Yields!K195</f>
        <v>2.8251421700907828</v>
      </c>
      <c r="G195">
        <f>Yields!L195</f>
        <v>-2.6970750356819506</v>
      </c>
      <c r="H195">
        <f>Yields!M195</f>
        <v>-2.0200182449119</v>
      </c>
      <c r="I195">
        <f>Yields!B195</f>
        <v>0.13</v>
      </c>
      <c r="J195">
        <f>Yields!C195</f>
        <v>0.32</v>
      </c>
      <c r="K195">
        <f>Yields!D195</f>
        <v>0.47</v>
      </c>
      <c r="L195">
        <f>Yields!E195</f>
        <v>1.1399999999999999</v>
      </c>
      <c r="M195">
        <f>Yields!F195</f>
        <v>1.58</v>
      </c>
      <c r="N195">
        <f>Yields!G195</f>
        <v>1.94</v>
      </c>
      <c r="O195">
        <f>Yields!H195</f>
        <v>2.19</v>
      </c>
      <c r="P195">
        <f>VLOOKUP(Indices!$A195,_FRED!AA$8:AB$400,2,FALSE)</f>
        <v>2.0078200000000002</v>
      </c>
      <c r="Q195">
        <f>Yields!N195</f>
        <v>1.3704361438896586</v>
      </c>
      <c r="R195">
        <f>Yields!O195</f>
        <v>2.0903934907240092</v>
      </c>
      <c r="S195">
        <f>Yields!P195</f>
        <v>0.46179778025157758</v>
      </c>
      <c r="T195" s="13">
        <f t="shared" ref="T195:T199" si="11">I195+(V195-K195)</f>
        <v>0.45110000000000006</v>
      </c>
      <c r="U195" s="13">
        <f t="shared" ref="U195:U199" si="12">J195+(V195-K195)</f>
        <v>0.6411</v>
      </c>
      <c r="V195">
        <v>0.79110000000000003</v>
      </c>
      <c r="W195">
        <v>1.0765</v>
      </c>
      <c r="X195">
        <v>1.3492</v>
      </c>
      <c r="Y195">
        <v>1.5876999999999999</v>
      </c>
      <c r="Z195">
        <v>1.7870999999999999</v>
      </c>
      <c r="AA195">
        <v>1.9496</v>
      </c>
      <c r="AB195">
        <v>2.0807000000000002</v>
      </c>
      <c r="AC195">
        <v>2.1863999999999999</v>
      </c>
      <c r="AD195">
        <v>2.2725</v>
      </c>
      <c r="AE195">
        <v>2.3435999999999999</v>
      </c>
      <c r="AF195">
        <v>2.4036</v>
      </c>
      <c r="AG195">
        <v>2.4556</v>
      </c>
      <c r="AH195">
        <v>2.5017</v>
      </c>
      <c r="AI195">
        <v>2.5436999999999999</v>
      </c>
      <c r="AJ195">
        <v>2.5828000000000002</v>
      </c>
      <c r="AK195">
        <v>2.62</v>
      </c>
      <c r="AL195">
        <v>2.6558000000000002</v>
      </c>
      <c r="AM195">
        <v>2.6905999999999999</v>
      </c>
      <c r="AN195">
        <v>2.7248000000000001</v>
      </c>
      <c r="AO195">
        <v>2.7585000000000002</v>
      </c>
      <c r="AP195">
        <v>2.7917000000000001</v>
      </c>
      <c r="AQ195">
        <v>2.8246000000000002</v>
      </c>
      <c r="AR195">
        <v>2.8570000000000002</v>
      </c>
      <c r="AS195">
        <v>2.8889999999999998</v>
      </c>
      <c r="AT195">
        <v>2.9205000000000001</v>
      </c>
      <c r="AU195">
        <v>2.9514999999999998</v>
      </c>
      <c r="AV195">
        <v>2.9819</v>
      </c>
      <c r="AW195">
        <v>3.0116999999999998</v>
      </c>
      <c r="AX195">
        <v>3.0407999999999999</v>
      </c>
      <c r="AY195">
        <v>3.0691000000000002</v>
      </c>
    </row>
    <row r="196" spans="1:51" x14ac:dyDescent="0.25">
      <c r="A196" s="11">
        <f>_FRED!A202</f>
        <v>42370</v>
      </c>
      <c r="B196">
        <f>VLOOKUP(Indices!$A196,_FRED!A$8:B$400,2,FALSE)</f>
        <v>-0.16</v>
      </c>
      <c r="C196">
        <f>VLOOKUP(Indices!$A196,_FRED!C$8:D$400,2,FALSE)</f>
        <v>1.20757</v>
      </c>
      <c r="D196">
        <f>VLOOKUP(Indices!$A196,_FRED!E$8:F$400,2,FALSE)</f>
        <v>4.9000000000000004</v>
      </c>
      <c r="E196">
        <f>VLOOKUP(Indices!$A196,_FRED!G$8:H$400,2,FALSE)</f>
        <v>1.5735399999999999</v>
      </c>
      <c r="F196">
        <f>Yields!K196</f>
        <v>2.4333739151673042</v>
      </c>
      <c r="G196">
        <f>Yields!L196</f>
        <v>-2.0684483636339905</v>
      </c>
      <c r="H196">
        <f>Yields!M196</f>
        <v>-1.9139027994290192</v>
      </c>
      <c r="I196">
        <f>Yields!B196</f>
        <v>0.28999999999999998</v>
      </c>
      <c r="J196">
        <f>Yields!C196</f>
        <v>0.45</v>
      </c>
      <c r="K196">
        <f>Yields!D196</f>
        <v>0.57999999999999996</v>
      </c>
      <c r="L196">
        <f>Yields!E196</f>
        <v>1.02</v>
      </c>
      <c r="M196">
        <f>Yields!F196</f>
        <v>1.37</v>
      </c>
      <c r="N196">
        <f>Yields!G196</f>
        <v>1.69</v>
      </c>
      <c r="O196">
        <f>Yields!H196</f>
        <v>1.91</v>
      </c>
      <c r="P196">
        <f>VLOOKUP(Indices!$A196,_FRED!AA$8:AB$400,2,FALSE)</f>
        <v>2.2518199999999999</v>
      </c>
      <c r="Q196">
        <f>Yields!N196</f>
        <v>1.2471222130036277</v>
      </c>
      <c r="R196">
        <f>Yields!O196</f>
        <v>1.6244254837766787</v>
      </c>
      <c r="S196">
        <f>Yields!P196</f>
        <v>0.29111659096281262</v>
      </c>
      <c r="T196" s="13">
        <f t="shared" si="11"/>
        <v>0.30909999999999999</v>
      </c>
      <c r="U196" s="13">
        <f t="shared" si="12"/>
        <v>0.46910000000000002</v>
      </c>
      <c r="V196">
        <v>0.59909999999999997</v>
      </c>
      <c r="W196">
        <v>0.73360000000000003</v>
      </c>
      <c r="X196">
        <v>0.90100000000000002</v>
      </c>
      <c r="Y196">
        <v>1.0753999999999999</v>
      </c>
      <c r="Z196">
        <v>1.2421</v>
      </c>
      <c r="AA196">
        <v>1.3937999999999999</v>
      </c>
      <c r="AB196">
        <v>1.5279</v>
      </c>
      <c r="AC196">
        <v>1.6440999999999999</v>
      </c>
      <c r="AD196">
        <v>1.7439</v>
      </c>
      <c r="AE196">
        <v>1.8293999999999999</v>
      </c>
      <c r="AF196">
        <v>1.9028</v>
      </c>
      <c r="AG196">
        <v>1.9663999999999999</v>
      </c>
      <c r="AH196">
        <v>2.0223</v>
      </c>
      <c r="AI196">
        <v>2.0722</v>
      </c>
      <c r="AJ196">
        <v>2.1177000000000001</v>
      </c>
      <c r="AK196">
        <v>2.16</v>
      </c>
      <c r="AL196">
        <v>2.2000999999999999</v>
      </c>
      <c r="AM196">
        <v>2.2387000000000001</v>
      </c>
      <c r="AN196">
        <v>2.2766000000000002</v>
      </c>
      <c r="AO196">
        <v>2.3140999999999998</v>
      </c>
      <c r="AP196">
        <v>2.3515999999999999</v>
      </c>
      <c r="AQ196">
        <v>2.3892000000000002</v>
      </c>
      <c r="AR196">
        <v>2.427</v>
      </c>
      <c r="AS196">
        <v>2.4651000000000001</v>
      </c>
      <c r="AT196">
        <v>2.5036</v>
      </c>
      <c r="AU196">
        <v>2.5423</v>
      </c>
      <c r="AV196">
        <v>2.5811000000000002</v>
      </c>
      <c r="AW196">
        <v>2.62</v>
      </c>
      <c r="AX196">
        <v>2.6589</v>
      </c>
      <c r="AY196">
        <v>2.6976</v>
      </c>
    </row>
    <row r="197" spans="1:51" x14ac:dyDescent="0.25">
      <c r="A197" s="11">
        <f>_FRED!A203</f>
        <v>42461</v>
      </c>
      <c r="B197">
        <f>VLOOKUP(Indices!$A197,_FRED!A$8:B$400,2,FALSE)</f>
        <v>-0.28999999999999998</v>
      </c>
      <c r="C197">
        <f>VLOOKUP(Indices!$A197,_FRED!C$8:D$400,2,FALSE)</f>
        <v>1.21817</v>
      </c>
      <c r="D197">
        <f>VLOOKUP(Indices!$A197,_FRED!E$8:F$400,2,FALSE)</f>
        <v>4.9000000000000004</v>
      </c>
      <c r="E197">
        <f>VLOOKUP(Indices!$A197,_FRED!G$8:H$400,2,FALSE)</f>
        <v>1.27579</v>
      </c>
      <c r="F197">
        <f>Yields!K197</f>
        <v>2.215901383344002</v>
      </c>
      <c r="G197">
        <f>Yields!L197</f>
        <v>-1.8610728871135027</v>
      </c>
      <c r="H197">
        <f>Yields!M197</f>
        <v>-1.7593504658974526</v>
      </c>
      <c r="I197">
        <f>Yields!B197</f>
        <v>0.26</v>
      </c>
      <c r="J197">
        <f>Yields!C197</f>
        <v>0.4</v>
      </c>
      <c r="K197">
        <f>Yields!D197</f>
        <v>0.56999999999999995</v>
      </c>
      <c r="L197">
        <f>Yields!E197</f>
        <v>0.92</v>
      </c>
      <c r="M197">
        <f>Yields!F197</f>
        <v>1.24</v>
      </c>
      <c r="N197">
        <f>Yields!G197</f>
        <v>1.54</v>
      </c>
      <c r="O197">
        <f>Yields!H197</f>
        <v>1.75</v>
      </c>
      <c r="P197">
        <f>VLOOKUP(Indices!$A197,_FRED!AA$8:AB$400,2,FALSE)</f>
        <v>2.1996699999999998</v>
      </c>
      <c r="Q197">
        <f>Yields!N197</f>
        <v>1.1421705246452971</v>
      </c>
      <c r="R197">
        <f>Yields!O197</f>
        <v>1.4668404803635267</v>
      </c>
      <c r="S197">
        <f>Yields!P197</f>
        <v>0.24228802342386202</v>
      </c>
      <c r="T197" s="13">
        <f t="shared" si="11"/>
        <v>0.18810000000000004</v>
      </c>
      <c r="U197" s="13">
        <f t="shared" si="12"/>
        <v>0.32810000000000006</v>
      </c>
      <c r="V197">
        <v>0.49809999999999999</v>
      </c>
      <c r="W197">
        <v>0.59560000000000002</v>
      </c>
      <c r="X197">
        <v>0.73799999999999999</v>
      </c>
      <c r="Y197">
        <v>0.88990000000000002</v>
      </c>
      <c r="Z197">
        <v>1.0337000000000001</v>
      </c>
      <c r="AA197">
        <v>1.1618999999999999</v>
      </c>
      <c r="AB197">
        <v>1.2725</v>
      </c>
      <c r="AC197">
        <v>1.3667</v>
      </c>
      <c r="AD197">
        <v>1.4466000000000001</v>
      </c>
      <c r="AE197">
        <v>1.5150999999999999</v>
      </c>
      <c r="AF197">
        <v>1.5747</v>
      </c>
      <c r="AG197">
        <v>1.6275999999999999</v>
      </c>
      <c r="AH197">
        <v>1.6758999999999999</v>
      </c>
      <c r="AI197">
        <v>1.7209000000000001</v>
      </c>
      <c r="AJ197">
        <v>1.7639</v>
      </c>
      <c r="AK197">
        <v>1.8058000000000001</v>
      </c>
      <c r="AL197">
        <v>1.8471</v>
      </c>
      <c r="AM197">
        <v>1.8883000000000001</v>
      </c>
      <c r="AN197">
        <v>1.9296</v>
      </c>
      <c r="AO197">
        <v>1.9712000000000001</v>
      </c>
      <c r="AP197">
        <v>2.0131999999999999</v>
      </c>
      <c r="AQ197">
        <v>2.0554000000000001</v>
      </c>
      <c r="AR197">
        <v>2.0977999999999999</v>
      </c>
      <c r="AS197">
        <v>2.1404000000000001</v>
      </c>
      <c r="AT197">
        <v>2.1829999999999998</v>
      </c>
      <c r="AU197">
        <v>2.2254</v>
      </c>
      <c r="AV197">
        <v>2.2675999999999998</v>
      </c>
      <c r="AW197">
        <v>2.3092999999999999</v>
      </c>
      <c r="AX197">
        <v>2.3504999999999998</v>
      </c>
      <c r="AY197">
        <v>2.391</v>
      </c>
    </row>
    <row r="198" spans="1:51" x14ac:dyDescent="0.25">
      <c r="A198" s="11">
        <f>_FRED!A204</f>
        <v>42552</v>
      </c>
      <c r="B198">
        <f>VLOOKUP(Indices!$A198,_FRED!A$8:B$400,2,FALSE)</f>
        <v>-0.13</v>
      </c>
      <c r="C198">
        <f>VLOOKUP(Indices!$A198,_FRED!C$8:D$400,2,FALSE)</f>
        <v>1.2652699999999999</v>
      </c>
      <c r="D198">
        <f>VLOOKUP(Indices!$A198,_FRED!E$8:F$400,2,FALSE)</f>
        <v>4.9000000000000004</v>
      </c>
      <c r="E198">
        <f>VLOOKUP(Indices!$A198,_FRED!G$8:H$400,2,FALSE)</f>
        <v>1.65361</v>
      </c>
      <c r="F198">
        <f>Yields!K198</f>
        <v>1.9732041975882095</v>
      </c>
      <c r="G198">
        <f>Yields!L198</f>
        <v>-1.5786571514320351</v>
      </c>
      <c r="H198">
        <f>Yields!M198</f>
        <v>-1.5583331854972267</v>
      </c>
      <c r="I198">
        <f>Yields!B198</f>
        <v>0.3</v>
      </c>
      <c r="J198">
        <f>Yields!C198</f>
        <v>0.44</v>
      </c>
      <c r="K198">
        <f>Yields!D198</f>
        <v>0.56000000000000005</v>
      </c>
      <c r="L198">
        <f>Yields!E198</f>
        <v>0.85</v>
      </c>
      <c r="M198">
        <f>Yields!F198</f>
        <v>1.1299999999999999</v>
      </c>
      <c r="N198">
        <f>Yields!G198</f>
        <v>1.4</v>
      </c>
      <c r="O198">
        <f>Yields!H198</f>
        <v>1.56</v>
      </c>
      <c r="P198">
        <f>VLOOKUP(Indices!$A198,_FRED!AA$8:AB$400,2,FALSE)</f>
        <v>2.2226900000000001</v>
      </c>
      <c r="Q198">
        <f>Yields!N198</f>
        <v>1.0488914290186384</v>
      </c>
      <c r="R198">
        <f>Yields!O198</f>
        <v>1.2459675181071703</v>
      </c>
      <c r="S198">
        <f>Yields!P198</f>
        <v>0.20669466170812911</v>
      </c>
      <c r="T198" s="13">
        <f t="shared" si="11"/>
        <v>0.39899999999999997</v>
      </c>
      <c r="U198" s="13">
        <f t="shared" si="12"/>
        <v>0.53899999999999992</v>
      </c>
      <c r="V198">
        <v>0.65900000000000003</v>
      </c>
      <c r="W198">
        <v>0.78339999999999999</v>
      </c>
      <c r="X198">
        <v>0.92500000000000004</v>
      </c>
      <c r="Y198">
        <v>1.0636000000000001</v>
      </c>
      <c r="Z198">
        <v>1.1903999999999999</v>
      </c>
      <c r="AA198">
        <v>1.3028999999999999</v>
      </c>
      <c r="AB198">
        <v>1.4014</v>
      </c>
      <c r="AC198">
        <v>1.4876</v>
      </c>
      <c r="AD198">
        <v>1.5634999999999999</v>
      </c>
      <c r="AE198">
        <v>1.6311</v>
      </c>
      <c r="AF198">
        <v>1.6919999999999999</v>
      </c>
      <c r="AG198">
        <v>1.7475000000000001</v>
      </c>
      <c r="AH198">
        <v>1.7988999999999999</v>
      </c>
      <c r="AI198">
        <v>1.847</v>
      </c>
      <c r="AJ198">
        <v>1.8923000000000001</v>
      </c>
      <c r="AK198">
        <v>1.9353</v>
      </c>
      <c r="AL198">
        <v>1.9764999999999999</v>
      </c>
      <c r="AM198">
        <v>2.0158999999999998</v>
      </c>
      <c r="AN198">
        <v>2.0537999999999998</v>
      </c>
      <c r="AO198">
        <v>2.0903</v>
      </c>
      <c r="AP198">
        <v>2.1255000000000002</v>
      </c>
      <c r="AQ198">
        <v>2.1594000000000002</v>
      </c>
      <c r="AR198">
        <v>2.1920000000000002</v>
      </c>
      <c r="AS198">
        <v>2.2235</v>
      </c>
      <c r="AT198">
        <v>2.2538</v>
      </c>
      <c r="AU198">
        <v>2.2829999999999999</v>
      </c>
      <c r="AV198">
        <v>2.3109999999999999</v>
      </c>
      <c r="AW198">
        <v>2.3378999999999999</v>
      </c>
      <c r="AX198">
        <v>2.3637000000000001</v>
      </c>
      <c r="AY198">
        <v>2.3885000000000001</v>
      </c>
    </row>
    <row r="199" spans="1:51" x14ac:dyDescent="0.25">
      <c r="A199" s="11">
        <f>_FRED!A205</f>
        <v>42644</v>
      </c>
      <c r="B199">
        <f>VLOOKUP(Indices!$A199,_FRED!A$8:B$400,2,FALSE)</f>
        <v>-0.13</v>
      </c>
      <c r="C199">
        <f>VLOOKUP(Indices!$A199,_FRED!C$8:D$400,2,FALSE)</f>
        <v>1.56555</v>
      </c>
      <c r="D199">
        <f>VLOOKUP(Indices!$A199,_FRED!E$8:F$400,2,FALSE)</f>
        <v>4.7</v>
      </c>
      <c r="E199">
        <f>VLOOKUP(Indices!$A199,_FRED!G$8:H$400,2,FALSE)</f>
        <v>1.9047099999999999</v>
      </c>
      <c r="F199">
        <f>Yields!K199</f>
        <v>2.6703641852105338</v>
      </c>
      <c r="G199">
        <f>Yields!L199</f>
        <v>-2.2039062985874733</v>
      </c>
      <c r="H199">
        <f>Yields!M199</f>
        <v>-1.7634401810498055</v>
      </c>
      <c r="I199">
        <f>Yields!B199</f>
        <v>0.43</v>
      </c>
      <c r="J199">
        <f>Yields!C199</f>
        <v>0.56999999999999995</v>
      </c>
      <c r="K199">
        <f>Yields!D199</f>
        <v>0.76</v>
      </c>
      <c r="L199">
        <f>Yields!E199</f>
        <v>1.24</v>
      </c>
      <c r="M199">
        <f>Yields!F199</f>
        <v>1.61</v>
      </c>
      <c r="N199">
        <f>Yields!G199</f>
        <v>1.94</v>
      </c>
      <c r="O199">
        <f>Yields!H199</f>
        <v>2.14</v>
      </c>
      <c r="P199">
        <f>VLOOKUP(Indices!$A199,_FRED!AA$8:AB$400,2,FALSE)</f>
        <v>2.1727099999999999</v>
      </c>
      <c r="Q199">
        <f>Yields!N199</f>
        <v>1.4601580837422758</v>
      </c>
      <c r="R199">
        <f>Yields!O199</f>
        <v>1.7167138825235262</v>
      </c>
      <c r="S199">
        <f>Yields!P199</f>
        <v>0.35290220711682285</v>
      </c>
      <c r="T199" s="13">
        <f t="shared" si="11"/>
        <v>0.5694999999999999</v>
      </c>
      <c r="U199" s="13">
        <f t="shared" si="12"/>
        <v>0.70949999999999991</v>
      </c>
      <c r="V199">
        <v>0.89949999999999997</v>
      </c>
      <c r="W199">
        <v>1.2031000000000001</v>
      </c>
      <c r="X199">
        <v>1.5004999999999999</v>
      </c>
      <c r="Y199">
        <v>1.758</v>
      </c>
      <c r="Z199">
        <v>1.9681999999999999</v>
      </c>
      <c r="AA199">
        <v>2.1345999999999998</v>
      </c>
      <c r="AB199">
        <v>2.2648000000000001</v>
      </c>
      <c r="AC199">
        <v>2.3666</v>
      </c>
      <c r="AD199">
        <v>2.4470999999999998</v>
      </c>
      <c r="AE199">
        <v>2.5118999999999998</v>
      </c>
      <c r="AF199">
        <v>2.5653999999999999</v>
      </c>
      <c r="AG199">
        <v>2.6109</v>
      </c>
      <c r="AH199">
        <v>2.6509999999999998</v>
      </c>
      <c r="AI199">
        <v>2.6873</v>
      </c>
      <c r="AJ199">
        <v>2.7210000000000001</v>
      </c>
      <c r="AK199">
        <v>2.7530999999999999</v>
      </c>
      <c r="AL199">
        <v>2.7841999999999998</v>
      </c>
      <c r="AM199">
        <v>2.8144999999999998</v>
      </c>
      <c r="AN199">
        <v>2.8443999999999998</v>
      </c>
      <c r="AO199">
        <v>2.8738999999999999</v>
      </c>
      <c r="AP199">
        <v>2.9032</v>
      </c>
      <c r="AQ199">
        <v>2.9323000000000001</v>
      </c>
      <c r="AR199">
        <v>2.9611000000000001</v>
      </c>
      <c r="AS199">
        <v>2.9895999999999998</v>
      </c>
      <c r="AT199">
        <v>3.0177</v>
      </c>
      <c r="AU199">
        <v>3.0453999999999999</v>
      </c>
      <c r="AV199">
        <v>3.0726</v>
      </c>
      <c r="AW199">
        <v>3.0992999999999999</v>
      </c>
      <c r="AX199">
        <v>3.1254</v>
      </c>
      <c r="AY199">
        <v>3.1509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>
      <selection activeCell="L2" sqref="L2:L3"/>
    </sheetView>
  </sheetViews>
  <sheetFormatPr defaultRowHeight="15" x14ac:dyDescent="0.25"/>
  <cols>
    <col min="1" max="1" width="10.42578125" bestFit="1" customWidth="1"/>
  </cols>
  <sheetData>
    <row r="1" spans="1:25" x14ac:dyDescent="0.25">
      <c r="A1" t="s">
        <v>55</v>
      </c>
      <c r="B1" t="s">
        <v>50</v>
      </c>
      <c r="C1" t="s">
        <v>51</v>
      </c>
      <c r="D1" t="s">
        <v>24</v>
      </c>
      <c r="E1" t="s">
        <v>25</v>
      </c>
      <c r="F1" t="s">
        <v>26</v>
      </c>
      <c r="G1" t="s">
        <v>27</v>
      </c>
      <c r="H1" t="s">
        <v>4</v>
      </c>
      <c r="I1" t="s">
        <v>1</v>
      </c>
      <c r="J1" s="2" t="s">
        <v>23</v>
      </c>
      <c r="K1" s="2" t="s">
        <v>2</v>
      </c>
      <c r="L1" s="2" t="s">
        <v>3</v>
      </c>
      <c r="M1" s="2" t="s">
        <v>46</v>
      </c>
      <c r="N1" s="15" t="s">
        <v>104</v>
      </c>
      <c r="O1" s="15" t="s">
        <v>103</v>
      </c>
      <c r="P1" s="15" t="s">
        <v>64</v>
      </c>
      <c r="Q1" s="15" t="s">
        <v>65</v>
      </c>
      <c r="R1" s="15" t="s">
        <v>66</v>
      </c>
      <c r="S1" s="15" t="s">
        <v>67</v>
      </c>
      <c r="T1" s="15" t="s">
        <v>68</v>
      </c>
      <c r="U1" s="15" t="s">
        <v>69</v>
      </c>
      <c r="V1" s="15" t="s">
        <v>70</v>
      </c>
      <c r="W1" s="15" t="s">
        <v>71</v>
      </c>
      <c r="X1" s="15" t="s">
        <v>72</v>
      </c>
      <c r="Y1" s="15" t="s">
        <v>73</v>
      </c>
    </row>
    <row r="2" spans="1:25" x14ac:dyDescent="0.25">
      <c r="A2" s="10">
        <v>42670</v>
      </c>
      <c r="B2">
        <f>VLOOKUP($A2,_FRED_EOD!A$8:B$400,2)</f>
        <v>0.3</v>
      </c>
      <c r="C2">
        <f>VLOOKUP($A2,_FRED_EOD!C$8:D$400,2)</f>
        <v>0.49</v>
      </c>
      <c r="D2">
        <f>VLOOKUP($A2,_FRED_EOD!E$8:F$400,2)</f>
        <v>0.68</v>
      </c>
      <c r="E2">
        <f>VLOOKUP($A2,_FRED_EOD!G$8:H$400,2)</f>
        <v>1.04</v>
      </c>
      <c r="F2">
        <f>VLOOKUP($A2,_FRED_EOD!I$8:J$400,2)</f>
        <v>1.33</v>
      </c>
      <c r="G2">
        <f>VLOOKUP($A2,_FRED_EOD!K$8:L$400,2)</f>
        <v>1.64</v>
      </c>
      <c r="H2">
        <f>VLOOKUP($A2,_FRED_EOD!M$8:N$400,2)</f>
        <v>1.85</v>
      </c>
      <c r="I2">
        <v>-0.13</v>
      </c>
      <c r="J2">
        <v>1.2652699999999999</v>
      </c>
      <c r="K2">
        <v>4.9000000000000004</v>
      </c>
      <c r="L2">
        <v>1.65361</v>
      </c>
      <c r="M2">
        <v>2.2226900000000001</v>
      </c>
      <c r="N2">
        <f>B2+(P2-D2)</f>
        <v>0.31609999999999999</v>
      </c>
      <c r="O2">
        <f>C2+(P2-D2)</f>
        <v>0.50609999999999999</v>
      </c>
      <c r="P2">
        <v>0.69610000000000005</v>
      </c>
      <c r="Q2">
        <v>0.89980000000000004</v>
      </c>
      <c r="R2">
        <v>1.0835999999999999</v>
      </c>
      <c r="S2">
        <v>1.2463</v>
      </c>
      <c r="T2">
        <v>1.389</v>
      </c>
      <c r="U2">
        <v>1.5136000000000001</v>
      </c>
      <c r="V2">
        <v>1.6223000000000001</v>
      </c>
      <c r="W2">
        <v>1.7177</v>
      </c>
      <c r="X2">
        <v>1.8018000000000001</v>
      </c>
      <c r="Y2">
        <v>1.8767</v>
      </c>
    </row>
    <row r="3" spans="1:25" x14ac:dyDescent="0.25">
      <c r="A3" s="10">
        <v>42762</v>
      </c>
      <c r="B3">
        <f>VLOOKUP($A3,_FRED_EOD!A$8:B$400,2)</f>
        <v>0.52</v>
      </c>
      <c r="C3">
        <f>VLOOKUP($A3,_FRED_EOD!C$8:D$400,2)</f>
        <v>0.63</v>
      </c>
      <c r="D3">
        <f>VLOOKUP($A3,_FRED_EOD!E$8:F$400,2)</f>
        <v>0.82</v>
      </c>
      <c r="E3">
        <f>VLOOKUP($A3,_FRED_EOD!G$8:H$400,2)</f>
        <v>1.48</v>
      </c>
      <c r="F3">
        <f>VLOOKUP($A3,_FRED_EOD!I$8:J$400,2)</f>
        <v>1.94</v>
      </c>
      <c r="G3">
        <f>VLOOKUP($A3,_FRED_EOD!K$8:L$400,2)</f>
        <v>2.2799999999999998</v>
      </c>
      <c r="H3">
        <f>VLOOKUP($A3,_FRED_EOD!M$8:N$400,2)</f>
        <v>2.4900000000000002</v>
      </c>
      <c r="I3">
        <v>-0.13</v>
      </c>
      <c r="J3">
        <v>1.56555</v>
      </c>
      <c r="K3">
        <v>4.7</v>
      </c>
      <c r="L3">
        <v>1.9047099999999999</v>
      </c>
      <c r="M3">
        <v>2.1727099999999999</v>
      </c>
      <c r="N3">
        <f>B3+(P3-D3)</f>
        <v>0.57310000000000005</v>
      </c>
      <c r="O3">
        <f>C3+(P3-D3)</f>
        <v>0.68310000000000004</v>
      </c>
      <c r="P3" s="14">
        <v>0.87309999999999999</v>
      </c>
      <c r="Q3" s="14">
        <v>1.2079</v>
      </c>
      <c r="R3" s="14">
        <v>1.5164</v>
      </c>
      <c r="S3" s="14">
        <v>1.7766999999999999</v>
      </c>
      <c r="T3" s="14">
        <v>1.9866999999999999</v>
      </c>
      <c r="U3" s="14">
        <v>2.1526000000000001</v>
      </c>
      <c r="V3" s="14">
        <v>2.2824</v>
      </c>
      <c r="W3" s="14">
        <v>2.3843999999999999</v>
      </c>
      <c r="X3" s="14">
        <v>2.4653999999999998</v>
      </c>
      <c r="Y3" s="14">
        <v>2.5308999999999999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workbookViewId="0">
      <selection activeCell="B1" sqref="B1:C1"/>
    </sheetView>
  </sheetViews>
  <sheetFormatPr defaultRowHeight="15" x14ac:dyDescent="0.25"/>
  <cols>
    <col min="1" max="1" width="10.7109375" bestFit="1" customWidth="1"/>
  </cols>
  <sheetData>
    <row r="1" spans="1:16" x14ac:dyDescent="0.25">
      <c r="A1" t="s">
        <v>0</v>
      </c>
      <c r="B1" s="2" t="s">
        <v>50</v>
      </c>
      <c r="C1" s="2" t="s">
        <v>51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4</v>
      </c>
      <c r="I1" s="2" t="s">
        <v>60</v>
      </c>
      <c r="J1" s="2" t="s">
        <v>61</v>
      </c>
      <c r="K1" s="2" t="s">
        <v>43</v>
      </c>
      <c r="L1" s="2" t="s">
        <v>44</v>
      </c>
      <c r="M1" s="2" t="s">
        <v>45</v>
      </c>
      <c r="N1" s="2" t="s">
        <v>57</v>
      </c>
      <c r="O1" s="2" t="s">
        <v>58</v>
      </c>
      <c r="P1" s="2" t="s">
        <v>59</v>
      </c>
    </row>
    <row r="2" spans="1:16" x14ac:dyDescent="0.25">
      <c r="A2" s="10">
        <v>24654</v>
      </c>
      <c r="B2">
        <f>IFERROR(VLOOKUP($A2,_FRED!I$8:J$400,2,FALSE),0)</f>
        <v>0</v>
      </c>
      <c r="C2">
        <f>IFERROR(VLOOKUP($A2,_FRED!J$8:K$400,2,FALSE),0)</f>
        <v>0</v>
      </c>
      <c r="D2">
        <f>VLOOKUP($A2,_FRED!M$8:N$400,2,FALSE)</f>
        <v>5.13</v>
      </c>
      <c r="E2">
        <f>VLOOKUP($A2,_FRED!O$8:P$400,2,FALSE)</f>
        <v>5.23</v>
      </c>
      <c r="F2">
        <f>VLOOKUP($A2,_FRED!Q$8:R$400,2,FALSE)</f>
        <v>5.31</v>
      </c>
      <c r="G2">
        <f>IFERROR(VLOOKUP($A2,_FRED!S$8:T$400,2,FALSE),0)</f>
        <v>0</v>
      </c>
      <c r="H2">
        <f>VLOOKUP($A2,_FRED!U$8:V$400,2,FALSE)</f>
        <v>5.25</v>
      </c>
      <c r="I2" t="e">
        <f>VLOOKUP($A2,_FRED!W$8:X$400,2,FALSE)</f>
        <v>#N/A</v>
      </c>
      <c r="J2" t="e">
        <f>VLOOKUP($A2,_FRED!Y$8:Z$400,2,FALSE)</f>
        <v>#N/A</v>
      </c>
      <c r="K2">
        <f t="array" ref="K2:M2">TRANSPOSE(MMULT('Yield Curve'!$T$21:$Z$23,TRANSPOSE(B2:H2)))</f>
        <v>5.2397082732968823</v>
      </c>
      <c r="L2">
        <v>-0.32078959307633825</v>
      </c>
      <c r="M2">
        <v>0.49887741578240963</v>
      </c>
      <c r="N2">
        <f t="array" ref="N2:P2">TRANSPOSE(MMULT('Yield Curve'!$T$37:$Z$39,TRANSPOSE(B2:H2)))</f>
        <v>5.22736674651894</v>
      </c>
      <c r="O2">
        <v>0.19916903728103019</v>
      </c>
      <c r="P2">
        <v>0.15224958826171564</v>
      </c>
    </row>
    <row r="3" spans="1:16" x14ac:dyDescent="0.25">
      <c r="A3" s="10">
        <v>24746</v>
      </c>
      <c r="B3">
        <f>IFERROR(VLOOKUP($A3,_FRED!I$8:J$400,2,FALSE),0)</f>
        <v>0</v>
      </c>
      <c r="C3">
        <f>IFERROR(VLOOKUP($A3,_FRED!J$8:K$400,2,FALSE),0)</f>
        <v>0</v>
      </c>
      <c r="D3">
        <f>VLOOKUP($A3,_FRED!M$8:N$400,2,FALSE)</f>
        <v>5.56</v>
      </c>
      <c r="E3">
        <f>VLOOKUP($A3,_FRED!O$8:P$400,2,FALSE)</f>
        <v>5.64</v>
      </c>
      <c r="F3">
        <f>VLOOKUP($A3,_FRED!Q$8:R$400,2,FALSE)</f>
        <v>5.7</v>
      </c>
      <c r="G3">
        <f>IFERROR(VLOOKUP($A3,_FRED!S$8:T$400,2,FALSE),0)</f>
        <v>0</v>
      </c>
      <c r="H3">
        <f>VLOOKUP($A3,_FRED!U$8:V$400,2,FALSE)</f>
        <v>5.64</v>
      </c>
      <c r="I3" t="e">
        <f>VLOOKUP($A3,_FRED!W$8:X$400,2,FALSE)</f>
        <v>#N/A</v>
      </c>
      <c r="J3" t="e">
        <f>VLOOKUP($A3,_FRED!Y$8:Z$400,2,FALSE)</f>
        <v>#N/A</v>
      </c>
      <c r="K3">
        <f t="array" ref="K3:M3">TRANSPOSE(MMULT('Yield Curve'!$T$21:$Z$23,TRANSPOSE(B3:H3)))</f>
        <v>5.6193678669750842</v>
      </c>
      <c r="L3">
        <v>-0.24275119311260696</v>
      </c>
      <c r="M3">
        <v>0.47984056920720519</v>
      </c>
      <c r="N3">
        <f t="array" ref="N3:P3">TRANSPOSE(MMULT('Yield Curve'!$T$37:$Z$39,TRANSPOSE(B3:H3)))</f>
        <v>5.6322604431801162</v>
      </c>
      <c r="O3">
        <v>0.14288815690971912</v>
      </c>
      <c r="P3">
        <v>0.12623521485252409</v>
      </c>
    </row>
    <row r="4" spans="1:16" x14ac:dyDescent="0.25">
      <c r="A4" s="10">
        <v>24838</v>
      </c>
      <c r="B4">
        <f>IFERROR(VLOOKUP($A4,_FRED!I$8:J$400,2,FALSE),0)</f>
        <v>0</v>
      </c>
      <c r="C4">
        <f>IFERROR(VLOOKUP($A4,_FRED!J$8:K$400,2,FALSE),0)</f>
        <v>0</v>
      </c>
      <c r="D4">
        <f>VLOOKUP($A4,_FRED!M$8:N$400,2,FALSE)</f>
        <v>5.48</v>
      </c>
      <c r="E4">
        <f>VLOOKUP($A4,_FRED!O$8:P$400,2,FALSE)</f>
        <v>5.65</v>
      </c>
      <c r="F4">
        <f>VLOOKUP($A4,_FRED!Q$8:R$400,2,FALSE)</f>
        <v>5.63</v>
      </c>
      <c r="G4">
        <f>IFERROR(VLOOKUP($A4,_FRED!S$8:T$400,2,FALSE),0)</f>
        <v>0</v>
      </c>
      <c r="H4">
        <f>VLOOKUP($A4,_FRED!U$8:V$400,2,FALSE)</f>
        <v>5.61</v>
      </c>
      <c r="I4" t="e">
        <f>VLOOKUP($A4,_FRED!W$8:X$400,2,FALSE)</f>
        <v>#N/A</v>
      </c>
      <c r="J4" t="e">
        <f>VLOOKUP($A4,_FRED!Y$8:Z$400,2,FALSE)</f>
        <v>#N/A</v>
      </c>
      <c r="K4">
        <f t="array" ref="K4:M4">TRANSPOSE(MMULT('Yield Curve'!$T$21:$Z$23,TRANSPOSE(B4:H4)))</f>
        <v>5.5414661009910979</v>
      </c>
      <c r="L4">
        <v>-0.3441260404650186</v>
      </c>
      <c r="M4">
        <v>0.80880136692891114</v>
      </c>
      <c r="N4">
        <f t="array" ref="N4:P4">TRANSPOSE(MMULT('Yield Curve'!$T$37:$Z$39,TRANSPOSE(B4:H4)))</f>
        <v>5.5896689249887705</v>
      </c>
      <c r="O4">
        <v>0.17806183560413213</v>
      </c>
      <c r="P4">
        <v>0.14565241802665119</v>
      </c>
    </row>
    <row r="5" spans="1:16" x14ac:dyDescent="0.25">
      <c r="A5" s="10">
        <v>24929</v>
      </c>
      <c r="B5">
        <f>IFERROR(VLOOKUP($A5,_FRED!I$8:J$400,2,FALSE),0)</f>
        <v>0</v>
      </c>
      <c r="C5">
        <f>IFERROR(VLOOKUP($A5,_FRED!J$8:K$400,2,FALSE),0)</f>
        <v>0</v>
      </c>
      <c r="D5">
        <f>VLOOKUP($A5,_FRED!M$8:N$400,2,FALSE)</f>
        <v>5.95</v>
      </c>
      <c r="E5">
        <f>VLOOKUP($A5,_FRED!O$8:P$400,2,FALSE)</f>
        <v>5.9</v>
      </c>
      <c r="F5">
        <f>VLOOKUP($A5,_FRED!Q$8:R$400,2,FALSE)</f>
        <v>5.87</v>
      </c>
      <c r="G5">
        <f>IFERROR(VLOOKUP($A5,_FRED!S$8:T$400,2,FALSE),0)</f>
        <v>0</v>
      </c>
      <c r="H5">
        <f>VLOOKUP($A5,_FRED!U$8:V$400,2,FALSE)</f>
        <v>5.75</v>
      </c>
      <c r="I5" t="e">
        <f>VLOOKUP($A5,_FRED!W$8:X$400,2,FALSE)</f>
        <v>#N/A</v>
      </c>
      <c r="J5" t="e">
        <f>VLOOKUP($A5,_FRED!Y$8:Z$400,2,FALSE)</f>
        <v>#N/A</v>
      </c>
      <c r="K5">
        <f t="array" ref="K5:M5">TRANSPOSE(MMULT('Yield Curve'!$T$21:$Z$23,TRANSPOSE(B5:H5)))</f>
        <v>5.6445929184717176</v>
      </c>
      <c r="L5">
        <v>0.23700641292803715</v>
      </c>
      <c r="M5">
        <v>0.59209192244243525</v>
      </c>
      <c r="N5">
        <f t="array" ref="N5:P5">TRANSPOSE(MMULT('Yield Curve'!$T$37:$Z$39,TRANSPOSE(B5:H5)))</f>
        <v>5.8617817038478819</v>
      </c>
      <c r="O5">
        <v>-0.21585566701602144</v>
      </c>
      <c r="P5">
        <v>6.4380895343623123E-3</v>
      </c>
    </row>
    <row r="6" spans="1:16" x14ac:dyDescent="0.25">
      <c r="A6" s="10">
        <v>25020</v>
      </c>
      <c r="B6">
        <f>IFERROR(VLOOKUP($A6,_FRED!I$8:J$400,2,FALSE),0)</f>
        <v>0</v>
      </c>
      <c r="C6">
        <f>IFERROR(VLOOKUP($A6,_FRED!J$8:K$400,2,FALSE),0)</f>
        <v>0</v>
      </c>
      <c r="D6">
        <f>VLOOKUP($A6,_FRED!M$8:N$400,2,FALSE)</f>
        <v>5.51</v>
      </c>
      <c r="E6">
        <f>VLOOKUP($A6,_FRED!O$8:P$400,2,FALSE)</f>
        <v>5.45</v>
      </c>
      <c r="F6">
        <f>VLOOKUP($A6,_FRED!Q$8:R$400,2,FALSE)</f>
        <v>5.52</v>
      </c>
      <c r="G6">
        <f>IFERROR(VLOOKUP($A6,_FRED!S$8:T$400,2,FALSE),0)</f>
        <v>0</v>
      </c>
      <c r="H6">
        <f>VLOOKUP($A6,_FRED!U$8:V$400,2,FALSE)</f>
        <v>5.46</v>
      </c>
      <c r="I6" t="e">
        <f>VLOOKUP($A6,_FRED!W$8:X$400,2,FALSE)</f>
        <v>#N/A</v>
      </c>
      <c r="J6" t="e">
        <f>VLOOKUP($A6,_FRED!Y$8:Z$400,2,FALSE)</f>
        <v>#N/A</v>
      </c>
      <c r="K6">
        <f t="array" ref="K6:M6">TRANSPOSE(MMULT('Yield Curve'!$T$21:$Z$23,TRANSPOSE(B6:H6)))</f>
        <v>5.4780636499735236</v>
      </c>
      <c r="L6">
        <v>6.12816054686669E-2</v>
      </c>
      <c r="M6">
        <v>-7.2673174149933573E-2</v>
      </c>
      <c r="N6">
        <f t="array" ref="N6:P6">TRANSPOSE(MMULT('Yield Curve'!$T$37:$Z$39,TRANSPOSE(B6:H6)))</f>
        <v>5.4837088261715818</v>
      </c>
      <c r="O6">
        <v>-2.7784848031142673E-2</v>
      </c>
      <c r="P6">
        <v>1.1931052552778265E-2</v>
      </c>
    </row>
    <row r="7" spans="1:16" x14ac:dyDescent="0.25">
      <c r="A7" s="10">
        <v>25112</v>
      </c>
      <c r="B7">
        <f>IFERROR(VLOOKUP($A7,_FRED!I$8:J$400,2,FALSE),0)</f>
        <v>0</v>
      </c>
      <c r="C7">
        <f>IFERROR(VLOOKUP($A7,_FRED!J$8:K$400,2,FALSE),0)</f>
        <v>0</v>
      </c>
      <c r="D7">
        <f>VLOOKUP($A7,_FRED!M$8:N$400,2,FALSE)</f>
        <v>5.83</v>
      </c>
      <c r="E7">
        <f>VLOOKUP($A7,_FRED!O$8:P$400,2,FALSE)</f>
        <v>5.75</v>
      </c>
      <c r="F7">
        <f>VLOOKUP($A7,_FRED!Q$8:R$400,2,FALSE)</f>
        <v>5.78</v>
      </c>
      <c r="G7">
        <f>IFERROR(VLOOKUP($A7,_FRED!S$8:T$400,2,FALSE),0)</f>
        <v>0</v>
      </c>
      <c r="H7">
        <f>VLOOKUP($A7,_FRED!U$8:V$400,2,FALSE)</f>
        <v>5.77</v>
      </c>
      <c r="I7" t="e">
        <f>VLOOKUP($A7,_FRED!W$8:X$400,2,FALSE)</f>
        <v>#N/A</v>
      </c>
      <c r="J7" t="e">
        <f>VLOOKUP($A7,_FRED!Y$8:Z$400,2,FALSE)</f>
        <v>#N/A</v>
      </c>
      <c r="K7">
        <f t="array" ref="K7:M7">TRANSPOSE(MMULT('Yield Curve'!$T$21:$Z$23,TRANSPOSE(B7:H7)))</f>
        <v>5.8022321555837726</v>
      </c>
      <c r="L7">
        <v>0.14069791120964492</v>
      </c>
      <c r="M7">
        <v>-0.32563625113291295</v>
      </c>
      <c r="N7">
        <f t="array" ref="N7:P7">TRANSPOSE(MMULT('Yield Curve'!$T$37:$Z$39,TRANSPOSE(B7:H7)))</f>
        <v>5.7832038853121723</v>
      </c>
      <c r="O7">
        <v>-7.0119029794880383E-2</v>
      </c>
      <c r="P7">
        <v>-4.9137221140888698E-2</v>
      </c>
    </row>
    <row r="8" spans="1:16" x14ac:dyDescent="0.25">
      <c r="A8" s="10">
        <v>25204</v>
      </c>
      <c r="B8">
        <f>IFERROR(VLOOKUP($A8,_FRED!I$8:J$400,2,FALSE),0)</f>
        <v>0</v>
      </c>
      <c r="C8">
        <f>IFERROR(VLOOKUP($A8,_FRED!J$8:K$400,2,FALSE),0)</f>
        <v>0</v>
      </c>
      <c r="D8">
        <f>VLOOKUP($A8,_FRED!M$8:N$400,2,FALSE)</f>
        <v>6.36</v>
      </c>
      <c r="E8">
        <f>VLOOKUP($A8,_FRED!O$8:P$400,2,FALSE)</f>
        <v>6.31</v>
      </c>
      <c r="F8">
        <f>VLOOKUP($A8,_FRED!Q$8:R$400,2,FALSE)</f>
        <v>6.33</v>
      </c>
      <c r="G8">
        <f>IFERROR(VLOOKUP($A8,_FRED!S$8:T$400,2,FALSE),0)</f>
        <v>0</v>
      </c>
      <c r="H8">
        <f>VLOOKUP($A8,_FRED!U$8:V$400,2,FALSE)</f>
        <v>6.17</v>
      </c>
      <c r="I8" t="e">
        <f>VLOOKUP($A8,_FRED!W$8:X$400,2,FALSE)</f>
        <v>#N/A</v>
      </c>
      <c r="J8" t="e">
        <f>VLOOKUP($A8,_FRED!Y$8:Z$400,2,FALSE)</f>
        <v>#N/A</v>
      </c>
      <c r="K8">
        <f t="array" ref="K8:M8">TRANSPOSE(MMULT('Yield Curve'!$T$21:$Z$23,TRANSPOSE(B8:H8)))</f>
        <v>6.0701636111029762</v>
      </c>
      <c r="L8">
        <v>0.18099726137553906</v>
      </c>
      <c r="M8">
        <v>0.68420158817370691</v>
      </c>
      <c r="N8">
        <f t="array" ref="N8:P8">TRANSPOSE(MMULT('Yield Curve'!$T$37:$Z$39,TRANSPOSE(B8:H8)))</f>
        <v>6.2855975819733487</v>
      </c>
      <c r="O8">
        <v>-0.17639991016619305</v>
      </c>
      <c r="P8">
        <v>4.9848405449917976E-2</v>
      </c>
    </row>
    <row r="9" spans="1:16" x14ac:dyDescent="0.25">
      <c r="A9" s="10">
        <v>25294</v>
      </c>
      <c r="B9">
        <f>IFERROR(VLOOKUP($A9,_FRED!I$8:J$400,2,FALSE),0)</f>
        <v>0</v>
      </c>
      <c r="C9">
        <f>IFERROR(VLOOKUP($A9,_FRED!J$8:K$400,2,FALSE),0)</f>
        <v>0</v>
      </c>
      <c r="D9">
        <f>VLOOKUP($A9,_FRED!M$8:N$400,2,FALSE)</f>
        <v>6.57</v>
      </c>
      <c r="E9">
        <f>VLOOKUP($A9,_FRED!O$8:P$400,2,FALSE)</f>
        <v>6.53</v>
      </c>
      <c r="F9">
        <f>VLOOKUP($A9,_FRED!Q$8:R$400,2,FALSE)</f>
        <v>6.53</v>
      </c>
      <c r="G9">
        <f>IFERROR(VLOOKUP($A9,_FRED!S$8:T$400,2,FALSE),0)</f>
        <v>0</v>
      </c>
      <c r="H9">
        <f>VLOOKUP($A9,_FRED!U$8:V$400,2,FALSE)</f>
        <v>6.36</v>
      </c>
      <c r="I9" t="e">
        <f>VLOOKUP($A9,_FRED!W$8:X$400,2,FALSE)</f>
        <v>#N/A</v>
      </c>
      <c r="J9" t="e">
        <f>VLOOKUP($A9,_FRED!Y$8:Z$400,2,FALSE)</f>
        <v>#N/A</v>
      </c>
      <c r="K9">
        <f t="array" ref="K9:M9">TRANSPOSE(MMULT('Yield Curve'!$T$21:$Z$23,TRANSPOSE(B9:H9)))</f>
        <v>6.2352542097005683</v>
      </c>
      <c r="L9">
        <v>0.19660930716892011</v>
      </c>
      <c r="M9">
        <v>0.83553657613782661</v>
      </c>
      <c r="N9">
        <f t="array" ref="N9:P9">TRANSPOSE(MMULT('Yield Curve'!$T$37:$Z$39,TRANSPOSE(B9:H9)))</f>
        <v>6.4897334930378801</v>
      </c>
      <c r="O9">
        <v>-0.20166192543794104</v>
      </c>
      <c r="P9">
        <v>5.4499176523432169E-2</v>
      </c>
    </row>
    <row r="10" spans="1:16" x14ac:dyDescent="0.25">
      <c r="A10" s="10">
        <v>25385</v>
      </c>
      <c r="B10">
        <f>IFERROR(VLOOKUP($A10,_FRED!I$8:J$400,2,FALSE),0)</f>
        <v>0</v>
      </c>
      <c r="C10">
        <f>IFERROR(VLOOKUP($A10,_FRED!J$8:K$400,2,FALSE),0)</f>
        <v>0</v>
      </c>
      <c r="D10">
        <f>VLOOKUP($A10,_FRED!M$8:N$400,2,FALSE)</f>
        <v>7.65</v>
      </c>
      <c r="E10">
        <f>VLOOKUP($A10,_FRED!O$8:P$400,2,FALSE)</f>
        <v>7.46</v>
      </c>
      <c r="F10">
        <f>VLOOKUP($A10,_FRED!Q$8:R$400,2,FALSE)</f>
        <v>7.2</v>
      </c>
      <c r="G10">
        <f>IFERROR(VLOOKUP($A10,_FRED!S$8:T$400,2,FALSE),0)</f>
        <v>6.98</v>
      </c>
      <c r="H10">
        <f>VLOOKUP($A10,_FRED!U$8:V$400,2,FALSE)</f>
        <v>6.86</v>
      </c>
      <c r="I10" t="e">
        <f>VLOOKUP($A10,_FRED!W$8:X$400,2,FALSE)</f>
        <v>#N/A</v>
      </c>
      <c r="J10" t="e">
        <f>VLOOKUP($A10,_FRED!Y$8:Z$400,2,FALSE)</f>
        <v>#N/A</v>
      </c>
      <c r="K10">
        <f t="array" ref="K10:M10">TRANSPOSE(MMULT('Yield Curve'!$K$21:$Q$23,TRANSPOSE(B10:H10)))</f>
        <v>6.4166470647934304</v>
      </c>
      <c r="L10">
        <v>1.0902009185000909</v>
      </c>
      <c r="M10">
        <v>2.024736687487156</v>
      </c>
      <c r="N10">
        <f t="array" ref="N10:P10">TRANSPOSE(MMULT('Yield Curve'!$K$37:$Q$39,TRANSPOSE(B10:H10)))</f>
        <v>7.2645275471371749</v>
      </c>
      <c r="O10">
        <v>-0.97822608545234324</v>
      </c>
      <c r="P10">
        <v>-0.13854653174191434</v>
      </c>
    </row>
    <row r="11" spans="1:16" x14ac:dyDescent="0.25">
      <c r="A11" s="10">
        <v>25477</v>
      </c>
      <c r="B11">
        <f>IFERROR(VLOOKUP($A11,_FRED!I$8:J$400,2,FALSE),0)</f>
        <v>0</v>
      </c>
      <c r="C11">
        <f>IFERROR(VLOOKUP($A11,_FRED!J$8:K$400,2,FALSE),0)</f>
        <v>0</v>
      </c>
      <c r="D11">
        <f>VLOOKUP($A11,_FRED!M$8:N$400,2,FALSE)</f>
        <v>7.9</v>
      </c>
      <c r="E11">
        <f>VLOOKUP($A11,_FRED!O$8:P$400,2,FALSE)</f>
        <v>7.78</v>
      </c>
      <c r="F11">
        <f>VLOOKUP($A11,_FRED!Q$8:R$400,2,FALSE)</f>
        <v>7.68</v>
      </c>
      <c r="G11">
        <f>IFERROR(VLOOKUP($A11,_FRED!S$8:T$400,2,FALSE),0)</f>
        <v>7.32</v>
      </c>
      <c r="H11">
        <f>VLOOKUP($A11,_FRED!U$8:V$400,2,FALSE)</f>
        <v>7.31</v>
      </c>
      <c r="I11" t="e">
        <f>VLOOKUP($A11,_FRED!W$8:X$400,2,FALSE)</f>
        <v>#N/A</v>
      </c>
      <c r="J11" t="e">
        <f>VLOOKUP($A11,_FRED!Y$8:Z$400,2,FALSE)</f>
        <v>#N/A</v>
      </c>
      <c r="K11">
        <f t="array" ref="K11:M11">TRANSPOSE(MMULT('Yield Curve'!$K$21:$Q$23,TRANSPOSE(B11:H11)))</f>
        <v>6.8804417433320095</v>
      </c>
      <c r="L11">
        <v>0.75478106909779319</v>
      </c>
      <c r="M11">
        <v>2.1125047585116121</v>
      </c>
      <c r="N11">
        <f t="array" ref="N11:P11">TRANSPOSE(MMULT('Yield Curve'!$K$37:$Q$39,TRANSPOSE(B11:H11)))</f>
        <v>7.6202335236118337</v>
      </c>
      <c r="O11">
        <v>-0.75858847950181651</v>
      </c>
      <c r="P11">
        <v>-6.5386611312922227E-2</v>
      </c>
    </row>
    <row r="12" spans="1:16" x14ac:dyDescent="0.25">
      <c r="A12" s="10">
        <v>25569</v>
      </c>
      <c r="B12">
        <f>IFERROR(VLOOKUP($A12,_FRED!I$8:J$400,2,FALSE),0)</f>
        <v>0</v>
      </c>
      <c r="C12">
        <f>IFERROR(VLOOKUP($A12,_FRED!J$8:K$400,2,FALSE),0)</f>
        <v>0</v>
      </c>
      <c r="D12">
        <f>VLOOKUP($A12,_FRED!M$8:N$400,2,FALSE)</f>
        <v>7.55</v>
      </c>
      <c r="E12">
        <f>VLOOKUP($A12,_FRED!O$8:P$400,2,FALSE)</f>
        <v>7.72</v>
      </c>
      <c r="F12">
        <f>VLOOKUP($A12,_FRED!Q$8:R$400,2,FALSE)</f>
        <v>7.73</v>
      </c>
      <c r="G12">
        <f>IFERROR(VLOOKUP($A12,_FRED!S$8:T$400,2,FALSE),0)</f>
        <v>7.46</v>
      </c>
      <c r="H12">
        <f>VLOOKUP($A12,_FRED!U$8:V$400,2,FALSE)</f>
        <v>7.38</v>
      </c>
      <c r="I12" t="e">
        <f>VLOOKUP($A12,_FRED!W$8:X$400,2,FALSE)</f>
        <v>#N/A</v>
      </c>
      <c r="J12" t="e">
        <f>VLOOKUP($A12,_FRED!Y$8:Z$400,2,FALSE)</f>
        <v>#N/A</v>
      </c>
      <c r="K12">
        <f t="array" ref="K12:M12">TRANSPOSE(MMULT('Yield Curve'!$K$21:$Q$23,TRANSPOSE(B12:H12)))</f>
        <v>7.0297711582470752</v>
      </c>
      <c r="L12">
        <v>-0.1447403829119871</v>
      </c>
      <c r="M12">
        <v>2.7048316594278887</v>
      </c>
      <c r="N12">
        <f t="array" ref="N12:P12">TRANSPOSE(MMULT('Yield Curve'!$K$37:$Q$39,TRANSPOSE(B12:H12)))</f>
        <v>7.5479298564262249</v>
      </c>
      <c r="O12">
        <v>-0.19154990486075008</v>
      </c>
      <c r="P12">
        <v>0.22130686732399152</v>
      </c>
    </row>
    <row r="13" spans="1:16" x14ac:dyDescent="0.25">
      <c r="A13" s="10">
        <v>25659</v>
      </c>
      <c r="B13">
        <f>IFERROR(VLOOKUP($A13,_FRED!I$8:J$400,2,FALSE),0)</f>
        <v>0</v>
      </c>
      <c r="C13">
        <f>IFERROR(VLOOKUP($A13,_FRED!J$8:K$400,2,FALSE),0)</f>
        <v>0</v>
      </c>
      <c r="D13">
        <f>VLOOKUP($A13,_FRED!M$8:N$400,2,FALSE)</f>
        <v>7.45</v>
      </c>
      <c r="E13">
        <f>VLOOKUP($A13,_FRED!O$8:P$400,2,FALSE)</f>
        <v>7.72</v>
      </c>
      <c r="F13">
        <f>VLOOKUP($A13,_FRED!Q$8:R$400,2,FALSE)</f>
        <v>7.77</v>
      </c>
      <c r="G13">
        <f>IFERROR(VLOOKUP($A13,_FRED!S$8:T$400,2,FALSE),0)</f>
        <v>7.74</v>
      </c>
      <c r="H13">
        <f>VLOOKUP($A13,_FRED!U$8:V$400,2,FALSE)</f>
        <v>7.71</v>
      </c>
      <c r="I13" t="e">
        <f>VLOOKUP($A13,_FRED!W$8:X$400,2,FALSE)</f>
        <v>#N/A</v>
      </c>
      <c r="J13" t="e">
        <f>VLOOKUP($A13,_FRED!Y$8:Z$400,2,FALSE)</f>
        <v>#N/A</v>
      </c>
      <c r="K13">
        <f t="array" ref="K13:M13">TRANSPOSE(MMULT('Yield Curve'!$K$21:$Q$23,TRANSPOSE(B13:H13)))</f>
        <v>7.6390731142940496</v>
      </c>
      <c r="L13">
        <v>-0.6607170211207678</v>
      </c>
      <c r="M13">
        <v>1.2203380338230474</v>
      </c>
      <c r="N13">
        <f t="array" ref="N13:P13">TRANSPOSE(MMULT('Yield Curve'!$K$37:$Q$39,TRANSPOSE(B13:H13)))</f>
        <v>7.6458190624459448</v>
      </c>
      <c r="O13">
        <v>0.32746929596955798</v>
      </c>
      <c r="P13">
        <v>0.23732918180245388</v>
      </c>
    </row>
    <row r="14" spans="1:16" x14ac:dyDescent="0.25">
      <c r="A14" s="10">
        <v>25750</v>
      </c>
      <c r="B14">
        <f>IFERROR(VLOOKUP($A14,_FRED!I$8:J$400,2,FALSE),0)</f>
        <v>0</v>
      </c>
      <c r="C14">
        <f>IFERROR(VLOOKUP($A14,_FRED!J$8:K$400,2,FALSE),0)</f>
        <v>0</v>
      </c>
      <c r="D14">
        <f>VLOOKUP($A14,_FRED!M$8:N$400,2,FALSE)</f>
        <v>6.94</v>
      </c>
      <c r="E14">
        <f>VLOOKUP($A14,_FRED!O$8:P$400,2,FALSE)</f>
        <v>7.38</v>
      </c>
      <c r="F14">
        <f>VLOOKUP($A14,_FRED!Q$8:R$400,2,FALSE)</f>
        <v>7.49</v>
      </c>
      <c r="G14">
        <f>IFERROR(VLOOKUP($A14,_FRED!S$8:T$400,2,FALSE),0)</f>
        <v>7.54</v>
      </c>
      <c r="H14">
        <f>VLOOKUP($A14,_FRED!U$8:V$400,2,FALSE)</f>
        <v>7.46</v>
      </c>
      <c r="I14" t="e">
        <f>VLOOKUP($A14,_FRED!W$8:X$400,2,FALSE)</f>
        <v>#N/A</v>
      </c>
      <c r="J14" t="e">
        <f>VLOOKUP($A14,_FRED!Y$8:Z$400,2,FALSE)</f>
        <v>#N/A</v>
      </c>
      <c r="K14">
        <f t="array" ref="K14:M14">TRANSPOSE(MMULT('Yield Curve'!$K$21:$Q$23,TRANSPOSE(B14:H14)))</f>
        <v>7.4563703730697535</v>
      </c>
      <c r="L14">
        <v>-1.2016856883008367</v>
      </c>
      <c r="M14">
        <v>1.4594526657219404</v>
      </c>
      <c r="N14">
        <f t="array" ref="N14:P14">TRANSPOSE(MMULT('Yield Curve'!$K$37:$Q$39,TRANSPOSE(B14:H14)))</f>
        <v>7.3046404168828936</v>
      </c>
      <c r="O14">
        <v>0.68178948278844498</v>
      </c>
      <c r="P14">
        <v>0.40484993945684078</v>
      </c>
    </row>
    <row r="15" spans="1:16" x14ac:dyDescent="0.25">
      <c r="A15" s="10">
        <v>25842</v>
      </c>
      <c r="B15">
        <f>IFERROR(VLOOKUP($A15,_FRED!I$8:J$400,2,FALSE),0)</f>
        <v>0</v>
      </c>
      <c r="C15">
        <f>IFERROR(VLOOKUP($A15,_FRED!J$8:K$400,2,FALSE),0)</f>
        <v>0</v>
      </c>
      <c r="D15">
        <f>VLOOKUP($A15,_FRED!M$8:N$400,2,FALSE)</f>
        <v>5.64</v>
      </c>
      <c r="E15">
        <f>VLOOKUP($A15,_FRED!O$8:P$400,2,FALSE)</f>
        <v>6.31</v>
      </c>
      <c r="F15">
        <f>VLOOKUP($A15,_FRED!Q$8:R$400,2,FALSE)</f>
        <v>6.5</v>
      </c>
      <c r="G15">
        <f>IFERROR(VLOOKUP($A15,_FRED!S$8:T$400,2,FALSE),0)</f>
        <v>6.76</v>
      </c>
      <c r="H15">
        <f>VLOOKUP($A15,_FRED!U$8:V$400,2,FALSE)</f>
        <v>6.85</v>
      </c>
      <c r="I15" t="e">
        <f>VLOOKUP($A15,_FRED!W$8:X$400,2,FALSE)</f>
        <v>#N/A</v>
      </c>
      <c r="J15" t="e">
        <f>VLOOKUP($A15,_FRED!Y$8:Z$400,2,FALSE)</f>
        <v>#N/A</v>
      </c>
      <c r="K15">
        <f t="array" ref="K15:M15">TRANSPOSE(MMULT('Yield Curve'!$K$21:$Q$23,TRANSPOSE(B15:H15)))</f>
        <v>7.1476000195545</v>
      </c>
      <c r="L15">
        <v>-2.0865299366502925</v>
      </c>
      <c r="M15">
        <v>-9.6851015898309356E-2</v>
      </c>
      <c r="N15">
        <f t="array" ref="N15:P15">TRANSPOSE(MMULT('Yield Curve'!$K$37:$Q$39,TRANSPOSE(B15:H15)))</f>
        <v>6.3337171337138916</v>
      </c>
      <c r="O15">
        <v>1.4569494897076645</v>
      </c>
      <c r="P15">
        <v>0.45503589344404016</v>
      </c>
    </row>
    <row r="16" spans="1:16" x14ac:dyDescent="0.25">
      <c r="A16" s="10">
        <v>25934</v>
      </c>
      <c r="B16">
        <f>IFERROR(VLOOKUP($A16,_FRED!I$8:J$400,2,FALSE),0)</f>
        <v>0</v>
      </c>
      <c r="C16">
        <f>IFERROR(VLOOKUP($A16,_FRED!J$8:K$400,2,FALSE),0)</f>
        <v>0</v>
      </c>
      <c r="D16">
        <f>VLOOKUP($A16,_FRED!M$8:N$400,2,FALSE)</f>
        <v>4.03</v>
      </c>
      <c r="E16">
        <f>VLOOKUP($A16,_FRED!O$8:P$400,2,FALSE)</f>
        <v>5.03</v>
      </c>
      <c r="F16">
        <f>VLOOKUP($A16,_FRED!Q$8:R$400,2,FALSE)</f>
        <v>5.46</v>
      </c>
      <c r="G16">
        <f>IFERROR(VLOOKUP($A16,_FRED!S$8:T$400,2,FALSE),0)</f>
        <v>5.82</v>
      </c>
      <c r="H16">
        <f>VLOOKUP($A16,_FRED!U$8:V$400,2,FALSE)</f>
        <v>6</v>
      </c>
      <c r="I16" t="e">
        <f>VLOOKUP($A16,_FRED!W$8:X$400,2,FALSE)</f>
        <v>#N/A</v>
      </c>
      <c r="J16" t="e">
        <f>VLOOKUP($A16,_FRED!Y$8:Z$400,2,FALSE)</f>
        <v>#N/A</v>
      </c>
      <c r="K16">
        <f t="array" ref="K16:M16">TRANSPOSE(MMULT('Yield Curve'!$K$21:$Q$23,TRANSPOSE(B16:H16)))</f>
        <v>6.5523430128245872</v>
      </c>
      <c r="L16">
        <v>-3.3476588626800101</v>
      </c>
      <c r="M16">
        <v>-0.63458466150922277</v>
      </c>
      <c r="N16">
        <f t="array" ref="N16:P16">TRANSPOSE(MMULT('Yield Curve'!$K$37:$Q$39,TRANSPOSE(B16:H16)))</f>
        <v>5.1422137173499411</v>
      </c>
      <c r="O16">
        <v>2.3914547656114853</v>
      </c>
      <c r="P16">
        <v>0.72182580868361867</v>
      </c>
    </row>
    <row r="17" spans="1:16" x14ac:dyDescent="0.25">
      <c r="A17" s="10">
        <v>26024</v>
      </c>
      <c r="B17">
        <f>IFERROR(VLOOKUP($A17,_FRED!I$8:J$400,2,FALSE),0)</f>
        <v>0</v>
      </c>
      <c r="C17">
        <f>IFERROR(VLOOKUP($A17,_FRED!J$8:K$400,2,FALSE),0)</f>
        <v>0</v>
      </c>
      <c r="D17">
        <f>VLOOKUP($A17,_FRED!M$8:N$400,2,FALSE)</f>
        <v>5</v>
      </c>
      <c r="E17">
        <f>VLOOKUP($A17,_FRED!O$8:P$400,2,FALSE)</f>
        <v>5.84</v>
      </c>
      <c r="F17">
        <f>VLOOKUP($A17,_FRED!Q$8:R$400,2,FALSE)</f>
        <v>6.16</v>
      </c>
      <c r="G17">
        <f>IFERROR(VLOOKUP($A17,_FRED!S$8:T$400,2,FALSE),0)</f>
        <v>6.32</v>
      </c>
      <c r="H17">
        <f>VLOOKUP($A17,_FRED!U$8:V$400,2,FALSE)</f>
        <v>6.25</v>
      </c>
      <c r="I17" t="e">
        <f>VLOOKUP($A17,_FRED!W$8:X$400,2,FALSE)</f>
        <v>#N/A</v>
      </c>
      <c r="J17" t="e">
        <f>VLOOKUP($A17,_FRED!Y$8:Z$400,2,FALSE)</f>
        <v>#N/A</v>
      </c>
      <c r="K17">
        <f t="array" ref="K17:M17">TRANSPOSE(MMULT('Yield Curve'!$K$21:$Q$23,TRANSPOSE(B17:H17)))</f>
        <v>6.4348768118844228</v>
      </c>
      <c r="L17">
        <v>-2.5574552071481964</v>
      </c>
      <c r="M17">
        <v>1.6333504555983751</v>
      </c>
      <c r="N17">
        <f t="array" ref="N17:P17">TRANSPOSE(MMULT('Yield Curve'!$K$37:$Q$39,TRANSPOSE(B17:H17)))</f>
        <v>5.7999100501643319</v>
      </c>
      <c r="O17">
        <v>1.6084933402525521</v>
      </c>
      <c r="P17">
        <v>0.75851928732053153</v>
      </c>
    </row>
    <row r="18" spans="1:16" x14ac:dyDescent="0.25">
      <c r="A18" s="10">
        <v>26115</v>
      </c>
      <c r="B18">
        <f>IFERROR(VLOOKUP($A18,_FRED!I$8:J$400,2,FALSE),0)</f>
        <v>0</v>
      </c>
      <c r="C18">
        <f>IFERROR(VLOOKUP($A18,_FRED!J$8:K$400,2,FALSE),0)</f>
        <v>0</v>
      </c>
      <c r="D18">
        <f>VLOOKUP($A18,_FRED!M$8:N$400,2,FALSE)</f>
        <v>5.75</v>
      </c>
      <c r="E18">
        <f>VLOOKUP($A18,_FRED!O$8:P$400,2,FALSE)</f>
        <v>6.33</v>
      </c>
      <c r="F18">
        <f>VLOOKUP($A18,_FRED!Q$8:R$400,2,FALSE)</f>
        <v>6.51</v>
      </c>
      <c r="G18">
        <f>IFERROR(VLOOKUP($A18,_FRED!S$8:T$400,2,FALSE),0)</f>
        <v>6.6</v>
      </c>
      <c r="H18">
        <f>VLOOKUP($A18,_FRED!U$8:V$400,2,FALSE)</f>
        <v>6.49</v>
      </c>
      <c r="I18" t="e">
        <f>VLOOKUP($A18,_FRED!W$8:X$400,2,FALSE)</f>
        <v>#N/A</v>
      </c>
      <c r="J18" t="e">
        <f>VLOOKUP($A18,_FRED!Y$8:Z$400,2,FALSE)</f>
        <v>#N/A</v>
      </c>
      <c r="K18">
        <f t="array" ref="K18:M18">TRANSPOSE(MMULT('Yield Curve'!$K$21:$Q$23,TRANSPOSE(B18:H18)))</f>
        <v>6.5362765356412904</v>
      </c>
      <c r="L18">
        <v>-1.6622797638580646</v>
      </c>
      <c r="M18">
        <v>1.6979507506424909</v>
      </c>
      <c r="N18">
        <f t="array" ref="N18:P18">TRANSPOSE(MMULT('Yield Curve'!$K$37:$Q$39,TRANSPOSE(B18:H18)))</f>
        <v>6.2571010638297881</v>
      </c>
      <c r="O18">
        <v>0.97925531914893593</v>
      </c>
      <c r="P18">
        <v>0.54920212765957288</v>
      </c>
    </row>
    <row r="19" spans="1:16" x14ac:dyDescent="0.25">
      <c r="A19" s="10">
        <v>26207</v>
      </c>
      <c r="B19">
        <f>IFERROR(VLOOKUP($A19,_FRED!I$8:J$400,2,FALSE),0)</f>
        <v>0</v>
      </c>
      <c r="C19">
        <f>IFERROR(VLOOKUP($A19,_FRED!J$8:K$400,2,FALSE),0)</f>
        <v>0</v>
      </c>
      <c r="D19">
        <f>VLOOKUP($A19,_FRED!M$8:N$400,2,FALSE)</f>
        <v>4.72</v>
      </c>
      <c r="E19">
        <f>VLOOKUP($A19,_FRED!O$8:P$400,2,FALSE)</f>
        <v>5.39</v>
      </c>
      <c r="F19">
        <f>VLOOKUP($A19,_FRED!Q$8:R$400,2,FALSE)</f>
        <v>5.79</v>
      </c>
      <c r="G19">
        <f>IFERROR(VLOOKUP($A19,_FRED!S$8:T$400,2,FALSE),0)</f>
        <v>5.96</v>
      </c>
      <c r="H19">
        <f>VLOOKUP($A19,_FRED!U$8:V$400,2,FALSE)</f>
        <v>5.89</v>
      </c>
      <c r="I19" t="e">
        <f>VLOOKUP($A19,_FRED!W$8:X$400,2,FALSE)</f>
        <v>#N/A</v>
      </c>
      <c r="J19" t="e">
        <f>VLOOKUP($A19,_FRED!Y$8:Z$400,2,FALSE)</f>
        <v>#N/A</v>
      </c>
      <c r="K19">
        <f t="array" ref="K19:M19">TRANSPOSE(MMULT('Yield Curve'!$K$21:$Q$23,TRANSPOSE(B19:H19)))</f>
        <v>6.1911139101024446</v>
      </c>
      <c r="L19">
        <v>-2.3150138168436012</v>
      </c>
      <c r="M19">
        <v>0.69800358425197828</v>
      </c>
      <c r="N19">
        <f t="array" ref="N19:P19">TRANSPOSE(MMULT('Yield Curve'!$K$37:$Q$39,TRANSPOSE(B19:H19)))</f>
        <v>5.4461291299083214</v>
      </c>
      <c r="O19">
        <v>1.5457879259643668</v>
      </c>
      <c r="P19">
        <v>0.67551029233696491</v>
      </c>
    </row>
    <row r="20" spans="1:16" x14ac:dyDescent="0.25">
      <c r="A20" s="10">
        <v>26299</v>
      </c>
      <c r="B20">
        <f>IFERROR(VLOOKUP($A20,_FRED!I$8:J$400,2,FALSE),0)</f>
        <v>0</v>
      </c>
      <c r="C20">
        <f>IFERROR(VLOOKUP($A20,_FRED!J$8:K$400,2,FALSE),0)</f>
        <v>0</v>
      </c>
      <c r="D20">
        <f>VLOOKUP($A20,_FRED!M$8:N$400,2,FALSE)</f>
        <v>4.41</v>
      </c>
      <c r="E20">
        <f>VLOOKUP($A20,_FRED!O$8:P$400,2,FALSE)</f>
        <v>5.32</v>
      </c>
      <c r="F20">
        <f>VLOOKUP($A20,_FRED!Q$8:R$400,2,FALSE)</f>
        <v>5.72</v>
      </c>
      <c r="G20">
        <f>IFERROR(VLOOKUP($A20,_FRED!S$8:T$400,2,FALSE),0)</f>
        <v>5.98</v>
      </c>
      <c r="H20">
        <f>VLOOKUP($A20,_FRED!U$8:V$400,2,FALSE)</f>
        <v>6.03</v>
      </c>
      <c r="I20" t="e">
        <f>VLOOKUP($A20,_FRED!W$8:X$400,2,FALSE)</f>
        <v>#N/A</v>
      </c>
      <c r="J20" t="e">
        <f>VLOOKUP($A20,_FRED!Y$8:Z$400,2,FALSE)</f>
        <v>#N/A</v>
      </c>
      <c r="K20">
        <f t="array" ref="K20:M20">TRANSPOSE(MMULT('Yield Curve'!$K$21:$Q$23,TRANSPOSE(B20:H20)))</f>
        <v>6.4188582044040103</v>
      </c>
      <c r="L20">
        <v>-2.9703499103197006</v>
      </c>
      <c r="M20">
        <v>0.41584028014435148</v>
      </c>
      <c r="N20">
        <f t="array" ref="N20:P20">TRANSPOSE(MMULT('Yield Curve'!$K$37:$Q$39,TRANSPOSE(B20:H20)))</f>
        <v>5.3707353831517048</v>
      </c>
      <c r="O20">
        <v>2.0226301677910401</v>
      </c>
      <c r="P20">
        <v>0.74825938418958504</v>
      </c>
    </row>
    <row r="21" spans="1:16" x14ac:dyDescent="0.25">
      <c r="A21" s="10">
        <v>26390</v>
      </c>
      <c r="B21">
        <f>IFERROR(VLOOKUP($A21,_FRED!I$8:J$400,2,FALSE),0)</f>
        <v>0</v>
      </c>
      <c r="C21">
        <f>IFERROR(VLOOKUP($A21,_FRED!J$8:K$400,2,FALSE),0)</f>
        <v>0</v>
      </c>
      <c r="D21">
        <f>VLOOKUP($A21,_FRED!M$8:N$400,2,FALSE)</f>
        <v>4.84</v>
      </c>
      <c r="E21">
        <f>VLOOKUP($A21,_FRED!O$8:P$400,2,FALSE)</f>
        <v>5.68</v>
      </c>
      <c r="F21">
        <f>VLOOKUP($A21,_FRED!Q$8:R$400,2,FALSE)</f>
        <v>5.97</v>
      </c>
      <c r="G21">
        <f>IFERROR(VLOOKUP($A21,_FRED!S$8:T$400,2,FALSE),0)</f>
        <v>6.11</v>
      </c>
      <c r="H21">
        <f>VLOOKUP($A21,_FRED!U$8:V$400,2,FALSE)</f>
        <v>6.14</v>
      </c>
      <c r="I21" t="e">
        <f>VLOOKUP($A21,_FRED!W$8:X$400,2,FALSE)</f>
        <v>#N/A</v>
      </c>
      <c r="J21" t="e">
        <f>VLOOKUP($A21,_FRED!Y$8:Z$400,2,FALSE)</f>
        <v>#N/A</v>
      </c>
      <c r="K21">
        <f t="array" ref="K21:M21">TRANSPOSE(MMULT('Yield Curve'!$K$21:$Q$23,TRANSPOSE(B21:H21)))</f>
        <v>6.3243352679842992</v>
      </c>
      <c r="L21">
        <v>-2.51784095649412</v>
      </c>
      <c r="M21">
        <v>1.3157230261326944</v>
      </c>
      <c r="N21">
        <f t="array" ref="N21:P21">TRANSPOSE(MMULT('Yield Curve'!$K$37:$Q$39,TRANSPOSE(B21:H21)))</f>
        <v>5.6423309116069893</v>
      </c>
      <c r="O21">
        <v>1.6077927694170562</v>
      </c>
      <c r="P21">
        <v>0.68067808337657798</v>
      </c>
    </row>
    <row r="22" spans="1:16" x14ac:dyDescent="0.25">
      <c r="A22" s="10">
        <v>26481</v>
      </c>
      <c r="B22">
        <f>IFERROR(VLOOKUP($A22,_FRED!I$8:J$400,2,FALSE),0)</f>
        <v>0</v>
      </c>
      <c r="C22">
        <f>IFERROR(VLOOKUP($A22,_FRED!J$8:K$400,2,FALSE),0)</f>
        <v>0</v>
      </c>
      <c r="D22">
        <f>VLOOKUP($A22,_FRED!M$8:N$400,2,FALSE)</f>
        <v>5.15</v>
      </c>
      <c r="E22">
        <f>VLOOKUP($A22,_FRED!O$8:P$400,2,FALSE)</f>
        <v>5.87</v>
      </c>
      <c r="F22">
        <f>VLOOKUP($A22,_FRED!Q$8:R$400,2,FALSE)</f>
        <v>6.08</v>
      </c>
      <c r="G22">
        <f>IFERROR(VLOOKUP($A22,_FRED!S$8:T$400,2,FALSE),0)</f>
        <v>6.24</v>
      </c>
      <c r="H22">
        <f>VLOOKUP($A22,_FRED!U$8:V$400,2,FALSE)</f>
        <v>6.29</v>
      </c>
      <c r="I22" t="e">
        <f>VLOOKUP($A22,_FRED!W$8:X$400,2,FALSE)</f>
        <v>#N/A</v>
      </c>
      <c r="J22" t="e">
        <f>VLOOKUP($A22,_FRED!Y$8:Z$400,2,FALSE)</f>
        <v>#N/A</v>
      </c>
      <c r="K22">
        <f t="array" ref="K22:M22">TRANSPOSE(MMULT('Yield Curve'!$K$21:$Q$23,TRANSPOSE(B22:H22)))</f>
        <v>6.4695216395712727</v>
      </c>
      <c r="L22">
        <v>-2.1351510764891293</v>
      </c>
      <c r="M22">
        <v>0.86364662985553764</v>
      </c>
      <c r="N22">
        <f t="array" ref="N22:P22">TRANSPOSE(MMULT('Yield Curve'!$K$37:$Q$39,TRANSPOSE(B22:H22)))</f>
        <v>5.8396397682061938</v>
      </c>
      <c r="O22">
        <v>1.3883411174537286</v>
      </c>
      <c r="P22">
        <v>0.54253156893270926</v>
      </c>
    </row>
    <row r="23" spans="1:16" x14ac:dyDescent="0.25">
      <c r="A23" s="10">
        <v>26573</v>
      </c>
      <c r="B23">
        <f>IFERROR(VLOOKUP($A23,_FRED!I$8:J$400,2,FALSE),0)</f>
        <v>0</v>
      </c>
      <c r="C23">
        <f>IFERROR(VLOOKUP($A23,_FRED!J$8:K$400,2,FALSE),0)</f>
        <v>0</v>
      </c>
      <c r="D23">
        <f>VLOOKUP($A23,_FRED!M$8:N$400,2,FALSE)</f>
        <v>5.44</v>
      </c>
      <c r="E23">
        <f>VLOOKUP($A23,_FRED!O$8:P$400,2,FALSE)</f>
        <v>6</v>
      </c>
      <c r="F23">
        <f>VLOOKUP($A23,_FRED!Q$8:R$400,2,FALSE)</f>
        <v>6.15</v>
      </c>
      <c r="G23">
        <f>IFERROR(VLOOKUP($A23,_FRED!S$8:T$400,2,FALSE),0)</f>
        <v>6.24</v>
      </c>
      <c r="H23">
        <f>VLOOKUP($A23,_FRED!U$8:V$400,2,FALSE)</f>
        <v>6.37</v>
      </c>
      <c r="I23" t="e">
        <f>VLOOKUP($A23,_FRED!W$8:X$400,2,FALSE)</f>
        <v>#N/A</v>
      </c>
      <c r="J23" t="e">
        <f>VLOOKUP($A23,_FRED!Y$8:Z$400,2,FALSE)</f>
        <v>#N/A</v>
      </c>
      <c r="K23">
        <f t="array" ref="K23:M23">TRANSPOSE(MMULT('Yield Curve'!$K$21:$Q$23,TRANSPOSE(B23:H23)))</f>
        <v>6.503453251728045</v>
      </c>
      <c r="L23">
        <v>-1.6339128996884964</v>
      </c>
      <c r="M23">
        <v>0.44220206766221537</v>
      </c>
      <c r="N23">
        <f t="array" ref="N23:P23">TRANSPOSE(MMULT('Yield Curve'!$K$37:$Q$39,TRANSPOSE(B23:H23)))</f>
        <v>5.9795020325203261</v>
      </c>
      <c r="O23">
        <v>1.0794715447154482</v>
      </c>
      <c r="P23">
        <v>0.36026422764227473</v>
      </c>
    </row>
    <row r="24" spans="1:16" x14ac:dyDescent="0.25">
      <c r="A24" s="10">
        <v>26665</v>
      </c>
      <c r="B24">
        <f>IFERROR(VLOOKUP($A24,_FRED!I$8:J$400,2,FALSE),0)</f>
        <v>0</v>
      </c>
      <c r="C24">
        <f>IFERROR(VLOOKUP($A24,_FRED!J$8:K$400,2,FALSE),0)</f>
        <v>0</v>
      </c>
      <c r="D24">
        <f>VLOOKUP($A24,_FRED!M$8:N$400,2,FALSE)</f>
        <v>6.32</v>
      </c>
      <c r="E24">
        <f>VLOOKUP($A24,_FRED!O$8:P$400,2,FALSE)</f>
        <v>6.57</v>
      </c>
      <c r="F24">
        <f>VLOOKUP($A24,_FRED!Q$8:R$400,2,FALSE)</f>
        <v>6.58</v>
      </c>
      <c r="G24">
        <f>IFERROR(VLOOKUP($A24,_FRED!S$8:T$400,2,FALSE),0)</f>
        <v>6.57</v>
      </c>
      <c r="H24">
        <f>VLOOKUP($A24,_FRED!U$8:V$400,2,FALSE)</f>
        <v>6.6</v>
      </c>
      <c r="I24" t="e">
        <f>VLOOKUP($A24,_FRED!W$8:X$400,2,FALSE)</f>
        <v>#N/A</v>
      </c>
      <c r="J24" t="e">
        <f>VLOOKUP($A24,_FRED!Y$8:Z$400,2,FALSE)</f>
        <v>#N/A</v>
      </c>
      <c r="K24">
        <f t="array" ref="K24:M24">TRANSPOSE(MMULT('Yield Curve'!$K$21:$Q$23,TRANSPOSE(B24:H24)))</f>
        <v>6.5493691951573352</v>
      </c>
      <c r="L24">
        <v>-0.58264180802072296</v>
      </c>
      <c r="M24">
        <v>0.81983973412204136</v>
      </c>
      <c r="N24">
        <f t="array" ref="N24:P24">TRANSPOSE(MMULT('Yield Curve'!$K$37:$Q$39,TRANSPOSE(B24:H24)))</f>
        <v>6.5043651617367253</v>
      </c>
      <c r="O24">
        <v>0.31186645909012167</v>
      </c>
      <c r="P24">
        <v>0.1610880470506828</v>
      </c>
    </row>
    <row r="25" spans="1:16" x14ac:dyDescent="0.25">
      <c r="A25" s="10">
        <v>26755</v>
      </c>
      <c r="B25">
        <f>IFERROR(VLOOKUP($A25,_FRED!I$8:J$400,2,FALSE),0)</f>
        <v>0</v>
      </c>
      <c r="C25">
        <f>IFERROR(VLOOKUP($A25,_FRED!J$8:K$400,2,FALSE),0)</f>
        <v>0</v>
      </c>
      <c r="D25">
        <f>VLOOKUP($A25,_FRED!M$8:N$400,2,FALSE)</f>
        <v>7.02</v>
      </c>
      <c r="E25">
        <f>VLOOKUP($A25,_FRED!O$8:P$400,2,FALSE)</f>
        <v>6.82</v>
      </c>
      <c r="F25">
        <f>VLOOKUP($A25,_FRED!Q$8:R$400,2,FALSE)</f>
        <v>6.72</v>
      </c>
      <c r="G25">
        <f>IFERROR(VLOOKUP($A25,_FRED!S$8:T$400,2,FALSE),0)</f>
        <v>6.77</v>
      </c>
      <c r="H25">
        <f>VLOOKUP($A25,_FRED!U$8:V$400,2,FALSE)</f>
        <v>6.81</v>
      </c>
      <c r="I25" t="e">
        <f>VLOOKUP($A25,_FRED!W$8:X$400,2,FALSE)</f>
        <v>#N/A</v>
      </c>
      <c r="J25" t="e">
        <f>VLOOKUP($A25,_FRED!Y$8:Z$400,2,FALSE)</f>
        <v>#N/A</v>
      </c>
      <c r="K25">
        <f t="array" ref="K25:M25">TRANSPOSE(MMULT('Yield Curve'!$K$21:$Q$23,TRANSPOSE(B25:H25)))</f>
        <v>6.8489426548805303</v>
      </c>
      <c r="L25">
        <v>0.56568159546733598</v>
      </c>
      <c r="M25">
        <v>-0.98781661591719683</v>
      </c>
      <c r="N25">
        <f t="array" ref="N25:P25">TRANSPOSE(MMULT('Yield Curve'!$K$37:$Q$39,TRANSPOSE(B25:H25)))</f>
        <v>6.8577415239577943</v>
      </c>
      <c r="O25">
        <v>-0.28939197370697034</v>
      </c>
      <c r="P25">
        <v>-0.2217933748486427</v>
      </c>
    </row>
    <row r="26" spans="1:16" x14ac:dyDescent="0.25">
      <c r="A26" s="10">
        <v>26846</v>
      </c>
      <c r="B26">
        <f>IFERROR(VLOOKUP($A26,_FRED!I$8:J$400,2,FALSE),0)</f>
        <v>0</v>
      </c>
      <c r="C26">
        <f>IFERROR(VLOOKUP($A26,_FRED!J$8:K$400,2,FALSE),0)</f>
        <v>0</v>
      </c>
      <c r="D26">
        <f>VLOOKUP($A26,_FRED!M$8:N$400,2,FALSE)</f>
        <v>8.52</v>
      </c>
      <c r="E26">
        <f>VLOOKUP($A26,_FRED!O$8:P$400,2,FALSE)</f>
        <v>7.58</v>
      </c>
      <c r="F26">
        <f>VLOOKUP($A26,_FRED!Q$8:R$400,2,FALSE)</f>
        <v>7.36</v>
      </c>
      <c r="G26">
        <f>IFERROR(VLOOKUP($A26,_FRED!S$8:T$400,2,FALSE),0)</f>
        <v>7.29</v>
      </c>
      <c r="H26">
        <f>VLOOKUP($A26,_FRED!U$8:V$400,2,FALSE)</f>
        <v>7.22</v>
      </c>
      <c r="I26" t="e">
        <f>VLOOKUP($A26,_FRED!W$8:X$400,2,FALSE)</f>
        <v>#N/A</v>
      </c>
      <c r="J26" t="e">
        <f>VLOOKUP($A26,_FRED!Y$8:Z$400,2,FALSE)</f>
        <v>#N/A</v>
      </c>
      <c r="K26">
        <f t="array" ref="K26:M26">TRANSPOSE(MMULT('Yield Curve'!$K$21:$Q$23,TRANSPOSE(B26:H26)))</f>
        <v>7.171410702877564</v>
      </c>
      <c r="L26">
        <v>2.5775294976884564</v>
      </c>
      <c r="M26">
        <v>-2.117269406645633</v>
      </c>
      <c r="N26">
        <f t="array" ref="N26:P26">TRANSPOSE(MMULT('Yield Curve'!$K$37:$Q$39,TRANSPOSE(B26:H26)))</f>
        <v>7.700975825981665</v>
      </c>
      <c r="O26">
        <v>-1.5558424148071248</v>
      </c>
      <c r="P26">
        <v>-0.70239794153260604</v>
      </c>
    </row>
    <row r="27" spans="1:16" x14ac:dyDescent="0.25">
      <c r="A27" s="10">
        <v>26938</v>
      </c>
      <c r="B27">
        <f>IFERROR(VLOOKUP($A27,_FRED!I$8:J$400,2,FALSE),0)</f>
        <v>0</v>
      </c>
      <c r="C27">
        <f>IFERROR(VLOOKUP($A27,_FRED!J$8:K$400,2,FALSE),0)</f>
        <v>0</v>
      </c>
      <c r="D27">
        <f>VLOOKUP($A27,_FRED!M$8:N$400,2,FALSE)</f>
        <v>7.41</v>
      </c>
      <c r="E27">
        <f>VLOOKUP($A27,_FRED!O$8:P$400,2,FALSE)</f>
        <v>6.87</v>
      </c>
      <c r="F27">
        <f>VLOOKUP($A27,_FRED!Q$8:R$400,2,FALSE)</f>
        <v>6.83</v>
      </c>
      <c r="G27">
        <f>IFERROR(VLOOKUP($A27,_FRED!S$8:T$400,2,FALSE),0)</f>
        <v>6.81</v>
      </c>
      <c r="H27">
        <f>VLOOKUP($A27,_FRED!U$8:V$400,2,FALSE)</f>
        <v>6.76</v>
      </c>
      <c r="I27" t="e">
        <f>VLOOKUP($A27,_FRED!W$8:X$400,2,FALSE)</f>
        <v>#N/A</v>
      </c>
      <c r="J27" t="e">
        <f>VLOOKUP($A27,_FRED!Y$8:Z$400,2,FALSE)</f>
        <v>#N/A</v>
      </c>
      <c r="K27">
        <f t="array" ref="K27:M27">TRANSPOSE(MMULT('Yield Curve'!$K$21:$Q$23,TRANSPOSE(B27:H27)))</f>
        <v>6.8179012884423278</v>
      </c>
      <c r="L27">
        <v>1.3213114156148555</v>
      </c>
      <c r="M27">
        <v>-1.5387789790796447</v>
      </c>
      <c r="N27">
        <f t="array" ref="N27:P27">TRANSPOSE(MMULT('Yield Curve'!$K$37:$Q$39,TRANSPOSE(B27:H27)))</f>
        <v>6.989737069711123</v>
      </c>
      <c r="O27">
        <v>-0.74440408233869348</v>
      </c>
      <c r="P27">
        <v>-0.35971285244767515</v>
      </c>
    </row>
    <row r="28" spans="1:16" x14ac:dyDescent="0.25">
      <c r="A28" s="10">
        <v>27030</v>
      </c>
      <c r="B28">
        <f>IFERROR(VLOOKUP($A28,_FRED!I$8:J$400,2,FALSE),0)</f>
        <v>0</v>
      </c>
      <c r="C28">
        <f>IFERROR(VLOOKUP($A28,_FRED!J$8:K$400,2,FALSE),0)</f>
        <v>0</v>
      </c>
      <c r="D28">
        <f>VLOOKUP($A28,_FRED!M$8:N$400,2,FALSE)</f>
        <v>7.38</v>
      </c>
      <c r="E28">
        <f>VLOOKUP($A28,_FRED!O$8:P$400,2,FALSE)</f>
        <v>7.04</v>
      </c>
      <c r="F28">
        <f>VLOOKUP($A28,_FRED!Q$8:R$400,2,FALSE)</f>
        <v>7.04</v>
      </c>
      <c r="G28">
        <f>IFERROR(VLOOKUP($A28,_FRED!S$8:T$400,2,FALSE),0)</f>
        <v>7.05</v>
      </c>
      <c r="H28">
        <f>VLOOKUP($A28,_FRED!U$8:V$400,2,FALSE)</f>
        <v>7.06</v>
      </c>
      <c r="I28" t="e">
        <f>VLOOKUP($A28,_FRED!W$8:X$400,2,FALSE)</f>
        <v>#N/A</v>
      </c>
      <c r="J28" t="e">
        <f>VLOOKUP($A28,_FRED!Y$8:Z$400,2,FALSE)</f>
        <v>#N/A</v>
      </c>
      <c r="K28">
        <f t="array" ref="K28:M28">TRANSPOSE(MMULT('Yield Curve'!$K$21:$Q$23,TRANSPOSE(B28:H28)))</f>
        <v>7.1584836899404056</v>
      </c>
      <c r="L28">
        <v>0.75854982687639216</v>
      </c>
      <c r="M28">
        <v>-1.4000811747337707</v>
      </c>
      <c r="N28">
        <f t="array" ref="N28:P28">TRANSPOSE(MMULT('Yield Curve'!$K$37:$Q$39,TRANSPOSE(B28:H28)))</f>
        <v>7.1480368880816476</v>
      </c>
      <c r="O28">
        <v>-0.3725696246324155</v>
      </c>
      <c r="P28">
        <v>-0.2461619961944308</v>
      </c>
    </row>
    <row r="29" spans="1:16" x14ac:dyDescent="0.25">
      <c r="A29" s="10">
        <v>27120</v>
      </c>
      <c r="B29">
        <f>IFERROR(VLOOKUP($A29,_FRED!I$8:J$400,2,FALSE),0)</f>
        <v>0</v>
      </c>
      <c r="C29">
        <f>IFERROR(VLOOKUP($A29,_FRED!J$8:K$400,2,FALSE),0)</f>
        <v>0</v>
      </c>
      <c r="D29">
        <f>VLOOKUP($A29,_FRED!M$8:N$400,2,FALSE)</f>
        <v>8.69</v>
      </c>
      <c r="E29">
        <f>VLOOKUP($A29,_FRED!O$8:P$400,2,FALSE)</f>
        <v>8.16</v>
      </c>
      <c r="F29">
        <f>VLOOKUP($A29,_FRED!Q$8:R$400,2,FALSE)</f>
        <v>8.07</v>
      </c>
      <c r="G29">
        <f>IFERROR(VLOOKUP($A29,_FRED!S$8:T$400,2,FALSE),0)</f>
        <v>7.87</v>
      </c>
      <c r="H29">
        <f>VLOOKUP($A29,_FRED!U$8:V$400,2,FALSE)</f>
        <v>7.54</v>
      </c>
      <c r="I29" t="e">
        <f>VLOOKUP($A29,_FRED!W$8:X$400,2,FALSE)</f>
        <v>#N/A</v>
      </c>
      <c r="J29" t="e">
        <f>VLOOKUP($A29,_FRED!Y$8:Z$400,2,FALSE)</f>
        <v>#N/A</v>
      </c>
      <c r="K29">
        <f t="array" ref="K29:M29">TRANSPOSE(MMULT('Yield Curve'!$K$21:$Q$23,TRANSPOSE(B29:H29)))</f>
        <v>7.2441459944151738</v>
      </c>
      <c r="L29">
        <v>1.6170927915627056</v>
      </c>
      <c r="M29">
        <v>1.2335375772326813</v>
      </c>
      <c r="N29">
        <f t="array" ref="N29:P29">TRANSPOSE(MMULT('Yield Curve'!$K$37:$Q$39,TRANSPOSE(B29:H29)))</f>
        <v>8.107904558034944</v>
      </c>
      <c r="O29">
        <v>-1.2360361529147186</v>
      </c>
      <c r="P29">
        <v>-0.15910958311710832</v>
      </c>
    </row>
    <row r="30" spans="1:16" x14ac:dyDescent="0.25">
      <c r="A30" s="10">
        <v>27211</v>
      </c>
      <c r="B30">
        <f>IFERROR(VLOOKUP($A30,_FRED!I$8:J$400,2,FALSE),0)</f>
        <v>0</v>
      </c>
      <c r="C30">
        <f>IFERROR(VLOOKUP($A30,_FRED!J$8:K$400,2,FALSE),0)</f>
        <v>0</v>
      </c>
      <c r="D30">
        <f>VLOOKUP($A30,_FRED!M$8:N$400,2,FALSE)</f>
        <v>9.02</v>
      </c>
      <c r="E30">
        <f>VLOOKUP($A30,_FRED!O$8:P$400,2,FALSE)</f>
        <v>8.5</v>
      </c>
      <c r="F30">
        <f>VLOOKUP($A30,_FRED!Q$8:R$400,2,FALSE)</f>
        <v>8.4600000000000009</v>
      </c>
      <c r="G30">
        <f>IFERROR(VLOOKUP($A30,_FRED!S$8:T$400,2,FALSE),0)</f>
        <v>8.2799999999999994</v>
      </c>
      <c r="H30">
        <f>VLOOKUP($A30,_FRED!U$8:V$400,2,FALSE)</f>
        <v>7.96</v>
      </c>
      <c r="I30" t="e">
        <f>VLOOKUP($A30,_FRED!W$8:X$400,2,FALSE)</f>
        <v>#N/A</v>
      </c>
      <c r="J30" t="e">
        <f>VLOOKUP($A30,_FRED!Y$8:Z$400,2,FALSE)</f>
        <v>#N/A</v>
      </c>
      <c r="K30">
        <f t="array" ref="K30:M30">TRANSPOSE(MMULT('Yield Curve'!$K$21:$Q$23,TRANSPOSE(B30:H30)))</f>
        <v>7.7269303376664711</v>
      </c>
      <c r="L30">
        <v>1.490587421628363</v>
      </c>
      <c r="M30">
        <v>0.95071438506537476</v>
      </c>
      <c r="N30">
        <f t="array" ref="N30:P30">TRANSPOSE(MMULT('Yield Curve'!$K$37:$Q$39,TRANSPOSE(B30:H30)))</f>
        <v>8.4812986507524677</v>
      </c>
      <c r="O30">
        <v>-1.1163725998962111</v>
      </c>
      <c r="P30">
        <v>-0.13862221069019309</v>
      </c>
    </row>
    <row r="31" spans="1:16" x14ac:dyDescent="0.25">
      <c r="A31" s="10">
        <v>27303</v>
      </c>
      <c r="B31">
        <f>IFERROR(VLOOKUP($A31,_FRED!I$8:J$400,2,FALSE),0)</f>
        <v>0</v>
      </c>
      <c r="C31">
        <f>IFERROR(VLOOKUP($A31,_FRED!J$8:K$400,2,FALSE),0)</f>
        <v>0</v>
      </c>
      <c r="D31">
        <f>VLOOKUP($A31,_FRED!M$8:N$400,2,FALSE)</f>
        <v>7.68</v>
      </c>
      <c r="E31">
        <f>VLOOKUP($A31,_FRED!O$8:P$400,2,FALSE)</f>
        <v>7.62</v>
      </c>
      <c r="F31">
        <f>VLOOKUP($A31,_FRED!Q$8:R$400,2,FALSE)</f>
        <v>7.66</v>
      </c>
      <c r="G31">
        <f>IFERROR(VLOOKUP($A31,_FRED!S$8:T$400,2,FALSE),0)</f>
        <v>7.66</v>
      </c>
      <c r="H31">
        <f>VLOOKUP($A31,_FRED!U$8:V$400,2,FALSE)</f>
        <v>7.67</v>
      </c>
      <c r="I31" t="e">
        <f>VLOOKUP($A31,_FRED!W$8:X$400,2,FALSE)</f>
        <v>#N/A</v>
      </c>
      <c r="J31" t="e">
        <f>VLOOKUP($A31,_FRED!Y$8:Z$400,2,FALSE)</f>
        <v>#N/A</v>
      </c>
      <c r="K31">
        <f t="array" ref="K31:M31">TRANSPOSE(MMULT('Yield Curve'!$K$21:$Q$23,TRANSPOSE(B31:H31)))</f>
        <v>7.7211918510756794</v>
      </c>
      <c r="L31">
        <v>6.6148013767934E-2</v>
      </c>
      <c r="M31">
        <v>-0.3950277802916915</v>
      </c>
      <c r="N31">
        <f t="array" ref="N31:P31">TRANSPOSE(MMULT('Yield Curve'!$K$37:$Q$39,TRANSPOSE(B31:H31)))</f>
        <v>7.6612675142708895</v>
      </c>
      <c r="O31">
        <v>-1.8941359626358789E-3</v>
      </c>
      <c r="P31">
        <v>-2.9903995848470366E-2</v>
      </c>
    </row>
    <row r="32" spans="1:16" x14ac:dyDescent="0.25">
      <c r="A32" s="10">
        <v>27395</v>
      </c>
      <c r="B32">
        <f>IFERROR(VLOOKUP($A32,_FRED!I$8:J$400,2,FALSE),0)</f>
        <v>0</v>
      </c>
      <c r="C32">
        <f>IFERROR(VLOOKUP($A32,_FRED!J$8:K$400,2,FALSE),0)</f>
        <v>0</v>
      </c>
      <c r="D32">
        <f>VLOOKUP($A32,_FRED!M$8:N$400,2,FALSE)</f>
        <v>6.34</v>
      </c>
      <c r="E32">
        <f>VLOOKUP($A32,_FRED!O$8:P$400,2,FALSE)</f>
        <v>6.91</v>
      </c>
      <c r="F32">
        <f>VLOOKUP($A32,_FRED!Q$8:R$400,2,FALSE)</f>
        <v>7.28</v>
      </c>
      <c r="G32">
        <f>IFERROR(VLOOKUP($A32,_FRED!S$8:T$400,2,FALSE),0)</f>
        <v>7.45</v>
      </c>
      <c r="H32">
        <f>VLOOKUP($A32,_FRED!U$8:V$400,2,FALSE)</f>
        <v>7.54</v>
      </c>
      <c r="I32" t="e">
        <f>VLOOKUP($A32,_FRED!W$8:X$400,2,FALSE)</f>
        <v>#N/A</v>
      </c>
      <c r="J32" t="e">
        <f>VLOOKUP($A32,_FRED!Y$8:Z$400,2,FALSE)</f>
        <v>#N/A</v>
      </c>
      <c r="K32">
        <f t="array" ref="K32:M32">TRANSPOSE(MMULT('Yield Curve'!$K$21:$Q$23,TRANSPOSE(B32:H32)))</f>
        <v>7.912553424246747</v>
      </c>
      <c r="L32">
        <v>-2.0830826416735899</v>
      </c>
      <c r="M32">
        <v>-0.43798923669280043</v>
      </c>
      <c r="N32">
        <f t="array" ref="N32:P32">TRANSPOSE(MMULT('Yield Curve'!$K$37:$Q$39,TRANSPOSE(B32:H32)))</f>
        <v>7.0217527244421394</v>
      </c>
      <c r="O32">
        <v>1.4974831344058135</v>
      </c>
      <c r="P32">
        <v>0.48423715620134988</v>
      </c>
    </row>
    <row r="33" spans="1:16" x14ac:dyDescent="0.25">
      <c r="A33" s="10">
        <v>27485</v>
      </c>
      <c r="B33">
        <f>IFERROR(VLOOKUP($A33,_FRED!I$8:J$400,2,FALSE),0)</f>
        <v>0</v>
      </c>
      <c r="C33">
        <f>IFERROR(VLOOKUP($A33,_FRED!J$8:K$400,2,FALSE),0)</f>
        <v>0</v>
      </c>
      <c r="D33">
        <f>VLOOKUP($A33,_FRED!M$8:N$400,2,FALSE)</f>
        <v>6.53</v>
      </c>
      <c r="E33">
        <f>VLOOKUP($A33,_FRED!O$8:P$400,2,FALSE)</f>
        <v>7.45</v>
      </c>
      <c r="F33">
        <f>VLOOKUP($A33,_FRED!Q$8:R$400,2,FALSE)</f>
        <v>7.74</v>
      </c>
      <c r="G33">
        <f>IFERROR(VLOOKUP($A33,_FRED!S$8:T$400,2,FALSE),0)</f>
        <v>7.9</v>
      </c>
      <c r="H33">
        <f>VLOOKUP($A33,_FRED!U$8:V$400,2,FALSE)</f>
        <v>8.0500000000000007</v>
      </c>
      <c r="I33" t="e">
        <f>VLOOKUP($A33,_FRED!W$8:X$400,2,FALSE)</f>
        <v>#N/A</v>
      </c>
      <c r="J33" t="e">
        <f>VLOOKUP($A33,_FRED!Y$8:Z$400,2,FALSE)</f>
        <v>#N/A</v>
      </c>
      <c r="K33">
        <f t="array" ref="K33:M33">TRANSPOSE(MMULT('Yield Curve'!$K$21:$Q$23,TRANSPOSE(B33:H33)))</f>
        <v>8.2885959113061158</v>
      </c>
      <c r="L33">
        <v>-2.7499751705033209</v>
      </c>
      <c r="M33">
        <v>0.86124626901721513</v>
      </c>
      <c r="N33">
        <f t="array" ref="N33:P33">TRANSPOSE(MMULT('Yield Curve'!$K$37:$Q$39,TRANSPOSE(B33:H33)))</f>
        <v>7.4272811797266929</v>
      </c>
      <c r="O33">
        <v>1.8100847604220744</v>
      </c>
      <c r="P33">
        <v>0.65293634319321647</v>
      </c>
    </row>
    <row r="34" spans="1:16" x14ac:dyDescent="0.25">
      <c r="A34" s="10">
        <v>27576</v>
      </c>
      <c r="B34">
        <f>IFERROR(VLOOKUP($A34,_FRED!I$8:J$400,2,FALSE),0)</f>
        <v>0</v>
      </c>
      <c r="C34">
        <f>IFERROR(VLOOKUP($A34,_FRED!J$8:K$400,2,FALSE),0)</f>
        <v>0</v>
      </c>
      <c r="D34">
        <f>VLOOKUP($A34,_FRED!M$8:N$400,2,FALSE)</f>
        <v>7.52</v>
      </c>
      <c r="E34">
        <f>VLOOKUP($A34,_FRED!O$8:P$400,2,FALSE)</f>
        <v>8.0500000000000007</v>
      </c>
      <c r="F34">
        <f>VLOOKUP($A34,_FRED!Q$8:R$400,2,FALSE)</f>
        <v>8.1999999999999993</v>
      </c>
      <c r="G34">
        <f>IFERROR(VLOOKUP($A34,_FRED!S$8:T$400,2,FALSE),0)</f>
        <v>8.25</v>
      </c>
      <c r="H34">
        <f>VLOOKUP($A34,_FRED!U$8:V$400,2,FALSE)</f>
        <v>8.2899999999999991</v>
      </c>
      <c r="I34" t="e">
        <f>VLOOKUP($A34,_FRED!W$8:X$400,2,FALSE)</f>
        <v>#N/A</v>
      </c>
      <c r="J34" t="e">
        <f>VLOOKUP($A34,_FRED!Y$8:Z$400,2,FALSE)</f>
        <v>#N/A</v>
      </c>
      <c r="K34">
        <f t="array" ref="K34:M34">TRANSPOSE(MMULT('Yield Curve'!$K$21:$Q$23,TRANSPOSE(B34:H34)))</f>
        <v>8.3493597714231313</v>
      </c>
      <c r="L34">
        <v>-1.5060312372501183</v>
      </c>
      <c r="M34">
        <v>1.0509957520948987</v>
      </c>
      <c r="N34">
        <f t="array" ref="N34:P34">TRANSPOSE(MMULT('Yield Curve'!$K$37:$Q$39,TRANSPOSE(B34:H34)))</f>
        <v>7.9995316554229383</v>
      </c>
      <c r="O34">
        <v>0.93028022833419843</v>
      </c>
      <c r="P34">
        <v>0.40613648157758053</v>
      </c>
    </row>
    <row r="35" spans="1:16" x14ac:dyDescent="0.25">
      <c r="A35" s="10">
        <v>27668</v>
      </c>
      <c r="B35">
        <f>IFERROR(VLOOKUP($A35,_FRED!I$8:J$400,2,FALSE),0)</f>
        <v>0</v>
      </c>
      <c r="C35">
        <f>IFERROR(VLOOKUP($A35,_FRED!J$8:K$400,2,FALSE),0)</f>
        <v>0</v>
      </c>
      <c r="D35">
        <f>VLOOKUP($A35,_FRED!M$8:N$400,2,FALSE)</f>
        <v>6.7</v>
      </c>
      <c r="E35">
        <f>VLOOKUP($A35,_FRED!O$8:P$400,2,FALSE)</f>
        <v>7.58</v>
      </c>
      <c r="F35">
        <f>VLOOKUP($A35,_FRED!Q$8:R$400,2,FALSE)</f>
        <v>7.85</v>
      </c>
      <c r="G35">
        <f>IFERROR(VLOOKUP($A35,_FRED!S$8:T$400,2,FALSE),0)</f>
        <v>7.99</v>
      </c>
      <c r="H35">
        <f>VLOOKUP($A35,_FRED!U$8:V$400,2,FALSE)</f>
        <v>8.06</v>
      </c>
      <c r="I35" t="e">
        <f>VLOOKUP($A35,_FRED!W$8:X$400,2,FALSE)</f>
        <v>#N/A</v>
      </c>
      <c r="J35" t="e">
        <f>VLOOKUP($A35,_FRED!Y$8:Z$400,2,FALSE)</f>
        <v>#N/A</v>
      </c>
      <c r="K35">
        <f t="array" ref="K35:M35">TRANSPOSE(MMULT('Yield Curve'!$K$21:$Q$23,TRANSPOSE(B35:H35)))</f>
        <v>8.2362024857581293</v>
      </c>
      <c r="L35">
        <v>-2.5861513326106786</v>
      </c>
      <c r="M35">
        <v>1.3135434640405563</v>
      </c>
      <c r="N35">
        <f t="array" ref="N35:P35">TRANSPOSE(MMULT('Yield Curve'!$K$37:$Q$39,TRANSPOSE(B35:H35)))</f>
        <v>7.530336446981492</v>
      </c>
      <c r="O35">
        <v>1.6518854869399755</v>
      </c>
      <c r="P35">
        <v>0.67246151184915881</v>
      </c>
    </row>
    <row r="36" spans="1:16" x14ac:dyDescent="0.25">
      <c r="A36" s="10">
        <v>27760</v>
      </c>
      <c r="B36">
        <f>IFERROR(VLOOKUP($A36,_FRED!I$8:J$400,2,FALSE),0)</f>
        <v>0</v>
      </c>
      <c r="C36">
        <f>IFERROR(VLOOKUP($A36,_FRED!J$8:K$400,2,FALSE),0)</f>
        <v>0</v>
      </c>
      <c r="D36">
        <f>VLOOKUP($A36,_FRED!M$8:N$400,2,FALSE)</f>
        <v>5.99</v>
      </c>
      <c r="E36">
        <f>VLOOKUP($A36,_FRED!O$8:P$400,2,FALSE)</f>
        <v>7.06</v>
      </c>
      <c r="F36">
        <f>VLOOKUP($A36,_FRED!Q$8:R$400,2,FALSE)</f>
        <v>7.47</v>
      </c>
      <c r="G36">
        <f>IFERROR(VLOOKUP($A36,_FRED!S$8:T$400,2,FALSE),0)</f>
        <v>7.68</v>
      </c>
      <c r="H36">
        <f>VLOOKUP($A36,_FRED!U$8:V$400,2,FALSE)</f>
        <v>7.75</v>
      </c>
      <c r="I36" t="e">
        <f>VLOOKUP($A36,_FRED!W$8:X$400,2,FALSE)</f>
        <v>#N/A</v>
      </c>
      <c r="J36" t="e">
        <f>VLOOKUP($A36,_FRED!Y$8:Z$400,2,FALSE)</f>
        <v>#N/A</v>
      </c>
      <c r="K36">
        <f t="array" ref="K36:M36">TRANSPOSE(MMULT('Yield Curve'!$K$21:$Q$23,TRANSPOSE(B36:H36)))</f>
        <v>8.0643149900748945</v>
      </c>
      <c r="L36">
        <v>-3.311600144081889</v>
      </c>
      <c r="M36">
        <v>1.1953947172916202</v>
      </c>
      <c r="N36">
        <f t="array" ref="N36:P36">TRANSPOSE(MMULT('Yield Curve'!$K$37:$Q$39,TRANSPOSE(B36:H36)))</f>
        <v>7.0537156201349269</v>
      </c>
      <c r="O36">
        <v>2.1722366372599895</v>
      </c>
      <c r="P36">
        <v>0.85962636222106692</v>
      </c>
    </row>
    <row r="37" spans="1:16" x14ac:dyDescent="0.25">
      <c r="A37" s="10">
        <v>27851</v>
      </c>
      <c r="B37">
        <f>IFERROR(VLOOKUP($A37,_FRED!I$8:J$400,2,FALSE),0)</f>
        <v>0</v>
      </c>
      <c r="C37">
        <f>IFERROR(VLOOKUP($A37,_FRED!J$8:K$400,2,FALSE),0)</f>
        <v>0</v>
      </c>
      <c r="D37">
        <f>VLOOKUP($A37,_FRED!M$8:N$400,2,FALSE)</f>
        <v>6.28</v>
      </c>
      <c r="E37">
        <f>VLOOKUP($A37,_FRED!O$8:P$400,2,FALSE)</f>
        <v>7.14</v>
      </c>
      <c r="F37">
        <f>VLOOKUP($A37,_FRED!Q$8:R$400,2,FALSE)</f>
        <v>7.48</v>
      </c>
      <c r="G37">
        <f>IFERROR(VLOOKUP($A37,_FRED!S$8:T$400,2,FALSE),0)</f>
        <v>7.65</v>
      </c>
      <c r="H37">
        <f>VLOOKUP($A37,_FRED!U$8:V$400,2,FALSE)</f>
        <v>7.77</v>
      </c>
      <c r="I37" t="e">
        <f>VLOOKUP($A37,_FRED!W$8:X$400,2,FALSE)</f>
        <v>#N/A</v>
      </c>
      <c r="J37" t="e">
        <f>VLOOKUP($A37,_FRED!Y$8:Z$400,2,FALSE)</f>
        <v>#N/A</v>
      </c>
      <c r="K37">
        <f t="array" ref="K37:M37">TRANSPOSE(MMULT('Yield Curve'!$K$21:$Q$23,TRANSPOSE(B37:H37)))</f>
        <v>8.0604856151235644</v>
      </c>
      <c r="L37">
        <v>-2.6980637173186719</v>
      </c>
      <c r="M37">
        <v>0.58667851869451226</v>
      </c>
      <c r="N37">
        <f t="array" ref="N37:P37">TRANSPOSE(MMULT('Yield Curve'!$K$37:$Q$39,TRANSPOSE(B37:H37)))</f>
        <v>7.1573259384189605</v>
      </c>
      <c r="O37">
        <v>1.8080219685175569</v>
      </c>
      <c r="P37">
        <v>0.65290390935824139</v>
      </c>
    </row>
    <row r="38" spans="1:16" x14ac:dyDescent="0.25">
      <c r="A38" s="10">
        <v>27942</v>
      </c>
      <c r="B38">
        <f>IFERROR(VLOOKUP($A38,_FRED!I$8:J$400,2,FALSE),0)</f>
        <v>0</v>
      </c>
      <c r="C38">
        <f>IFERROR(VLOOKUP($A38,_FRED!J$8:K$400,2,FALSE),0)</f>
        <v>0</v>
      </c>
      <c r="D38">
        <f>VLOOKUP($A38,_FRED!M$8:N$400,2,FALSE)</f>
        <v>6.02</v>
      </c>
      <c r="E38">
        <f>VLOOKUP($A38,_FRED!O$8:P$400,2,FALSE)</f>
        <v>6.88</v>
      </c>
      <c r="F38">
        <f>VLOOKUP($A38,_FRED!Q$8:R$400,2,FALSE)</f>
        <v>7.31</v>
      </c>
      <c r="G38">
        <f>IFERROR(VLOOKUP($A38,_FRED!S$8:T$400,2,FALSE),0)</f>
        <v>7.56</v>
      </c>
      <c r="H38">
        <f>VLOOKUP($A38,_FRED!U$8:V$400,2,FALSE)</f>
        <v>7.73</v>
      </c>
      <c r="I38" t="e">
        <f>VLOOKUP($A38,_FRED!W$8:X$400,2,FALSE)</f>
        <v>#N/A</v>
      </c>
      <c r="J38" t="e">
        <f>VLOOKUP($A38,_FRED!Y$8:Z$400,2,FALSE)</f>
        <v>#N/A</v>
      </c>
      <c r="K38">
        <f t="array" ref="K38:M38">TRANSPOSE(MMULT('Yield Curve'!$K$21:$Q$23,TRANSPOSE(B38:H38)))</f>
        <v>8.1978839125272405</v>
      </c>
      <c r="L38">
        <v>-2.9321951554564785</v>
      </c>
      <c r="M38">
        <v>-0.43128667484246108</v>
      </c>
      <c r="N38">
        <f t="array" ref="N38:P38">TRANSPOSE(MMULT('Yield Curve'!$K$37:$Q$39,TRANSPOSE(B38:H38)))</f>
        <v>6.9883236031828417</v>
      </c>
      <c r="O38">
        <v>2.081607853312577</v>
      </c>
      <c r="P38">
        <v>0.64855777547137006</v>
      </c>
    </row>
    <row r="39" spans="1:16" x14ac:dyDescent="0.25">
      <c r="A39" s="10">
        <v>28034</v>
      </c>
      <c r="B39">
        <f>IFERROR(VLOOKUP($A39,_FRED!I$8:J$400,2,FALSE),0)</f>
        <v>0</v>
      </c>
      <c r="C39">
        <f>IFERROR(VLOOKUP($A39,_FRED!J$8:K$400,2,FALSE),0)</f>
        <v>0</v>
      </c>
      <c r="D39">
        <f>VLOOKUP($A39,_FRED!M$8:N$400,2,FALSE)</f>
        <v>5.22</v>
      </c>
      <c r="E39">
        <f>VLOOKUP($A39,_FRED!O$8:P$400,2,FALSE)</f>
        <v>5.99</v>
      </c>
      <c r="F39">
        <f>VLOOKUP($A39,_FRED!Q$8:R$400,2,FALSE)</f>
        <v>6.45</v>
      </c>
      <c r="G39">
        <f>IFERROR(VLOOKUP($A39,_FRED!S$8:T$400,2,FALSE),0)</f>
        <v>6.78</v>
      </c>
      <c r="H39">
        <f>VLOOKUP($A39,_FRED!U$8:V$400,2,FALSE)</f>
        <v>7.18</v>
      </c>
      <c r="I39" t="e">
        <f>VLOOKUP($A39,_FRED!W$8:X$400,2,FALSE)</f>
        <v>#N/A</v>
      </c>
      <c r="J39" t="e">
        <f>VLOOKUP($A39,_FRED!Y$8:Z$400,2,FALSE)</f>
        <v>#N/A</v>
      </c>
      <c r="K39">
        <f t="array" ref="K39:M39">TRANSPOSE(MMULT('Yield Curve'!$K$21:$Q$23,TRANSPOSE(B39:H39)))</f>
        <v>7.8791142261129972</v>
      </c>
      <c r="L39">
        <v>-2.9124306683259924</v>
      </c>
      <c r="M39">
        <v>-2.5664448956854926</v>
      </c>
      <c r="N39">
        <f t="array" ref="N39:P39">TRANSPOSE(MMULT('Yield Curve'!$K$37:$Q$39,TRANSPOSE(B39:H39)))</f>
        <v>6.2315507697630181</v>
      </c>
      <c r="O39">
        <v>2.2872253935305307</v>
      </c>
      <c r="P39">
        <v>0.43245113302196714</v>
      </c>
    </row>
    <row r="40" spans="1:16" x14ac:dyDescent="0.25">
      <c r="A40" s="10">
        <v>28126</v>
      </c>
      <c r="B40">
        <f>IFERROR(VLOOKUP($A40,_FRED!I$8:J$400,2,FALSE),0)</f>
        <v>0</v>
      </c>
      <c r="C40">
        <f>IFERROR(VLOOKUP($A40,_FRED!J$8:K$400,2,FALSE),0)</f>
        <v>0</v>
      </c>
      <c r="D40">
        <f>VLOOKUP($A40,_FRED!M$8:N$400,2,FALSE)</f>
        <v>5.42</v>
      </c>
      <c r="E40">
        <f>VLOOKUP($A40,_FRED!O$8:P$400,2,FALSE)</f>
        <v>6.38</v>
      </c>
      <c r="F40">
        <f>VLOOKUP($A40,_FRED!Q$8:R$400,2,FALSE)</f>
        <v>6.78</v>
      </c>
      <c r="G40">
        <f>IFERROR(VLOOKUP($A40,_FRED!S$8:T$400,2,FALSE),0)</f>
        <v>7.1</v>
      </c>
      <c r="H40">
        <f>VLOOKUP($A40,_FRED!U$8:V$400,2,FALSE)</f>
        <v>7.36</v>
      </c>
      <c r="I40" t="e">
        <f>VLOOKUP($A40,_FRED!W$8:X$400,2,FALSE)</f>
        <v>#N/A</v>
      </c>
      <c r="J40" t="e">
        <f>VLOOKUP($A40,_FRED!Y$8:Z$400,2,FALSE)</f>
        <v>#N/A</v>
      </c>
      <c r="K40">
        <f t="array" ref="K40:M40">TRANSPOSE(MMULT('Yield Curve'!$K$21:$Q$23,TRANSPOSE(B40:H40)))</f>
        <v>7.8919739861204716</v>
      </c>
      <c r="L40">
        <v>-3.1944768341298784</v>
      </c>
      <c r="M40">
        <v>-0.87428292684893449</v>
      </c>
      <c r="N40">
        <f t="array" ref="N40:P40">TRANSPOSE(MMULT('Yield Curve'!$K$37:$Q$39,TRANSPOSE(B40:H40)))</f>
        <v>6.493573776163295</v>
      </c>
      <c r="O40">
        <v>2.3048607507351679</v>
      </c>
      <c r="P40">
        <v>0.63267600761113929</v>
      </c>
    </row>
    <row r="41" spans="1:16" x14ac:dyDescent="0.25">
      <c r="A41" s="10">
        <v>28216</v>
      </c>
      <c r="B41">
        <f>IFERROR(VLOOKUP($A41,_FRED!I$8:J$400,2,FALSE),0)</f>
        <v>0</v>
      </c>
      <c r="C41">
        <f>IFERROR(VLOOKUP($A41,_FRED!J$8:K$400,2,FALSE),0)</f>
        <v>0</v>
      </c>
      <c r="D41">
        <f>VLOOKUP($A41,_FRED!M$8:N$400,2,FALSE)</f>
        <v>5.7</v>
      </c>
      <c r="E41">
        <f>VLOOKUP($A41,_FRED!O$8:P$400,2,FALSE)</f>
        <v>6.42</v>
      </c>
      <c r="F41">
        <f>VLOOKUP($A41,_FRED!Q$8:R$400,2,FALSE)</f>
        <v>6.83</v>
      </c>
      <c r="G41">
        <f>IFERROR(VLOOKUP($A41,_FRED!S$8:T$400,2,FALSE),0)</f>
        <v>7.14</v>
      </c>
      <c r="H41">
        <f>VLOOKUP($A41,_FRED!U$8:V$400,2,FALSE)</f>
        <v>7.37</v>
      </c>
      <c r="I41" t="e">
        <f>VLOOKUP($A41,_FRED!W$8:X$400,2,FALSE)</f>
        <v>#N/A</v>
      </c>
      <c r="J41">
        <f>VLOOKUP($A41,_FRED!Y$8:Z$400,2,FALSE)</f>
        <v>7.72</v>
      </c>
      <c r="K41">
        <f t="array" ref="K41:M41">TRANSPOSE(MMULT('Yield Curve'!$K$21:$Q$23,TRANSPOSE(B41:H41)))</f>
        <v>7.9453321627973246</v>
      </c>
      <c r="L41">
        <v>-2.6505745816655675</v>
      </c>
      <c r="M41">
        <v>-1.5904044485569599</v>
      </c>
      <c r="N41">
        <f t="array" ref="N41:P41">TRANSPOSE(MMULT('Yield Curve'!$K$37:$Q$39,TRANSPOSE(B41:H41)))</f>
        <v>6.598766433143056</v>
      </c>
      <c r="O41">
        <v>2.0090252551461685</v>
      </c>
      <c r="P41">
        <v>0.4912320532779777</v>
      </c>
    </row>
    <row r="42" spans="1:16" x14ac:dyDescent="0.25">
      <c r="A42" s="10">
        <v>28307</v>
      </c>
      <c r="B42">
        <f>IFERROR(VLOOKUP($A42,_FRED!I$8:J$400,2,FALSE),0)</f>
        <v>0</v>
      </c>
      <c r="C42">
        <f>IFERROR(VLOOKUP($A42,_FRED!J$8:K$400,2,FALSE),0)</f>
        <v>0</v>
      </c>
      <c r="D42">
        <f>VLOOKUP($A42,_FRED!M$8:N$400,2,FALSE)</f>
        <v>6.29</v>
      </c>
      <c r="E42">
        <f>VLOOKUP($A42,_FRED!O$8:P$400,2,FALSE)</f>
        <v>6.72</v>
      </c>
      <c r="F42">
        <f>VLOOKUP($A42,_FRED!Q$8:R$400,2,FALSE)</f>
        <v>6.98</v>
      </c>
      <c r="G42">
        <f>IFERROR(VLOOKUP($A42,_FRED!S$8:T$400,2,FALSE),0)</f>
        <v>7.19</v>
      </c>
      <c r="H42">
        <f>VLOOKUP($A42,_FRED!U$8:V$400,2,FALSE)</f>
        <v>7.36</v>
      </c>
      <c r="I42" t="e">
        <f>VLOOKUP($A42,_FRED!W$8:X$400,2,FALSE)</f>
        <v>#N/A</v>
      </c>
      <c r="J42">
        <f>VLOOKUP($A42,_FRED!Y$8:Z$400,2,FALSE)</f>
        <v>7.66</v>
      </c>
      <c r="K42">
        <f t="array" ref="K42:M42">TRANSPOSE(MMULT('Yield Curve'!$K$21:$Q$23,TRANSPOSE(B42:H42)))</f>
        <v>7.7560365682957153</v>
      </c>
      <c r="L42">
        <v>-1.6390534382603836</v>
      </c>
      <c r="M42">
        <v>-1.3194131171337986</v>
      </c>
      <c r="N42">
        <f t="array" ref="N42:P42">TRANSPOSE(MMULT('Yield Curve'!$K$37:$Q$39,TRANSPOSE(B42:H42)))</f>
        <v>6.8527992561840527</v>
      </c>
      <c r="O42">
        <v>1.2775125410828583</v>
      </c>
      <c r="P42">
        <v>0.27454160179899656</v>
      </c>
    </row>
    <row r="43" spans="1:16" x14ac:dyDescent="0.25">
      <c r="A43" s="10">
        <v>28399</v>
      </c>
      <c r="B43">
        <f>IFERROR(VLOOKUP($A43,_FRED!I$8:J$400,2,FALSE),0)</f>
        <v>0</v>
      </c>
      <c r="C43">
        <f>IFERROR(VLOOKUP($A43,_FRED!J$8:K$400,2,FALSE),0)</f>
        <v>0</v>
      </c>
      <c r="D43">
        <f>VLOOKUP($A43,_FRED!M$8:N$400,2,FALSE)</f>
        <v>6.96</v>
      </c>
      <c r="E43">
        <f>VLOOKUP($A43,_FRED!O$8:P$400,2,FALSE)</f>
        <v>7.24</v>
      </c>
      <c r="F43">
        <f>VLOOKUP($A43,_FRED!Q$8:R$400,2,FALSE)</f>
        <v>7.38</v>
      </c>
      <c r="G43">
        <f>IFERROR(VLOOKUP($A43,_FRED!S$8:T$400,2,FALSE),0)</f>
        <v>7.5</v>
      </c>
      <c r="H43">
        <f>VLOOKUP($A43,_FRED!U$8:V$400,2,FALSE)</f>
        <v>7.6</v>
      </c>
      <c r="I43" t="e">
        <f>VLOOKUP($A43,_FRED!W$8:X$400,2,FALSE)</f>
        <v>#N/A</v>
      </c>
      <c r="J43">
        <f>VLOOKUP($A43,_FRED!Y$8:Z$400,2,FALSE)</f>
        <v>7.86</v>
      </c>
      <c r="K43">
        <f t="array" ref="K43:M43">TRANSPOSE(MMULT('Yield Curve'!$K$21:$Q$23,TRANSPOSE(B43:H43)))</f>
        <v>7.8122786206305719</v>
      </c>
      <c r="L43">
        <v>-1.0007069979492069</v>
      </c>
      <c r="M43">
        <v>-0.61467183628121802</v>
      </c>
      <c r="N43">
        <f t="array" ref="N43:P43">TRANSPOSE(MMULT('Yield Curve'!$K$37:$Q$39,TRANSPOSE(B43:H43)))</f>
        <v>7.3019347863691415</v>
      </c>
      <c r="O43">
        <v>0.75865767168309883</v>
      </c>
      <c r="P43">
        <v>0.17492648330738536</v>
      </c>
    </row>
    <row r="44" spans="1:16" x14ac:dyDescent="0.25">
      <c r="A44" s="10">
        <v>28491</v>
      </c>
      <c r="B44">
        <f>IFERROR(VLOOKUP($A44,_FRED!I$8:J$400,2,FALSE),0)</f>
        <v>0</v>
      </c>
      <c r="C44">
        <f>IFERROR(VLOOKUP($A44,_FRED!J$8:K$400,2,FALSE),0)</f>
        <v>0</v>
      </c>
      <c r="D44">
        <f>VLOOKUP($A44,_FRED!M$8:N$400,2,FALSE)</f>
        <v>7.31</v>
      </c>
      <c r="E44">
        <f>VLOOKUP($A44,_FRED!O$8:P$400,2,FALSE)</f>
        <v>7.66</v>
      </c>
      <c r="F44">
        <f>VLOOKUP($A44,_FRED!Q$8:R$400,2,FALSE)</f>
        <v>7.82</v>
      </c>
      <c r="G44">
        <f>IFERROR(VLOOKUP($A44,_FRED!S$8:T$400,2,FALSE),0)</f>
        <v>7.92</v>
      </c>
      <c r="H44">
        <f>VLOOKUP($A44,_FRED!U$8:V$400,2,FALSE)</f>
        <v>8.01</v>
      </c>
      <c r="I44" t="e">
        <f>VLOOKUP($A44,_FRED!W$8:X$400,2,FALSE)</f>
        <v>#N/A</v>
      </c>
      <c r="J44">
        <f>VLOOKUP($A44,_FRED!Y$8:Z$400,2,FALSE)</f>
        <v>8.2200000000000006</v>
      </c>
      <c r="K44">
        <f t="array" ref="K44:M44">TRANSPOSE(MMULT('Yield Curve'!$K$21:$Q$23,TRANSPOSE(B44:H44)))</f>
        <v>8.1958169077839074</v>
      </c>
      <c r="L44">
        <v>-1.1725381260408736</v>
      </c>
      <c r="M44">
        <v>-0.23132258142676676</v>
      </c>
      <c r="N44">
        <f t="array" ref="N44:P44">TRANSPOSE(MMULT('Yield Curve'!$K$37:$Q$39,TRANSPOSE(B44:H44)))</f>
        <v>7.7009913942224548</v>
      </c>
      <c r="O44">
        <v>0.83691835322608732</v>
      </c>
      <c r="P44">
        <v>0.24324295104653082</v>
      </c>
    </row>
    <row r="45" spans="1:16" x14ac:dyDescent="0.25">
      <c r="A45" s="10">
        <v>28581</v>
      </c>
      <c r="B45">
        <f>IFERROR(VLOOKUP($A45,_FRED!I$8:J$400,2,FALSE),0)</f>
        <v>0</v>
      </c>
      <c r="C45">
        <f>IFERROR(VLOOKUP($A45,_FRED!J$8:K$400,2,FALSE),0)</f>
        <v>0</v>
      </c>
      <c r="D45">
        <f>VLOOKUP($A45,_FRED!M$8:N$400,2,FALSE)</f>
        <v>7.8</v>
      </c>
      <c r="E45">
        <f>VLOOKUP($A45,_FRED!O$8:P$400,2,FALSE)</f>
        <v>8.08</v>
      </c>
      <c r="F45">
        <f>VLOOKUP($A45,_FRED!Q$8:R$400,2,FALSE)</f>
        <v>8.18</v>
      </c>
      <c r="G45">
        <f>IFERROR(VLOOKUP($A45,_FRED!S$8:T$400,2,FALSE),0)</f>
        <v>8.24</v>
      </c>
      <c r="H45">
        <f>VLOOKUP($A45,_FRED!U$8:V$400,2,FALSE)</f>
        <v>8.33</v>
      </c>
      <c r="I45" t="e">
        <f>VLOOKUP($A45,_FRED!W$8:X$400,2,FALSE)</f>
        <v>#N/A</v>
      </c>
      <c r="J45">
        <f>VLOOKUP($A45,_FRED!Y$8:Z$400,2,FALSE)</f>
        <v>8.43</v>
      </c>
      <c r="K45">
        <f t="array" ref="K45:M45">TRANSPOSE(MMULT('Yield Curve'!$K$21:$Q$23,TRANSPOSE(B45:H45)))</f>
        <v>8.4434072225997703</v>
      </c>
      <c r="L45">
        <v>-0.87882491127931184</v>
      </c>
      <c r="M45">
        <v>-7.5673460138276027E-2</v>
      </c>
      <c r="N45">
        <f t="array" ref="N45:P45">TRANSPOSE(MMULT('Yield Curve'!$K$37:$Q$39,TRANSPOSE(B45:H45)))</f>
        <v>8.0950678948278849</v>
      </c>
      <c r="O45">
        <v>0.61426223836706395</v>
      </c>
      <c r="P45">
        <v>0.17265611485901911</v>
      </c>
    </row>
    <row r="46" spans="1:16" x14ac:dyDescent="0.25">
      <c r="A46" s="10">
        <v>28672</v>
      </c>
      <c r="B46">
        <f>IFERROR(VLOOKUP($A46,_FRED!I$8:J$400,2,FALSE),0)</f>
        <v>0</v>
      </c>
      <c r="C46">
        <f>IFERROR(VLOOKUP($A46,_FRED!J$8:K$400,2,FALSE),0)</f>
        <v>0</v>
      </c>
      <c r="D46">
        <f>VLOOKUP($A46,_FRED!M$8:N$400,2,FALSE)</f>
        <v>8.44</v>
      </c>
      <c r="E46">
        <f>VLOOKUP($A46,_FRED!O$8:P$400,2,FALSE)</f>
        <v>8.42</v>
      </c>
      <c r="F46">
        <f>VLOOKUP($A46,_FRED!Q$8:R$400,2,FALSE)</f>
        <v>8.43</v>
      </c>
      <c r="G46">
        <f>IFERROR(VLOOKUP($A46,_FRED!S$8:T$400,2,FALSE),0)</f>
        <v>8.4499999999999993</v>
      </c>
      <c r="H46">
        <f>VLOOKUP($A46,_FRED!U$8:V$400,2,FALSE)</f>
        <v>8.49</v>
      </c>
      <c r="I46" t="e">
        <f>VLOOKUP($A46,_FRED!W$8:X$400,2,FALSE)</f>
        <v>#N/A</v>
      </c>
      <c r="J46">
        <f>VLOOKUP($A46,_FRED!Y$8:Z$400,2,FALSE)</f>
        <v>8.5299999999999994</v>
      </c>
      <c r="K46">
        <f t="array" ref="K46:M46">TRANSPOSE(MMULT('Yield Curve'!$K$21:$Q$23,TRANSPOSE(B46:H46)))</f>
        <v>8.541444685674664</v>
      </c>
      <c r="L46">
        <v>-9.4751547812244041E-6</v>
      </c>
      <c r="M46">
        <v>-0.43918766802453035</v>
      </c>
      <c r="N46">
        <f t="array" ref="N46:P46">TRANSPOSE(MMULT('Yield Curve'!$K$37:$Q$39,TRANSPOSE(B46:H46)))</f>
        <v>8.4493370524130782</v>
      </c>
      <c r="O46">
        <v>4.5770627919045737E-2</v>
      </c>
      <c r="P46">
        <v>-3.9374675661653313E-2</v>
      </c>
    </row>
    <row r="47" spans="1:16" x14ac:dyDescent="0.25">
      <c r="A47" s="10">
        <v>28764</v>
      </c>
      <c r="B47">
        <f>IFERROR(VLOOKUP($A47,_FRED!I$8:J$400,2,FALSE),0)</f>
        <v>0</v>
      </c>
      <c r="C47">
        <f>IFERROR(VLOOKUP($A47,_FRED!J$8:K$400,2,FALSE),0)</f>
        <v>0</v>
      </c>
      <c r="D47">
        <f>VLOOKUP($A47,_FRED!M$8:N$400,2,FALSE)</f>
        <v>9.8000000000000007</v>
      </c>
      <c r="E47">
        <f>VLOOKUP($A47,_FRED!O$8:P$400,2,FALSE)</f>
        <v>8.99</v>
      </c>
      <c r="F47">
        <f>VLOOKUP($A47,_FRED!Q$8:R$400,2,FALSE)</f>
        <v>8.84</v>
      </c>
      <c r="G47">
        <f>IFERROR(VLOOKUP($A47,_FRED!S$8:T$400,2,FALSE),0)</f>
        <v>8.82</v>
      </c>
      <c r="H47">
        <f>VLOOKUP($A47,_FRED!U$8:V$400,2,FALSE)</f>
        <v>8.82</v>
      </c>
      <c r="I47" t="e">
        <f>VLOOKUP($A47,_FRED!W$8:X$400,2,FALSE)</f>
        <v>#N/A</v>
      </c>
      <c r="J47">
        <f>VLOOKUP($A47,_FRED!Y$8:Z$400,2,FALSE)</f>
        <v>8.77</v>
      </c>
      <c r="K47">
        <f t="array" ref="K47:M47">TRANSPOSE(MMULT('Yield Curve'!$K$21:$Q$23,TRANSPOSE(B47:H47)))</f>
        <v>8.8784582752158414</v>
      </c>
      <c r="L47">
        <v>2.1029195885825116</v>
      </c>
      <c r="M47">
        <v>-2.5061667794682663</v>
      </c>
      <c r="N47">
        <f t="array" ref="N47:P47">TRANSPOSE(MMULT('Yield Curve'!$K$37:$Q$39,TRANSPOSE(B47:H47)))</f>
        <v>9.1461769157585202</v>
      </c>
      <c r="O47">
        <v>-1.1868491610448011</v>
      </c>
      <c r="P47">
        <v>-0.63370307905206946</v>
      </c>
    </row>
    <row r="48" spans="1:16" x14ac:dyDescent="0.25">
      <c r="A48" s="10">
        <v>28856</v>
      </c>
      <c r="B48">
        <f>IFERROR(VLOOKUP($A48,_FRED!I$8:J$400,2,FALSE),0)</f>
        <v>0</v>
      </c>
      <c r="C48">
        <f>IFERROR(VLOOKUP($A48,_FRED!J$8:K$400,2,FALSE),0)</f>
        <v>0</v>
      </c>
      <c r="D48">
        <f>VLOOKUP($A48,_FRED!M$8:N$400,2,FALSE)</f>
        <v>10.3</v>
      </c>
      <c r="E48">
        <f>VLOOKUP($A48,_FRED!O$8:P$400,2,FALSE)</f>
        <v>9.39</v>
      </c>
      <c r="F48">
        <f>VLOOKUP($A48,_FRED!Q$8:R$400,2,FALSE)</f>
        <v>9.18</v>
      </c>
      <c r="G48">
        <f>IFERROR(VLOOKUP($A48,_FRED!S$8:T$400,2,FALSE),0)</f>
        <v>9.14</v>
      </c>
      <c r="H48">
        <f>VLOOKUP($A48,_FRED!U$8:V$400,2,FALSE)</f>
        <v>9.11</v>
      </c>
      <c r="I48" t="e">
        <f>VLOOKUP($A48,_FRED!W$8:X$400,2,FALSE)</f>
        <v>#N/A</v>
      </c>
      <c r="J48">
        <f>VLOOKUP($A48,_FRED!Y$8:Z$400,2,FALSE)</f>
        <v>8.99</v>
      </c>
      <c r="K48">
        <f t="array" ref="K48:M48">TRANSPOSE(MMULT('Yield Curve'!$K$21:$Q$23,TRANSPOSE(B48:H48)))</f>
        <v>9.1109608743182413</v>
      </c>
      <c r="L48">
        <v>2.4555890373691023</v>
      </c>
      <c r="M48">
        <v>-2.4292169970152599</v>
      </c>
      <c r="N48">
        <f t="array" ref="N48:P48">TRANSPOSE(MMULT('Yield Curve'!$K$37:$Q$39,TRANSPOSE(B48:H48)))</f>
        <v>9.5293009427434718</v>
      </c>
      <c r="O48">
        <v>-1.4395217090468782</v>
      </c>
      <c r="P48">
        <v>-0.70843063483826452</v>
      </c>
    </row>
    <row r="49" spans="1:16" x14ac:dyDescent="0.25">
      <c r="A49" s="10">
        <v>28946</v>
      </c>
      <c r="B49">
        <f>IFERROR(VLOOKUP($A49,_FRED!I$8:J$400,2,FALSE),0)</f>
        <v>0</v>
      </c>
      <c r="C49">
        <f>IFERROR(VLOOKUP($A49,_FRED!J$8:K$400,2,FALSE),0)</f>
        <v>0</v>
      </c>
      <c r="D49">
        <f>VLOOKUP($A49,_FRED!M$8:N$400,2,FALSE)</f>
        <v>9.93</v>
      </c>
      <c r="E49">
        <f>VLOOKUP($A49,_FRED!O$8:P$400,2,FALSE)</f>
        <v>9.27</v>
      </c>
      <c r="F49">
        <f>VLOOKUP($A49,_FRED!Q$8:R$400,2,FALSE)</f>
        <v>9.11</v>
      </c>
      <c r="G49">
        <f>IFERROR(VLOOKUP($A49,_FRED!S$8:T$400,2,FALSE),0)</f>
        <v>9.1</v>
      </c>
      <c r="H49">
        <f>VLOOKUP($A49,_FRED!U$8:V$400,2,FALSE)</f>
        <v>9.1199999999999992</v>
      </c>
      <c r="I49" t="e">
        <f>VLOOKUP($A49,_FRED!W$8:X$400,2,FALSE)</f>
        <v>#N/A</v>
      </c>
      <c r="J49">
        <f>VLOOKUP($A49,_FRED!Y$8:Z$400,2,FALSE)</f>
        <v>9.07</v>
      </c>
      <c r="K49">
        <f t="array" ref="K49:M49">TRANSPOSE(MMULT('Yield Curve'!$K$21:$Q$23,TRANSPOSE(B49:H49)))</f>
        <v>9.1528151590824827</v>
      </c>
      <c r="L49">
        <v>1.7656481451764612</v>
      </c>
      <c r="M49">
        <v>-2.0775461289326316</v>
      </c>
      <c r="N49">
        <f t="array" ref="N49:P49">TRANSPOSE(MMULT('Yield Curve'!$K$37:$Q$39,TRANSPOSE(B49:H49)))</f>
        <v>9.3852774174018343</v>
      </c>
      <c r="O49">
        <v>-1.001915758519285</v>
      </c>
      <c r="P49">
        <v>-0.54851020584673993</v>
      </c>
    </row>
    <row r="50" spans="1:16" x14ac:dyDescent="0.25">
      <c r="A50" s="10">
        <v>29037</v>
      </c>
      <c r="B50">
        <f>IFERROR(VLOOKUP($A50,_FRED!I$8:J$400,2,FALSE),0)</f>
        <v>0</v>
      </c>
      <c r="C50">
        <f>IFERROR(VLOOKUP($A50,_FRED!J$8:K$400,2,FALSE),0)</f>
        <v>0</v>
      </c>
      <c r="D50">
        <f>VLOOKUP($A50,_FRED!M$8:N$400,2,FALSE)</f>
        <v>10.130000000000001</v>
      </c>
      <c r="E50">
        <f>VLOOKUP($A50,_FRED!O$8:P$400,2,FALSE)</f>
        <v>9.24</v>
      </c>
      <c r="F50">
        <f>VLOOKUP($A50,_FRED!Q$8:R$400,2,FALSE)</f>
        <v>9.11</v>
      </c>
      <c r="G50">
        <f>IFERROR(VLOOKUP($A50,_FRED!S$8:T$400,2,FALSE),0)</f>
        <v>9.1</v>
      </c>
      <c r="H50">
        <f>VLOOKUP($A50,_FRED!U$8:V$400,2,FALSE)</f>
        <v>9.1</v>
      </c>
      <c r="I50" t="e">
        <f>VLOOKUP($A50,_FRED!W$8:X$400,2,FALSE)</f>
        <v>#N/A</v>
      </c>
      <c r="J50">
        <f>VLOOKUP($A50,_FRED!Y$8:Z$400,2,FALSE)</f>
        <v>9.02</v>
      </c>
      <c r="K50">
        <f t="array" ref="K50:M50">TRANSPOSE(MMULT('Yield Curve'!$K$21:$Q$23,TRANSPOSE(B50:H50)))</f>
        <v>9.2045487367070375</v>
      </c>
      <c r="L50">
        <v>2.2419428880819874</v>
      </c>
      <c r="M50">
        <v>-2.9281393958701258</v>
      </c>
      <c r="N50">
        <f t="array" ref="N50:P50">TRANSPOSE(MMULT('Yield Curve'!$K$37:$Q$39,TRANSPOSE(B50:H50)))</f>
        <v>9.4343699186991881</v>
      </c>
      <c r="O50">
        <v>-1.2361788617886171</v>
      </c>
      <c r="P50">
        <v>-0.68191056910569348</v>
      </c>
    </row>
    <row r="51" spans="1:16" x14ac:dyDescent="0.25">
      <c r="A51" s="10">
        <v>29129</v>
      </c>
      <c r="B51">
        <f>IFERROR(VLOOKUP($A51,_FRED!I$8:J$400,2,FALSE),0)</f>
        <v>0</v>
      </c>
      <c r="C51">
        <f>IFERROR(VLOOKUP($A51,_FRED!J$8:K$400,2,FALSE),0)</f>
        <v>0</v>
      </c>
      <c r="D51">
        <f>VLOOKUP($A51,_FRED!M$8:N$400,2,FALSE)</f>
        <v>12.28</v>
      </c>
      <c r="E51">
        <f>VLOOKUP($A51,_FRED!O$8:P$400,2,FALSE)</f>
        <v>10.94</v>
      </c>
      <c r="F51">
        <f>VLOOKUP($A51,_FRED!Q$8:R$400,2,FALSE)</f>
        <v>10.65</v>
      </c>
      <c r="G51">
        <f>IFERROR(VLOOKUP($A51,_FRED!S$8:T$400,2,FALSE),0)</f>
        <v>10.55</v>
      </c>
      <c r="H51">
        <f>VLOOKUP($A51,_FRED!U$8:V$400,2,FALSE)</f>
        <v>10.44</v>
      </c>
      <c r="I51" t="e">
        <f>VLOOKUP($A51,_FRED!W$8:X$400,2,FALSE)</f>
        <v>#N/A</v>
      </c>
      <c r="J51">
        <f>VLOOKUP($A51,_FRED!Y$8:Z$400,2,FALSE)</f>
        <v>10.08</v>
      </c>
      <c r="K51">
        <f t="array" ref="K51:M51">TRANSPOSE(MMULT('Yield Curve'!$K$21:$Q$23,TRANSPOSE(B51:H51)))</f>
        <v>10.384886606731344</v>
      </c>
      <c r="L51">
        <v>3.6378671707561074</v>
      </c>
      <c r="M51">
        <v>-3.0311520964107643</v>
      </c>
      <c r="N51">
        <f t="array" ref="N51:P51">TRANSPOSE(MMULT('Yield Curve'!$K$37:$Q$39,TRANSPOSE(B51:H51)))</f>
        <v>11.121994032174364</v>
      </c>
      <c r="O51">
        <v>-2.1897249610793947</v>
      </c>
      <c r="P51">
        <v>-0.98332900882200391</v>
      </c>
    </row>
    <row r="52" spans="1:16" x14ac:dyDescent="0.25">
      <c r="A52" s="10">
        <v>29221</v>
      </c>
      <c r="B52">
        <f>IFERROR(VLOOKUP($A52,_FRED!I$8:J$400,2,FALSE),0)</f>
        <v>0</v>
      </c>
      <c r="C52">
        <f>IFERROR(VLOOKUP($A52,_FRED!J$8:K$400,2,FALSE),0)</f>
        <v>0</v>
      </c>
      <c r="D52">
        <f>VLOOKUP($A52,_FRED!M$8:N$400,2,FALSE)</f>
        <v>13.9</v>
      </c>
      <c r="E52">
        <f>VLOOKUP($A52,_FRED!O$8:P$400,2,FALSE)</f>
        <v>12.55</v>
      </c>
      <c r="F52">
        <f>VLOOKUP($A52,_FRED!Q$8:R$400,2,FALSE)</f>
        <v>12.23</v>
      </c>
      <c r="G52">
        <f>IFERROR(VLOOKUP($A52,_FRED!S$8:T$400,2,FALSE),0)</f>
        <v>12.07</v>
      </c>
      <c r="H52">
        <f>VLOOKUP($A52,_FRED!U$8:V$400,2,FALSE)</f>
        <v>11.96</v>
      </c>
      <c r="I52" t="e">
        <f>VLOOKUP($A52,_FRED!W$8:X$400,2,FALSE)</f>
        <v>#N/A</v>
      </c>
      <c r="J52">
        <f>VLOOKUP($A52,_FRED!Y$8:Z$400,2,FALSE)</f>
        <v>11.66</v>
      </c>
      <c r="K52">
        <f t="array" ref="K52:M52">TRANSPOSE(MMULT('Yield Curve'!$K$21:$Q$23,TRANSPOSE(B52:H52)))</f>
        <v>11.820903603238634</v>
      </c>
      <c r="L52">
        <v>3.762864146404918</v>
      </c>
      <c r="M52">
        <v>-2.6115899759667869</v>
      </c>
      <c r="N52">
        <f t="array" ref="N52:P52">TRANSPOSE(MMULT('Yield Curve'!$K$37:$Q$39,TRANSPOSE(B52:H52)))</f>
        <v>12.695888470852797</v>
      </c>
      <c r="O52">
        <v>-2.3235556132157047</v>
      </c>
      <c r="P52">
        <v>-0.99460517211555288</v>
      </c>
    </row>
    <row r="53" spans="1:16" x14ac:dyDescent="0.25">
      <c r="A53" s="10">
        <v>29312</v>
      </c>
      <c r="B53">
        <f>IFERROR(VLOOKUP($A53,_FRED!I$8:J$400,2,FALSE),0)</f>
        <v>0</v>
      </c>
      <c r="C53">
        <f>IFERROR(VLOOKUP($A53,_FRED!J$8:K$400,2,FALSE),0)</f>
        <v>0</v>
      </c>
      <c r="D53">
        <f>VLOOKUP($A53,_FRED!M$8:N$400,2,FALSE)</f>
        <v>10.28</v>
      </c>
      <c r="E53">
        <f>VLOOKUP($A53,_FRED!O$8:P$400,2,FALSE)</f>
        <v>10.130000000000001</v>
      </c>
      <c r="F53">
        <f>VLOOKUP($A53,_FRED!Q$8:R$400,2,FALSE)</f>
        <v>10.33</v>
      </c>
      <c r="G53">
        <f>IFERROR(VLOOKUP($A53,_FRED!S$8:T$400,2,FALSE),0)</f>
        <v>10.34</v>
      </c>
      <c r="H53">
        <f>VLOOKUP($A53,_FRED!U$8:V$400,2,FALSE)</f>
        <v>10.48</v>
      </c>
      <c r="I53" t="e">
        <f>VLOOKUP($A53,_FRED!W$8:X$400,2,FALSE)</f>
        <v>#N/A</v>
      </c>
      <c r="J53">
        <f>VLOOKUP($A53,_FRED!Y$8:Z$400,2,FALSE)</f>
        <v>10.52</v>
      </c>
      <c r="K53">
        <f t="array" ref="K53:M53">TRANSPOSE(MMULT('Yield Curve'!$K$21:$Q$23,TRANSPOSE(B53:H53)))</f>
        <v>10.749308816981292</v>
      </c>
      <c r="L53">
        <v>-4.2848924973323932E-2</v>
      </c>
      <c r="M53">
        <v>-1.9448153743525509</v>
      </c>
      <c r="N53">
        <f t="array" ref="N53:P53">TRANSPOSE(MMULT('Yield Curve'!$K$37:$Q$39,TRANSPOSE(B53:H53)))</f>
        <v>10.318713890330395</v>
      </c>
      <c r="O53">
        <v>0.23970766303407931</v>
      </c>
      <c r="P53">
        <v>-0.10655595917661476</v>
      </c>
    </row>
    <row r="54" spans="1:16" x14ac:dyDescent="0.25">
      <c r="A54" s="10">
        <v>29403</v>
      </c>
      <c r="B54">
        <f>IFERROR(VLOOKUP($A54,_FRED!I$8:J$400,2,FALSE),0)</f>
        <v>0</v>
      </c>
      <c r="C54">
        <f>IFERROR(VLOOKUP($A54,_FRED!J$8:K$400,2,FALSE),0)</f>
        <v>0</v>
      </c>
      <c r="D54">
        <f>VLOOKUP($A54,_FRED!M$8:N$400,2,FALSE)</f>
        <v>10.11</v>
      </c>
      <c r="E54">
        <f>VLOOKUP($A54,_FRED!O$8:P$400,2,FALSE)</f>
        <v>10.47</v>
      </c>
      <c r="F54">
        <f>VLOOKUP($A54,_FRED!Q$8:R$400,2,FALSE)</f>
        <v>10.64</v>
      </c>
      <c r="G54">
        <f>IFERROR(VLOOKUP($A54,_FRED!S$8:T$400,2,FALSE),0)</f>
        <v>10.77</v>
      </c>
      <c r="H54">
        <f>VLOOKUP($A54,_FRED!U$8:V$400,2,FALSE)</f>
        <v>10.94</v>
      </c>
      <c r="I54" t="e">
        <f>VLOOKUP($A54,_FRED!W$8:X$400,2,FALSE)</f>
        <v>#N/A</v>
      </c>
      <c r="J54">
        <f>VLOOKUP($A54,_FRED!Y$8:Z$400,2,FALSE)</f>
        <v>10.85</v>
      </c>
      <c r="K54">
        <f t="array" ref="K54:M54">TRANSPOSE(MMULT('Yield Curve'!$K$21:$Q$23,TRANSPOSE(B54:H54)))</f>
        <v>11.197997338285546</v>
      </c>
      <c r="L54">
        <v>-1.2603717892230506</v>
      </c>
      <c r="M54">
        <v>-0.83000086825926189</v>
      </c>
      <c r="N54">
        <f t="array" ref="N54:P54">TRANSPOSE(MMULT('Yield Curve'!$K$37:$Q$39,TRANSPOSE(B54:H54)))</f>
        <v>10.545622945857119</v>
      </c>
      <c r="O54">
        <v>0.95824684310672925</v>
      </c>
      <c r="P54">
        <v>0.19640849334025035</v>
      </c>
    </row>
    <row r="55" spans="1:16" x14ac:dyDescent="0.25">
      <c r="A55" s="10">
        <v>29495</v>
      </c>
      <c r="B55">
        <f>IFERROR(VLOOKUP($A55,_FRED!I$8:J$400,2,FALSE),0)</f>
        <v>0</v>
      </c>
      <c r="C55">
        <f>IFERROR(VLOOKUP($A55,_FRED!J$8:K$400,2,FALSE),0)</f>
        <v>0</v>
      </c>
      <c r="D55">
        <f>VLOOKUP($A55,_FRED!M$8:N$400,2,FALSE)</f>
        <v>13.82</v>
      </c>
      <c r="E55">
        <f>VLOOKUP($A55,_FRED!O$8:P$400,2,FALSE)</f>
        <v>12.96</v>
      </c>
      <c r="F55">
        <f>VLOOKUP($A55,_FRED!Q$8:R$400,2,FALSE)</f>
        <v>12.63</v>
      </c>
      <c r="G55">
        <f>IFERROR(VLOOKUP($A55,_FRED!S$8:T$400,2,FALSE),0)</f>
        <v>12.48</v>
      </c>
      <c r="H55">
        <f>VLOOKUP($A55,_FRED!U$8:V$400,2,FALSE)</f>
        <v>12.41</v>
      </c>
      <c r="I55" t="e">
        <f>VLOOKUP($A55,_FRED!W$8:X$400,2,FALSE)</f>
        <v>#N/A</v>
      </c>
      <c r="J55">
        <f>VLOOKUP($A55,_FRED!Y$8:Z$400,2,FALSE)</f>
        <v>12.1</v>
      </c>
      <c r="K55">
        <f t="array" ref="K55:M55">TRANSPOSE(MMULT('Yield Curve'!$K$21:$Q$23,TRANSPOSE(B55:H55)))</f>
        <v>12.170465944445674</v>
      </c>
      <c r="L55">
        <v>2.6499605445159506</v>
      </c>
      <c r="M55">
        <v>-1.0030268752326919</v>
      </c>
      <c r="N55">
        <f t="array" ref="N55:P55">TRANSPOSE(MMULT('Yield Curve'!$K$37:$Q$39,TRANSPOSE(B55:H55)))</f>
        <v>12.968621994464627</v>
      </c>
      <c r="O55">
        <v>-1.7321440927175242</v>
      </c>
      <c r="P55">
        <v>-0.68499178342847333</v>
      </c>
    </row>
    <row r="56" spans="1:16" x14ac:dyDescent="0.25">
      <c r="A56" s="10">
        <v>29587</v>
      </c>
      <c r="B56">
        <f>IFERROR(VLOOKUP($A56,_FRED!I$8:J$400,2,FALSE),0)</f>
        <v>0</v>
      </c>
      <c r="C56">
        <f>IFERROR(VLOOKUP($A56,_FRED!J$8:K$400,2,FALSE),0)</f>
        <v>0</v>
      </c>
      <c r="D56">
        <f>VLOOKUP($A56,_FRED!M$8:N$400,2,FALSE)</f>
        <v>14.09</v>
      </c>
      <c r="E56">
        <f>VLOOKUP($A56,_FRED!O$8:P$400,2,FALSE)</f>
        <v>13.38</v>
      </c>
      <c r="F56">
        <f>VLOOKUP($A56,_FRED!Q$8:R$400,2,FALSE)</f>
        <v>13.19</v>
      </c>
      <c r="G56">
        <f>IFERROR(VLOOKUP($A56,_FRED!S$8:T$400,2,FALSE),0)</f>
        <v>13.05</v>
      </c>
      <c r="H56">
        <f>VLOOKUP($A56,_FRED!U$8:V$400,2,FALSE)</f>
        <v>12.95</v>
      </c>
      <c r="I56" t="e">
        <f>VLOOKUP($A56,_FRED!W$8:X$400,2,FALSE)</f>
        <v>#N/A</v>
      </c>
      <c r="J56">
        <f>VLOOKUP($A56,_FRED!Y$8:Z$400,2,FALSE)</f>
        <v>12.53</v>
      </c>
      <c r="K56">
        <f t="array" ref="K56:M56">TRANSPOSE(MMULT('Yield Curve'!$K$21:$Q$23,TRANSPOSE(B56:H56)))</f>
        <v>12.782696069337419</v>
      </c>
      <c r="L56">
        <v>2.0756376562432273</v>
      </c>
      <c r="M56">
        <v>-0.74325260666276449</v>
      </c>
      <c r="N56">
        <f t="array" ref="N56:P56">TRANSPOSE(MMULT('Yield Curve'!$K$37:$Q$39,TRANSPOSE(B56:H56)))</f>
        <v>13.412678818543506</v>
      </c>
      <c r="O56">
        <v>-1.3560672893962931</v>
      </c>
      <c r="P56">
        <v>-0.49590252551461589</v>
      </c>
    </row>
    <row r="57" spans="1:16" x14ac:dyDescent="0.25">
      <c r="A57" s="10">
        <v>29677</v>
      </c>
      <c r="B57">
        <f>IFERROR(VLOOKUP($A57,_FRED!I$8:J$400,2,FALSE),0)</f>
        <v>0</v>
      </c>
      <c r="C57">
        <f>IFERROR(VLOOKUP($A57,_FRED!J$8:K$400,2,FALSE),0)</f>
        <v>0</v>
      </c>
      <c r="D57">
        <f>VLOOKUP($A57,_FRED!M$8:N$400,2,FALSE)</f>
        <v>15.1</v>
      </c>
      <c r="E57">
        <f>VLOOKUP($A57,_FRED!O$8:P$400,2,FALSE)</f>
        <v>14.48</v>
      </c>
      <c r="F57">
        <f>VLOOKUP($A57,_FRED!Q$8:R$400,2,FALSE)</f>
        <v>14.18</v>
      </c>
      <c r="G57">
        <f>IFERROR(VLOOKUP($A57,_FRED!S$8:T$400,2,FALSE),0)</f>
        <v>13.93</v>
      </c>
      <c r="H57">
        <f>VLOOKUP($A57,_FRED!U$8:V$400,2,FALSE)</f>
        <v>13.74</v>
      </c>
      <c r="I57" t="e">
        <f>VLOOKUP($A57,_FRED!W$8:X$400,2,FALSE)</f>
        <v>#N/A</v>
      </c>
      <c r="J57">
        <f>VLOOKUP($A57,_FRED!Y$8:Z$400,2,FALSE)</f>
        <v>13.24</v>
      </c>
      <c r="K57">
        <f t="array" ref="K57:M57">TRANSPOSE(MMULT('Yield Curve'!$K$21:$Q$23,TRANSPOSE(B57:H57)))</f>
        <v>13.308223592714914</v>
      </c>
      <c r="L57">
        <v>2.1766675391174171</v>
      </c>
      <c r="M57">
        <v>1.0692148925969036</v>
      </c>
      <c r="N57">
        <f t="array" ref="N57:P57">TRANSPOSE(MMULT('Yield Curve'!$K$37:$Q$39,TRANSPOSE(B57:H57)))</f>
        <v>14.362328965576891</v>
      </c>
      <c r="O57">
        <v>-1.622552326587094</v>
      </c>
      <c r="P57">
        <v>-0.40627702819581657</v>
      </c>
    </row>
    <row r="58" spans="1:16" x14ac:dyDescent="0.25">
      <c r="A58" s="10">
        <v>29768</v>
      </c>
      <c r="B58">
        <f>IFERROR(VLOOKUP($A58,_FRED!I$8:J$400,2,FALSE),0)</f>
        <v>0</v>
      </c>
      <c r="C58">
        <f>IFERROR(VLOOKUP($A58,_FRED!J$8:K$400,2,FALSE),0)</f>
        <v>0</v>
      </c>
      <c r="D58">
        <f>VLOOKUP($A58,_FRED!M$8:N$400,2,FALSE)</f>
        <v>16.309999999999999</v>
      </c>
      <c r="E58">
        <f>VLOOKUP($A58,_FRED!O$8:P$400,2,FALSE)</f>
        <v>15.78</v>
      </c>
      <c r="F58">
        <f>VLOOKUP($A58,_FRED!Q$8:R$400,2,FALSE)</f>
        <v>15.42</v>
      </c>
      <c r="G58">
        <f>IFERROR(VLOOKUP($A58,_FRED!S$8:T$400,2,FALSE),0)</f>
        <v>15.11</v>
      </c>
      <c r="H58">
        <f>VLOOKUP($A58,_FRED!U$8:V$400,2,FALSE)</f>
        <v>14.84</v>
      </c>
      <c r="I58" t="e">
        <f>VLOOKUP($A58,_FRED!W$8:X$400,2,FALSE)</f>
        <v>#N/A</v>
      </c>
      <c r="J58">
        <f>VLOOKUP($A58,_FRED!Y$8:Z$400,2,FALSE)</f>
        <v>14.13</v>
      </c>
      <c r="K58">
        <f t="array" ref="K58:M58">TRANSPOSE(MMULT('Yield Curve'!$K$21:$Q$23,TRANSPOSE(B58:H58)))</f>
        <v>14.240216338214442</v>
      </c>
      <c r="L58">
        <v>2.1477696369299535</v>
      </c>
      <c r="M58">
        <v>2.3756387248001829</v>
      </c>
      <c r="N58">
        <f t="array" ref="N58:P58">TRANSPOSE(MMULT('Yield Curve'!$K$37:$Q$39,TRANSPOSE(B58:H58)))</f>
        <v>15.560118059159317</v>
      </c>
      <c r="O58">
        <v>-1.7423975090814707</v>
      </c>
      <c r="P58">
        <v>-0.30805656460820252</v>
      </c>
    </row>
    <row r="59" spans="1:16" x14ac:dyDescent="0.25">
      <c r="A59" s="10">
        <v>29860</v>
      </c>
      <c r="B59">
        <f>IFERROR(VLOOKUP($A59,_FRED!I$8:J$400,2,FALSE),0)</f>
        <v>0</v>
      </c>
      <c r="C59">
        <f>IFERROR(VLOOKUP($A59,_FRED!J$8:K$400,2,FALSE),0)</f>
        <v>0</v>
      </c>
      <c r="D59">
        <f>VLOOKUP($A59,_FRED!M$8:N$400,2,FALSE)</f>
        <v>13.59</v>
      </c>
      <c r="E59">
        <f>VLOOKUP($A59,_FRED!O$8:P$400,2,FALSE)</f>
        <v>14.13</v>
      </c>
      <c r="F59">
        <f>VLOOKUP($A59,_FRED!Q$8:R$400,2,FALSE)</f>
        <v>14.16</v>
      </c>
      <c r="G59">
        <f>IFERROR(VLOOKUP($A59,_FRED!S$8:T$400,2,FALSE),0)</f>
        <v>14.15</v>
      </c>
      <c r="H59">
        <f>VLOOKUP($A59,_FRED!U$8:V$400,2,FALSE)</f>
        <v>14.12</v>
      </c>
      <c r="I59" t="e">
        <f>VLOOKUP($A59,_FRED!W$8:X$400,2,FALSE)</f>
        <v>#N/A</v>
      </c>
      <c r="J59">
        <f>VLOOKUP($A59,_FRED!Y$8:Z$400,2,FALSE)</f>
        <v>13.85</v>
      </c>
      <c r="K59">
        <f t="array" ref="K59:M59">TRANSPOSE(MMULT('Yield Curve'!$K$21:$Q$23,TRANSPOSE(B59:H59)))</f>
        <v>13.987458004707845</v>
      </c>
      <c r="L59">
        <v>-1.2561259112055501</v>
      </c>
      <c r="M59">
        <v>2.175266060152893</v>
      </c>
      <c r="N59">
        <f t="array" ref="N59:P59">TRANSPOSE(MMULT('Yield Curve'!$K$37:$Q$39,TRANSPOSE(B59:H59)))</f>
        <v>13.972645087355131</v>
      </c>
      <c r="O59">
        <v>0.63461771319841098</v>
      </c>
      <c r="P59">
        <v>0.41354220723058077</v>
      </c>
    </row>
    <row r="60" spans="1:16" x14ac:dyDescent="0.25">
      <c r="A60" s="10">
        <v>29952</v>
      </c>
      <c r="B60">
        <f>VLOOKUP($A60,_FRED!I$8:J$400,2,FALSE)</f>
        <v>13.47</v>
      </c>
      <c r="C60">
        <f>VLOOKUP($A60,_FRED!K$8:L$400,2,FALSE)</f>
        <v>14.14</v>
      </c>
      <c r="D60">
        <f>VLOOKUP($A60,_FRED!M$8:N$400,2,FALSE)</f>
        <v>14.3</v>
      </c>
      <c r="E60">
        <f>VLOOKUP($A60,_FRED!O$8:P$400,2,FALSE)</f>
        <v>14.47</v>
      </c>
      <c r="F60">
        <f>VLOOKUP($A60,_FRED!Q$8:R$400,2,FALSE)</f>
        <v>14.36</v>
      </c>
      <c r="G60">
        <f>IFERROR(VLOOKUP($A60,_FRED!S$8:T$400,2,FALSE),0)</f>
        <v>14.33</v>
      </c>
      <c r="H60">
        <f>VLOOKUP($A60,_FRED!U$8:V$400,2,FALSE)</f>
        <v>14.27</v>
      </c>
      <c r="I60" t="e">
        <f>VLOOKUP($A60,_FRED!W$8:X$400,2,FALSE)</f>
        <v>#N/A</v>
      </c>
      <c r="J60">
        <f>VLOOKUP($A60,_FRED!Y$8:Z$400,2,FALSE)</f>
        <v>13.96</v>
      </c>
      <c r="K60">
        <f t="array" ref="K60:M60">TRANSPOSE(MMULT('Yield Curve'!$B$21:$H$23,TRANSPOSE(B60:H60)))</f>
        <v>13.92426409955157</v>
      </c>
      <c r="L60">
        <v>-0.41255980397725267</v>
      </c>
      <c r="M60">
        <v>2.5626947529940338</v>
      </c>
      <c r="N60">
        <f t="array" ref="N60:P60">TRANSPOSE(MMULT('Yield Curve'!$B$37:$H$39,TRANSPOSE(B60:H60)))</f>
        <v>14.273097407650146</v>
      </c>
      <c r="O60">
        <v>0.21101418614856193</v>
      </c>
      <c r="P60">
        <v>0.31870846974149281</v>
      </c>
    </row>
    <row r="61" spans="1:16" x14ac:dyDescent="0.25">
      <c r="A61" s="10">
        <v>30042</v>
      </c>
      <c r="B61">
        <f>VLOOKUP($A61,_FRED!I$8:J$400,2,FALSE)</f>
        <v>13.05</v>
      </c>
      <c r="C61">
        <f>VLOOKUP($A61,_FRED!K$8:L$400,2,FALSE)</f>
        <v>13.6</v>
      </c>
      <c r="D61">
        <f>VLOOKUP($A61,_FRED!M$8:N$400,2,FALSE)</f>
        <v>13.81</v>
      </c>
      <c r="E61">
        <f>VLOOKUP($A61,_FRED!O$8:P$400,2,FALSE)</f>
        <v>14.16</v>
      </c>
      <c r="F61">
        <f>VLOOKUP($A61,_FRED!Q$8:R$400,2,FALSE)</f>
        <v>14.07</v>
      </c>
      <c r="G61">
        <f>IFERROR(VLOOKUP($A61,_FRED!S$8:T$400,2,FALSE),0)</f>
        <v>14.06</v>
      </c>
      <c r="H61">
        <f>VLOOKUP($A61,_FRED!U$8:V$400,2,FALSE)</f>
        <v>13.94</v>
      </c>
      <c r="I61" t="e">
        <f>VLOOKUP($A61,_FRED!W$8:X$400,2,FALSE)</f>
        <v>#N/A</v>
      </c>
      <c r="J61">
        <f>VLOOKUP($A61,_FRED!Y$8:Z$400,2,FALSE)</f>
        <v>13.52</v>
      </c>
      <c r="K61">
        <f t="array" ref="K61:M61">TRANSPOSE(MMULT('Yield Curve'!$B$21:$H$23,TRANSPOSE(B61:H61)))</f>
        <v>13.642052926112756</v>
      </c>
      <c r="L61">
        <v>-0.70724673474892796</v>
      </c>
      <c r="M61">
        <v>2.7915864566540378</v>
      </c>
      <c r="N61">
        <f t="array" ref="N61:P61">TRANSPOSE(MMULT('Yield Curve'!$B$37:$H$39,TRANSPOSE(B61:H61)))</f>
        <v>13.917521367607661</v>
      </c>
      <c r="O61">
        <v>0.40889976846062481</v>
      </c>
      <c r="P61">
        <v>0.47129378066965977</v>
      </c>
    </row>
    <row r="62" spans="1:16" x14ac:dyDescent="0.25">
      <c r="A62" s="10">
        <v>30133</v>
      </c>
      <c r="B62">
        <f>VLOOKUP($A62,_FRED!I$8:J$400,2,FALSE)</f>
        <v>9.67</v>
      </c>
      <c r="C62">
        <f>VLOOKUP($A62,_FRED!K$8:L$400,2,FALSE)</f>
        <v>11.04</v>
      </c>
      <c r="D62">
        <f>VLOOKUP($A62,_FRED!M$8:N$400,2,FALSE)</f>
        <v>11.83</v>
      </c>
      <c r="E62">
        <f>VLOOKUP($A62,_FRED!O$8:P$400,2,FALSE)</f>
        <v>12.88</v>
      </c>
      <c r="F62">
        <f>VLOOKUP($A62,_FRED!Q$8:R$400,2,FALSE)</f>
        <v>13.1</v>
      </c>
      <c r="G62">
        <f>IFERROR(VLOOKUP($A62,_FRED!S$8:T$400,2,FALSE),0)</f>
        <v>13.19</v>
      </c>
      <c r="H62">
        <f>VLOOKUP($A62,_FRED!U$8:V$400,2,FALSE)</f>
        <v>13.11</v>
      </c>
      <c r="I62" t="e">
        <f>VLOOKUP($A62,_FRED!W$8:X$400,2,FALSE)</f>
        <v>#N/A</v>
      </c>
      <c r="J62">
        <f>VLOOKUP($A62,_FRED!Y$8:Z$400,2,FALSE)</f>
        <v>12.79</v>
      </c>
      <c r="K62">
        <f t="array" ref="K62:M62">TRANSPOSE(MMULT('Yield Curve'!$B$21:$H$23,TRANSPOSE(B62:H62)))</f>
        <v>12.774962498339896</v>
      </c>
      <c r="L62">
        <v>-3.3301750184937111</v>
      </c>
      <c r="M62">
        <v>5.3971039865558765</v>
      </c>
      <c r="N62">
        <f t="array" ref="N62:P62">TRANSPOSE(MMULT('Yield Curve'!$B$37:$H$39,TRANSPOSE(B62:H62)))</f>
        <v>12.540682342359187</v>
      </c>
      <c r="O62">
        <v>2.2548366565431355</v>
      </c>
      <c r="P62">
        <v>1.3858656641689455</v>
      </c>
    </row>
    <row r="63" spans="1:16" x14ac:dyDescent="0.25">
      <c r="A63" s="10">
        <v>30225</v>
      </c>
      <c r="B63">
        <f>VLOOKUP($A63,_FRED!I$8:J$400,2,FALSE)</f>
        <v>8.17</v>
      </c>
      <c r="C63">
        <f>VLOOKUP($A63,_FRED!K$8:L$400,2,FALSE)</f>
        <v>8.67</v>
      </c>
      <c r="D63">
        <f>VLOOKUP($A63,_FRED!M$8:N$400,2,FALSE)</f>
        <v>9.1199999999999992</v>
      </c>
      <c r="E63">
        <f>VLOOKUP($A63,_FRED!O$8:P$400,2,FALSE)</f>
        <v>10.16</v>
      </c>
      <c r="F63">
        <f>VLOOKUP($A63,_FRED!Q$8:R$400,2,FALSE)</f>
        <v>10.46</v>
      </c>
      <c r="G63">
        <f>IFERROR(VLOOKUP($A63,_FRED!S$8:T$400,2,FALSE),0)</f>
        <v>10.63</v>
      </c>
      <c r="H63">
        <f>VLOOKUP($A63,_FRED!U$8:V$400,2,FALSE)</f>
        <v>10.66</v>
      </c>
      <c r="I63" t="e">
        <f>VLOOKUP($A63,_FRED!W$8:X$400,2,FALSE)</f>
        <v>#N/A</v>
      </c>
      <c r="J63">
        <f>VLOOKUP($A63,_FRED!Y$8:Z$400,2,FALSE)</f>
        <v>10.75</v>
      </c>
      <c r="K63">
        <f t="array" ref="K63:M63">TRANSPOSE(MMULT('Yield Curve'!$B$21:$H$23,TRANSPOSE(B63:H63)))</f>
        <v>10.826348133614822</v>
      </c>
      <c r="L63">
        <v>-3.0047319419281315</v>
      </c>
      <c r="M63">
        <v>1.8884947167942627</v>
      </c>
      <c r="N63">
        <f t="array" ref="N63:P63">TRANSPOSE(MMULT('Yield Curve'!$B$37:$H$39,TRANSPOSE(B63:H63)))</f>
        <v>10.020495128079844</v>
      </c>
      <c r="O63">
        <v>2.1406330660629136</v>
      </c>
      <c r="P63">
        <v>1.013199436839674</v>
      </c>
    </row>
    <row r="64" spans="1:16" x14ac:dyDescent="0.25">
      <c r="A64" s="10">
        <v>30317</v>
      </c>
      <c r="B64">
        <f>VLOOKUP($A64,_FRED!I$8:J$400,2,FALSE)</f>
        <v>8.4</v>
      </c>
      <c r="C64">
        <f>VLOOKUP($A64,_FRED!K$8:L$400,2,FALSE)</f>
        <v>8.6199999999999992</v>
      </c>
      <c r="D64">
        <f>VLOOKUP($A64,_FRED!M$8:N$400,2,FALSE)</f>
        <v>8.8699999999999992</v>
      </c>
      <c r="E64">
        <f>VLOOKUP($A64,_FRED!O$8:P$400,2,FALSE)</f>
        <v>9.7899999999999991</v>
      </c>
      <c r="F64">
        <f>VLOOKUP($A64,_FRED!Q$8:R$400,2,FALSE)</f>
        <v>10.119999999999999</v>
      </c>
      <c r="G64">
        <f>IFERROR(VLOOKUP($A64,_FRED!S$8:T$400,2,FALSE),0)</f>
        <v>10.4</v>
      </c>
      <c r="H64">
        <f>VLOOKUP($A64,_FRED!U$8:V$400,2,FALSE)</f>
        <v>10.56</v>
      </c>
      <c r="I64" t="e">
        <f>VLOOKUP($A64,_FRED!W$8:X$400,2,FALSE)</f>
        <v>#N/A</v>
      </c>
      <c r="J64">
        <f>VLOOKUP($A64,_FRED!Y$8:Z$400,2,FALSE)</f>
        <v>10.71</v>
      </c>
      <c r="K64">
        <f t="array" ref="K64:M64">TRANSPOSE(MMULT('Yield Curve'!$B$21:$H$23,TRANSPOSE(B64:H64)))</f>
        <v>11.001108514015151</v>
      </c>
      <c r="L64">
        <v>-2.8319687844559649</v>
      </c>
      <c r="M64">
        <v>-0.36469730096060005</v>
      </c>
      <c r="N64">
        <f t="array" ref="N64:P64">TRANSPOSE(MMULT('Yield Curve'!$B$37:$H$39,TRANSPOSE(B64:H64)))</f>
        <v>9.8186930942623061</v>
      </c>
      <c r="O64">
        <v>2.1112414133039232</v>
      </c>
      <c r="P64">
        <v>0.70715513041957045</v>
      </c>
    </row>
    <row r="65" spans="1:16" x14ac:dyDescent="0.25">
      <c r="A65" s="10">
        <v>30407</v>
      </c>
      <c r="B65">
        <f>VLOOKUP($A65,_FRED!I$8:J$400,2,FALSE)</f>
        <v>8.73</v>
      </c>
      <c r="C65">
        <f>VLOOKUP($A65,_FRED!K$8:L$400,2,FALSE)</f>
        <v>8.99</v>
      </c>
      <c r="D65">
        <f>VLOOKUP($A65,_FRED!M$8:N$400,2,FALSE)</f>
        <v>9.19</v>
      </c>
      <c r="E65">
        <f>VLOOKUP($A65,_FRED!O$8:P$400,2,FALSE)</f>
        <v>9.92</v>
      </c>
      <c r="F65">
        <f>VLOOKUP($A65,_FRED!Q$8:R$400,2,FALSE)</f>
        <v>10.24</v>
      </c>
      <c r="G65">
        <f>IFERROR(VLOOKUP($A65,_FRED!S$8:T$400,2,FALSE),0)</f>
        <v>10.48</v>
      </c>
      <c r="H65">
        <f>VLOOKUP($A65,_FRED!U$8:V$400,2,FALSE)</f>
        <v>10.55</v>
      </c>
      <c r="I65" t="e">
        <f>VLOOKUP($A65,_FRED!W$8:X$400,2,FALSE)</f>
        <v>#N/A</v>
      </c>
      <c r="J65">
        <f>VLOOKUP($A65,_FRED!Y$8:Z$400,2,FALSE)</f>
        <v>10.65</v>
      </c>
      <c r="K65">
        <f t="array" ref="K65:M65">TRANSPOSE(MMULT('Yield Curve'!$B$21:$H$23,TRANSPOSE(B65:H65)))</f>
        <v>10.925585562069251</v>
      </c>
      <c r="L65">
        <v>-2.362534015383857</v>
      </c>
      <c r="M65">
        <v>-0.17236094473813779</v>
      </c>
      <c r="N65">
        <f t="array" ref="N65:P65">TRANSPOSE(MMULT('Yield Curve'!$B$37:$H$39,TRANSPOSE(B65:H65)))</f>
        <v>9.963755977789468</v>
      </c>
      <c r="O65">
        <v>1.7524345846690164</v>
      </c>
      <c r="P65">
        <v>0.62966390412917317</v>
      </c>
    </row>
    <row r="66" spans="1:16" x14ac:dyDescent="0.25">
      <c r="A66" s="10">
        <v>30498</v>
      </c>
      <c r="B66">
        <f>VLOOKUP($A66,_FRED!I$8:J$400,2,FALSE)</f>
        <v>9.52</v>
      </c>
      <c r="C66">
        <f>VLOOKUP($A66,_FRED!K$8:L$400,2,FALSE)</f>
        <v>9.92</v>
      </c>
      <c r="D66">
        <f>VLOOKUP($A66,_FRED!M$8:N$400,2,FALSE)</f>
        <v>10.3</v>
      </c>
      <c r="E66">
        <f>VLOOKUP($A66,_FRED!O$8:P$400,2,FALSE)</f>
        <v>11.1</v>
      </c>
      <c r="F66">
        <f>VLOOKUP($A66,_FRED!Q$8:R$400,2,FALSE)</f>
        <v>11.43</v>
      </c>
      <c r="G66">
        <f>IFERROR(VLOOKUP($A66,_FRED!S$8:T$400,2,FALSE),0)</f>
        <v>11.59</v>
      </c>
      <c r="H66">
        <f>VLOOKUP($A66,_FRED!U$8:V$400,2,FALSE)</f>
        <v>11.64</v>
      </c>
      <c r="I66" t="e">
        <f>VLOOKUP($A66,_FRED!W$8:X$400,2,FALSE)</f>
        <v>#N/A</v>
      </c>
      <c r="J66">
        <f>VLOOKUP($A66,_FRED!Y$8:Z$400,2,FALSE)</f>
        <v>11.62</v>
      </c>
      <c r="K66">
        <f t="array" ref="K66:M66">TRANSPOSE(MMULT('Yield Curve'!$B$21:$H$23,TRANSPOSE(B66:H66)))</f>
        <v>11.85937065073108</v>
      </c>
      <c r="L66">
        <v>-2.5713704096270815</v>
      </c>
      <c r="M66">
        <v>1.0686663169088106</v>
      </c>
      <c r="N66">
        <f t="array" ref="N66:P66">TRANSPOSE(MMULT('Yield Curve'!$B$37:$H$39,TRANSPOSE(B66:H66)))</f>
        <v>11.061694292259844</v>
      </c>
      <c r="O66">
        <v>1.8566539761714935</v>
      </c>
      <c r="P66">
        <v>0.80617715337724771</v>
      </c>
    </row>
    <row r="67" spans="1:16" x14ac:dyDescent="0.25">
      <c r="A67" s="10">
        <v>30590</v>
      </c>
      <c r="B67">
        <f>VLOOKUP($A67,_FRED!I$8:J$400,2,FALSE)</f>
        <v>9.16</v>
      </c>
      <c r="C67">
        <f>VLOOKUP($A67,_FRED!K$8:L$400,2,FALSE)</f>
        <v>9.5500000000000007</v>
      </c>
      <c r="D67">
        <f>VLOOKUP($A67,_FRED!M$8:N$400,2,FALSE)</f>
        <v>9.9499999999999993</v>
      </c>
      <c r="E67">
        <f>VLOOKUP($A67,_FRED!O$8:P$400,2,FALSE)</f>
        <v>10.99</v>
      </c>
      <c r="F67">
        <f>VLOOKUP($A67,_FRED!Q$8:R$400,2,FALSE)</f>
        <v>11.41</v>
      </c>
      <c r="G67">
        <f>IFERROR(VLOOKUP($A67,_FRED!S$8:T$400,2,FALSE),0)</f>
        <v>11.62</v>
      </c>
      <c r="H67">
        <f>VLOOKUP($A67,_FRED!U$8:V$400,2,FALSE)</f>
        <v>11.69</v>
      </c>
      <c r="I67" t="e">
        <f>VLOOKUP($A67,_FRED!W$8:X$400,2,FALSE)</f>
        <v>#N/A</v>
      </c>
      <c r="J67">
        <f>VLOOKUP($A67,_FRED!Y$8:Z$400,2,FALSE)</f>
        <v>11.74</v>
      </c>
      <c r="K67">
        <f t="array" ref="K67:M67">TRANSPOSE(MMULT('Yield Curve'!$B$21:$H$23,TRANSPOSE(B67:H67)))</f>
        <v>12.038600931670903</v>
      </c>
      <c r="L67">
        <v>-3.2050616812633033</v>
      </c>
      <c r="M67">
        <v>0.89310787471773523</v>
      </c>
      <c r="N67">
        <f t="array" ref="N67:P67">TRANSPOSE(MMULT('Yield Curve'!$B$37:$H$39,TRANSPOSE(B67:H67)))</f>
        <v>10.95625199746341</v>
      </c>
      <c r="O67">
        <v>2.3276714217251611</v>
      </c>
      <c r="P67">
        <v>0.9790751313502053</v>
      </c>
    </row>
    <row r="68" spans="1:16" x14ac:dyDescent="0.25">
      <c r="A68" s="10">
        <v>30682</v>
      </c>
      <c r="B68">
        <f>VLOOKUP($A68,_FRED!I$8:J$400,2,FALSE)</f>
        <v>9.5500000000000007</v>
      </c>
      <c r="C68">
        <f>VLOOKUP($A68,_FRED!K$8:L$400,2,FALSE)</f>
        <v>9.8800000000000008</v>
      </c>
      <c r="D68">
        <f>VLOOKUP($A68,_FRED!M$8:N$400,2,FALSE)</f>
        <v>10.19</v>
      </c>
      <c r="E68">
        <f>VLOOKUP($A68,_FRED!O$8:P$400,2,FALSE)</f>
        <v>11.2</v>
      </c>
      <c r="F68">
        <f>VLOOKUP($A68,_FRED!Q$8:R$400,2,FALSE)</f>
        <v>11.65</v>
      </c>
      <c r="G68">
        <f>IFERROR(VLOOKUP($A68,_FRED!S$8:T$400,2,FALSE),0)</f>
        <v>11.87</v>
      </c>
      <c r="H68">
        <f>VLOOKUP($A68,_FRED!U$8:V$400,2,FALSE)</f>
        <v>11.95</v>
      </c>
      <c r="I68" t="e">
        <f>VLOOKUP($A68,_FRED!W$8:X$400,2,FALSE)</f>
        <v>#N/A</v>
      </c>
      <c r="J68">
        <f>VLOOKUP($A68,_FRED!Y$8:Z$400,2,FALSE)</f>
        <v>12.04</v>
      </c>
      <c r="K68">
        <f t="array" ref="K68:M68">TRANSPOSE(MMULT('Yield Curve'!$B$21:$H$23,TRANSPOSE(B68:H68)))</f>
        <v>12.37798542603055</v>
      </c>
      <c r="L68">
        <v>-3.1316528648436925</v>
      </c>
      <c r="M68">
        <v>0.33197308571075723</v>
      </c>
      <c r="N68">
        <f t="array" ref="N68:P68">TRANSPOSE(MMULT('Yield Curve'!$B$37:$H$39,TRANSPOSE(B68:H68)))</f>
        <v>11.212578009174726</v>
      </c>
      <c r="O68">
        <v>2.2940822975450308</v>
      </c>
      <c r="P68">
        <v>0.91457331128959307</v>
      </c>
    </row>
    <row r="69" spans="1:16" x14ac:dyDescent="0.25">
      <c r="A69" s="10">
        <v>30773</v>
      </c>
      <c r="B69">
        <f>VLOOKUP($A69,_FRED!I$8:J$400,2,FALSE)</f>
        <v>10.19</v>
      </c>
      <c r="C69">
        <f>VLOOKUP($A69,_FRED!K$8:L$400,2,FALSE)</f>
        <v>10.92</v>
      </c>
      <c r="D69">
        <f>VLOOKUP($A69,_FRED!M$8:N$400,2,FALSE)</f>
        <v>11.56</v>
      </c>
      <c r="E69">
        <f>VLOOKUP($A69,_FRED!O$8:P$400,2,FALSE)</f>
        <v>12.65</v>
      </c>
      <c r="F69">
        <f>VLOOKUP($A69,_FRED!Q$8:R$400,2,FALSE)</f>
        <v>13.02</v>
      </c>
      <c r="G69">
        <f>IFERROR(VLOOKUP($A69,_FRED!S$8:T$400,2,FALSE),0)</f>
        <v>13.16</v>
      </c>
      <c r="H69">
        <f>VLOOKUP($A69,_FRED!U$8:V$400,2,FALSE)</f>
        <v>13.21</v>
      </c>
      <c r="I69" t="e">
        <f>VLOOKUP($A69,_FRED!W$8:X$400,2,FALSE)</f>
        <v>#N/A</v>
      </c>
      <c r="J69">
        <f>VLOOKUP($A69,_FRED!Y$8:Z$400,2,FALSE)</f>
        <v>13.18</v>
      </c>
      <c r="K69">
        <f t="array" ref="K69:M69">TRANSPOSE(MMULT('Yield Curve'!$B$21:$H$23,TRANSPOSE(B69:H69)))</f>
        <v>13.286852572926417</v>
      </c>
      <c r="L69">
        <v>-3.4256618911132914</v>
      </c>
      <c r="M69">
        <v>2.7641165770716256</v>
      </c>
      <c r="N69">
        <f t="array" ref="N69:P69">TRANSPOSE(MMULT('Yield Curve'!$B$37:$H$39,TRANSPOSE(B69:H69)))</f>
        <v>12.491170926518787</v>
      </c>
      <c r="O69">
        <v>2.4230730281728352</v>
      </c>
      <c r="P69">
        <v>1.1840384482519744</v>
      </c>
    </row>
    <row r="70" spans="1:16" x14ac:dyDescent="0.25">
      <c r="A70" s="10">
        <v>30864</v>
      </c>
      <c r="B70">
        <f>VLOOKUP($A70,_FRED!I$8:J$400,2,FALSE)</f>
        <v>10.75</v>
      </c>
      <c r="C70">
        <f>VLOOKUP($A70,_FRED!K$8:L$400,2,FALSE)</f>
        <v>11.28</v>
      </c>
      <c r="D70">
        <f>VLOOKUP($A70,_FRED!M$8:N$400,2,FALSE)</f>
        <v>11.82</v>
      </c>
      <c r="E70">
        <f>VLOOKUP($A70,_FRED!O$8:P$400,2,FALSE)</f>
        <v>12.64</v>
      </c>
      <c r="F70">
        <f>VLOOKUP($A70,_FRED!Q$8:R$400,2,FALSE)</f>
        <v>12.84</v>
      </c>
      <c r="G70">
        <f>IFERROR(VLOOKUP($A70,_FRED!S$8:T$400,2,FALSE),0)</f>
        <v>12.9</v>
      </c>
      <c r="H70">
        <f>VLOOKUP($A70,_FRED!U$8:V$400,2,FALSE)</f>
        <v>12.87</v>
      </c>
      <c r="I70" t="e">
        <f>VLOOKUP($A70,_FRED!W$8:X$400,2,FALSE)</f>
        <v>#N/A</v>
      </c>
      <c r="J70">
        <f>VLOOKUP($A70,_FRED!Y$8:Z$400,2,FALSE)</f>
        <v>12.69</v>
      </c>
      <c r="K70">
        <f t="array" ref="K70:M70">TRANSPOSE(MMULT('Yield Curve'!$B$21:$H$23,TRANSPOSE(B70:H70)))</f>
        <v>12.800139240522768</v>
      </c>
      <c r="L70">
        <v>-2.3709047037973283</v>
      </c>
      <c r="M70">
        <v>2.8612360441105338</v>
      </c>
      <c r="N70">
        <f t="array" ref="N70:P70">TRANSPOSE(MMULT('Yield Curve'!$B$37:$H$39,TRANSPOSE(B70:H70)))</f>
        <v>12.436149757291609</v>
      </c>
      <c r="O70">
        <v>1.6341644860191948</v>
      </c>
      <c r="P70">
        <v>0.93312058380677865</v>
      </c>
    </row>
    <row r="71" spans="1:16" x14ac:dyDescent="0.25">
      <c r="A71" s="10">
        <v>30956</v>
      </c>
      <c r="B71">
        <f>VLOOKUP($A71,_FRED!I$8:J$400,2,FALSE)</f>
        <v>9.16</v>
      </c>
      <c r="C71">
        <f>VLOOKUP($A71,_FRED!K$8:L$400,2,FALSE)</f>
        <v>9.58</v>
      </c>
      <c r="D71">
        <f>VLOOKUP($A71,_FRED!M$8:N$400,2,FALSE)</f>
        <v>10.050000000000001</v>
      </c>
      <c r="E71">
        <f>VLOOKUP($A71,_FRED!O$8:P$400,2,FALSE)</f>
        <v>11.13</v>
      </c>
      <c r="F71">
        <f>VLOOKUP($A71,_FRED!Q$8:R$400,2,FALSE)</f>
        <v>11.51</v>
      </c>
      <c r="G71">
        <f>IFERROR(VLOOKUP($A71,_FRED!S$8:T$400,2,FALSE),0)</f>
        <v>11.72</v>
      </c>
      <c r="H71">
        <f>VLOOKUP($A71,_FRED!U$8:V$400,2,FALSE)</f>
        <v>11.76</v>
      </c>
      <c r="I71" t="e">
        <f>VLOOKUP($A71,_FRED!W$8:X$400,2,FALSE)</f>
        <v>#N/A</v>
      </c>
      <c r="J71">
        <f>VLOOKUP($A71,_FRED!Y$8:Z$400,2,FALSE)</f>
        <v>11.7</v>
      </c>
      <c r="K71">
        <f t="array" ref="K71:M71">TRANSPOSE(MMULT('Yield Curve'!$B$21:$H$23,TRANSPOSE(B71:H71)))</f>
        <v>12.041161880240093</v>
      </c>
      <c r="L71">
        <v>-3.2474508482708968</v>
      </c>
      <c r="M71">
        <v>1.4121256655961218</v>
      </c>
      <c r="N71">
        <f t="array" ref="N71:P71">TRANSPOSE(MMULT('Yield Curve'!$B$37:$H$39,TRANSPOSE(B71:H71)))</f>
        <v>11.044972150790079</v>
      </c>
      <c r="O71">
        <v>2.3376904003713905</v>
      </c>
      <c r="P71">
        <v>1.0430081948217973</v>
      </c>
    </row>
    <row r="72" spans="1:16" x14ac:dyDescent="0.25">
      <c r="A72" s="10">
        <v>31048</v>
      </c>
      <c r="B72">
        <f>VLOOKUP($A72,_FRED!I$8:J$400,2,FALSE)</f>
        <v>8.4600000000000009</v>
      </c>
      <c r="C72">
        <f>VLOOKUP($A72,_FRED!K$8:L$400,2,FALSE)</f>
        <v>8.93</v>
      </c>
      <c r="D72">
        <f>VLOOKUP($A72,_FRED!M$8:N$400,2,FALSE)</f>
        <v>9.4</v>
      </c>
      <c r="E72">
        <f>VLOOKUP($A72,_FRED!O$8:P$400,2,FALSE)</f>
        <v>10.68</v>
      </c>
      <c r="F72">
        <f>VLOOKUP($A72,_FRED!Q$8:R$400,2,FALSE)</f>
        <v>11.2</v>
      </c>
      <c r="G72">
        <f>IFERROR(VLOOKUP($A72,_FRED!S$8:T$400,2,FALSE),0)</f>
        <v>11.51</v>
      </c>
      <c r="H72">
        <f>VLOOKUP($A72,_FRED!U$8:V$400,2,FALSE)</f>
        <v>11.59</v>
      </c>
      <c r="I72" t="e">
        <f>VLOOKUP($A72,_FRED!W$8:X$400,2,FALSE)</f>
        <v>#N/A</v>
      </c>
      <c r="J72">
        <f>VLOOKUP($A72,_FRED!Y$8:Z$400,2,FALSE)</f>
        <v>11.58</v>
      </c>
      <c r="K72">
        <f t="array" ref="K72:M72">TRANSPOSE(MMULT('Yield Curve'!$B$21:$H$23,TRANSPOSE(B72:H72)))</f>
        <v>12.07228084954631</v>
      </c>
      <c r="L72">
        <v>-3.992373679486942</v>
      </c>
      <c r="M72">
        <v>0.80438712754738617</v>
      </c>
      <c r="N72">
        <f t="array" ref="N72:P72">TRANSPOSE(MMULT('Yield Curve'!$B$37:$H$39,TRANSPOSE(B72:H72)))</f>
        <v>10.663081033924662</v>
      </c>
      <c r="O72">
        <v>2.9128752656188563</v>
      </c>
      <c r="P72">
        <v>1.1880655253912265</v>
      </c>
    </row>
    <row r="73" spans="1:16" x14ac:dyDescent="0.25">
      <c r="A73" s="10">
        <v>31138</v>
      </c>
      <c r="B73">
        <f>VLOOKUP($A73,_FRED!I$8:J$400,2,FALSE)</f>
        <v>7.72</v>
      </c>
      <c r="C73">
        <f>VLOOKUP($A73,_FRED!K$8:L$400,2,FALSE)</f>
        <v>8.09</v>
      </c>
      <c r="D73">
        <f>VLOOKUP($A73,_FRED!M$8:N$400,2,FALSE)</f>
        <v>8.48</v>
      </c>
      <c r="E73">
        <f>VLOOKUP($A73,_FRED!O$8:P$400,2,FALSE)</f>
        <v>9.77</v>
      </c>
      <c r="F73">
        <f>VLOOKUP($A73,_FRED!Q$8:R$400,2,FALSE)</f>
        <v>10.33</v>
      </c>
      <c r="G73">
        <f>IFERROR(VLOOKUP($A73,_FRED!S$8:T$400,2,FALSE),0)</f>
        <v>10.72</v>
      </c>
      <c r="H73">
        <f>VLOOKUP($A73,_FRED!U$8:V$400,2,FALSE)</f>
        <v>10.82</v>
      </c>
      <c r="I73" t="e">
        <f>VLOOKUP($A73,_FRED!W$8:X$400,2,FALSE)</f>
        <v>#N/A</v>
      </c>
      <c r="J73">
        <f>VLOOKUP($A73,_FRED!Y$8:Z$400,2,FALSE)</f>
        <v>11</v>
      </c>
      <c r="K73">
        <f t="array" ref="K73:M73">TRANSPOSE(MMULT('Yield Curve'!$B$21:$H$23,TRANSPOSE(B73:H73)))</f>
        <v>11.458074612009504</v>
      </c>
      <c r="L73">
        <v>-4.0930226200124897</v>
      </c>
      <c r="M73">
        <v>-0.12121724595039041</v>
      </c>
      <c r="N73">
        <f t="array" ref="N73:P73">TRANSPOSE(MMULT('Yield Curve'!$B$37:$H$39,TRANSPOSE(B73:H73)))</f>
        <v>9.8256995199106996</v>
      </c>
      <c r="O73">
        <v>3.0245564378556047</v>
      </c>
      <c r="P73">
        <v>1.1277751351822474</v>
      </c>
    </row>
    <row r="74" spans="1:16" x14ac:dyDescent="0.25">
      <c r="A74" s="10">
        <v>31229</v>
      </c>
      <c r="B74">
        <f>VLOOKUP($A74,_FRED!I$8:J$400,2,FALSE)</f>
        <v>7.34</v>
      </c>
      <c r="C74">
        <f>VLOOKUP($A74,_FRED!K$8:L$400,2,FALSE)</f>
        <v>7.64</v>
      </c>
      <c r="D74">
        <f>VLOOKUP($A74,_FRED!M$8:N$400,2,FALSE)</f>
        <v>7.99</v>
      </c>
      <c r="E74">
        <f>VLOOKUP($A74,_FRED!O$8:P$400,2,FALSE)</f>
        <v>9.2799999999999994</v>
      </c>
      <c r="F74">
        <f>VLOOKUP($A74,_FRED!Q$8:R$400,2,FALSE)</f>
        <v>9.77</v>
      </c>
      <c r="G74">
        <f>IFERROR(VLOOKUP($A74,_FRED!S$8:T$400,2,FALSE),0)</f>
        <v>10.199999999999999</v>
      </c>
      <c r="H74">
        <f>VLOOKUP($A74,_FRED!U$8:V$400,2,FALSE)</f>
        <v>10.34</v>
      </c>
      <c r="I74" t="e">
        <f>VLOOKUP($A74,_FRED!W$8:X$400,2,FALSE)</f>
        <v>#N/A</v>
      </c>
      <c r="J74">
        <f>VLOOKUP($A74,_FRED!Y$8:Z$400,2,FALSE)</f>
        <v>10.55</v>
      </c>
      <c r="K74">
        <f t="array" ref="K74:M74">TRANSPOSE(MMULT('Yield Curve'!$B$21:$H$23,TRANSPOSE(B74:H74)))</f>
        <v>10.995705952315591</v>
      </c>
      <c r="L74">
        <v>-3.9983316556361794</v>
      </c>
      <c r="M74">
        <v>-0.47766771518429607</v>
      </c>
      <c r="N74">
        <f t="array" ref="N74:P74">TRANSPOSE(MMULT('Yield Curve'!$B$37:$H$39,TRANSPOSE(B74:H74)))</f>
        <v>9.3313482181985883</v>
      </c>
      <c r="O74">
        <v>2.9731282147726947</v>
      </c>
      <c r="P74">
        <v>1.0416368317983054</v>
      </c>
    </row>
    <row r="75" spans="1:16" x14ac:dyDescent="0.25">
      <c r="A75" s="10">
        <v>31321</v>
      </c>
      <c r="B75">
        <f>VLOOKUP($A75,_FRED!I$8:J$400,2,FALSE)</f>
        <v>7.4</v>
      </c>
      <c r="C75">
        <f>VLOOKUP($A75,_FRED!K$8:L$400,2,FALSE)</f>
        <v>7.63</v>
      </c>
      <c r="D75">
        <f>VLOOKUP($A75,_FRED!M$8:N$400,2,FALSE)</f>
        <v>7.86</v>
      </c>
      <c r="E75">
        <f>VLOOKUP($A75,_FRED!O$8:P$400,2,FALSE)</f>
        <v>8.85</v>
      </c>
      <c r="F75">
        <f>VLOOKUP($A75,_FRED!Q$8:R$400,2,FALSE)</f>
        <v>9.24</v>
      </c>
      <c r="G75">
        <f>IFERROR(VLOOKUP($A75,_FRED!S$8:T$400,2,FALSE),0)</f>
        <v>9.6199999999999992</v>
      </c>
      <c r="H75">
        <f>VLOOKUP($A75,_FRED!U$8:V$400,2,FALSE)</f>
        <v>9.77</v>
      </c>
      <c r="I75" t="e">
        <f>VLOOKUP($A75,_FRED!W$8:X$400,2,FALSE)</f>
        <v>#N/A</v>
      </c>
      <c r="J75">
        <f>VLOOKUP($A75,_FRED!Y$8:Z$400,2,FALSE)</f>
        <v>10.039999999999999</v>
      </c>
      <c r="K75">
        <f t="array" ref="K75:M75">TRANSPOSE(MMULT('Yield Curve'!$B$21:$H$23,TRANSPOSE(B75:H75)))</f>
        <v>10.346770127920308</v>
      </c>
      <c r="L75">
        <v>-3.1609571658490063</v>
      </c>
      <c r="M75">
        <v>-0.88128684631772813</v>
      </c>
      <c r="N75">
        <f t="array" ref="N75:P75">TRANSPOSE(MMULT('Yield Curve'!$B$37:$H$39,TRANSPOSE(B75:H75)))</f>
        <v>8.9324273784435597</v>
      </c>
      <c r="O75">
        <v>2.3752276221964479</v>
      </c>
      <c r="P75">
        <v>0.75289457887854905</v>
      </c>
    </row>
    <row r="76" spans="1:16" x14ac:dyDescent="0.25">
      <c r="A76" s="10">
        <v>31413</v>
      </c>
      <c r="B76">
        <f>VLOOKUP($A76,_FRED!I$8:J$400,2,FALSE)</f>
        <v>7.12</v>
      </c>
      <c r="C76">
        <f>VLOOKUP($A76,_FRED!K$8:L$400,2,FALSE)</f>
        <v>7.3</v>
      </c>
      <c r="D76">
        <f>VLOOKUP($A76,_FRED!M$8:N$400,2,FALSE)</f>
        <v>7.46</v>
      </c>
      <c r="E76">
        <f>VLOOKUP($A76,_FRED!O$8:P$400,2,FALSE)</f>
        <v>7.94</v>
      </c>
      <c r="F76">
        <f>VLOOKUP($A76,_FRED!Q$8:R$400,2,FALSE)</f>
        <v>8.17</v>
      </c>
      <c r="G76">
        <f>IFERROR(VLOOKUP($A76,_FRED!S$8:T$400,2,FALSE),0)</f>
        <v>8.43</v>
      </c>
      <c r="H76">
        <f>VLOOKUP($A76,_FRED!U$8:V$400,2,FALSE)</f>
        <v>8.57</v>
      </c>
      <c r="I76" t="e">
        <f>VLOOKUP($A76,_FRED!W$8:X$400,2,FALSE)</f>
        <v>#N/A</v>
      </c>
      <c r="J76">
        <f>VLOOKUP($A76,_FRED!Y$8:Z$400,2,FALSE)</f>
        <v>8.77</v>
      </c>
      <c r="K76">
        <f t="array" ref="K76:M76">TRANSPOSE(MMULT('Yield Curve'!$B$21:$H$23,TRANSPOSE(B76:H76)))</f>
        <v>8.9210924401606899</v>
      </c>
      <c r="L76">
        <v>-1.8216638978871043</v>
      </c>
      <c r="M76">
        <v>-0.8552387286194687</v>
      </c>
      <c r="N76">
        <f t="array" ref="N76:P76">TRANSPOSE(MMULT('Yield Curve'!$B$37:$H$39,TRANSPOSE(B76:H76)))</f>
        <v>8.0399504788672633</v>
      </c>
      <c r="O76">
        <v>1.3929444762998084</v>
      </c>
      <c r="P76">
        <v>0.35419521426328071</v>
      </c>
    </row>
    <row r="77" spans="1:16" x14ac:dyDescent="0.25">
      <c r="A77" s="10">
        <v>31503</v>
      </c>
      <c r="B77">
        <f>VLOOKUP($A77,_FRED!I$8:J$400,2,FALSE)</f>
        <v>6.32</v>
      </c>
      <c r="C77">
        <f>VLOOKUP($A77,_FRED!K$8:L$400,2,FALSE)</f>
        <v>6.46</v>
      </c>
      <c r="D77">
        <f>VLOOKUP($A77,_FRED!M$8:N$400,2,FALSE)</f>
        <v>6.6</v>
      </c>
      <c r="E77">
        <f>VLOOKUP($A77,_FRED!O$8:P$400,2,FALSE)</f>
        <v>7.17</v>
      </c>
      <c r="F77">
        <f>VLOOKUP($A77,_FRED!Q$8:R$400,2,FALSE)</f>
        <v>7.4</v>
      </c>
      <c r="G77">
        <f>IFERROR(VLOOKUP($A77,_FRED!S$8:T$400,2,FALSE),0)</f>
        <v>7.52</v>
      </c>
      <c r="H77">
        <f>VLOOKUP($A77,_FRED!U$8:V$400,2,FALSE)</f>
        <v>7.6</v>
      </c>
      <c r="I77" t="e">
        <f>VLOOKUP($A77,_FRED!W$8:X$400,2,FALSE)</f>
        <v>#N/A</v>
      </c>
      <c r="J77">
        <f>VLOOKUP($A77,_FRED!Y$8:Z$400,2,FALSE)</f>
        <v>7.49</v>
      </c>
      <c r="K77">
        <f t="array" ref="K77:M77">TRANSPOSE(MMULT('Yield Curve'!$B$21:$H$23,TRANSPOSE(B77:H77)))</f>
        <v>7.8509213517329854</v>
      </c>
      <c r="L77">
        <v>-1.701052097310197</v>
      </c>
      <c r="M77">
        <v>-2.8102010265509847E-2</v>
      </c>
      <c r="N77">
        <f t="array" ref="N77:P77">TRANSPOSE(MMULT('Yield Curve'!$B$37:$H$39,TRANSPOSE(B77:H77)))</f>
        <v>7.1772224364427348</v>
      </c>
      <c r="O77">
        <v>1.2557932389985416</v>
      </c>
      <c r="P77">
        <v>0.46511223674668845</v>
      </c>
    </row>
    <row r="78" spans="1:16" x14ac:dyDescent="0.25">
      <c r="A78" s="10">
        <v>31594</v>
      </c>
      <c r="B78">
        <f>VLOOKUP($A78,_FRED!I$8:J$400,2,FALSE)</f>
        <v>5.68</v>
      </c>
      <c r="C78">
        <f>VLOOKUP($A78,_FRED!K$8:L$400,2,FALSE)</f>
        <v>5.83</v>
      </c>
      <c r="D78">
        <f>VLOOKUP($A78,_FRED!M$8:N$400,2,FALSE)</f>
        <v>6</v>
      </c>
      <c r="E78">
        <f>VLOOKUP($A78,_FRED!O$8:P$400,2,FALSE)</f>
        <v>6.66</v>
      </c>
      <c r="F78">
        <f>VLOOKUP($A78,_FRED!Q$8:R$400,2,FALSE)</f>
        <v>6.93</v>
      </c>
      <c r="G78">
        <f>IFERROR(VLOOKUP($A78,_FRED!S$8:T$400,2,FALSE),0)</f>
        <v>7.17</v>
      </c>
      <c r="H78">
        <f>VLOOKUP($A78,_FRED!U$8:V$400,2,FALSE)</f>
        <v>7.31</v>
      </c>
      <c r="I78" t="e">
        <f>VLOOKUP($A78,_FRED!W$8:X$400,2,FALSE)</f>
        <v>#N/A</v>
      </c>
      <c r="J78">
        <f>VLOOKUP($A78,_FRED!Y$8:Z$400,2,FALSE)</f>
        <v>7.4</v>
      </c>
      <c r="K78">
        <f t="array" ref="K78:M78">TRANSPOSE(MMULT('Yield Curve'!$B$21:$H$23,TRANSPOSE(B78:H78)))</f>
        <v>7.6947290645716269</v>
      </c>
      <c r="L78">
        <v>-2.1486736843117509</v>
      </c>
      <c r="M78">
        <v>-0.65698525257527152</v>
      </c>
      <c r="N78">
        <f t="array" ref="N78:P78">TRANSPOSE(MMULT('Yield Curve'!$B$37:$H$39,TRANSPOSE(B78:H78)))</f>
        <v>6.7228211794615262</v>
      </c>
      <c r="O78">
        <v>1.6196559293651038</v>
      </c>
      <c r="P78">
        <v>0.48961422039368951</v>
      </c>
    </row>
    <row r="79" spans="1:16" x14ac:dyDescent="0.25">
      <c r="A79" s="10">
        <v>31686</v>
      </c>
      <c r="B79">
        <f>VLOOKUP($A79,_FRED!I$8:J$400,2,FALSE)</f>
        <v>5.5</v>
      </c>
      <c r="C79">
        <f>VLOOKUP($A79,_FRED!K$8:L$400,2,FALSE)</f>
        <v>5.63</v>
      </c>
      <c r="D79">
        <f>VLOOKUP($A79,_FRED!M$8:N$400,2,FALSE)</f>
        <v>5.8</v>
      </c>
      <c r="E79">
        <f>VLOOKUP($A79,_FRED!O$8:P$400,2,FALSE)</f>
        <v>6.49</v>
      </c>
      <c r="F79">
        <f>VLOOKUP($A79,_FRED!Q$8:R$400,2,FALSE)</f>
        <v>6.75</v>
      </c>
      <c r="G79">
        <f>IFERROR(VLOOKUP($A79,_FRED!S$8:T$400,2,FALSE),0)</f>
        <v>7.1</v>
      </c>
      <c r="H79">
        <f>VLOOKUP($A79,_FRED!U$8:V$400,2,FALSE)</f>
        <v>7.26</v>
      </c>
      <c r="I79" t="e">
        <f>VLOOKUP($A79,_FRED!W$8:X$400,2,FALSE)</f>
        <v>#N/A</v>
      </c>
      <c r="J79">
        <f>VLOOKUP($A79,_FRED!Y$8:Z$400,2,FALSE)</f>
        <v>7.53</v>
      </c>
      <c r="K79">
        <f t="array" ref="K79:M79">TRANSPOSE(MMULT('Yield Curve'!$B$21:$H$23,TRANSPOSE(B79:H79)))</f>
        <v>7.7369516463437868</v>
      </c>
      <c r="L79">
        <v>-2.3346754870354136</v>
      </c>
      <c r="M79">
        <v>-1.1811811294619048</v>
      </c>
      <c r="N79">
        <f t="array" ref="N79:P79">TRANSPOSE(MMULT('Yield Curve'!$B$37:$H$39,TRANSPOSE(B79:H79)))</f>
        <v>6.5895199157730202</v>
      </c>
      <c r="O79">
        <v>1.7836407947709167</v>
      </c>
      <c r="P79">
        <v>0.4660462023035592</v>
      </c>
    </row>
    <row r="80" spans="1:16" x14ac:dyDescent="0.25">
      <c r="A80" s="10">
        <v>31778</v>
      </c>
      <c r="B80">
        <f>VLOOKUP($A80,_FRED!I$8:J$400,2,FALSE)</f>
        <v>5.7</v>
      </c>
      <c r="C80">
        <f>VLOOKUP($A80,_FRED!K$8:L$400,2,FALSE)</f>
        <v>5.79</v>
      </c>
      <c r="D80">
        <f>VLOOKUP($A80,_FRED!M$8:N$400,2,FALSE)</f>
        <v>5.93</v>
      </c>
      <c r="E80">
        <f>VLOOKUP($A80,_FRED!O$8:P$400,2,FALSE)</f>
        <v>6.52</v>
      </c>
      <c r="F80">
        <f>VLOOKUP($A80,_FRED!Q$8:R$400,2,FALSE)</f>
        <v>6.74</v>
      </c>
      <c r="G80">
        <f>IFERROR(VLOOKUP($A80,_FRED!S$8:T$400,2,FALSE),0)</f>
        <v>7.02</v>
      </c>
      <c r="H80">
        <f>VLOOKUP($A80,_FRED!U$8:V$400,2,FALSE)</f>
        <v>7.2</v>
      </c>
      <c r="I80" t="e">
        <f>VLOOKUP($A80,_FRED!W$8:X$400,2,FALSE)</f>
        <v>#N/A</v>
      </c>
      <c r="J80">
        <f>VLOOKUP($A80,_FRED!Y$8:Z$400,2,FALSE)</f>
        <v>7.49</v>
      </c>
      <c r="K80">
        <f t="array" ref="K80:M80">TRANSPOSE(MMULT('Yield Curve'!$B$21:$H$23,TRANSPOSE(B80:H80)))</f>
        <v>7.606698854432878</v>
      </c>
      <c r="L80">
        <v>-1.9865075826775662</v>
      </c>
      <c r="M80">
        <v>-1.1220795552011715</v>
      </c>
      <c r="N80">
        <f t="array" ref="N80:P80">TRANSPOSE(MMULT('Yield Curve'!$B$37:$H$39,TRANSPOSE(B80:H80)))</f>
        <v>6.6080975350801276</v>
      </c>
      <c r="O80">
        <v>1.5246061776406101</v>
      </c>
      <c r="P80">
        <v>0.36938927235615981</v>
      </c>
    </row>
    <row r="81" spans="1:16" x14ac:dyDescent="0.25">
      <c r="A81" s="10">
        <v>31868</v>
      </c>
      <c r="B81">
        <f>VLOOKUP($A81,_FRED!I$8:J$400,2,FALSE)</f>
        <v>5.84</v>
      </c>
      <c r="C81">
        <f>VLOOKUP($A81,_FRED!K$8:L$400,2,FALSE)</f>
        <v>6.27</v>
      </c>
      <c r="D81">
        <f>VLOOKUP($A81,_FRED!M$8:N$400,2,FALSE)</f>
        <v>6.76</v>
      </c>
      <c r="E81">
        <f>VLOOKUP($A81,_FRED!O$8:P$400,2,FALSE)</f>
        <v>7.72</v>
      </c>
      <c r="F81">
        <f>VLOOKUP($A81,_FRED!Q$8:R$400,2,FALSE)</f>
        <v>7.95</v>
      </c>
      <c r="G81">
        <f>IFERROR(VLOOKUP($A81,_FRED!S$8:T$400,2,FALSE),0)</f>
        <v>8.19</v>
      </c>
      <c r="H81">
        <f>VLOOKUP($A81,_FRED!U$8:V$400,2,FALSE)</f>
        <v>8.34</v>
      </c>
      <c r="I81" t="e">
        <f>VLOOKUP($A81,_FRED!W$8:X$400,2,FALSE)</f>
        <v>#N/A</v>
      </c>
      <c r="J81">
        <f>VLOOKUP($A81,_FRED!Y$8:Z$400,2,FALSE)</f>
        <v>8.5299999999999994</v>
      </c>
      <c r="K81">
        <f t="array" ref="K81:M81">TRANSPOSE(MMULT('Yield Curve'!$B$21:$H$23,TRANSPOSE(B81:H81)))</f>
        <v>8.529844325687483</v>
      </c>
      <c r="L81">
        <v>-2.9453154657976937</v>
      </c>
      <c r="M81">
        <v>1.2259040736793203</v>
      </c>
      <c r="N81">
        <f t="array" ref="N81:P81">TRANSPOSE(MMULT('Yield Curve'!$B$37:$H$39,TRANSPOSE(B81:H81)))</f>
        <v>7.6209841011041082</v>
      </c>
      <c r="O81">
        <v>2.1394642019649046</v>
      </c>
      <c r="P81">
        <v>0.84896463631760533</v>
      </c>
    </row>
    <row r="82" spans="1:16" x14ac:dyDescent="0.25">
      <c r="A82" s="10">
        <v>31959</v>
      </c>
      <c r="B82">
        <f>VLOOKUP($A82,_FRED!I$8:J$400,2,FALSE)</f>
        <v>6.24</v>
      </c>
      <c r="C82">
        <f>VLOOKUP($A82,_FRED!K$8:L$400,2,FALSE)</f>
        <v>6.49</v>
      </c>
      <c r="D82">
        <f>VLOOKUP($A82,_FRED!M$8:N$400,2,FALSE)</f>
        <v>7.12</v>
      </c>
      <c r="E82">
        <f>VLOOKUP($A82,_FRED!O$8:P$400,2,FALSE)</f>
        <v>8.14</v>
      </c>
      <c r="F82">
        <f>VLOOKUP($A82,_FRED!Q$8:R$400,2,FALSE)</f>
        <v>8.42</v>
      </c>
      <c r="G82">
        <f>IFERROR(VLOOKUP($A82,_FRED!S$8:T$400,2,FALSE),0)</f>
        <v>8.6999999999999993</v>
      </c>
      <c r="H82">
        <f>VLOOKUP($A82,_FRED!U$8:V$400,2,FALSE)</f>
        <v>8.8699999999999992</v>
      </c>
      <c r="I82" t="e">
        <f>VLOOKUP($A82,_FRED!W$8:X$400,2,FALSE)</f>
        <v>#N/A</v>
      </c>
      <c r="J82">
        <f>VLOOKUP($A82,_FRED!Y$8:Z$400,2,FALSE)</f>
        <v>9.06</v>
      </c>
      <c r="K82">
        <f t="array" ref="K82:M82">TRANSPOSE(MMULT('Yield Curve'!$B$21:$H$23,TRANSPOSE(B82:H82)))</f>
        <v>9.1386421842692691</v>
      </c>
      <c r="L82">
        <v>-3.2302717060721271</v>
      </c>
      <c r="M82">
        <v>0.96857540485853377</v>
      </c>
      <c r="N82">
        <f t="array" ref="N82:P82">TRANSPOSE(MMULT('Yield Curve'!$B$37:$H$39,TRANSPOSE(B82:H82)))</f>
        <v>8.0669566384131972</v>
      </c>
      <c r="O82">
        <v>2.3605510521581392</v>
      </c>
      <c r="P82">
        <v>0.90036534939338075</v>
      </c>
    </row>
    <row r="83" spans="1:16" x14ac:dyDescent="0.25">
      <c r="A83" s="10">
        <v>32051</v>
      </c>
      <c r="B83">
        <f>VLOOKUP($A83,_FRED!I$8:J$400,2,FALSE)</f>
        <v>6.07</v>
      </c>
      <c r="C83">
        <f>VLOOKUP($A83,_FRED!K$8:L$400,2,FALSE)</f>
        <v>6.75</v>
      </c>
      <c r="D83">
        <f>VLOOKUP($A83,_FRED!M$8:N$400,2,FALSE)</f>
        <v>7.25</v>
      </c>
      <c r="E83">
        <f>VLOOKUP($A83,_FRED!O$8:P$400,2,FALSE)</f>
        <v>8.3000000000000007</v>
      </c>
      <c r="F83">
        <f>VLOOKUP($A83,_FRED!Q$8:R$400,2,FALSE)</f>
        <v>8.6300000000000008</v>
      </c>
      <c r="G83">
        <f>IFERROR(VLOOKUP($A83,_FRED!S$8:T$400,2,FALSE),0)</f>
        <v>8.9700000000000006</v>
      </c>
      <c r="H83">
        <f>VLOOKUP($A83,_FRED!U$8:V$400,2,FALSE)</f>
        <v>9.1300000000000008</v>
      </c>
      <c r="I83" t="e">
        <f>VLOOKUP($A83,_FRED!W$8:X$400,2,FALSE)</f>
        <v>#N/A</v>
      </c>
      <c r="J83">
        <f>VLOOKUP($A83,_FRED!Y$8:Z$400,2,FALSE)</f>
        <v>9.24</v>
      </c>
      <c r="K83">
        <f t="array" ref="K83:M83">TRANSPOSE(MMULT('Yield Curve'!$B$21:$H$23,TRANSPOSE(B83:H83)))</f>
        <v>9.4180780016169443</v>
      </c>
      <c r="L83">
        <v>-3.5141511765005244</v>
      </c>
      <c r="M83">
        <v>1.0790975286974067</v>
      </c>
      <c r="N83">
        <f t="array" ref="N83:P83">TRANSPOSE(MMULT('Yield Curve'!$B$37:$H$39,TRANSPOSE(B83:H83)))</f>
        <v>8.2580262274664271</v>
      </c>
      <c r="O83">
        <v>2.5717262570874011</v>
      </c>
      <c r="P83">
        <v>0.9706700206615686</v>
      </c>
    </row>
    <row r="84" spans="1:16" x14ac:dyDescent="0.25">
      <c r="A84" s="10">
        <v>32143</v>
      </c>
      <c r="B84">
        <f>VLOOKUP($A84,_FRED!I$8:J$400,2,FALSE)</f>
        <v>5.9</v>
      </c>
      <c r="C84">
        <f>VLOOKUP($A84,_FRED!K$8:L$400,2,FALSE)</f>
        <v>6.31</v>
      </c>
      <c r="D84">
        <f>VLOOKUP($A84,_FRED!M$8:N$400,2,FALSE)</f>
        <v>6.77</v>
      </c>
      <c r="E84">
        <f>VLOOKUP($A84,_FRED!O$8:P$400,2,FALSE)</f>
        <v>7.57</v>
      </c>
      <c r="F84">
        <f>VLOOKUP($A84,_FRED!Q$8:R$400,2,FALSE)</f>
        <v>7.9</v>
      </c>
      <c r="G84">
        <f>IFERROR(VLOOKUP($A84,_FRED!S$8:T$400,2,FALSE),0)</f>
        <v>8.2200000000000006</v>
      </c>
      <c r="H84">
        <f>VLOOKUP($A84,_FRED!U$8:V$400,2,FALSE)</f>
        <v>8.41</v>
      </c>
      <c r="I84" t="e">
        <f>VLOOKUP($A84,_FRED!W$8:X$400,2,FALSE)</f>
        <v>#N/A</v>
      </c>
      <c r="J84">
        <f>VLOOKUP($A84,_FRED!Y$8:Z$400,2,FALSE)</f>
        <v>8.6300000000000008</v>
      </c>
      <c r="K84">
        <f t="array" ref="K84:M84">TRANSPOSE(MMULT('Yield Curve'!$B$21:$H$23,TRANSPOSE(B84:H84)))</f>
        <v>8.7552827884461646</v>
      </c>
      <c r="L84">
        <v>-2.9604525427346093</v>
      </c>
      <c r="M84">
        <v>0.10714972464182182</v>
      </c>
      <c r="N84">
        <f t="array" ref="N84:P84">TRANSPOSE(MMULT('Yield Curve'!$B$37:$H$39,TRANSPOSE(B84:H84)))</f>
        <v>7.6202763217010405</v>
      </c>
      <c r="O84">
        <v>2.2034114616308873</v>
      </c>
      <c r="P84">
        <v>0.71893630259132824</v>
      </c>
    </row>
    <row r="85" spans="1:16" x14ac:dyDescent="0.25">
      <c r="A85" s="10">
        <v>32234</v>
      </c>
      <c r="B85">
        <f>VLOOKUP($A85,_FRED!I$8:J$400,2,FALSE)</f>
        <v>6.41</v>
      </c>
      <c r="C85">
        <f>VLOOKUP($A85,_FRED!K$8:L$400,2,FALSE)</f>
        <v>6.82</v>
      </c>
      <c r="D85">
        <f>VLOOKUP($A85,_FRED!M$8:N$400,2,FALSE)</f>
        <v>7.31</v>
      </c>
      <c r="E85">
        <f>VLOOKUP($A85,_FRED!O$8:P$400,2,FALSE)</f>
        <v>8.1</v>
      </c>
      <c r="F85">
        <f>VLOOKUP($A85,_FRED!Q$8:R$400,2,FALSE)</f>
        <v>8.43</v>
      </c>
      <c r="G85">
        <f>IFERROR(VLOOKUP($A85,_FRED!S$8:T$400,2,FALSE),0)</f>
        <v>8.74</v>
      </c>
      <c r="H85">
        <f>VLOOKUP($A85,_FRED!U$8:V$400,2,FALSE)</f>
        <v>8.91</v>
      </c>
      <c r="I85" t="e">
        <f>VLOOKUP($A85,_FRED!W$8:X$400,2,FALSE)</f>
        <v>#N/A</v>
      </c>
      <c r="J85">
        <f>VLOOKUP($A85,_FRED!Y$8:Z$400,2,FALSE)</f>
        <v>9.06</v>
      </c>
      <c r="K85">
        <f t="array" ref="K85:M85">TRANSPOSE(MMULT('Yield Curve'!$B$21:$H$23,TRANSPOSE(B85:H85)))</f>
        <v>9.2318473028760835</v>
      </c>
      <c r="L85">
        <v>-2.9392675439452871</v>
      </c>
      <c r="M85">
        <v>0.2886646973442808</v>
      </c>
      <c r="N85">
        <f t="array" ref="N85:P85">TRANSPOSE(MMULT('Yield Curve'!$B$37:$H$39,TRANSPOSE(B85:H85)))</f>
        <v>8.1407347555276637</v>
      </c>
      <c r="O85">
        <v>2.17932828919316</v>
      </c>
      <c r="P85">
        <v>0.73783948955972445</v>
      </c>
    </row>
    <row r="86" spans="1:16" x14ac:dyDescent="0.25">
      <c r="A86" s="10">
        <v>32325</v>
      </c>
      <c r="B86">
        <f>VLOOKUP($A86,_FRED!I$8:J$400,2,FALSE)</f>
        <v>7.25</v>
      </c>
      <c r="C86">
        <f>VLOOKUP($A86,_FRED!K$8:L$400,2,FALSE)</f>
        <v>7.66</v>
      </c>
      <c r="D86">
        <f>VLOOKUP($A86,_FRED!M$8:N$400,2,FALSE)</f>
        <v>8.02</v>
      </c>
      <c r="E86">
        <f>VLOOKUP($A86,_FRED!O$8:P$400,2,FALSE)</f>
        <v>8.6</v>
      </c>
      <c r="F86">
        <f>VLOOKUP($A86,_FRED!Q$8:R$400,2,FALSE)</f>
        <v>8.77</v>
      </c>
      <c r="G86">
        <f>IFERROR(VLOOKUP($A86,_FRED!S$8:T$400,2,FALSE),0)</f>
        <v>8.98</v>
      </c>
      <c r="H86">
        <f>VLOOKUP($A86,_FRED!U$8:V$400,2,FALSE)</f>
        <v>9.1</v>
      </c>
      <c r="I86" t="e">
        <f>VLOOKUP($A86,_FRED!W$8:X$400,2,FALSE)</f>
        <v>#N/A</v>
      </c>
      <c r="J86">
        <f>VLOOKUP($A86,_FRED!Y$8:Z$400,2,FALSE)</f>
        <v>9.18</v>
      </c>
      <c r="K86">
        <f t="array" ref="K86:M86">TRANSPOSE(MMULT('Yield Curve'!$B$21:$H$23,TRANSPOSE(B86:H86)))</f>
        <v>9.2347903749049731</v>
      </c>
      <c r="L86">
        <v>-2.0551595441878394</v>
      </c>
      <c r="M86">
        <v>0.71334831449982516</v>
      </c>
      <c r="N86">
        <f t="array" ref="N86:P86">TRANSPOSE(MMULT('Yield Curve'!$B$37:$H$39,TRANSPOSE(B86:H86)))</f>
        <v>8.5744339377436241</v>
      </c>
      <c r="O86">
        <v>1.5065891332193804</v>
      </c>
      <c r="P86">
        <v>0.5468223323641821</v>
      </c>
    </row>
    <row r="87" spans="1:16" x14ac:dyDescent="0.25">
      <c r="A87" s="10">
        <v>32417</v>
      </c>
      <c r="B87">
        <f>VLOOKUP($A87,_FRED!I$8:J$400,2,FALSE)</f>
        <v>8</v>
      </c>
      <c r="C87">
        <f>VLOOKUP($A87,_FRED!K$8:L$400,2,FALSE)</f>
        <v>8.3000000000000007</v>
      </c>
      <c r="D87">
        <f>VLOOKUP($A87,_FRED!M$8:N$400,2,FALSE)</f>
        <v>8.5299999999999994</v>
      </c>
      <c r="E87">
        <f>VLOOKUP($A87,_FRED!O$8:P$400,2,FALSE)</f>
        <v>8.76</v>
      </c>
      <c r="F87">
        <f>VLOOKUP($A87,_FRED!Q$8:R$400,2,FALSE)</f>
        <v>8.8000000000000007</v>
      </c>
      <c r="G87">
        <f>IFERROR(VLOOKUP($A87,_FRED!S$8:T$400,2,FALSE),0)</f>
        <v>8.91</v>
      </c>
      <c r="H87">
        <f>VLOOKUP($A87,_FRED!U$8:V$400,2,FALSE)</f>
        <v>8.9600000000000009</v>
      </c>
      <c r="I87" t="e">
        <f>VLOOKUP($A87,_FRED!W$8:X$400,2,FALSE)</f>
        <v>#N/A</v>
      </c>
      <c r="J87">
        <f>VLOOKUP($A87,_FRED!Y$8:Z$400,2,FALSE)</f>
        <v>8.9700000000000006</v>
      </c>
      <c r="K87">
        <f t="array" ref="K87:M87">TRANSPOSE(MMULT('Yield Curve'!$B$21:$H$23,TRANSPOSE(B87:H87)))</f>
        <v>8.9462235271769259</v>
      </c>
      <c r="L87">
        <v>-0.93336217799364629</v>
      </c>
      <c r="M87">
        <v>0.72428398300553454</v>
      </c>
      <c r="N87">
        <f t="array" ref="N87:P87">TRANSPOSE(MMULT('Yield Curve'!$B$37:$H$39,TRANSPOSE(B87:H87)))</f>
        <v>8.7272759285403314</v>
      </c>
      <c r="O87">
        <v>0.67399889427838922</v>
      </c>
      <c r="P87">
        <v>0.26177247794861547</v>
      </c>
    </row>
    <row r="88" spans="1:16" x14ac:dyDescent="0.25">
      <c r="A88" s="10">
        <v>32509</v>
      </c>
      <c r="B88">
        <f>VLOOKUP($A88,_FRED!I$8:J$400,2,FALSE)</f>
        <v>8.86</v>
      </c>
      <c r="C88">
        <f>VLOOKUP($A88,_FRED!K$8:L$400,2,FALSE)</f>
        <v>9.11</v>
      </c>
      <c r="D88">
        <f>VLOOKUP($A88,_FRED!M$8:N$400,2,FALSE)</f>
        <v>9.3000000000000007</v>
      </c>
      <c r="E88">
        <f>VLOOKUP($A88,_FRED!O$8:P$400,2,FALSE)</f>
        <v>9.3800000000000008</v>
      </c>
      <c r="F88">
        <f>VLOOKUP($A88,_FRED!Q$8:R$400,2,FALSE)</f>
        <v>9.32</v>
      </c>
      <c r="G88">
        <f>IFERROR(VLOOKUP($A88,_FRED!S$8:T$400,2,FALSE),0)</f>
        <v>9.27</v>
      </c>
      <c r="H88">
        <f>VLOOKUP($A88,_FRED!U$8:V$400,2,FALSE)</f>
        <v>9.2100000000000009</v>
      </c>
      <c r="I88" t="e">
        <f>VLOOKUP($A88,_FRED!W$8:X$400,2,FALSE)</f>
        <v>#N/A</v>
      </c>
      <c r="J88">
        <f>VLOOKUP($A88,_FRED!Y$8:Z$400,2,FALSE)</f>
        <v>9.0399999999999991</v>
      </c>
      <c r="K88">
        <f t="array" ref="K88:M88">TRANSPOSE(MMULT('Yield Curve'!$B$21:$H$23,TRANSPOSE(B88:H88)))</f>
        <v>8.9823540563968827</v>
      </c>
      <c r="L88">
        <v>-0.17102448379572444</v>
      </c>
      <c r="M88">
        <v>1.6898452927006602</v>
      </c>
      <c r="N88">
        <f t="array" ref="N88:P88">TRANSPOSE(MMULT('Yield Curve'!$B$37:$H$39,TRANSPOSE(B88:H88)))</f>
        <v>9.2507361660710412</v>
      </c>
      <c r="O88">
        <v>6.0029128599949466E-2</v>
      </c>
      <c r="P88">
        <v>0.20386047621741898</v>
      </c>
    </row>
    <row r="89" spans="1:16" x14ac:dyDescent="0.25">
      <c r="A89" s="10">
        <v>32599</v>
      </c>
      <c r="B89">
        <f>VLOOKUP($A89,_FRED!I$8:J$400,2,FALSE)</f>
        <v>8.6999999999999993</v>
      </c>
      <c r="C89">
        <f>VLOOKUP($A89,_FRED!K$8:L$400,2,FALSE)</f>
        <v>8.81</v>
      </c>
      <c r="D89">
        <f>VLOOKUP($A89,_FRED!M$8:N$400,2,FALSE)</f>
        <v>8.91</v>
      </c>
      <c r="E89">
        <f>VLOOKUP($A89,_FRED!O$8:P$400,2,FALSE)</f>
        <v>8.9</v>
      </c>
      <c r="F89">
        <f>VLOOKUP($A89,_FRED!Q$8:R$400,2,FALSE)</f>
        <v>8.82</v>
      </c>
      <c r="G89">
        <f>IFERROR(VLOOKUP($A89,_FRED!S$8:T$400,2,FALSE),0)</f>
        <v>8.8000000000000007</v>
      </c>
      <c r="H89">
        <f>VLOOKUP($A89,_FRED!U$8:V$400,2,FALSE)</f>
        <v>8.76</v>
      </c>
      <c r="I89" t="e">
        <f>VLOOKUP($A89,_FRED!W$8:X$400,2,FALSE)</f>
        <v>#N/A</v>
      </c>
      <c r="J89">
        <f>VLOOKUP($A89,_FRED!Y$8:Z$400,2,FALSE)</f>
        <v>8.6999999999999993</v>
      </c>
      <c r="K89">
        <f t="array" ref="K89:M89">TRANSPOSE(MMULT('Yield Curve'!$B$21:$H$23,TRANSPOSE(B89:H89)))</f>
        <v>8.6070618915889519</v>
      </c>
      <c r="L89">
        <v>8.2864463373805819E-2</v>
      </c>
      <c r="M89">
        <v>0.9152619011719878</v>
      </c>
      <c r="N89">
        <f t="array" ref="N89:P89">TRANSPOSE(MMULT('Yield Curve'!$B$37:$H$39,TRANSPOSE(B89:H89)))</f>
        <v>8.8217610933847315</v>
      </c>
      <c r="O89">
        <v>-9.5603425392546626E-2</v>
      </c>
      <c r="P89">
        <v>5.5437213872458813E-2</v>
      </c>
    </row>
    <row r="90" spans="1:16" x14ac:dyDescent="0.25">
      <c r="A90" s="10">
        <v>32690</v>
      </c>
      <c r="B90">
        <f>VLOOKUP($A90,_FRED!I$8:J$400,2,FALSE)</f>
        <v>8.11</v>
      </c>
      <c r="C90">
        <f>VLOOKUP($A90,_FRED!K$8:L$400,2,FALSE)</f>
        <v>8.1199999999999992</v>
      </c>
      <c r="D90">
        <f>VLOOKUP($A90,_FRED!M$8:N$400,2,FALSE)</f>
        <v>8.1</v>
      </c>
      <c r="E90">
        <f>VLOOKUP($A90,_FRED!O$8:P$400,2,FALSE)</f>
        <v>8.08</v>
      </c>
      <c r="F90">
        <f>VLOOKUP($A90,_FRED!Q$8:R$400,2,FALSE)</f>
        <v>8.0299999999999994</v>
      </c>
      <c r="G90">
        <f>IFERROR(VLOOKUP($A90,_FRED!S$8:T$400,2,FALSE),0)</f>
        <v>8.09</v>
      </c>
      <c r="H90">
        <f>VLOOKUP($A90,_FRED!U$8:V$400,2,FALSE)</f>
        <v>8.11</v>
      </c>
      <c r="I90" t="e">
        <f>VLOOKUP($A90,_FRED!W$8:X$400,2,FALSE)</f>
        <v>#N/A</v>
      </c>
      <c r="J90">
        <f>VLOOKUP($A90,_FRED!Y$8:Z$400,2,FALSE)</f>
        <v>8.1199999999999992</v>
      </c>
      <c r="K90">
        <f t="array" ref="K90:M90">TRANSPOSE(MMULT('Yield Curve'!$B$21:$H$23,TRANSPOSE(B90:H90)))</f>
        <v>8.1256167253904064</v>
      </c>
      <c r="L90">
        <v>3.2385240587628594E-2</v>
      </c>
      <c r="M90">
        <v>-0.25788437961955424</v>
      </c>
      <c r="N90">
        <f t="array" ref="N90:P90">TRANSPOSE(MMULT('Yield Curve'!$B$37:$H$39,TRANSPOSE(B90:H90)))</f>
        <v>8.0888382064089193</v>
      </c>
      <c r="O90">
        <v>-7.9079894654254801E-3</v>
      </c>
      <c r="P90">
        <v>-6.0817633462821874E-2</v>
      </c>
    </row>
    <row r="91" spans="1:16" x14ac:dyDescent="0.25">
      <c r="A91" s="10">
        <v>32782</v>
      </c>
      <c r="B91">
        <f>VLOOKUP($A91,_FRED!I$8:J$400,2,FALSE)</f>
        <v>7.91</v>
      </c>
      <c r="C91">
        <f>VLOOKUP($A91,_FRED!K$8:L$400,2,FALSE)</f>
        <v>7.91</v>
      </c>
      <c r="D91">
        <f>VLOOKUP($A91,_FRED!M$8:N$400,2,FALSE)</f>
        <v>7.83</v>
      </c>
      <c r="E91">
        <f>VLOOKUP($A91,_FRED!O$8:P$400,2,FALSE)</f>
        <v>7.86</v>
      </c>
      <c r="F91">
        <f>VLOOKUP($A91,_FRED!Q$8:R$400,2,FALSE)</f>
        <v>7.84</v>
      </c>
      <c r="G91">
        <f>IFERROR(VLOOKUP($A91,_FRED!S$8:T$400,2,FALSE),0)</f>
        <v>7.91</v>
      </c>
      <c r="H91">
        <f>VLOOKUP($A91,_FRED!U$8:V$400,2,FALSE)</f>
        <v>7.91</v>
      </c>
      <c r="I91" t="e">
        <f>VLOOKUP($A91,_FRED!W$8:X$400,2,FALSE)</f>
        <v>#N/A</v>
      </c>
      <c r="J91">
        <f>VLOOKUP($A91,_FRED!Y$8:Z$400,2,FALSE)</f>
        <v>7.93</v>
      </c>
      <c r="K91">
        <f t="array" ref="K91:M91">TRANSPOSE(MMULT('Yield Curve'!$B$21:$H$23,TRANSPOSE(B91:H91)))</f>
        <v>7.9810693836754485</v>
      </c>
      <c r="L91">
        <v>-4.5445142259983307E-2</v>
      </c>
      <c r="M91">
        <v>-0.42909301100319297</v>
      </c>
      <c r="N91">
        <f t="array" ref="N91:P91">TRANSPOSE(MMULT('Yield Curve'!$B$37:$H$39,TRANSPOSE(B91:H91)))</f>
        <v>7.8783216100594879</v>
      </c>
      <c r="O91">
        <v>5.1696598780858416E-2</v>
      </c>
      <c r="P91">
        <v>-3.2128922064171839E-2</v>
      </c>
    </row>
    <row r="92" spans="1:16" x14ac:dyDescent="0.25">
      <c r="A92" s="10">
        <v>32874</v>
      </c>
      <c r="B92">
        <f>VLOOKUP($A92,_FRED!I$8:J$400,2,FALSE)</f>
        <v>8.0299999999999994</v>
      </c>
      <c r="C92">
        <f>VLOOKUP($A92,_FRED!K$8:L$400,2,FALSE)</f>
        <v>8.1199999999999992</v>
      </c>
      <c r="D92">
        <f>VLOOKUP($A92,_FRED!M$8:N$400,2,FALSE)</f>
        <v>8.1300000000000008</v>
      </c>
      <c r="E92">
        <f>VLOOKUP($A92,_FRED!O$8:P$400,2,FALSE)</f>
        <v>8.39</v>
      </c>
      <c r="F92">
        <f>VLOOKUP($A92,_FRED!Q$8:R$400,2,FALSE)</f>
        <v>8.3800000000000008</v>
      </c>
      <c r="G92">
        <f>IFERROR(VLOOKUP($A92,_FRED!S$8:T$400,2,FALSE),0)</f>
        <v>8.44</v>
      </c>
      <c r="H92">
        <f>VLOOKUP($A92,_FRED!U$8:V$400,2,FALSE)</f>
        <v>8.42</v>
      </c>
      <c r="I92" t="e">
        <f>VLOOKUP($A92,_FRED!W$8:X$400,2,FALSE)</f>
        <v>#N/A</v>
      </c>
      <c r="J92">
        <f>VLOOKUP($A92,_FRED!Y$8:Z$400,2,FALSE)</f>
        <v>8.44</v>
      </c>
      <c r="K92">
        <f t="array" ref="K92:M92">TRANSPOSE(MMULT('Yield Curve'!$B$21:$H$23,TRANSPOSE(B92:H92)))</f>
        <v>8.4484539030491028</v>
      </c>
      <c r="L92">
        <v>-0.51474350984446282</v>
      </c>
      <c r="M92">
        <v>0.38804690607407011</v>
      </c>
      <c r="N92">
        <f t="array" ref="N92:P92">TRANSPOSE(MMULT('Yield Curve'!$B$37:$H$39,TRANSPOSE(B92:H92)))</f>
        <v>8.3224633308734184</v>
      </c>
      <c r="O92">
        <v>0.36110568533024434</v>
      </c>
      <c r="P92">
        <v>0.19153105067033049</v>
      </c>
    </row>
    <row r="93" spans="1:16" x14ac:dyDescent="0.25">
      <c r="A93" s="10">
        <v>32964</v>
      </c>
      <c r="B93">
        <f>VLOOKUP($A93,_FRED!I$8:J$400,2,FALSE)</f>
        <v>8.01</v>
      </c>
      <c r="C93">
        <f>VLOOKUP($A93,_FRED!K$8:L$400,2,FALSE)</f>
        <v>8.17</v>
      </c>
      <c r="D93">
        <f>VLOOKUP($A93,_FRED!M$8:N$400,2,FALSE)</f>
        <v>8.27</v>
      </c>
      <c r="E93">
        <f>VLOOKUP($A93,_FRED!O$8:P$400,2,FALSE)</f>
        <v>8.6199999999999992</v>
      </c>
      <c r="F93">
        <f>VLOOKUP($A93,_FRED!Q$8:R$400,2,FALSE)</f>
        <v>8.64</v>
      </c>
      <c r="G93">
        <f>IFERROR(VLOOKUP($A93,_FRED!S$8:T$400,2,FALSE),0)</f>
        <v>8.6999999999999993</v>
      </c>
      <c r="H93">
        <f>VLOOKUP($A93,_FRED!U$8:V$400,2,FALSE)</f>
        <v>8.67</v>
      </c>
      <c r="I93" t="e">
        <f>VLOOKUP($A93,_FRED!W$8:X$400,2,FALSE)</f>
        <v>#N/A</v>
      </c>
      <c r="J93">
        <f>VLOOKUP($A93,_FRED!Y$8:Z$400,2,FALSE)</f>
        <v>8.65</v>
      </c>
      <c r="K93">
        <f t="array" ref="K93:M93">TRANSPOSE(MMULT('Yield Curve'!$B$21:$H$23,TRANSPOSE(B93:H93)))</f>
        <v>8.6764830070141556</v>
      </c>
      <c r="L93">
        <v>-0.80382548254334107</v>
      </c>
      <c r="M93">
        <v>0.83715056831545809</v>
      </c>
      <c r="N93">
        <f t="array" ref="N93:P93">TRANSPOSE(MMULT('Yield Curve'!$B$37:$H$39,TRANSPOSE(B93:H93)))</f>
        <v>8.5259258942540228</v>
      </c>
      <c r="O93">
        <v>0.55629454806470857</v>
      </c>
      <c r="P93">
        <v>0.31619161456976475</v>
      </c>
    </row>
    <row r="94" spans="1:16" x14ac:dyDescent="0.25">
      <c r="A94" s="10">
        <v>33055</v>
      </c>
      <c r="B94">
        <f>VLOOKUP($A94,_FRED!I$8:J$400,2,FALSE)</f>
        <v>7.73</v>
      </c>
      <c r="C94">
        <f>VLOOKUP($A94,_FRED!K$8:L$400,2,FALSE)</f>
        <v>7.8</v>
      </c>
      <c r="D94">
        <f>VLOOKUP($A94,_FRED!M$8:N$400,2,FALSE)</f>
        <v>7.83</v>
      </c>
      <c r="E94">
        <f>VLOOKUP($A94,_FRED!O$8:P$400,2,FALSE)</f>
        <v>8.25</v>
      </c>
      <c r="F94">
        <f>VLOOKUP($A94,_FRED!Q$8:R$400,2,FALSE)</f>
        <v>8.42</v>
      </c>
      <c r="G94">
        <f>IFERROR(VLOOKUP($A94,_FRED!S$8:T$400,2,FALSE),0)</f>
        <v>8.6199999999999992</v>
      </c>
      <c r="H94">
        <f>VLOOKUP($A94,_FRED!U$8:V$400,2,FALSE)</f>
        <v>8.6999999999999993</v>
      </c>
      <c r="I94" t="e">
        <f>VLOOKUP($A94,_FRED!W$8:X$400,2,FALSE)</f>
        <v>#N/A</v>
      </c>
      <c r="J94">
        <f>VLOOKUP($A94,_FRED!Y$8:Z$400,2,FALSE)</f>
        <v>8.7899999999999991</v>
      </c>
      <c r="K94">
        <f t="array" ref="K94:M94">TRANSPOSE(MMULT('Yield Curve'!$B$21:$H$23,TRANSPOSE(B94:H94)))</f>
        <v>9.0140537026204903</v>
      </c>
      <c r="L94">
        <v>-1.3481386765290422</v>
      </c>
      <c r="M94">
        <v>-0.85013972641448632</v>
      </c>
      <c r="N94">
        <f t="array" ref="N94:P94">TRANSPOSE(MMULT('Yield Curve'!$B$37:$H$39,TRANSPOSE(B94:H94)))</f>
        <v>8.3170157591667557</v>
      </c>
      <c r="O94">
        <v>1.0329101438688371</v>
      </c>
      <c r="P94">
        <v>0.27140598797043669</v>
      </c>
    </row>
    <row r="95" spans="1:16" x14ac:dyDescent="0.25">
      <c r="A95" s="10">
        <v>33147</v>
      </c>
      <c r="B95">
        <f>VLOOKUP($A95,_FRED!I$8:J$400,2,FALSE)</f>
        <v>7.22</v>
      </c>
      <c r="C95">
        <f>VLOOKUP($A95,_FRED!K$8:L$400,2,FALSE)</f>
        <v>7.32</v>
      </c>
      <c r="D95">
        <f>VLOOKUP($A95,_FRED!M$8:N$400,2,FALSE)</f>
        <v>7.31</v>
      </c>
      <c r="E95">
        <f>VLOOKUP($A95,_FRED!O$8:P$400,2,FALSE)</f>
        <v>7.77</v>
      </c>
      <c r="F95">
        <f>VLOOKUP($A95,_FRED!Q$8:R$400,2,FALSE)</f>
        <v>8.0399999999999991</v>
      </c>
      <c r="G95">
        <f>IFERROR(VLOOKUP($A95,_FRED!S$8:T$400,2,FALSE),0)</f>
        <v>8.3000000000000007</v>
      </c>
      <c r="H95">
        <f>VLOOKUP($A95,_FRED!U$8:V$400,2,FALSE)</f>
        <v>8.41</v>
      </c>
      <c r="I95" t="e">
        <f>VLOOKUP($A95,_FRED!W$8:X$400,2,FALSE)</f>
        <v>#N/A</v>
      </c>
      <c r="J95">
        <f>VLOOKUP($A95,_FRED!Y$8:Z$400,2,FALSE)</f>
        <v>8.56</v>
      </c>
      <c r="K95">
        <f t="array" ref="K95:M95">TRANSPOSE(MMULT('Yield Curve'!$B$21:$H$23,TRANSPOSE(B95:H95)))</f>
        <v>8.8667043042029974</v>
      </c>
      <c r="L95">
        <v>-1.6655658805168025</v>
      </c>
      <c r="M95">
        <v>-1.5011722167742256</v>
      </c>
      <c r="N95">
        <f t="array" ref="N95:P95">TRANSPOSE(MMULT('Yield Curve'!$B$37:$H$39,TRANSPOSE(B95:H95)))</f>
        <v>7.9161585794184504</v>
      </c>
      <c r="O95">
        <v>1.295188055363095</v>
      </c>
      <c r="P95">
        <v>0.29178698015238602</v>
      </c>
    </row>
    <row r="96" spans="1:16" x14ac:dyDescent="0.25">
      <c r="A96" s="10">
        <v>33239</v>
      </c>
      <c r="B96">
        <f>VLOOKUP($A96,_FRED!I$8:J$400,2,FALSE)</f>
        <v>6.21</v>
      </c>
      <c r="C96">
        <f>VLOOKUP($A96,_FRED!K$8:L$400,2,FALSE)</f>
        <v>6.33</v>
      </c>
      <c r="D96">
        <f>VLOOKUP($A96,_FRED!M$8:N$400,2,FALSE)</f>
        <v>6.44</v>
      </c>
      <c r="E96">
        <f>VLOOKUP($A96,_FRED!O$8:P$400,2,FALSE)</f>
        <v>7.27</v>
      </c>
      <c r="F96">
        <f>VLOOKUP($A96,_FRED!Q$8:R$400,2,FALSE)</f>
        <v>7.65</v>
      </c>
      <c r="G96">
        <f>IFERROR(VLOOKUP($A96,_FRED!S$8:T$400,2,FALSE),0)</f>
        <v>7.91</v>
      </c>
      <c r="H96">
        <f>VLOOKUP($A96,_FRED!U$8:V$400,2,FALSE)</f>
        <v>8.02</v>
      </c>
      <c r="I96" t="e">
        <f>VLOOKUP($A96,_FRED!W$8:X$400,2,FALSE)</f>
        <v>#N/A</v>
      </c>
      <c r="J96">
        <f>VLOOKUP($A96,_FRED!Y$8:Z$400,2,FALSE)</f>
        <v>8.1999999999999993</v>
      </c>
      <c r="K96">
        <f t="array" ref="K96:M96">TRANSPOSE(MMULT('Yield Curve'!$B$21:$H$23,TRANSPOSE(B96:H96)))</f>
        <v>8.5439544475292912</v>
      </c>
      <c r="L96">
        <v>-2.5526126489168366</v>
      </c>
      <c r="M96">
        <v>-0.933729667562055</v>
      </c>
      <c r="N96">
        <f t="array" ref="N96:P96">TRANSPOSE(MMULT('Yield Curve'!$B$37:$H$39,TRANSPOSE(B96:H96)))</f>
        <v>7.3554107895954575</v>
      </c>
      <c r="O96">
        <v>1.9187140338994713</v>
      </c>
      <c r="P96">
        <v>0.62502793175140869</v>
      </c>
    </row>
    <row r="97" spans="1:16" x14ac:dyDescent="0.25">
      <c r="A97" s="10">
        <v>33329</v>
      </c>
      <c r="B97">
        <f>VLOOKUP($A97,_FRED!I$8:J$400,2,FALSE)</f>
        <v>5.74</v>
      </c>
      <c r="C97">
        <f>VLOOKUP($A97,_FRED!K$8:L$400,2,FALSE)</f>
        <v>5.96</v>
      </c>
      <c r="D97">
        <f>VLOOKUP($A97,_FRED!M$8:N$400,2,FALSE)</f>
        <v>6.24</v>
      </c>
      <c r="E97">
        <f>VLOOKUP($A97,_FRED!O$8:P$400,2,FALSE)</f>
        <v>7.24</v>
      </c>
      <c r="F97">
        <f>VLOOKUP($A97,_FRED!Q$8:R$400,2,FALSE)</f>
        <v>7.77</v>
      </c>
      <c r="G97">
        <f>IFERROR(VLOOKUP($A97,_FRED!S$8:T$400,2,FALSE),0)</f>
        <v>8.01</v>
      </c>
      <c r="H97">
        <f>VLOOKUP($A97,_FRED!U$8:V$400,2,FALSE)</f>
        <v>8.1300000000000008</v>
      </c>
      <c r="I97" t="e">
        <f>VLOOKUP($A97,_FRED!W$8:X$400,2,FALSE)</f>
        <v>#N/A</v>
      </c>
      <c r="J97">
        <f>VLOOKUP($A97,_FRED!Y$8:Z$400,2,FALSE)</f>
        <v>8.31</v>
      </c>
      <c r="K97">
        <f t="array" ref="K97:M97">TRANSPOSE(MMULT('Yield Curve'!$B$21:$H$23,TRANSPOSE(B97:H97)))</f>
        <v>8.6846455230736606</v>
      </c>
      <c r="L97">
        <v>-3.2374888285035848</v>
      </c>
      <c r="M97">
        <v>-0.42114701972367286</v>
      </c>
      <c r="N97">
        <f t="array" ref="N97:P97">TRANSPOSE(MMULT('Yield Curve'!$B$37:$H$39,TRANSPOSE(B97:H97)))</f>
        <v>7.3282309875507163</v>
      </c>
      <c r="O97">
        <v>2.4022828726854017</v>
      </c>
      <c r="P97">
        <v>0.87217631632642778</v>
      </c>
    </row>
    <row r="98" spans="1:16" x14ac:dyDescent="0.25">
      <c r="A98" s="10">
        <v>33420</v>
      </c>
      <c r="B98">
        <f>VLOOKUP($A98,_FRED!I$8:J$400,2,FALSE)</f>
        <v>5.55</v>
      </c>
      <c r="C98">
        <f>VLOOKUP($A98,_FRED!K$8:L$400,2,FALSE)</f>
        <v>5.7</v>
      </c>
      <c r="D98">
        <f>VLOOKUP($A98,_FRED!M$8:N$400,2,FALSE)</f>
        <v>5.9</v>
      </c>
      <c r="E98">
        <f>VLOOKUP($A98,_FRED!O$8:P$400,2,FALSE)</f>
        <v>6.9</v>
      </c>
      <c r="F98">
        <f>VLOOKUP($A98,_FRED!Q$8:R$400,2,FALSE)</f>
        <v>7.5</v>
      </c>
      <c r="G98">
        <f>IFERROR(VLOOKUP($A98,_FRED!S$8:T$400,2,FALSE),0)</f>
        <v>7.8</v>
      </c>
      <c r="H98">
        <f>VLOOKUP($A98,_FRED!U$8:V$400,2,FALSE)</f>
        <v>7.95</v>
      </c>
      <c r="I98" t="e">
        <f>VLOOKUP($A98,_FRED!W$8:X$400,2,FALSE)</f>
        <v>#N/A</v>
      </c>
      <c r="J98">
        <f>VLOOKUP($A98,_FRED!Y$8:Z$400,2,FALSE)</f>
        <v>8.19</v>
      </c>
      <c r="K98">
        <f t="array" ref="K98:M98">TRANSPOSE(MMULT('Yield Curve'!$B$21:$H$23,TRANSPOSE(B98:H98)))</f>
        <v>8.661346820817645</v>
      </c>
      <c r="L98">
        <v>-3.3659505033313346</v>
      </c>
      <c r="M98">
        <v>-1.3363734957182132</v>
      </c>
      <c r="N98">
        <f t="array" ref="N98:P98">TRANSPOSE(MMULT('Yield Curve'!$B$37:$H$39,TRANSPOSE(B98:H98)))</f>
        <v>7.0729339520429519</v>
      </c>
      <c r="O98">
        <v>2.5342808389206062</v>
      </c>
      <c r="P98">
        <v>0.81988797751539444</v>
      </c>
    </row>
    <row r="99" spans="1:16" x14ac:dyDescent="0.25">
      <c r="A99" s="10">
        <v>33512</v>
      </c>
      <c r="B99">
        <f>VLOOKUP($A99,_FRED!I$8:J$400,2,FALSE)</f>
        <v>4.68</v>
      </c>
      <c r="C99">
        <f>VLOOKUP($A99,_FRED!K$8:L$400,2,FALSE)</f>
        <v>4.78</v>
      </c>
      <c r="D99">
        <f>VLOOKUP($A99,_FRED!M$8:N$400,2,FALSE)</f>
        <v>4.87</v>
      </c>
      <c r="E99">
        <f>VLOOKUP($A99,_FRED!O$8:P$400,2,FALSE)</f>
        <v>5.85</v>
      </c>
      <c r="F99">
        <f>VLOOKUP($A99,_FRED!Q$8:R$400,2,FALSE)</f>
        <v>6.56</v>
      </c>
      <c r="G99">
        <f>IFERROR(VLOOKUP($A99,_FRED!S$8:T$400,2,FALSE),0)</f>
        <v>7</v>
      </c>
      <c r="H99">
        <f>VLOOKUP($A99,_FRED!U$8:V$400,2,FALSE)</f>
        <v>7.35</v>
      </c>
      <c r="I99" t="e">
        <f>VLOOKUP($A99,_FRED!W$8:X$400,2,FALSE)</f>
        <v>#N/A</v>
      </c>
      <c r="J99">
        <f>VLOOKUP($A99,_FRED!Y$8:Z$400,2,FALSE)</f>
        <v>7.85</v>
      </c>
      <c r="K99">
        <f t="array" ref="K99:M99">TRANSPOSE(MMULT('Yield Curve'!$B$21:$H$23,TRANSPOSE(B99:H99)))</f>
        <v>8.3520167126993847</v>
      </c>
      <c r="L99">
        <v>-3.7514991479076016</v>
      </c>
      <c r="M99">
        <v>-3.3842257963785265</v>
      </c>
      <c r="N99">
        <f t="array" ref="N99:P99">TRANSPOSE(MMULT('Yield Curve'!$B$37:$H$39,TRANSPOSE(B99:H99)))</f>
        <v>6.2113525486817709</v>
      </c>
      <c r="O99">
        <v>2.9186925004560207</v>
      </c>
      <c r="P99">
        <v>0.64042918478778788</v>
      </c>
    </row>
    <row r="100" spans="1:16" x14ac:dyDescent="0.25">
      <c r="A100" s="10">
        <v>33604</v>
      </c>
      <c r="B100">
        <f>VLOOKUP($A100,_FRED!I$8:J$400,2,FALSE)</f>
        <v>4</v>
      </c>
      <c r="C100">
        <f>VLOOKUP($A100,_FRED!K$8:L$400,2,FALSE)</f>
        <v>4.1399999999999997</v>
      </c>
      <c r="D100">
        <f>VLOOKUP($A100,_FRED!M$8:N$400,2,FALSE)</f>
        <v>4.3600000000000003</v>
      </c>
      <c r="E100">
        <f>VLOOKUP($A100,_FRED!O$8:P$400,2,FALSE)</f>
        <v>5.77</v>
      </c>
      <c r="F100">
        <f>VLOOKUP($A100,_FRED!Q$8:R$400,2,FALSE)</f>
        <v>6.59</v>
      </c>
      <c r="G100">
        <f>IFERROR(VLOOKUP($A100,_FRED!S$8:T$400,2,FALSE),0)</f>
        <v>6.98</v>
      </c>
      <c r="H100">
        <f>VLOOKUP($A100,_FRED!U$8:V$400,2,FALSE)</f>
        <v>7.31</v>
      </c>
      <c r="I100" t="e">
        <f>VLOOKUP($A100,_FRED!W$8:X$400,2,FALSE)</f>
        <v>#N/A</v>
      </c>
      <c r="J100">
        <f>VLOOKUP($A100,_FRED!Y$8:Z$400,2,FALSE)</f>
        <v>7.8</v>
      </c>
      <c r="K100">
        <f t="array" ref="K100:M100">TRANSPOSE(MMULT('Yield Curve'!$B$21:$H$23,TRANSPOSE(B100:H100)))</f>
        <v>8.3306739753469738</v>
      </c>
      <c r="L100">
        <v>-4.6696332429817717</v>
      </c>
      <c r="M100">
        <v>-2.3776180473752291</v>
      </c>
      <c r="N100">
        <f t="array" ref="N100:P100">TRANSPOSE(MMULT('Yield Curve'!$B$37:$H$39,TRANSPOSE(B100:H100)))</f>
        <v>6.0256615390289223</v>
      </c>
      <c r="O100">
        <v>3.5427364500576854</v>
      </c>
      <c r="P100">
        <v>1.044588559553028</v>
      </c>
    </row>
    <row r="101" spans="1:16" x14ac:dyDescent="0.25">
      <c r="A101" s="10">
        <v>33695</v>
      </c>
      <c r="B101">
        <f>VLOOKUP($A101,_FRED!I$8:J$400,2,FALSE)</f>
        <v>3.77</v>
      </c>
      <c r="C101">
        <f>VLOOKUP($A101,_FRED!K$8:L$400,2,FALSE)</f>
        <v>3.93</v>
      </c>
      <c r="D101">
        <f>VLOOKUP($A101,_FRED!M$8:N$400,2,FALSE)</f>
        <v>4.22</v>
      </c>
      <c r="E101">
        <f>VLOOKUP($A101,_FRED!O$8:P$400,2,FALSE)</f>
        <v>5.78</v>
      </c>
      <c r="F101">
        <f>VLOOKUP($A101,_FRED!Q$8:R$400,2,FALSE)</f>
        <v>6.65</v>
      </c>
      <c r="G101">
        <f>IFERROR(VLOOKUP($A101,_FRED!S$8:T$400,2,FALSE),0)</f>
        <v>7.04</v>
      </c>
      <c r="H101">
        <f>VLOOKUP($A101,_FRED!U$8:V$400,2,FALSE)</f>
        <v>7.38</v>
      </c>
      <c r="I101" t="e">
        <f>VLOOKUP($A101,_FRED!W$8:X$400,2,FALSE)</f>
        <v>#N/A</v>
      </c>
      <c r="J101">
        <f>VLOOKUP($A101,_FRED!Y$8:Z$400,2,FALSE)</f>
        <v>7.9</v>
      </c>
      <c r="K101">
        <f t="array" ref="K101:M101">TRANSPOSE(MMULT('Yield Curve'!$B$21:$H$23,TRANSPOSE(B101:H101)))</f>
        <v>8.4234999501802932</v>
      </c>
      <c r="L101">
        <v>-5.0678914286395651</v>
      </c>
      <c r="M101">
        <v>-2.1177821059609059</v>
      </c>
      <c r="N101">
        <f t="array" ref="N101:P101">TRANSPOSE(MMULT('Yield Curve'!$B$37:$H$39,TRANSPOSE(B101:H101)))</f>
        <v>6.0131716773675201</v>
      </c>
      <c r="O101">
        <v>3.824318713424161</v>
      </c>
      <c r="P101">
        <v>1.1859842210934097</v>
      </c>
    </row>
    <row r="102" spans="1:16" x14ac:dyDescent="0.25">
      <c r="A102" s="10">
        <v>33786</v>
      </c>
      <c r="B102">
        <f>VLOOKUP($A102,_FRED!I$8:J$400,2,FALSE)</f>
        <v>3.15</v>
      </c>
      <c r="C102">
        <f>VLOOKUP($A102,_FRED!K$8:L$400,2,FALSE)</f>
        <v>3.25</v>
      </c>
      <c r="D102">
        <f>VLOOKUP($A102,_FRED!M$8:N$400,2,FALSE)</f>
        <v>3.42</v>
      </c>
      <c r="E102">
        <f>VLOOKUP($A102,_FRED!O$8:P$400,2,FALSE)</f>
        <v>4.6900000000000004</v>
      </c>
      <c r="F102">
        <f>VLOOKUP($A102,_FRED!Q$8:R$400,2,FALSE)</f>
        <v>5.61</v>
      </c>
      <c r="G102">
        <f>IFERROR(VLOOKUP($A102,_FRED!S$8:T$400,2,FALSE),0)</f>
        <v>6.15</v>
      </c>
      <c r="H102">
        <f>VLOOKUP($A102,_FRED!U$8:V$400,2,FALSE)</f>
        <v>6.62</v>
      </c>
      <c r="I102" t="e">
        <f>VLOOKUP($A102,_FRED!W$8:X$400,2,FALSE)</f>
        <v>#N/A</v>
      </c>
      <c r="J102">
        <f>VLOOKUP($A102,_FRED!Y$8:Z$400,2,FALSE)</f>
        <v>7.45</v>
      </c>
      <c r="K102">
        <f t="array" ref="K102:M102">TRANSPOSE(MMULT('Yield Curve'!$B$21:$H$23,TRANSPOSE(B102:H102)))</f>
        <v>7.8864562350036831</v>
      </c>
      <c r="L102">
        <v>-4.8632861082081895</v>
      </c>
      <c r="M102">
        <v>-4.218487378279832</v>
      </c>
      <c r="N102">
        <f t="array" ref="N102:P102">TRANSPOSE(MMULT('Yield Curve'!$B$37:$H$39,TRANSPOSE(B102:H102)))</f>
        <v>5.1451877914451707</v>
      </c>
      <c r="O102">
        <v>3.7775295226317587</v>
      </c>
      <c r="P102">
        <v>0.84051074058067066</v>
      </c>
    </row>
    <row r="103" spans="1:16" x14ac:dyDescent="0.25">
      <c r="A103" s="10">
        <v>33878</v>
      </c>
      <c r="B103">
        <f>VLOOKUP($A103,_FRED!I$8:J$400,2,FALSE)</f>
        <v>3.14</v>
      </c>
      <c r="C103">
        <f>VLOOKUP($A103,_FRED!K$8:L$400,2,FALSE)</f>
        <v>3.34</v>
      </c>
      <c r="D103">
        <f>VLOOKUP($A103,_FRED!M$8:N$400,2,FALSE)</f>
        <v>3.56</v>
      </c>
      <c r="E103">
        <f>VLOOKUP($A103,_FRED!O$8:P$400,2,FALSE)</f>
        <v>5</v>
      </c>
      <c r="F103">
        <f>VLOOKUP($A103,_FRED!Q$8:R$400,2,FALSE)</f>
        <v>5.9</v>
      </c>
      <c r="G103">
        <f>IFERROR(VLOOKUP($A103,_FRED!S$8:T$400,2,FALSE),0)</f>
        <v>6.36</v>
      </c>
      <c r="H103">
        <f>VLOOKUP($A103,_FRED!U$8:V$400,2,FALSE)</f>
        <v>6.74</v>
      </c>
      <c r="I103" t="e">
        <f>VLOOKUP($A103,_FRED!W$8:X$400,2,FALSE)</f>
        <v>#N/A</v>
      </c>
      <c r="J103">
        <f>VLOOKUP($A103,_FRED!Y$8:Z$400,2,FALSE)</f>
        <v>7.52</v>
      </c>
      <c r="K103">
        <f t="array" ref="K103:M103">TRANSPOSE(MMULT('Yield Curve'!$B$21:$H$23,TRANSPOSE(B103:H103)))</f>
        <v>7.8766476896208246</v>
      </c>
      <c r="L103">
        <v>-5.0101977424657234</v>
      </c>
      <c r="M103">
        <v>-2.9359833701297902</v>
      </c>
      <c r="N103">
        <f t="array" ref="N103:P103">TRANSPOSE(MMULT('Yield Curve'!$B$37:$H$39,TRANSPOSE(B103:H103)))</f>
        <v>5.3287365482034863</v>
      </c>
      <c r="O103">
        <v>3.8227194946192924</v>
      </c>
      <c r="P103">
        <v>1.0585987489562498</v>
      </c>
    </row>
    <row r="104" spans="1:16" x14ac:dyDescent="0.25">
      <c r="A104" s="10">
        <v>33970</v>
      </c>
      <c r="B104">
        <f>VLOOKUP($A104,_FRED!I$8:J$400,2,FALSE)</f>
        <v>3.03</v>
      </c>
      <c r="C104">
        <f>VLOOKUP($A104,_FRED!K$8:L$400,2,FALSE)</f>
        <v>3.18</v>
      </c>
      <c r="D104">
        <f>VLOOKUP($A104,_FRED!M$8:N$400,2,FALSE)</f>
        <v>3.4</v>
      </c>
      <c r="E104">
        <f>VLOOKUP($A104,_FRED!O$8:P$400,2,FALSE)</f>
        <v>4.62</v>
      </c>
      <c r="F104">
        <f>VLOOKUP($A104,_FRED!Q$8:R$400,2,FALSE)</f>
        <v>5.47</v>
      </c>
      <c r="G104">
        <f>IFERROR(VLOOKUP($A104,_FRED!S$8:T$400,2,FALSE),0)</f>
        <v>5.91</v>
      </c>
      <c r="H104">
        <f>VLOOKUP($A104,_FRED!U$8:V$400,2,FALSE)</f>
        <v>6.26</v>
      </c>
      <c r="I104" t="e">
        <f>VLOOKUP($A104,_FRED!W$8:X$400,2,FALSE)</f>
        <v>#N/A</v>
      </c>
      <c r="J104">
        <f>VLOOKUP($A104,_FRED!Y$8:Z$400,2,FALSE)</f>
        <v>7.07</v>
      </c>
      <c r="K104">
        <f t="array" ref="K104:M104">TRANSPOSE(MMULT('Yield Curve'!$B$21:$H$23,TRANSPOSE(B104:H104)))</f>
        <v>7.331653858496141</v>
      </c>
      <c r="L104">
        <v>-4.4992539924953405</v>
      </c>
      <c r="M104">
        <v>-3.0004866956099683</v>
      </c>
      <c r="N104">
        <f t="array" ref="N104:P104">TRANSPOSE(MMULT('Yield Curve'!$B$37:$H$39,TRANSPOSE(B104:H104)))</f>
        <v>4.9719570750810789</v>
      </c>
      <c r="O104">
        <v>3.4503468658753809</v>
      </c>
      <c r="P104">
        <v>0.90710359756890746</v>
      </c>
    </row>
    <row r="105" spans="1:16" x14ac:dyDescent="0.25">
      <c r="A105" s="10">
        <v>34060</v>
      </c>
      <c r="B105">
        <f>VLOOKUP($A105,_FRED!I$8:J$400,2,FALSE)</f>
        <v>3.04</v>
      </c>
      <c r="C105">
        <f>VLOOKUP($A105,_FRED!K$8:L$400,2,FALSE)</f>
        <v>3.18</v>
      </c>
      <c r="D105">
        <f>VLOOKUP($A105,_FRED!M$8:N$400,2,FALSE)</f>
        <v>3.38</v>
      </c>
      <c r="E105">
        <f>VLOOKUP($A105,_FRED!O$8:P$400,2,FALSE)</f>
        <v>4.41</v>
      </c>
      <c r="F105">
        <f>VLOOKUP($A105,_FRED!Q$8:R$400,2,FALSE)</f>
        <v>5.18</v>
      </c>
      <c r="G105">
        <f>IFERROR(VLOOKUP($A105,_FRED!S$8:T$400,2,FALSE),0)</f>
        <v>5.62</v>
      </c>
      <c r="H105">
        <f>VLOOKUP($A105,_FRED!U$8:V$400,2,FALSE)</f>
        <v>5.99</v>
      </c>
      <c r="I105" t="e">
        <f>VLOOKUP($A105,_FRED!W$8:X$400,2,FALSE)</f>
        <v>#N/A</v>
      </c>
      <c r="J105">
        <f>VLOOKUP($A105,_FRED!Y$8:Z$400,2,FALSE)</f>
        <v>6.86</v>
      </c>
      <c r="K105">
        <f t="array" ref="K105:M105">TRANSPOSE(MMULT('Yield Curve'!$B$21:$H$23,TRANSPOSE(B105:H105)))</f>
        <v>6.9977253703696825</v>
      </c>
      <c r="L105">
        <v>-4.0524998757531225</v>
      </c>
      <c r="M105">
        <v>-3.1814919684536171</v>
      </c>
      <c r="N105">
        <f t="array" ref="N105:P105">TRANSPOSE(MMULT('Yield Curve'!$B$37:$H$39,TRANSPOSE(B105:H105)))</f>
        <v>4.7797386403284552</v>
      </c>
      <c r="O105">
        <v>3.1353158449614429</v>
      </c>
      <c r="P105">
        <v>0.73169753996382125</v>
      </c>
    </row>
    <row r="106" spans="1:16" x14ac:dyDescent="0.25">
      <c r="A106" s="10">
        <v>34151</v>
      </c>
      <c r="B106">
        <f>VLOOKUP($A106,_FRED!I$8:J$400,2,FALSE)</f>
        <v>3.07</v>
      </c>
      <c r="C106">
        <f>VLOOKUP($A106,_FRED!K$8:L$400,2,FALSE)</f>
        <v>3.22</v>
      </c>
      <c r="D106">
        <f>VLOOKUP($A106,_FRED!M$8:N$400,2,FALSE)</f>
        <v>3.43</v>
      </c>
      <c r="E106">
        <f>VLOOKUP($A106,_FRED!O$8:P$400,2,FALSE)</f>
        <v>4.32</v>
      </c>
      <c r="F106">
        <f>VLOOKUP($A106,_FRED!Q$8:R$400,2,FALSE)</f>
        <v>4.95</v>
      </c>
      <c r="G106">
        <f>IFERROR(VLOOKUP($A106,_FRED!S$8:T$400,2,FALSE),0)</f>
        <v>5.3</v>
      </c>
      <c r="H106">
        <f>VLOOKUP($A106,_FRED!U$8:V$400,2,FALSE)</f>
        <v>5.62</v>
      </c>
      <c r="I106" t="e">
        <f>VLOOKUP($A106,_FRED!W$8:X$400,2,FALSE)</f>
        <v>#N/A</v>
      </c>
      <c r="J106">
        <f>VLOOKUP($A106,_FRED!Y$8:Z$400,2,FALSE)</f>
        <v>6.32</v>
      </c>
      <c r="K106">
        <f t="array" ref="K106:M106">TRANSPOSE(MMULT('Yield Curve'!$B$21:$H$23,TRANSPOSE(B106:H106)))</f>
        <v>6.4176379334385434</v>
      </c>
      <c r="L106">
        <v>-3.443581839643953</v>
      </c>
      <c r="M106">
        <v>-2.3615682972391525</v>
      </c>
      <c r="N106">
        <f t="array" ref="N106:P106">TRANSPOSE(MMULT('Yield Curve'!$B$37:$H$39,TRANSPOSE(B106:H106)))</f>
        <v>4.6011939382803924</v>
      </c>
      <c r="O106">
        <v>2.6515837194651688</v>
      </c>
      <c r="P106">
        <v>0.64676900705132079</v>
      </c>
    </row>
    <row r="107" spans="1:16" x14ac:dyDescent="0.25">
      <c r="A107" s="10">
        <v>34243</v>
      </c>
      <c r="B107">
        <f>VLOOKUP($A107,_FRED!I$8:J$400,2,FALSE)</f>
        <v>3.13</v>
      </c>
      <c r="C107">
        <f>VLOOKUP($A107,_FRED!K$8:L$400,2,FALSE)</f>
        <v>3.31</v>
      </c>
      <c r="D107">
        <f>VLOOKUP($A107,_FRED!M$8:N$400,2,FALSE)</f>
        <v>3.53</v>
      </c>
      <c r="E107">
        <f>VLOOKUP($A107,_FRED!O$8:P$400,2,FALSE)</f>
        <v>4.41</v>
      </c>
      <c r="F107">
        <f>VLOOKUP($A107,_FRED!Q$8:R$400,2,FALSE)</f>
        <v>4.9800000000000004</v>
      </c>
      <c r="G107">
        <f>IFERROR(VLOOKUP($A107,_FRED!S$8:T$400,2,FALSE),0)</f>
        <v>5.33</v>
      </c>
      <c r="H107">
        <f>VLOOKUP($A107,_FRED!U$8:V$400,2,FALSE)</f>
        <v>5.62</v>
      </c>
      <c r="I107">
        <f>VLOOKUP($A107,_FRED!W$8:X$400,2,FALSE)</f>
        <v>6.29</v>
      </c>
      <c r="J107">
        <f>VLOOKUP($A107,_FRED!Y$8:Z$400,2,FALSE)</f>
        <v>6.14</v>
      </c>
      <c r="K107">
        <f t="array" ref="K107:M107">TRANSPOSE(MMULT('Yield Curve'!$B$21:$H$23,TRANSPOSE(B107:H107)))</f>
        <v>6.3518160707985274</v>
      </c>
      <c r="L107">
        <v>-3.32398809135888</v>
      </c>
      <c r="M107">
        <v>-2.0185684565147746</v>
      </c>
      <c r="N107">
        <f t="array" ref="N107:P107">TRANSPOSE(MMULT('Yield Curve'!$B$37:$H$39,TRANSPOSE(B107:H107)))</f>
        <v>4.6503119737276792</v>
      </c>
      <c r="O107">
        <v>2.5493819010356553</v>
      </c>
      <c r="P107">
        <v>0.64800014851433074</v>
      </c>
    </row>
    <row r="108" spans="1:16" x14ac:dyDescent="0.25">
      <c r="A108" s="10">
        <v>34335</v>
      </c>
      <c r="B108">
        <f>VLOOKUP($A108,_FRED!I$8:J$400,2,FALSE)</f>
        <v>3.33</v>
      </c>
      <c r="C108">
        <f>VLOOKUP($A108,_FRED!K$8:L$400,2,FALSE)</f>
        <v>3.59</v>
      </c>
      <c r="D108">
        <f>VLOOKUP($A108,_FRED!M$8:N$400,2,FALSE)</f>
        <v>3.93</v>
      </c>
      <c r="E108">
        <f>VLOOKUP($A108,_FRED!O$8:P$400,2,FALSE)</f>
        <v>4.93</v>
      </c>
      <c r="F108">
        <f>VLOOKUP($A108,_FRED!Q$8:R$400,2,FALSE)</f>
        <v>5.5</v>
      </c>
      <c r="G108">
        <f>IFERROR(VLOOKUP($A108,_FRED!S$8:T$400,2,FALSE),0)</f>
        <v>5.83</v>
      </c>
      <c r="H108">
        <f>VLOOKUP($A108,_FRED!U$8:V$400,2,FALSE)</f>
        <v>6.09</v>
      </c>
      <c r="I108">
        <f>VLOOKUP($A108,_FRED!W$8:X$400,2,FALSE)</f>
        <v>6.67</v>
      </c>
      <c r="J108">
        <f>VLOOKUP($A108,_FRED!Y$8:Z$400,2,FALSE)</f>
        <v>6.58</v>
      </c>
      <c r="K108">
        <f t="array" ref="K108:M108">TRANSPOSE(MMULT('Yield Curve'!$B$21:$H$23,TRANSPOSE(B108:H108)))</f>
        <v>6.7449682184445017</v>
      </c>
      <c r="L108">
        <v>-3.5969238002570907</v>
      </c>
      <c r="M108">
        <v>-1.1844095986643097</v>
      </c>
      <c r="N108">
        <f t="array" ref="N108:P108">TRANSPOSE(MMULT('Yield Curve'!$B$37:$H$39,TRANSPOSE(B108:H108)))</f>
        <v>5.1011697168496966</v>
      </c>
      <c r="O108">
        <v>2.7153855489723102</v>
      </c>
      <c r="P108">
        <v>0.81237551698387644</v>
      </c>
    </row>
    <row r="109" spans="1:16" x14ac:dyDescent="0.25">
      <c r="A109" s="10">
        <v>34425</v>
      </c>
      <c r="B109">
        <f>VLOOKUP($A109,_FRED!I$8:J$400,2,FALSE)</f>
        <v>4.1100000000000003</v>
      </c>
      <c r="C109">
        <f>VLOOKUP($A109,_FRED!K$8:L$400,2,FALSE)</f>
        <v>4.5999999999999996</v>
      </c>
      <c r="D109">
        <f>VLOOKUP($A109,_FRED!M$8:N$400,2,FALSE)</f>
        <v>5.14</v>
      </c>
      <c r="E109">
        <f>VLOOKUP($A109,_FRED!O$8:P$400,2,FALSE)</f>
        <v>6.21</v>
      </c>
      <c r="F109">
        <f>VLOOKUP($A109,_FRED!Q$8:R$400,2,FALSE)</f>
        <v>6.67</v>
      </c>
      <c r="G109">
        <f>IFERROR(VLOOKUP($A109,_FRED!S$8:T$400,2,FALSE),0)</f>
        <v>6.91</v>
      </c>
      <c r="H109">
        <f>VLOOKUP($A109,_FRED!U$8:V$400,2,FALSE)</f>
        <v>7.09</v>
      </c>
      <c r="I109">
        <f>VLOOKUP($A109,_FRED!W$8:X$400,2,FALSE)</f>
        <v>7.49</v>
      </c>
      <c r="J109">
        <f>VLOOKUP($A109,_FRED!Y$8:Z$400,2,FALSE)</f>
        <v>7.36</v>
      </c>
      <c r="K109">
        <f t="array" ref="K109:M109">TRANSPOSE(MMULT('Yield Curve'!$B$21:$H$23,TRANSPOSE(B109:H109)))</f>
        <v>7.4425724338620993</v>
      </c>
      <c r="L109">
        <v>-3.5981726769084137</v>
      </c>
      <c r="M109">
        <v>0.87027476778130008</v>
      </c>
      <c r="N109">
        <f t="array" ref="N109:P109">TRANSPOSE(MMULT('Yield Curve'!$B$37:$H$39,TRANSPOSE(B109:H109)))</f>
        <v>6.2056632324811636</v>
      </c>
      <c r="O109">
        <v>2.6330698589309423</v>
      </c>
      <c r="P109">
        <v>1.0131060161455183</v>
      </c>
    </row>
    <row r="110" spans="1:16" x14ac:dyDescent="0.25">
      <c r="A110" s="10">
        <v>34516</v>
      </c>
      <c r="B110">
        <f>VLOOKUP($A110,_FRED!I$8:J$400,2,FALSE)</f>
        <v>4.6100000000000003</v>
      </c>
      <c r="C110">
        <f>VLOOKUP($A110,_FRED!K$8:L$400,2,FALSE)</f>
        <v>5.09</v>
      </c>
      <c r="D110">
        <f>VLOOKUP($A110,_FRED!M$8:N$400,2,FALSE)</f>
        <v>5.6</v>
      </c>
      <c r="E110">
        <f>VLOOKUP($A110,_FRED!O$8:P$400,2,FALSE)</f>
        <v>6.55</v>
      </c>
      <c r="F110">
        <f>VLOOKUP($A110,_FRED!Q$8:R$400,2,FALSE)</f>
        <v>6.96</v>
      </c>
      <c r="G110">
        <f>IFERROR(VLOOKUP($A110,_FRED!S$8:T$400,2,FALSE),0)</f>
        <v>7.15</v>
      </c>
      <c r="H110">
        <f>VLOOKUP($A110,_FRED!U$8:V$400,2,FALSE)</f>
        <v>7.33</v>
      </c>
      <c r="I110">
        <f>VLOOKUP($A110,_FRED!W$8:X$400,2,FALSE)</f>
        <v>7.72</v>
      </c>
      <c r="J110">
        <f>VLOOKUP($A110,_FRED!Y$8:Z$400,2,FALSE)</f>
        <v>7.59</v>
      </c>
      <c r="K110">
        <f t="array" ref="K110:M110">TRANSPOSE(MMULT('Yield Curve'!$B$21:$H$23,TRANSPOSE(B110:H110)))</f>
        <v>7.6069667997103334</v>
      </c>
      <c r="L110">
        <v>-3.2249403118838833</v>
      </c>
      <c r="M110">
        <v>0.96620945042519679</v>
      </c>
      <c r="N110">
        <f t="array" ref="N110:P110">TRANSPOSE(MMULT('Yield Curve'!$B$37:$H$39,TRANSPOSE(B110:H110)))</f>
        <v>6.5360266948740424</v>
      </c>
      <c r="O110">
        <v>2.354636282225159</v>
      </c>
      <c r="P110">
        <v>0.9137122463162628</v>
      </c>
    </row>
    <row r="111" spans="1:16" x14ac:dyDescent="0.25">
      <c r="A111" s="10">
        <v>34608</v>
      </c>
      <c r="B111">
        <f>VLOOKUP($A111,_FRED!I$8:J$400,2,FALSE)</f>
        <v>5.44</v>
      </c>
      <c r="C111">
        <f>VLOOKUP($A111,_FRED!K$8:L$400,2,FALSE)</f>
        <v>6.04</v>
      </c>
      <c r="D111">
        <f>VLOOKUP($A111,_FRED!M$8:N$400,2,FALSE)</f>
        <v>6.61</v>
      </c>
      <c r="E111">
        <f>VLOOKUP($A111,_FRED!O$8:P$400,2,FALSE)</f>
        <v>7.4</v>
      </c>
      <c r="F111">
        <f>VLOOKUP($A111,_FRED!Q$8:R$400,2,FALSE)</f>
        <v>7.63</v>
      </c>
      <c r="G111">
        <f>IFERROR(VLOOKUP($A111,_FRED!S$8:T$400,2,FALSE),0)</f>
        <v>7.74</v>
      </c>
      <c r="H111">
        <f>VLOOKUP($A111,_FRED!U$8:V$400,2,FALSE)</f>
        <v>7.84</v>
      </c>
      <c r="I111">
        <f>VLOOKUP($A111,_FRED!W$8:X$400,2,FALSE)</f>
        <v>8.09</v>
      </c>
      <c r="J111">
        <f>VLOOKUP($A111,_FRED!Y$8:Z$400,2,FALSE)</f>
        <v>7.96</v>
      </c>
      <c r="K111">
        <f t="array" ref="K111:M111">TRANSPOSE(MMULT('Yield Curve'!$B$21:$H$23,TRANSPOSE(B111:H111)))</f>
        <v>7.8286933521951427</v>
      </c>
      <c r="L111">
        <v>-2.5926398233057597</v>
      </c>
      <c r="M111">
        <v>2.2706050794263568</v>
      </c>
      <c r="N111">
        <f t="array" ref="N111:P111">TRANSPOSE(MMULT('Yield Curve'!$B$37:$H$39,TRANSPOSE(B111:H111)))</f>
        <v>7.2651755232806385</v>
      </c>
      <c r="O111">
        <v>1.8369549490222505</v>
      </c>
      <c r="P111">
        <v>0.85962859214111731</v>
      </c>
    </row>
    <row r="112" spans="1:16" x14ac:dyDescent="0.25">
      <c r="A112" s="10">
        <v>34700</v>
      </c>
      <c r="B112">
        <f>VLOOKUP($A112,_FRED!I$8:J$400,2,FALSE)</f>
        <v>5.92</v>
      </c>
      <c r="C112">
        <f>VLOOKUP($A112,_FRED!K$8:L$400,2,FALSE)</f>
        <v>6.32</v>
      </c>
      <c r="D112">
        <f>VLOOKUP($A112,_FRED!M$8:N$400,2,FALSE)</f>
        <v>6.71</v>
      </c>
      <c r="E112">
        <f>VLOOKUP($A112,_FRED!O$8:P$400,2,FALSE)</f>
        <v>7.25</v>
      </c>
      <c r="F112">
        <f>VLOOKUP($A112,_FRED!Q$8:R$400,2,FALSE)</f>
        <v>7.37</v>
      </c>
      <c r="G112">
        <f>IFERROR(VLOOKUP($A112,_FRED!S$8:T$400,2,FALSE),0)</f>
        <v>7.44</v>
      </c>
      <c r="H112">
        <f>VLOOKUP($A112,_FRED!U$8:V$400,2,FALSE)</f>
        <v>7.47</v>
      </c>
      <c r="I112">
        <f>VLOOKUP($A112,_FRED!W$8:X$400,2,FALSE)</f>
        <v>7.74</v>
      </c>
      <c r="J112">
        <f>VLOOKUP($A112,_FRED!Y$8:Z$400,2,FALSE)</f>
        <v>7.63</v>
      </c>
      <c r="K112">
        <f t="array" ref="K112:M112">TRANSPOSE(MMULT('Yield Curve'!$B$21:$H$23,TRANSPOSE(B112:H112)))</f>
        <v>7.4234937971429273</v>
      </c>
      <c r="L112">
        <v>-1.6692510315345643</v>
      </c>
      <c r="M112">
        <v>1.7963772763567185</v>
      </c>
      <c r="N112">
        <f t="array" ref="N112:P112">TRANSPOSE(MMULT('Yield Curve'!$B$37:$H$39,TRANSPOSE(B112:H112)))</f>
        <v>7.1263076880865253</v>
      </c>
      <c r="O112">
        <v>1.1669800414352096</v>
      </c>
      <c r="P112">
        <v>0.59739044454665802</v>
      </c>
    </row>
    <row r="113" spans="1:16" x14ac:dyDescent="0.25">
      <c r="A113" s="10">
        <v>34790</v>
      </c>
      <c r="B113">
        <f>VLOOKUP($A113,_FRED!I$8:J$400,2,FALSE)</f>
        <v>5.77</v>
      </c>
      <c r="C113">
        <f>VLOOKUP($A113,_FRED!K$8:L$400,2,FALSE)</f>
        <v>5.87</v>
      </c>
      <c r="D113">
        <f>VLOOKUP($A113,_FRED!M$8:N$400,2,FALSE)</f>
        <v>5.95</v>
      </c>
      <c r="E113">
        <f>VLOOKUP($A113,_FRED!O$8:P$400,2,FALSE)</f>
        <v>6.23</v>
      </c>
      <c r="F113">
        <f>VLOOKUP($A113,_FRED!Q$8:R$400,2,FALSE)</f>
        <v>6.38</v>
      </c>
      <c r="G113">
        <f>IFERROR(VLOOKUP($A113,_FRED!S$8:T$400,2,FALSE),0)</f>
        <v>6.48</v>
      </c>
      <c r="H113">
        <f>VLOOKUP($A113,_FRED!U$8:V$400,2,FALSE)</f>
        <v>6.6</v>
      </c>
      <c r="I113">
        <f>VLOOKUP($A113,_FRED!W$8:X$400,2,FALSE)</f>
        <v>7</v>
      </c>
      <c r="J113">
        <f>VLOOKUP($A113,_FRED!Y$8:Z$400,2,FALSE)</f>
        <v>6.94</v>
      </c>
      <c r="K113">
        <f t="array" ref="K113:M113">TRANSPOSE(MMULT('Yield Curve'!$B$21:$H$23,TRANSPOSE(B113:H113)))</f>
        <v>6.789513722959903</v>
      </c>
      <c r="L113">
        <v>-1.0367641104692993</v>
      </c>
      <c r="M113">
        <v>-0.49361658566627398</v>
      </c>
      <c r="N113">
        <f t="array" ref="N113:P113">TRANSPOSE(MMULT('Yield Curve'!$B$37:$H$39,TRANSPOSE(B113:H113)))</f>
        <v>6.2870485279742301</v>
      </c>
      <c r="O113">
        <v>0.79336301667548348</v>
      </c>
      <c r="P113">
        <v>0.19396904667799353</v>
      </c>
    </row>
    <row r="114" spans="1:16" x14ac:dyDescent="0.25">
      <c r="A114" s="10">
        <v>34881</v>
      </c>
      <c r="B114">
        <f>VLOOKUP($A114,_FRED!I$8:J$400,2,FALSE)</f>
        <v>5.53</v>
      </c>
      <c r="C114">
        <f>VLOOKUP($A114,_FRED!K$8:L$400,2,FALSE)</f>
        <v>5.6</v>
      </c>
      <c r="D114">
        <f>VLOOKUP($A114,_FRED!M$8:N$400,2,FALSE)</f>
        <v>5.66</v>
      </c>
      <c r="E114">
        <f>VLOOKUP($A114,_FRED!O$8:P$400,2,FALSE)</f>
        <v>5.97</v>
      </c>
      <c r="F114">
        <f>VLOOKUP($A114,_FRED!Q$8:R$400,2,FALSE)</f>
        <v>6.09</v>
      </c>
      <c r="G114">
        <f>IFERROR(VLOOKUP($A114,_FRED!S$8:T$400,2,FALSE),0)</f>
        <v>6.26</v>
      </c>
      <c r="H114">
        <f>VLOOKUP($A114,_FRED!U$8:V$400,2,FALSE)</f>
        <v>6.33</v>
      </c>
      <c r="I114">
        <f>VLOOKUP($A114,_FRED!W$8:X$400,2,FALSE)</f>
        <v>6.78</v>
      </c>
      <c r="J114">
        <f>VLOOKUP($A114,_FRED!Y$8:Z$400,2,FALSE)</f>
        <v>6.72</v>
      </c>
      <c r="K114">
        <f t="array" ref="K114:M114">TRANSPOSE(MMULT('Yield Curve'!$B$21:$H$23,TRANSPOSE(B114:H114)))</f>
        <v>6.559393418886172</v>
      </c>
      <c r="L114">
        <v>-1.0618668895728742</v>
      </c>
      <c r="M114">
        <v>-0.61272870719723116</v>
      </c>
      <c r="N114">
        <f t="array" ref="N114:P114">TRANSPOSE(MMULT('Yield Curve'!$B$37:$H$39,TRANSPOSE(B114:H114)))</f>
        <v>6.0225245184771605</v>
      </c>
      <c r="O114">
        <v>0.81441538410337788</v>
      </c>
      <c r="P114">
        <v>0.20506093768914457</v>
      </c>
    </row>
    <row r="115" spans="1:16" x14ac:dyDescent="0.25">
      <c r="A115" s="10">
        <v>34973</v>
      </c>
      <c r="B115">
        <f>VLOOKUP($A115,_FRED!I$8:J$400,2,FALSE)</f>
        <v>5.42</v>
      </c>
      <c r="C115">
        <f>VLOOKUP($A115,_FRED!K$8:L$400,2,FALSE)</f>
        <v>5.48</v>
      </c>
      <c r="D115">
        <f>VLOOKUP($A115,_FRED!M$8:N$400,2,FALSE)</f>
        <v>5.45</v>
      </c>
      <c r="E115">
        <f>VLOOKUP($A115,_FRED!O$8:P$400,2,FALSE)</f>
        <v>5.58</v>
      </c>
      <c r="F115">
        <f>VLOOKUP($A115,_FRED!Q$8:R$400,2,FALSE)</f>
        <v>5.69</v>
      </c>
      <c r="G115">
        <f>IFERROR(VLOOKUP($A115,_FRED!S$8:T$400,2,FALSE),0)</f>
        <v>5.81</v>
      </c>
      <c r="H115">
        <f>VLOOKUP($A115,_FRED!U$8:V$400,2,FALSE)</f>
        <v>5.9</v>
      </c>
      <c r="I115">
        <f>VLOOKUP($A115,_FRED!W$8:X$400,2,FALSE)</f>
        <v>6.3</v>
      </c>
      <c r="J115">
        <f>VLOOKUP($A115,_FRED!Y$8:Z$400,2,FALSE)</f>
        <v>6.24</v>
      </c>
      <c r="K115">
        <f t="array" ref="K115:M115">TRANSPOSE(MMULT('Yield Curve'!$B$21:$H$23,TRANSPOSE(B115:H115)))</f>
        <v>6.1061671030602103</v>
      </c>
      <c r="L115">
        <v>-0.62677403648321883</v>
      </c>
      <c r="M115">
        <v>-0.94630222832899946</v>
      </c>
      <c r="N115">
        <f t="array" ref="N115:P115">TRANSPOSE(MMULT('Yield Curve'!$B$37:$H$39,TRANSPOSE(B115:H115)))</f>
        <v>5.6745587632227368</v>
      </c>
      <c r="O115">
        <v>0.50853862133292616</v>
      </c>
      <c r="P115">
        <v>4.4449216029275984E-2</v>
      </c>
    </row>
    <row r="116" spans="1:16" x14ac:dyDescent="0.25">
      <c r="A116" s="10">
        <v>35065</v>
      </c>
      <c r="B116">
        <f>VLOOKUP($A116,_FRED!I$8:J$400,2,FALSE)</f>
        <v>5.07</v>
      </c>
      <c r="C116">
        <f>VLOOKUP($A116,_FRED!K$8:L$400,2,FALSE)</f>
        <v>5.09</v>
      </c>
      <c r="D116">
        <f>VLOOKUP($A116,_FRED!M$8:N$400,2,FALSE)</f>
        <v>5.13</v>
      </c>
      <c r="E116">
        <f>VLOOKUP($A116,_FRED!O$8:P$400,2,FALSE)</f>
        <v>5.38</v>
      </c>
      <c r="F116">
        <f>VLOOKUP($A116,_FRED!Q$8:R$400,2,FALSE)</f>
        <v>5.57</v>
      </c>
      <c r="G116">
        <f>IFERROR(VLOOKUP($A116,_FRED!S$8:T$400,2,FALSE),0)</f>
        <v>5.79</v>
      </c>
      <c r="H116">
        <f>VLOOKUP($A116,_FRED!U$8:V$400,2,FALSE)</f>
        <v>5.91</v>
      </c>
      <c r="I116">
        <f>VLOOKUP($A116,_FRED!W$8:X$400,2,FALSE)</f>
        <v>6.38</v>
      </c>
      <c r="J116">
        <f>VLOOKUP($A116,_FRED!Y$8:Z$400,2,FALSE)</f>
        <v>6.3</v>
      </c>
      <c r="K116">
        <f t="array" ref="K116:M116">TRANSPOSE(MMULT('Yield Curve'!$B$21:$H$23,TRANSPOSE(B116:H116)))</f>
        <v>6.2609690959419169</v>
      </c>
      <c r="L116">
        <v>-1.1510246646362354</v>
      </c>
      <c r="M116">
        <v>-1.4371533138897021</v>
      </c>
      <c r="N116">
        <f t="array" ref="N116:P116">TRANSPOSE(MMULT('Yield Curve'!$B$37:$H$39,TRANSPOSE(B116:H116)))</f>
        <v>5.5268428314260545</v>
      </c>
      <c r="O116">
        <v>0.91832779791320363</v>
      </c>
      <c r="P116">
        <v>0.12961624182131271</v>
      </c>
    </row>
    <row r="117" spans="1:16" x14ac:dyDescent="0.25">
      <c r="A117" s="10">
        <v>35156</v>
      </c>
      <c r="B117">
        <f>VLOOKUP($A117,_FRED!I$8:J$400,2,FALSE)</f>
        <v>5.16</v>
      </c>
      <c r="C117">
        <f>VLOOKUP($A117,_FRED!K$8:L$400,2,FALSE)</f>
        <v>5.35</v>
      </c>
      <c r="D117">
        <f>VLOOKUP($A117,_FRED!M$8:N$400,2,FALSE)</f>
        <v>5.66</v>
      </c>
      <c r="E117">
        <f>VLOOKUP($A117,_FRED!O$8:P$400,2,FALSE)</f>
        <v>6.28</v>
      </c>
      <c r="F117">
        <f>VLOOKUP($A117,_FRED!Q$8:R$400,2,FALSE)</f>
        <v>6.49</v>
      </c>
      <c r="G117">
        <f>IFERROR(VLOOKUP($A117,_FRED!S$8:T$400,2,FALSE),0)</f>
        <v>6.65</v>
      </c>
      <c r="H117">
        <f>VLOOKUP($A117,_FRED!U$8:V$400,2,FALSE)</f>
        <v>6.71</v>
      </c>
      <c r="I117">
        <f>VLOOKUP($A117,_FRED!W$8:X$400,2,FALSE)</f>
        <v>7.1</v>
      </c>
      <c r="J117">
        <f>VLOOKUP($A117,_FRED!Y$8:Z$400,2,FALSE)</f>
        <v>6.92</v>
      </c>
      <c r="K117">
        <f t="array" ref="K117:M117">TRANSPOSE(MMULT('Yield Curve'!$B$21:$H$23,TRANSPOSE(B117:H117)))</f>
        <v>6.903554134705197</v>
      </c>
      <c r="L117">
        <v>-1.9420130984723865</v>
      </c>
      <c r="M117">
        <v>0.54448215639033393</v>
      </c>
      <c r="N117">
        <f t="array" ref="N117:P117">TRANSPOSE(MMULT('Yield Curve'!$B$37:$H$39,TRANSPOSE(B117:H117)))</f>
        <v>6.2498523829564121</v>
      </c>
      <c r="O117">
        <v>1.414971505653345</v>
      </c>
      <c r="P117">
        <v>0.56955006145934206</v>
      </c>
    </row>
    <row r="118" spans="1:16" x14ac:dyDescent="0.25">
      <c r="A118" s="10">
        <v>35247</v>
      </c>
      <c r="B118">
        <f>VLOOKUP($A118,_FRED!I$8:J$400,2,FALSE)</f>
        <v>5.24</v>
      </c>
      <c r="C118">
        <f>VLOOKUP($A118,_FRED!K$8:L$400,2,FALSE)</f>
        <v>5.44</v>
      </c>
      <c r="D118">
        <f>VLOOKUP($A118,_FRED!M$8:N$400,2,FALSE)</f>
        <v>5.78</v>
      </c>
      <c r="E118">
        <f>VLOOKUP($A118,_FRED!O$8:P$400,2,FALSE)</f>
        <v>6.35</v>
      </c>
      <c r="F118">
        <f>VLOOKUP($A118,_FRED!Q$8:R$400,2,FALSE)</f>
        <v>6.54</v>
      </c>
      <c r="G118">
        <f>IFERROR(VLOOKUP($A118,_FRED!S$8:T$400,2,FALSE),0)</f>
        <v>6.67</v>
      </c>
      <c r="H118">
        <f>VLOOKUP($A118,_FRED!U$8:V$400,2,FALSE)</f>
        <v>6.78</v>
      </c>
      <c r="I118">
        <f>VLOOKUP($A118,_FRED!W$8:X$400,2,FALSE)</f>
        <v>7.09</v>
      </c>
      <c r="J118">
        <f>VLOOKUP($A118,_FRED!Y$8:Z$400,2,FALSE)</f>
        <v>6.97</v>
      </c>
      <c r="K118">
        <f t="array" ref="K118:M118">TRANSPOSE(MMULT('Yield Curve'!$B$21:$H$23,TRANSPOSE(B118:H118)))</f>
        <v>6.9265652667123545</v>
      </c>
      <c r="L118">
        <v>-1.8534769492862129</v>
      </c>
      <c r="M118">
        <v>0.59009324671449548</v>
      </c>
      <c r="N118">
        <f t="array" ref="N118:P118">TRANSPOSE(MMULT('Yield Curve'!$B$37:$H$39,TRANSPOSE(B118:H118)))</f>
        <v>6.3185069897731125</v>
      </c>
      <c r="O118">
        <v>1.3531963530419171</v>
      </c>
      <c r="P118">
        <v>0.51915029697884396</v>
      </c>
    </row>
    <row r="119" spans="1:16" x14ac:dyDescent="0.25">
      <c r="A119" s="10">
        <v>35339</v>
      </c>
      <c r="B119">
        <f>VLOOKUP($A119,_FRED!I$8:J$400,2,FALSE)</f>
        <v>5.1100000000000003</v>
      </c>
      <c r="C119">
        <f>VLOOKUP($A119,_FRED!K$8:L$400,2,FALSE)</f>
        <v>5.28</v>
      </c>
      <c r="D119">
        <f>VLOOKUP($A119,_FRED!M$8:N$400,2,FALSE)</f>
        <v>5.48</v>
      </c>
      <c r="E119">
        <f>VLOOKUP($A119,_FRED!O$8:P$400,2,FALSE)</f>
        <v>5.94</v>
      </c>
      <c r="F119">
        <f>VLOOKUP($A119,_FRED!Q$8:R$400,2,FALSE)</f>
        <v>6.11</v>
      </c>
      <c r="G119">
        <f>IFERROR(VLOOKUP($A119,_FRED!S$8:T$400,2,FALSE),0)</f>
        <v>6.25</v>
      </c>
      <c r="H119">
        <f>VLOOKUP($A119,_FRED!U$8:V$400,2,FALSE)</f>
        <v>6.35</v>
      </c>
      <c r="I119">
        <f>VLOOKUP($A119,_FRED!W$8:X$400,2,FALSE)</f>
        <v>6.71</v>
      </c>
      <c r="J119">
        <f>VLOOKUP($A119,_FRED!Y$8:Z$400,2,FALSE)</f>
        <v>6.62</v>
      </c>
      <c r="K119">
        <f t="array" ref="K119:M119">TRANSPOSE(MMULT('Yield Curve'!$B$21:$H$23,TRANSPOSE(B119:H119)))</f>
        <v>6.5359926763914178</v>
      </c>
      <c r="L119">
        <v>-1.5242838519928461</v>
      </c>
      <c r="M119">
        <v>4.8271234504859706E-2</v>
      </c>
      <c r="N119">
        <f t="array" ref="N119:P119">TRANSPOSE(MMULT('Yield Curve'!$B$37:$H$39,TRANSPOSE(B119:H119)))</f>
        <v>5.949317502086501</v>
      </c>
      <c r="O119">
        <v>1.1308825315471926</v>
      </c>
      <c r="P119">
        <v>0.38391630495480911</v>
      </c>
    </row>
    <row r="120" spans="1:16" x14ac:dyDescent="0.25">
      <c r="A120" s="10">
        <v>35431</v>
      </c>
      <c r="B120">
        <f>VLOOKUP($A120,_FRED!I$8:J$400,2,FALSE)</f>
        <v>5.2</v>
      </c>
      <c r="C120">
        <f>VLOOKUP($A120,_FRED!K$8:L$400,2,FALSE)</f>
        <v>5.35</v>
      </c>
      <c r="D120">
        <f>VLOOKUP($A120,_FRED!M$8:N$400,2,FALSE)</f>
        <v>5.65</v>
      </c>
      <c r="E120">
        <f>VLOOKUP($A120,_FRED!O$8:P$400,2,FALSE)</f>
        <v>6.19</v>
      </c>
      <c r="F120">
        <f>VLOOKUP($A120,_FRED!Q$8:R$400,2,FALSE)</f>
        <v>6.36</v>
      </c>
      <c r="G120">
        <f>IFERROR(VLOOKUP($A120,_FRED!S$8:T$400,2,FALSE),0)</f>
        <v>6.48</v>
      </c>
      <c r="H120">
        <f>VLOOKUP($A120,_FRED!U$8:V$400,2,FALSE)</f>
        <v>6.57</v>
      </c>
      <c r="I120">
        <f>VLOOKUP($A120,_FRED!W$8:X$400,2,FALSE)</f>
        <v>6.91</v>
      </c>
      <c r="J120">
        <f>VLOOKUP($A120,_FRED!Y$8:Z$400,2,FALSE)</f>
        <v>6.82</v>
      </c>
      <c r="K120">
        <f t="array" ref="K120:M120">TRANSPOSE(MMULT('Yield Curve'!$B$21:$H$23,TRANSPOSE(B120:H120)))</f>
        <v>6.7138873447044922</v>
      </c>
      <c r="L120">
        <v>-1.6898725121023079</v>
      </c>
      <c r="M120">
        <v>0.51792317235264562</v>
      </c>
      <c r="N120">
        <f t="array" ref="N120:P120">TRANSPOSE(MMULT('Yield Curve'!$B$37:$H$39,TRANSPOSE(B120:H120)))</f>
        <v>6.1549159082167808</v>
      </c>
      <c r="O120">
        <v>1.232401248384293</v>
      </c>
      <c r="P120">
        <v>0.48119045791176607</v>
      </c>
    </row>
    <row r="121" spans="1:16" x14ac:dyDescent="0.25">
      <c r="A121" s="10">
        <v>35521</v>
      </c>
      <c r="B121">
        <f>VLOOKUP($A121,_FRED!I$8:J$400,2,FALSE)</f>
        <v>5.19</v>
      </c>
      <c r="C121">
        <f>VLOOKUP($A121,_FRED!K$8:L$400,2,FALSE)</f>
        <v>5.49</v>
      </c>
      <c r="D121">
        <f>VLOOKUP($A121,_FRED!M$8:N$400,2,FALSE)</f>
        <v>5.85</v>
      </c>
      <c r="E121">
        <f>VLOOKUP($A121,_FRED!O$8:P$400,2,FALSE)</f>
        <v>6.42</v>
      </c>
      <c r="F121">
        <f>VLOOKUP($A121,_FRED!Q$8:R$400,2,FALSE)</f>
        <v>6.57</v>
      </c>
      <c r="G121">
        <f>IFERROR(VLOOKUP($A121,_FRED!S$8:T$400,2,FALSE),0)</f>
        <v>6.66</v>
      </c>
      <c r="H121">
        <f>VLOOKUP($A121,_FRED!U$8:V$400,2,FALSE)</f>
        <v>6.7</v>
      </c>
      <c r="I121">
        <f>VLOOKUP($A121,_FRED!W$8:X$400,2,FALSE)</f>
        <v>7.02</v>
      </c>
      <c r="J121">
        <f>VLOOKUP($A121,_FRED!Y$8:Z$400,2,FALSE)</f>
        <v>6.94</v>
      </c>
      <c r="K121">
        <f t="array" ref="K121:M121">TRANSPOSE(MMULT('Yield Curve'!$B$21:$H$23,TRANSPOSE(B121:H121)))</f>
        <v>6.7348990980139281</v>
      </c>
      <c r="L121">
        <v>-1.7368876836181566</v>
      </c>
      <c r="M121">
        <v>1.3635981839828837</v>
      </c>
      <c r="N121">
        <f t="array" ref="N121:P121">TRANSPOSE(MMULT('Yield Curve'!$B$37:$H$39,TRANSPOSE(B121:H121)))</f>
        <v>6.3246467980335588</v>
      </c>
      <c r="O121">
        <v>1.2318344642700847</v>
      </c>
      <c r="P121">
        <v>0.58501484694030292</v>
      </c>
    </row>
    <row r="122" spans="1:16" x14ac:dyDescent="0.25">
      <c r="A122" s="10">
        <v>35612</v>
      </c>
      <c r="B122">
        <f>VLOOKUP($A122,_FRED!I$8:J$400,2,FALSE)</f>
        <v>5.19</v>
      </c>
      <c r="C122">
        <f>VLOOKUP($A122,_FRED!K$8:L$400,2,FALSE)</f>
        <v>5.34</v>
      </c>
      <c r="D122">
        <f>VLOOKUP($A122,_FRED!M$8:N$400,2,FALSE)</f>
        <v>5.54</v>
      </c>
      <c r="E122">
        <f>VLOOKUP($A122,_FRED!O$8:P$400,2,FALSE)</f>
        <v>6.01</v>
      </c>
      <c r="F122">
        <f>VLOOKUP($A122,_FRED!Q$8:R$400,2,FALSE)</f>
        <v>6.13</v>
      </c>
      <c r="G122">
        <f>IFERROR(VLOOKUP($A122,_FRED!S$8:T$400,2,FALSE),0)</f>
        <v>6.23</v>
      </c>
      <c r="H122">
        <f>VLOOKUP($A122,_FRED!U$8:V$400,2,FALSE)</f>
        <v>6.24</v>
      </c>
      <c r="I122">
        <f>VLOOKUP($A122,_FRED!W$8:X$400,2,FALSE)</f>
        <v>6.59</v>
      </c>
      <c r="J122">
        <f>VLOOKUP($A122,_FRED!Y$8:Z$400,2,FALSE)</f>
        <v>6.53</v>
      </c>
      <c r="K122">
        <f t="array" ref="K122:M122">TRANSPOSE(MMULT('Yield Curve'!$B$21:$H$23,TRANSPOSE(B122:H122)))</f>
        <v>6.3422282748122214</v>
      </c>
      <c r="L122">
        <v>-1.3253486965232133</v>
      </c>
      <c r="M122">
        <v>0.65773850171525794</v>
      </c>
      <c r="N122">
        <f t="array" ref="N122:P122">TRANSPOSE(MMULT('Yield Curve'!$B$37:$H$39,TRANSPOSE(B122:H122)))</f>
        <v>5.9518522592865981</v>
      </c>
      <c r="O122">
        <v>0.95061869536551047</v>
      </c>
      <c r="P122">
        <v>0.43267027738985231</v>
      </c>
    </row>
    <row r="123" spans="1:16" x14ac:dyDescent="0.25">
      <c r="A123" s="10">
        <v>35704</v>
      </c>
      <c r="B123">
        <f>VLOOKUP($A123,_FRED!I$8:J$400,2,FALSE)</f>
        <v>5.23</v>
      </c>
      <c r="C123">
        <f>VLOOKUP($A123,_FRED!K$8:L$400,2,FALSE)</f>
        <v>5.38</v>
      </c>
      <c r="D123">
        <f>VLOOKUP($A123,_FRED!M$8:N$400,2,FALSE)</f>
        <v>5.48</v>
      </c>
      <c r="E123">
        <f>VLOOKUP($A123,_FRED!O$8:P$400,2,FALSE)</f>
        <v>5.78</v>
      </c>
      <c r="F123">
        <f>VLOOKUP($A123,_FRED!Q$8:R$400,2,FALSE)</f>
        <v>5.84</v>
      </c>
      <c r="G123">
        <f>IFERROR(VLOOKUP($A123,_FRED!S$8:T$400,2,FALSE),0)</f>
        <v>5.93</v>
      </c>
      <c r="H123">
        <f>VLOOKUP($A123,_FRED!U$8:V$400,2,FALSE)</f>
        <v>5.91</v>
      </c>
      <c r="I123">
        <f>VLOOKUP($A123,_FRED!W$8:X$400,2,FALSE)</f>
        <v>6.22</v>
      </c>
      <c r="J123">
        <f>VLOOKUP($A123,_FRED!Y$8:Z$400,2,FALSE)</f>
        <v>6.14</v>
      </c>
      <c r="K123">
        <f t="array" ref="K123:M123">TRANSPOSE(MMULT('Yield Curve'!$B$21:$H$23,TRANSPOSE(B123:H123)))</f>
        <v>5.9731890601073321</v>
      </c>
      <c r="L123">
        <v>-0.83389801629428773</v>
      </c>
      <c r="M123">
        <v>0.46783321421255053</v>
      </c>
      <c r="N123">
        <f t="array" ref="N123:P123">TRANSPOSE(MMULT('Yield Curve'!$B$37:$H$39,TRANSPOSE(B123:H123)))</f>
        <v>5.7380422096659789</v>
      </c>
      <c r="O123">
        <v>0.5957549601092893</v>
      </c>
      <c r="P123">
        <v>0.28168516335722726</v>
      </c>
    </row>
    <row r="124" spans="1:16" x14ac:dyDescent="0.25">
      <c r="A124" s="10">
        <v>35796</v>
      </c>
      <c r="B124">
        <f>VLOOKUP($A124,_FRED!I$8:J$400,2,FALSE)</f>
        <v>5.19</v>
      </c>
      <c r="C124">
        <f>VLOOKUP($A124,_FRED!K$8:L$400,2,FALSE)</f>
        <v>5.25</v>
      </c>
      <c r="D124">
        <f>VLOOKUP($A124,_FRED!M$8:N$400,2,FALSE)</f>
        <v>5.32</v>
      </c>
      <c r="E124">
        <f>VLOOKUP($A124,_FRED!O$8:P$400,2,FALSE)</f>
        <v>5.46</v>
      </c>
      <c r="F124">
        <f>VLOOKUP($A124,_FRED!Q$8:R$400,2,FALSE)</f>
        <v>5.51</v>
      </c>
      <c r="G124">
        <f>IFERROR(VLOOKUP($A124,_FRED!S$8:T$400,2,FALSE),0)</f>
        <v>5.62</v>
      </c>
      <c r="H124">
        <f>VLOOKUP($A124,_FRED!U$8:V$400,2,FALSE)</f>
        <v>5.59</v>
      </c>
      <c r="I124">
        <f>VLOOKUP($A124,_FRED!W$8:X$400,2,FALSE)</f>
        <v>5.95</v>
      </c>
      <c r="J124">
        <f>VLOOKUP($A124,_FRED!Y$8:Z$400,2,FALSE)</f>
        <v>5.89</v>
      </c>
      <c r="K124">
        <f t="array" ref="K124:M124">TRANSPOSE(MMULT('Yield Curve'!$B$21:$H$23,TRANSPOSE(B124:H124)))</f>
        <v>5.6818853273182599</v>
      </c>
      <c r="L124">
        <v>-0.51570295865058258</v>
      </c>
      <c r="M124">
        <v>-2.8589313273727157E-2</v>
      </c>
      <c r="N124">
        <f t="array" ref="N124:P124">TRANSPOSE(MMULT('Yield Curve'!$B$37:$H$39,TRANSPOSE(B124:H124)))</f>
        <v>5.4734758151635212</v>
      </c>
      <c r="O124">
        <v>0.38257707711007249</v>
      </c>
      <c r="P124">
        <v>0.1432747277288513</v>
      </c>
    </row>
    <row r="125" spans="1:16" x14ac:dyDescent="0.25">
      <c r="A125" s="10">
        <v>35886</v>
      </c>
      <c r="B125">
        <f>VLOOKUP($A125,_FRED!I$8:J$400,2,FALSE)</f>
        <v>5.12</v>
      </c>
      <c r="C125">
        <f>VLOOKUP($A125,_FRED!K$8:L$400,2,FALSE)</f>
        <v>5.31</v>
      </c>
      <c r="D125">
        <f>VLOOKUP($A125,_FRED!M$8:N$400,2,FALSE)</f>
        <v>5.41</v>
      </c>
      <c r="E125">
        <f>VLOOKUP($A125,_FRED!O$8:P$400,2,FALSE)</f>
        <v>5.57</v>
      </c>
      <c r="F125">
        <f>VLOOKUP($A125,_FRED!Q$8:R$400,2,FALSE)</f>
        <v>5.59</v>
      </c>
      <c r="G125">
        <f>IFERROR(VLOOKUP($A125,_FRED!S$8:T$400,2,FALSE),0)</f>
        <v>5.66</v>
      </c>
      <c r="H125">
        <f>VLOOKUP($A125,_FRED!U$8:V$400,2,FALSE)</f>
        <v>5.59</v>
      </c>
      <c r="I125">
        <f>VLOOKUP($A125,_FRED!W$8:X$400,2,FALSE)</f>
        <v>5.93</v>
      </c>
      <c r="J125">
        <f>VLOOKUP($A125,_FRED!Y$8:Z$400,2,FALSE)</f>
        <v>5.85</v>
      </c>
      <c r="K125">
        <f t="array" ref="K125:M125">TRANSPOSE(MMULT('Yield Curve'!$B$21:$H$23,TRANSPOSE(B125:H125)))</f>
        <v>5.5741351614813848</v>
      </c>
      <c r="L125">
        <v>-0.4918262353707803</v>
      </c>
      <c r="M125">
        <v>0.72255330859322697</v>
      </c>
      <c r="N125">
        <f t="array" ref="N125:P125">TRANSPOSE(MMULT('Yield Curve'!$B$37:$H$39,TRANSPOSE(B125:H125)))</f>
        <v>5.5235683883983491</v>
      </c>
      <c r="O125">
        <v>0.33319568099079344</v>
      </c>
      <c r="P125">
        <v>0.21772418495572232</v>
      </c>
    </row>
    <row r="126" spans="1:16" x14ac:dyDescent="0.25">
      <c r="A126" s="10">
        <v>35977</v>
      </c>
      <c r="B126">
        <f>VLOOKUP($A126,_FRED!I$8:J$400,2,FALSE)</f>
        <v>4.96</v>
      </c>
      <c r="C126">
        <f>VLOOKUP($A126,_FRED!K$8:L$400,2,FALSE)</f>
        <v>5.07</v>
      </c>
      <c r="D126">
        <f>VLOOKUP($A126,_FRED!M$8:N$400,2,FALSE)</f>
        <v>5.0999999999999996</v>
      </c>
      <c r="E126">
        <f>VLOOKUP($A126,_FRED!O$8:P$400,2,FALSE)</f>
        <v>5.1100000000000003</v>
      </c>
      <c r="F126">
        <f>VLOOKUP($A126,_FRED!Q$8:R$400,2,FALSE)</f>
        <v>5.13</v>
      </c>
      <c r="G126">
        <f>IFERROR(VLOOKUP($A126,_FRED!S$8:T$400,2,FALSE),0)</f>
        <v>5.22</v>
      </c>
      <c r="H126">
        <f>VLOOKUP($A126,_FRED!U$8:V$400,2,FALSE)</f>
        <v>5.21</v>
      </c>
      <c r="I126">
        <f>VLOOKUP($A126,_FRED!W$8:X$400,2,FALSE)</f>
        <v>5.61</v>
      </c>
      <c r="J126">
        <f>VLOOKUP($A126,_FRED!Y$8:Z$400,2,FALSE)</f>
        <v>5.48</v>
      </c>
      <c r="K126">
        <f t="array" ref="K126:M126">TRANSPOSE(MMULT('Yield Curve'!$B$21:$H$23,TRANSPOSE(B126:H126)))</f>
        <v>5.2570529677630677</v>
      </c>
      <c r="L126">
        <v>-0.23285155665863</v>
      </c>
      <c r="M126">
        <v>-0.12222956781791439</v>
      </c>
      <c r="N126">
        <f t="array" ref="N126:P126">TRANSPOSE(MMULT('Yield Curve'!$B$37:$H$39,TRANSPOSE(B126:H126)))</f>
        <v>5.1425338364805242</v>
      </c>
      <c r="O126">
        <v>0.18235918761886083</v>
      </c>
      <c r="P126">
        <v>3.4048784675357879E-2</v>
      </c>
    </row>
    <row r="127" spans="1:16" x14ac:dyDescent="0.25">
      <c r="A127" s="10">
        <v>36069</v>
      </c>
      <c r="B127">
        <f>VLOOKUP($A127,_FRED!I$8:J$400,2,FALSE)</f>
        <v>4.3600000000000003</v>
      </c>
      <c r="C127">
        <f>VLOOKUP($A127,_FRED!K$8:L$400,2,FALSE)</f>
        <v>4.45</v>
      </c>
      <c r="D127">
        <f>VLOOKUP($A127,_FRED!M$8:N$400,2,FALSE)</f>
        <v>4.3899999999999997</v>
      </c>
      <c r="E127">
        <f>VLOOKUP($A127,_FRED!O$8:P$400,2,FALSE)</f>
        <v>4.41</v>
      </c>
      <c r="F127">
        <f>VLOOKUP($A127,_FRED!Q$8:R$400,2,FALSE)</f>
        <v>4.3899999999999997</v>
      </c>
      <c r="G127">
        <f>IFERROR(VLOOKUP($A127,_FRED!S$8:T$400,2,FALSE),0)</f>
        <v>4.62</v>
      </c>
      <c r="H127">
        <f>VLOOKUP($A127,_FRED!U$8:V$400,2,FALSE)</f>
        <v>4.66</v>
      </c>
      <c r="I127">
        <f>VLOOKUP($A127,_FRED!W$8:X$400,2,FALSE)</f>
        <v>5.38</v>
      </c>
      <c r="J127">
        <f>VLOOKUP($A127,_FRED!Y$8:Z$400,2,FALSE)</f>
        <v>5.0999999999999996</v>
      </c>
      <c r="K127">
        <f t="array" ref="K127:M127">TRANSPOSE(MMULT('Yield Curve'!$B$21:$H$23,TRANSPOSE(B127:H127)))</f>
        <v>4.8360265891654715</v>
      </c>
      <c r="L127">
        <v>-0.32804322532022434</v>
      </c>
      <c r="M127">
        <v>-1.071267041761967</v>
      </c>
      <c r="N127">
        <f t="array" ref="N127:P127">TRANSPOSE(MMULT('Yield Curve'!$B$37:$H$39,TRANSPOSE(B127:H127)))</f>
        <v>4.4983507366680193</v>
      </c>
      <c r="O127">
        <v>0.29923492338987856</v>
      </c>
      <c r="P127">
        <v>-7.1559995854145519E-2</v>
      </c>
    </row>
    <row r="128" spans="1:16" x14ac:dyDescent="0.25">
      <c r="A128" s="10">
        <v>36161</v>
      </c>
      <c r="B128">
        <f>VLOOKUP($A128,_FRED!I$8:J$400,2,FALSE)</f>
        <v>4.53</v>
      </c>
      <c r="C128">
        <f>VLOOKUP($A128,_FRED!K$8:L$400,2,FALSE)</f>
        <v>4.59</v>
      </c>
      <c r="D128">
        <f>VLOOKUP($A128,_FRED!M$8:N$400,2,FALSE)</f>
        <v>4.67</v>
      </c>
      <c r="E128">
        <f>VLOOKUP($A128,_FRED!O$8:P$400,2,FALSE)</f>
        <v>4.8899999999999997</v>
      </c>
      <c r="F128">
        <f>VLOOKUP($A128,_FRED!Q$8:R$400,2,FALSE)</f>
        <v>4.9000000000000004</v>
      </c>
      <c r="G128">
        <f>IFERROR(VLOOKUP($A128,_FRED!S$8:T$400,2,FALSE),0)</f>
        <v>5.0999999999999996</v>
      </c>
      <c r="H128">
        <f>VLOOKUP($A128,_FRED!U$8:V$400,2,FALSE)</f>
        <v>5</v>
      </c>
      <c r="I128">
        <f>VLOOKUP($A128,_FRED!W$8:X$400,2,FALSE)</f>
        <v>5.67</v>
      </c>
      <c r="J128">
        <f>VLOOKUP($A128,_FRED!Y$8:Z$400,2,FALSE)</f>
        <v>5.38</v>
      </c>
      <c r="K128">
        <f t="array" ref="K128:M128">TRANSPOSE(MMULT('Yield Curve'!$B$21:$H$23,TRANSPOSE(B128:H128)))</f>
        <v>5.1210874292686004</v>
      </c>
      <c r="L128">
        <v>-0.65270865340422324</v>
      </c>
      <c r="M128">
        <v>6.8222851077614166E-2</v>
      </c>
      <c r="N128">
        <f t="array" ref="N128:P128">TRANSPOSE(MMULT('Yield Curve'!$B$37:$H$39,TRANSPOSE(B128:H128)))</f>
        <v>4.8769372689832942</v>
      </c>
      <c r="O128">
        <v>0.47705772078946929</v>
      </c>
      <c r="P128">
        <v>0.20961708295032677</v>
      </c>
    </row>
    <row r="129" spans="1:16" x14ac:dyDescent="0.25">
      <c r="A129" s="10">
        <v>36251</v>
      </c>
      <c r="B129">
        <f>VLOOKUP($A129,_FRED!I$8:J$400,2,FALSE)</f>
        <v>4.58</v>
      </c>
      <c r="C129">
        <f>VLOOKUP($A129,_FRED!K$8:L$400,2,FALSE)</f>
        <v>4.7699999999999996</v>
      </c>
      <c r="D129">
        <f>VLOOKUP($A129,_FRED!M$8:N$400,2,FALSE)</f>
        <v>4.88</v>
      </c>
      <c r="E129">
        <f>VLOOKUP($A129,_FRED!O$8:P$400,2,FALSE)</f>
        <v>5.35</v>
      </c>
      <c r="F129">
        <f>VLOOKUP($A129,_FRED!Q$8:R$400,2,FALSE)</f>
        <v>5.44</v>
      </c>
      <c r="G129">
        <f>IFERROR(VLOOKUP($A129,_FRED!S$8:T$400,2,FALSE),0)</f>
        <v>5.66</v>
      </c>
      <c r="H129">
        <f>VLOOKUP($A129,_FRED!U$8:V$400,2,FALSE)</f>
        <v>5.54</v>
      </c>
      <c r="I129">
        <f>VLOOKUP($A129,_FRED!W$8:X$400,2,FALSE)</f>
        <v>6.09</v>
      </c>
      <c r="J129">
        <f>VLOOKUP($A129,_FRED!Y$8:Z$400,2,FALSE)</f>
        <v>5.8</v>
      </c>
      <c r="K129">
        <f t="array" ref="K129:M129">TRANSPOSE(MMULT('Yield Curve'!$B$21:$H$23,TRANSPOSE(B129:H129)))</f>
        <v>5.7101014563763375</v>
      </c>
      <c r="L129">
        <v>-1.2818109628443706</v>
      </c>
      <c r="M129">
        <v>0.49307432763366066</v>
      </c>
      <c r="N129">
        <f t="array" ref="N129:P129">TRANSPOSE(MMULT('Yield Curve'!$B$37:$H$39,TRANSPOSE(B129:H129)))</f>
        <v>5.3015617559707984</v>
      </c>
      <c r="O129">
        <v>0.91902178378167765</v>
      </c>
      <c r="P129">
        <v>0.44940910563084024</v>
      </c>
    </row>
    <row r="130" spans="1:16" x14ac:dyDescent="0.25">
      <c r="A130" s="10">
        <v>36342</v>
      </c>
      <c r="B130">
        <f>VLOOKUP($A130,_FRED!I$8:J$400,2,FALSE)</f>
        <v>4.8</v>
      </c>
      <c r="C130">
        <f>VLOOKUP($A130,_FRED!K$8:L$400,2,FALSE)</f>
        <v>4.9800000000000004</v>
      </c>
      <c r="D130">
        <f>VLOOKUP($A130,_FRED!M$8:N$400,2,FALSE)</f>
        <v>5.16</v>
      </c>
      <c r="E130">
        <f>VLOOKUP($A130,_FRED!O$8:P$400,2,FALSE)</f>
        <v>5.71</v>
      </c>
      <c r="F130">
        <f>VLOOKUP($A130,_FRED!Q$8:R$400,2,FALSE)</f>
        <v>5.78</v>
      </c>
      <c r="G130">
        <f>IFERROR(VLOOKUP($A130,_FRED!S$8:T$400,2,FALSE),0)</f>
        <v>6.07</v>
      </c>
      <c r="H130">
        <f>VLOOKUP($A130,_FRED!U$8:V$400,2,FALSE)</f>
        <v>5.88</v>
      </c>
      <c r="I130">
        <f>VLOOKUP($A130,_FRED!W$8:X$400,2,FALSE)</f>
        <v>6.4</v>
      </c>
      <c r="J130">
        <f>VLOOKUP($A130,_FRED!Y$8:Z$400,2,FALSE)</f>
        <v>6.04</v>
      </c>
      <c r="K130">
        <f t="array" ref="K130:M130">TRANSPOSE(MMULT('Yield Curve'!$B$21:$H$23,TRANSPOSE(B130:H130)))</f>
        <v>6.0604806709036101</v>
      </c>
      <c r="L130">
        <v>-1.4688886747981513</v>
      </c>
      <c r="M130">
        <v>0.76636235690100918</v>
      </c>
      <c r="N130">
        <f t="array" ref="N130:P130">TRANSPOSE(MMULT('Yield Curve'!$B$37:$H$39,TRANSPOSE(B130:H130)))</f>
        <v>5.6314875802848201</v>
      </c>
      <c r="O130">
        <v>1.0432632708280143</v>
      </c>
      <c r="P130">
        <v>0.54738366878851297</v>
      </c>
    </row>
    <row r="131" spans="1:16" x14ac:dyDescent="0.25">
      <c r="A131" s="10">
        <v>36434</v>
      </c>
      <c r="B131">
        <f>VLOOKUP($A131,_FRED!I$8:J$400,2,FALSE)</f>
        <v>5.21</v>
      </c>
      <c r="C131">
        <f>VLOOKUP($A131,_FRED!K$8:L$400,2,FALSE)</f>
        <v>5.45</v>
      </c>
      <c r="D131">
        <f>VLOOKUP($A131,_FRED!M$8:N$400,2,FALSE)</f>
        <v>5.62</v>
      </c>
      <c r="E131">
        <f>VLOOKUP($A131,_FRED!O$8:P$400,2,FALSE)</f>
        <v>6.01</v>
      </c>
      <c r="F131">
        <f>VLOOKUP($A131,_FRED!Q$8:R$400,2,FALSE)</f>
        <v>6.07</v>
      </c>
      <c r="G131">
        <f>IFERROR(VLOOKUP($A131,_FRED!S$8:T$400,2,FALSE),0)</f>
        <v>6.3</v>
      </c>
      <c r="H131">
        <f>VLOOKUP($A131,_FRED!U$8:V$400,2,FALSE)</f>
        <v>6.14</v>
      </c>
      <c r="I131">
        <f>VLOOKUP($A131,_FRED!W$8:X$400,2,FALSE)</f>
        <v>6.62</v>
      </c>
      <c r="J131">
        <f>VLOOKUP($A131,_FRED!Y$8:Z$400,2,FALSE)</f>
        <v>6.26</v>
      </c>
      <c r="K131">
        <f t="array" ref="K131:M131">TRANSPOSE(MMULT('Yield Curve'!$B$21:$H$23,TRANSPOSE(B131:H131)))</f>
        <v>6.2457532749413849</v>
      </c>
      <c r="L131">
        <v>-1.1531450473346703</v>
      </c>
      <c r="M131">
        <v>0.81668874792442026</v>
      </c>
      <c r="N131">
        <f t="array" ref="N131:P131">TRANSPOSE(MMULT('Yield Curve'!$B$37:$H$39,TRANSPOSE(B131:H131)))</f>
        <v>5.952243723815636</v>
      </c>
      <c r="O131">
        <v>0.81328577989397832</v>
      </c>
      <c r="P131">
        <v>0.44094799732002832</v>
      </c>
    </row>
    <row r="132" spans="1:16" x14ac:dyDescent="0.25">
      <c r="A132" s="10">
        <v>36526</v>
      </c>
      <c r="B132">
        <f>VLOOKUP($A132,_FRED!I$8:J$400,2,FALSE)</f>
        <v>5.7</v>
      </c>
      <c r="C132">
        <f>VLOOKUP($A132,_FRED!K$8:L$400,2,FALSE)</f>
        <v>5.96</v>
      </c>
      <c r="D132">
        <f>VLOOKUP($A132,_FRED!M$8:N$400,2,FALSE)</f>
        <v>6.19</v>
      </c>
      <c r="E132">
        <f>VLOOKUP($A132,_FRED!O$8:P$400,2,FALSE)</f>
        <v>6.56</v>
      </c>
      <c r="F132">
        <f>VLOOKUP($A132,_FRED!Q$8:R$400,2,FALSE)</f>
        <v>6.58</v>
      </c>
      <c r="G132">
        <f>IFERROR(VLOOKUP($A132,_FRED!S$8:T$400,2,FALSE),0)</f>
        <v>6.64</v>
      </c>
      <c r="H132">
        <f>VLOOKUP($A132,_FRED!U$8:V$400,2,FALSE)</f>
        <v>6.47</v>
      </c>
      <c r="I132">
        <f>VLOOKUP($A132,_FRED!W$8:X$400,2,FALSE)</f>
        <v>6.58</v>
      </c>
      <c r="J132">
        <f>VLOOKUP($A132,_FRED!Y$8:Z$400,2,FALSE)</f>
        <v>6.29</v>
      </c>
      <c r="K132">
        <f t="array" ref="K132:M132">TRANSPOSE(MMULT('Yield Curve'!$B$21:$H$23,TRANSPOSE(B132:H132)))</f>
        <v>6.3772004182394664</v>
      </c>
      <c r="L132">
        <v>-0.87385192016410063</v>
      </c>
      <c r="M132">
        <v>1.8904707026711378</v>
      </c>
      <c r="N132">
        <f t="array" ref="N132:P132">TRANSPOSE(MMULT('Yield Curve'!$B$37:$H$39,TRANSPOSE(B132:H132)))</f>
        <v>6.405293525660035</v>
      </c>
      <c r="O132">
        <v>0.55867233899474389</v>
      </c>
      <c r="P132">
        <v>0.48394520732905377</v>
      </c>
    </row>
    <row r="133" spans="1:16" x14ac:dyDescent="0.25">
      <c r="A133" s="10">
        <v>36617</v>
      </c>
      <c r="B133">
        <f>VLOOKUP($A133,_FRED!I$8:J$400,2,FALSE)</f>
        <v>5.9</v>
      </c>
      <c r="C133">
        <f>VLOOKUP($A133,_FRED!K$8:L$400,2,FALSE)</f>
        <v>6.24</v>
      </c>
      <c r="D133">
        <f>VLOOKUP($A133,_FRED!M$8:N$400,2,FALSE)</f>
        <v>6.22</v>
      </c>
      <c r="E133">
        <f>VLOOKUP($A133,_FRED!O$8:P$400,2,FALSE)</f>
        <v>6.52</v>
      </c>
      <c r="F133">
        <f>VLOOKUP($A133,_FRED!Q$8:R$400,2,FALSE)</f>
        <v>6.42</v>
      </c>
      <c r="G133">
        <f>IFERROR(VLOOKUP($A133,_FRED!S$8:T$400,2,FALSE),0)</f>
        <v>6.44</v>
      </c>
      <c r="H133">
        <f>VLOOKUP($A133,_FRED!U$8:V$400,2,FALSE)</f>
        <v>6.18</v>
      </c>
      <c r="I133">
        <f>VLOOKUP($A133,_FRED!W$8:X$400,2,FALSE)</f>
        <v>6.35</v>
      </c>
      <c r="J133">
        <f>VLOOKUP($A133,_FRED!Y$8:Z$400,2,FALSE)</f>
        <v>5.98</v>
      </c>
      <c r="K133">
        <f t="array" ref="K133:M133">TRANSPOSE(MMULT('Yield Curve'!$B$21:$H$23,TRANSPOSE(B133:H133)))</f>
        <v>6.0037566181329645</v>
      </c>
      <c r="L133">
        <v>-0.27220186263302715</v>
      </c>
      <c r="M133">
        <v>2.092532060088427</v>
      </c>
      <c r="N133">
        <f t="array" ref="N133:P133">TRANSPOSE(MMULT('Yield Curve'!$B$37:$H$39,TRANSPOSE(B133:H133)))</f>
        <v>6.305517810770783</v>
      </c>
      <c r="O133">
        <v>9.7217628874820328E-2</v>
      </c>
      <c r="P133">
        <v>0.38232312390463807</v>
      </c>
    </row>
    <row r="134" spans="1:16" x14ac:dyDescent="0.25">
      <c r="A134" s="10">
        <v>36708</v>
      </c>
      <c r="B134">
        <f>VLOOKUP($A134,_FRED!I$8:J$400,2,FALSE)</f>
        <v>6.2</v>
      </c>
      <c r="C134">
        <f>VLOOKUP($A134,_FRED!K$8:L$400,2,FALSE)</f>
        <v>6.3</v>
      </c>
      <c r="D134">
        <f>VLOOKUP($A134,_FRED!M$8:N$400,2,FALSE)</f>
        <v>6.13</v>
      </c>
      <c r="E134">
        <f>VLOOKUP($A134,_FRED!O$8:P$400,2,FALSE)</f>
        <v>6.16</v>
      </c>
      <c r="F134">
        <f>VLOOKUP($A134,_FRED!Q$8:R$400,2,FALSE)</f>
        <v>6.06</v>
      </c>
      <c r="G134">
        <f>IFERROR(VLOOKUP($A134,_FRED!S$8:T$400,2,FALSE),0)</f>
        <v>6.08</v>
      </c>
      <c r="H134">
        <f>VLOOKUP($A134,_FRED!U$8:V$400,2,FALSE)</f>
        <v>5.89</v>
      </c>
      <c r="I134">
        <f>VLOOKUP($A134,_FRED!W$8:X$400,2,FALSE)</f>
        <v>6.1</v>
      </c>
      <c r="J134">
        <f>VLOOKUP($A134,_FRED!Y$8:Z$400,2,FALSE)</f>
        <v>5.79</v>
      </c>
      <c r="K134">
        <f t="array" ref="K134:M134">TRANSPOSE(MMULT('Yield Curve'!$B$21:$H$23,TRANSPOSE(B134:H134)))</f>
        <v>5.8244990888167205</v>
      </c>
      <c r="L134">
        <v>0.33072309822676527</v>
      </c>
      <c r="M134">
        <v>0.62143369854642216</v>
      </c>
      <c r="N134">
        <f t="array" ref="N134:P134">TRANSPOSE(MMULT('Yield Curve'!$B$37:$H$39,TRANSPOSE(B134:H134)))</f>
        <v>6.0725629551716382</v>
      </c>
      <c r="O134">
        <v>-0.28459744161568423</v>
      </c>
      <c r="P134">
        <v>5.350563203564862E-2</v>
      </c>
    </row>
    <row r="135" spans="1:16" x14ac:dyDescent="0.25">
      <c r="A135" s="10">
        <v>36800</v>
      </c>
      <c r="B135">
        <f>VLOOKUP($A135,_FRED!I$8:J$400,2,FALSE)</f>
        <v>6.2</v>
      </c>
      <c r="C135">
        <f>VLOOKUP($A135,_FRED!K$8:L$400,2,FALSE)</f>
        <v>6.2</v>
      </c>
      <c r="D135">
        <f>VLOOKUP($A135,_FRED!M$8:N$400,2,FALSE)</f>
        <v>5.91</v>
      </c>
      <c r="E135">
        <f>VLOOKUP($A135,_FRED!O$8:P$400,2,FALSE)</f>
        <v>5.64</v>
      </c>
      <c r="F135">
        <f>VLOOKUP($A135,_FRED!Q$8:R$400,2,FALSE)</f>
        <v>5.56</v>
      </c>
      <c r="G135">
        <f>IFERROR(VLOOKUP($A135,_FRED!S$8:T$400,2,FALSE),0)</f>
        <v>5.64</v>
      </c>
      <c r="H135">
        <f>VLOOKUP($A135,_FRED!U$8:V$400,2,FALSE)</f>
        <v>5.57</v>
      </c>
      <c r="I135">
        <f>VLOOKUP($A135,_FRED!W$8:X$400,2,FALSE)</f>
        <v>5.89</v>
      </c>
      <c r="J135">
        <f>VLOOKUP($A135,_FRED!Y$8:Z$400,2,FALSE)</f>
        <v>5.69</v>
      </c>
      <c r="K135">
        <f t="array" ref="K135:M135">TRANSPOSE(MMULT('Yield Curve'!$B$21:$H$23,TRANSPOSE(B135:H135)))</f>
        <v>5.6391837912050597</v>
      </c>
      <c r="L135">
        <v>0.74711805019475452</v>
      </c>
      <c r="M135">
        <v>-1.0482933694785288</v>
      </c>
      <c r="N135">
        <f t="array" ref="N135:P135">TRANSPOSE(MMULT('Yield Curve'!$B$37:$H$39,TRANSPOSE(B135:H135)))</f>
        <v>5.7238706668625667</v>
      </c>
      <c r="O135">
        <v>-0.50988339716287356</v>
      </c>
      <c r="P135">
        <v>-0.29143631943846948</v>
      </c>
    </row>
    <row r="136" spans="1:16" x14ac:dyDescent="0.25">
      <c r="A136" s="10">
        <v>36892</v>
      </c>
      <c r="B136">
        <f>VLOOKUP($A136,_FRED!I$8:J$400,2,FALSE)</f>
        <v>4.93</v>
      </c>
      <c r="C136">
        <f>VLOOKUP($A136,_FRED!K$8:L$400,2,FALSE)</f>
        <v>4.82</v>
      </c>
      <c r="D136">
        <f>VLOOKUP($A136,_FRED!M$8:N$400,2,FALSE)</f>
        <v>4.59</v>
      </c>
      <c r="E136">
        <f>VLOOKUP($A136,_FRED!O$8:P$400,2,FALSE)</f>
        <v>4.63</v>
      </c>
      <c r="F136">
        <f>VLOOKUP($A136,_FRED!Q$8:R$400,2,FALSE)</f>
        <v>4.79</v>
      </c>
      <c r="G136">
        <f>IFERROR(VLOOKUP($A136,_FRED!S$8:T$400,2,FALSE),0)</f>
        <v>5.03</v>
      </c>
      <c r="H136">
        <f>VLOOKUP($A136,_FRED!U$8:V$400,2,FALSE)</f>
        <v>5.04</v>
      </c>
      <c r="I136">
        <f>VLOOKUP($A136,_FRED!W$8:X$400,2,FALSE)</f>
        <v>5.58</v>
      </c>
      <c r="J136">
        <f>VLOOKUP($A136,_FRED!Y$8:Z$400,2,FALSE)</f>
        <v>5.44</v>
      </c>
      <c r="K136">
        <f t="array" ref="K136:M136">TRANSPOSE(MMULT('Yield Curve'!$B$21:$H$23,TRANSPOSE(B136:H136)))</f>
        <v>5.4755452611899447</v>
      </c>
      <c r="L136">
        <v>-0.43512275582010895</v>
      </c>
      <c r="M136">
        <v>-2.3237649714118476</v>
      </c>
      <c r="N136">
        <f t="array" ref="N136:P136">TRANSPOSE(MMULT('Yield Curve'!$B$37:$H$39,TRANSPOSE(B136:H136)))</f>
        <v>4.8428218419477806</v>
      </c>
      <c r="O136">
        <v>0.41414566099620842</v>
      </c>
      <c r="P136">
        <v>-8.7195895305379523E-2</v>
      </c>
    </row>
    <row r="137" spans="1:16" x14ac:dyDescent="0.25">
      <c r="A137" s="10">
        <v>36982</v>
      </c>
      <c r="B137">
        <f>VLOOKUP($A137,_FRED!I$8:J$400,2,FALSE)</f>
        <v>3.74</v>
      </c>
      <c r="C137">
        <f>VLOOKUP($A137,_FRED!K$8:L$400,2,FALSE)</f>
        <v>3.76</v>
      </c>
      <c r="D137">
        <f>VLOOKUP($A137,_FRED!M$8:N$400,2,FALSE)</f>
        <v>3.77</v>
      </c>
      <c r="E137">
        <f>VLOOKUP($A137,_FRED!O$8:P$400,2,FALSE)</f>
        <v>4.43</v>
      </c>
      <c r="F137">
        <f>VLOOKUP($A137,_FRED!Q$8:R$400,2,FALSE)</f>
        <v>4.84</v>
      </c>
      <c r="G137">
        <f>IFERROR(VLOOKUP($A137,_FRED!S$8:T$400,2,FALSE),0)</f>
        <v>5.14</v>
      </c>
      <c r="H137">
        <f>VLOOKUP($A137,_FRED!U$8:V$400,2,FALSE)</f>
        <v>5.28</v>
      </c>
      <c r="I137">
        <f>VLOOKUP($A137,_FRED!W$8:X$400,2,FALSE)</f>
        <v>5.84</v>
      </c>
      <c r="J137">
        <f>VLOOKUP($A137,_FRED!Y$8:Z$400,2,FALSE)</f>
        <v>5.7</v>
      </c>
      <c r="K137">
        <f t="array" ref="K137:M137">TRANSPOSE(MMULT('Yield Curve'!$B$21:$H$23,TRANSPOSE(B137:H137)))</f>
        <v>5.9151262371503925</v>
      </c>
      <c r="L137">
        <v>-2.2834539643980873</v>
      </c>
      <c r="M137">
        <v>-1.9938930026889352</v>
      </c>
      <c r="N137">
        <f t="array" ref="N137:P137">TRANSPOSE(MMULT('Yield Curve'!$B$37:$H$39,TRANSPOSE(B137:H137)))</f>
        <v>4.6228109959553301</v>
      </c>
      <c r="O137">
        <v>1.7661863902512249</v>
      </c>
      <c r="P137">
        <v>0.43645130872330906</v>
      </c>
    </row>
    <row r="138" spans="1:16" x14ac:dyDescent="0.25">
      <c r="A138" s="10">
        <v>37073</v>
      </c>
      <c r="B138">
        <f>VLOOKUP($A138,_FRED!I$8:J$400,2,FALSE)</f>
        <v>3.28</v>
      </c>
      <c r="C138">
        <f>VLOOKUP($A138,_FRED!K$8:L$400,2,FALSE)</f>
        <v>3.26</v>
      </c>
      <c r="D138">
        <f>VLOOKUP($A138,_FRED!M$8:N$400,2,FALSE)</f>
        <v>3.34</v>
      </c>
      <c r="E138">
        <f>VLOOKUP($A138,_FRED!O$8:P$400,2,FALSE)</f>
        <v>3.97</v>
      </c>
      <c r="F138">
        <f>VLOOKUP($A138,_FRED!Q$8:R$400,2,FALSE)</f>
        <v>4.51</v>
      </c>
      <c r="G138">
        <f>IFERROR(VLOOKUP($A138,_FRED!S$8:T$400,2,FALSE),0)</f>
        <v>4.83</v>
      </c>
      <c r="H138">
        <f>VLOOKUP($A138,_FRED!U$8:V$400,2,FALSE)</f>
        <v>5</v>
      </c>
      <c r="I138">
        <f>VLOOKUP($A138,_FRED!W$8:X$400,2,FALSE)</f>
        <v>5.62</v>
      </c>
      <c r="J138">
        <f>VLOOKUP($A138,_FRED!Y$8:Z$400,2,FALSE)</f>
        <v>5.53</v>
      </c>
      <c r="K138">
        <f t="array" ref="K138:M138">TRANSPOSE(MMULT('Yield Curve'!$B$21:$H$23,TRANSPOSE(B138:H138)))</f>
        <v>5.7437983505295067</v>
      </c>
      <c r="L138">
        <v>-2.5419658995599783</v>
      </c>
      <c r="M138">
        <v>-2.4808238650062471</v>
      </c>
      <c r="N138">
        <f t="array" ref="N138:P138">TRANSPOSE(MMULT('Yield Curve'!$B$37:$H$39,TRANSPOSE(B138:H138)))</f>
        <v>4.253711005858559</v>
      </c>
      <c r="O138">
        <v>1.9788664465805339</v>
      </c>
      <c r="P138">
        <v>0.4558726496058827</v>
      </c>
    </row>
    <row r="139" spans="1:16" x14ac:dyDescent="0.25">
      <c r="A139" s="10">
        <v>37165</v>
      </c>
      <c r="B139">
        <f>VLOOKUP($A139,_FRED!I$8:J$400,2,FALSE)</f>
        <v>1.95</v>
      </c>
      <c r="C139">
        <f>VLOOKUP($A139,_FRED!K$8:L$400,2,FALSE)</f>
        <v>1.98</v>
      </c>
      <c r="D139">
        <f>VLOOKUP($A139,_FRED!M$8:N$400,2,FALSE)</f>
        <v>2.25</v>
      </c>
      <c r="E139">
        <f>VLOOKUP($A139,_FRED!O$8:P$400,2,FALSE)</f>
        <v>3.32</v>
      </c>
      <c r="F139">
        <f>VLOOKUP($A139,_FRED!Q$8:R$400,2,FALSE)</f>
        <v>4.08</v>
      </c>
      <c r="G139">
        <f>IFERROR(VLOOKUP($A139,_FRED!S$8:T$400,2,FALSE),0)</f>
        <v>4.5199999999999996</v>
      </c>
      <c r="H139">
        <f>VLOOKUP($A139,_FRED!U$8:V$400,2,FALSE)</f>
        <v>4.76</v>
      </c>
      <c r="I139">
        <f>VLOOKUP($A139,_FRED!W$8:X$400,2,FALSE)</f>
        <v>5.47</v>
      </c>
      <c r="J139">
        <f>VLOOKUP($A139,_FRED!Y$8:Z$400,2,FALSE)</f>
        <v>5.3</v>
      </c>
      <c r="K139">
        <f t="array" ref="K139:M139">TRANSPOSE(MMULT('Yield Curve'!$B$21:$H$23,TRANSPOSE(B139:H139)))</f>
        <v>5.7412835975429477</v>
      </c>
      <c r="L139">
        <v>-4.0097940063552304</v>
      </c>
      <c r="M139">
        <v>-2.6576335236743702</v>
      </c>
      <c r="N139">
        <f t="array" ref="N139:P139">TRANSPOSE(MMULT('Yield Curve'!$B$37:$H$39,TRANSPOSE(B139:H139)))</f>
        <v>3.6399634431912107</v>
      </c>
      <c r="O139">
        <v>3.0704492102348357</v>
      </c>
      <c r="P139">
        <v>0.83708233845309765</v>
      </c>
    </row>
    <row r="140" spans="1:16" x14ac:dyDescent="0.25">
      <c r="A140" s="10">
        <v>37257</v>
      </c>
      <c r="B140">
        <f>VLOOKUP($A140,_FRED!I$8:J$400,2,FALSE)</f>
        <v>1.75</v>
      </c>
      <c r="C140">
        <f>VLOOKUP($A140,_FRED!K$8:L$400,2,FALSE)</f>
        <v>1.9</v>
      </c>
      <c r="D140">
        <f>VLOOKUP($A140,_FRED!M$8:N$400,2,FALSE)</f>
        <v>2.3199999999999998</v>
      </c>
      <c r="E140">
        <f>VLOOKUP($A140,_FRED!O$8:P$400,2,FALSE)</f>
        <v>3.75</v>
      </c>
      <c r="F140">
        <f>VLOOKUP($A140,_FRED!Q$8:R$400,2,FALSE)</f>
        <v>4.46</v>
      </c>
      <c r="G140">
        <f>IFERROR(VLOOKUP($A140,_FRED!S$8:T$400,2,FALSE),0)</f>
        <v>4.88</v>
      </c>
      <c r="H140">
        <f>VLOOKUP($A140,_FRED!U$8:V$400,2,FALSE)</f>
        <v>5.08</v>
      </c>
      <c r="I140">
        <f>VLOOKUP($A140,_FRED!W$8:X$400,2,FALSE)</f>
        <v>5.74</v>
      </c>
      <c r="J140">
        <f>VLOOKUP($A140,_FRED!Y$8:Z$400,2,FALSE)</f>
        <v>5.43</v>
      </c>
      <c r="K140">
        <f t="array" ref="K140:M140">TRANSPOSE(MMULT('Yield Curve'!$B$21:$H$23,TRANSPOSE(B140:H140)))</f>
        <v>5.939696734350278</v>
      </c>
      <c r="L140">
        <v>-4.6197877958978104</v>
      </c>
      <c r="M140">
        <v>-1.156960873193178</v>
      </c>
      <c r="N140">
        <f t="array" ref="N140:P140">TRANSPOSE(MMULT('Yield Curve'!$B$37:$H$39,TRANSPOSE(B140:H140)))</f>
        <v>3.8951029889500548</v>
      </c>
      <c r="O140">
        <v>3.4540946799026178</v>
      </c>
      <c r="P140">
        <v>1.1703122454966413</v>
      </c>
    </row>
    <row r="141" spans="1:16" x14ac:dyDescent="0.25">
      <c r="A141" s="10">
        <v>37347</v>
      </c>
      <c r="B141">
        <f>VLOOKUP($A141,_FRED!I$8:J$400,2,FALSE)</f>
        <v>1.75</v>
      </c>
      <c r="C141">
        <f>VLOOKUP($A141,_FRED!K$8:L$400,2,FALSE)</f>
        <v>1.91</v>
      </c>
      <c r="D141">
        <f>VLOOKUP($A141,_FRED!M$8:N$400,2,FALSE)</f>
        <v>2.35</v>
      </c>
      <c r="E141">
        <f>VLOOKUP($A141,_FRED!O$8:P$400,2,FALSE)</f>
        <v>3.77</v>
      </c>
      <c r="F141">
        <f>VLOOKUP($A141,_FRED!Q$8:R$400,2,FALSE)</f>
        <v>4.45</v>
      </c>
      <c r="G141">
        <f>IFERROR(VLOOKUP($A141,_FRED!S$8:T$400,2,FALSE),0)</f>
        <v>4.8499999999999996</v>
      </c>
      <c r="H141">
        <f>VLOOKUP($A141,_FRED!U$8:V$400,2,FALSE)</f>
        <v>5.1100000000000003</v>
      </c>
      <c r="I141">
        <f>VLOOKUP($A141,_FRED!W$8:X$400,2,FALSE)</f>
        <v>5.77</v>
      </c>
      <c r="J141" t="e">
        <f>VLOOKUP($A141,_FRED!Y$8:Z$400,2,FALSE)</f>
        <v>#N/A</v>
      </c>
      <c r="K141">
        <f t="array" ref="K141:M141">TRANSPOSE(MMULT('Yield Curve'!$B$21:$H$23,TRANSPOSE(B141:H141)))</f>
        <v>5.9314083784108007</v>
      </c>
      <c r="L141">
        <v>-4.5922931862354517</v>
      </c>
      <c r="M141">
        <v>-1.133569530222065</v>
      </c>
      <c r="N141">
        <f t="array" ref="N141:P141">TRANSPOSE(MMULT('Yield Curve'!$B$37:$H$39,TRANSPOSE(B141:H141)))</f>
        <v>3.9042633972128029</v>
      </c>
      <c r="O141">
        <v>3.4385013079642435</v>
      </c>
      <c r="P141">
        <v>1.1312237629311399</v>
      </c>
    </row>
    <row r="142" spans="1:16" x14ac:dyDescent="0.25">
      <c r="A142" s="10">
        <v>37438</v>
      </c>
      <c r="B142">
        <f>VLOOKUP($A142,_FRED!I$8:J$400,2,FALSE)</f>
        <v>1.67</v>
      </c>
      <c r="C142">
        <f>VLOOKUP($A142,_FRED!K$8:L$400,2,FALSE)</f>
        <v>1.67</v>
      </c>
      <c r="D142">
        <f>VLOOKUP($A142,_FRED!M$8:N$400,2,FALSE)</f>
        <v>1.81</v>
      </c>
      <c r="E142">
        <f>VLOOKUP($A142,_FRED!O$8:P$400,2,FALSE)</f>
        <v>2.63</v>
      </c>
      <c r="F142">
        <f>VLOOKUP($A142,_FRED!Q$8:R$400,2,FALSE)</f>
        <v>3.36</v>
      </c>
      <c r="G142">
        <f>IFERROR(VLOOKUP($A142,_FRED!S$8:T$400,2,FALSE),0)</f>
        <v>3.9</v>
      </c>
      <c r="H142">
        <f>VLOOKUP($A142,_FRED!U$8:V$400,2,FALSE)</f>
        <v>4.2699999999999996</v>
      </c>
      <c r="I142">
        <f>VLOOKUP($A142,_FRED!W$8:X$400,2,FALSE)</f>
        <v>5.2</v>
      </c>
      <c r="J142" t="e">
        <f>VLOOKUP($A142,_FRED!Y$8:Z$400,2,FALSE)</f>
        <v>#N/A</v>
      </c>
      <c r="K142">
        <f t="array" ref="K142:M142">TRANSPOSE(MMULT('Yield Curve'!$B$21:$H$23,TRANSPOSE(B142:H142)))</f>
        <v>5.3692304415227738</v>
      </c>
      <c r="L142">
        <v>-3.6729966091925346</v>
      </c>
      <c r="M142">
        <v>-4.2260937758080033</v>
      </c>
      <c r="N142">
        <f t="array" ref="N142:P142">TRANSPOSE(MMULT('Yield Curve'!$B$37:$H$39,TRANSPOSE(B142:H142)))</f>
        <v>3.0945114835457814</v>
      </c>
      <c r="O142">
        <v>2.9034679992909096</v>
      </c>
      <c r="P142">
        <v>0.50465264934273701</v>
      </c>
    </row>
    <row r="143" spans="1:16" x14ac:dyDescent="0.25">
      <c r="A143" s="10">
        <v>37530</v>
      </c>
      <c r="B143">
        <f>VLOOKUP($A143,_FRED!I$8:J$400,2,FALSE)</f>
        <v>1.37</v>
      </c>
      <c r="C143">
        <f>VLOOKUP($A143,_FRED!K$8:L$400,2,FALSE)</f>
        <v>1.39</v>
      </c>
      <c r="D143">
        <f>VLOOKUP($A143,_FRED!M$8:N$400,2,FALSE)</f>
        <v>1.53</v>
      </c>
      <c r="E143">
        <f>VLOOKUP($A143,_FRED!O$8:P$400,2,FALSE)</f>
        <v>2.27</v>
      </c>
      <c r="F143">
        <f>VLOOKUP($A143,_FRED!Q$8:R$400,2,FALSE)</f>
        <v>3.01</v>
      </c>
      <c r="G143">
        <f>IFERROR(VLOOKUP($A143,_FRED!S$8:T$400,2,FALSE),0)</f>
        <v>3.6</v>
      </c>
      <c r="H143">
        <f>VLOOKUP($A143,_FRED!U$8:V$400,2,FALSE)</f>
        <v>4</v>
      </c>
      <c r="I143">
        <f>VLOOKUP($A143,_FRED!W$8:X$400,2,FALSE)</f>
        <v>5.0199999999999996</v>
      </c>
      <c r="J143" t="e">
        <f>VLOOKUP($A143,_FRED!Y$8:Z$400,2,FALSE)</f>
        <v>#N/A</v>
      </c>
      <c r="K143">
        <f t="array" ref="K143:M143">TRANSPOSE(MMULT('Yield Curve'!$B$21:$H$23,TRANSPOSE(B143:H143)))</f>
        <v>5.1420313839366454</v>
      </c>
      <c r="L143">
        <v>-3.6588007205130797</v>
      </c>
      <c r="M143">
        <v>-4.6552658226328258</v>
      </c>
      <c r="N143">
        <f t="array" ref="N143:P143">TRANSPOSE(MMULT('Yield Curve'!$B$37:$H$39,TRANSPOSE(B143:H143)))</f>
        <v>2.7896007945362209</v>
      </c>
      <c r="O143">
        <v>2.9172303868148797</v>
      </c>
      <c r="P143">
        <v>0.42981320621878316</v>
      </c>
    </row>
    <row r="144" spans="1:16" x14ac:dyDescent="0.25">
      <c r="A144" s="10">
        <v>37622</v>
      </c>
      <c r="B144">
        <f>VLOOKUP($A144,_FRED!I$8:J$400,2,FALSE)</f>
        <v>1.17</v>
      </c>
      <c r="C144">
        <f>VLOOKUP($A144,_FRED!K$8:L$400,2,FALSE)</f>
        <v>1.19</v>
      </c>
      <c r="D144">
        <f>VLOOKUP($A144,_FRED!M$8:N$400,2,FALSE)</f>
        <v>1.3</v>
      </c>
      <c r="E144">
        <f>VLOOKUP($A144,_FRED!O$8:P$400,2,FALSE)</f>
        <v>2.0699999999999998</v>
      </c>
      <c r="F144">
        <f>VLOOKUP($A144,_FRED!Q$8:R$400,2,FALSE)</f>
        <v>2.91</v>
      </c>
      <c r="G144">
        <f>IFERROR(VLOOKUP($A144,_FRED!S$8:T$400,2,FALSE),0)</f>
        <v>3.47</v>
      </c>
      <c r="H144">
        <f>VLOOKUP($A144,_FRED!U$8:V$400,2,FALSE)</f>
        <v>3.92</v>
      </c>
      <c r="I144">
        <f>VLOOKUP($A144,_FRED!W$8:X$400,2,FALSE)</f>
        <v>4.9000000000000004</v>
      </c>
      <c r="J144" t="e">
        <f>VLOOKUP($A144,_FRED!Y$8:Z$400,2,FALSE)</f>
        <v>#N/A</v>
      </c>
      <c r="K144">
        <f t="array" ref="K144:M144">TRANSPOSE(MMULT('Yield Curve'!$B$21:$H$23,TRANSPOSE(B144:H144)))</f>
        <v>5.1399824022452112</v>
      </c>
      <c r="L144">
        <v>-3.8500255792315343</v>
      </c>
      <c r="M144">
        <v>-5.0191481307866557</v>
      </c>
      <c r="N144">
        <f t="array" ref="N144:P144">TRANSPOSE(MMULT('Yield Curve'!$B$37:$H$39,TRANSPOSE(B144:H144)))</f>
        <v>2.6401831472433859</v>
      </c>
      <c r="O144">
        <v>3.0722915189695481</v>
      </c>
      <c r="P144">
        <v>0.44856054679715029</v>
      </c>
    </row>
    <row r="145" spans="1:16" x14ac:dyDescent="0.25">
      <c r="A145" s="10">
        <v>37712</v>
      </c>
      <c r="B145">
        <f>VLOOKUP($A145,_FRED!I$8:J$400,2,FALSE)</f>
        <v>1.06</v>
      </c>
      <c r="C145">
        <f>VLOOKUP($A145,_FRED!K$8:L$400,2,FALSE)</f>
        <v>1.07</v>
      </c>
      <c r="D145">
        <f>VLOOKUP($A145,_FRED!M$8:N$400,2,FALSE)</f>
        <v>1.1499999999999999</v>
      </c>
      <c r="E145">
        <f>VLOOKUP($A145,_FRED!O$8:P$400,2,FALSE)</f>
        <v>1.77</v>
      </c>
      <c r="F145">
        <f>VLOOKUP($A145,_FRED!Q$8:R$400,2,FALSE)</f>
        <v>2.57</v>
      </c>
      <c r="G145">
        <f>IFERROR(VLOOKUP($A145,_FRED!S$8:T$400,2,FALSE),0)</f>
        <v>3.13</v>
      </c>
      <c r="H145">
        <f>VLOOKUP($A145,_FRED!U$8:V$400,2,FALSE)</f>
        <v>3.62</v>
      </c>
      <c r="I145">
        <f>VLOOKUP($A145,_FRED!W$8:X$400,2,FALSE)</f>
        <v>4.59</v>
      </c>
      <c r="J145" t="e">
        <f>VLOOKUP($A145,_FRED!Y$8:Z$400,2,FALSE)</f>
        <v>#N/A</v>
      </c>
      <c r="K145">
        <f t="array" ref="K145:M145">TRANSPOSE(MMULT('Yield Curve'!$B$21:$H$23,TRANSPOSE(B145:H145)))</f>
        <v>4.8182992288873665</v>
      </c>
      <c r="L145">
        <v>-3.5427245672745733</v>
      </c>
      <c r="M145">
        <v>-5.3544251859765586</v>
      </c>
      <c r="N145">
        <f t="array" ref="N145:P145">TRANSPOSE(MMULT('Yield Curve'!$B$37:$H$39,TRANSPOSE(B145:H145)))</f>
        <v>2.3747816762487197</v>
      </c>
      <c r="O145">
        <v>2.8659839413527171</v>
      </c>
      <c r="P145">
        <v>0.29746718139637851</v>
      </c>
    </row>
    <row r="146" spans="1:16" x14ac:dyDescent="0.25">
      <c r="A146" s="10">
        <v>37803</v>
      </c>
      <c r="B146">
        <f>VLOOKUP($A146,_FRED!I$8:J$400,2,FALSE)</f>
        <v>0.95</v>
      </c>
      <c r="C146">
        <f>VLOOKUP($A146,_FRED!K$8:L$400,2,FALSE)</f>
        <v>1.02</v>
      </c>
      <c r="D146">
        <f>VLOOKUP($A146,_FRED!M$8:N$400,2,FALSE)</f>
        <v>1.22</v>
      </c>
      <c r="E146">
        <f>VLOOKUP($A146,_FRED!O$8:P$400,2,FALSE)</f>
        <v>2.2000000000000002</v>
      </c>
      <c r="F146">
        <f>VLOOKUP($A146,_FRED!Q$8:R$400,2,FALSE)</f>
        <v>3.14</v>
      </c>
      <c r="G146">
        <f>IFERROR(VLOOKUP($A146,_FRED!S$8:T$400,2,FALSE),0)</f>
        <v>3.72</v>
      </c>
      <c r="H146">
        <f>VLOOKUP($A146,_FRED!U$8:V$400,2,FALSE)</f>
        <v>4.2300000000000004</v>
      </c>
      <c r="I146">
        <f>VLOOKUP($A146,_FRED!W$8:X$400,2,FALSE)</f>
        <v>5.17</v>
      </c>
      <c r="J146" t="e">
        <f>VLOOKUP($A146,_FRED!Y$8:Z$400,2,FALSE)</f>
        <v>#N/A</v>
      </c>
      <c r="K146">
        <f t="array" ref="K146:M146">TRANSPOSE(MMULT('Yield Curve'!$B$21:$H$23,TRANSPOSE(B146:H146)))</f>
        <v>5.5279880027376755</v>
      </c>
      <c r="L146">
        <v>-4.5230587803238747</v>
      </c>
      <c r="M146">
        <v>-4.9703268422498947</v>
      </c>
      <c r="N146">
        <f t="array" ref="N146:P146">TRANSPOSE(MMULT('Yield Curve'!$B$37:$H$39,TRANSPOSE(B146:H146)))</f>
        <v>2.7742564881379046</v>
      </c>
      <c r="O146">
        <v>3.5687801797856773</v>
      </c>
      <c r="P146">
        <v>0.62603560773737943</v>
      </c>
    </row>
    <row r="147" spans="1:16" x14ac:dyDescent="0.25">
      <c r="A147" s="10">
        <v>37895</v>
      </c>
      <c r="B147">
        <f>VLOOKUP($A147,_FRED!I$8:J$400,2,FALSE)</f>
        <v>0.94</v>
      </c>
      <c r="C147">
        <f>VLOOKUP($A147,_FRED!K$8:L$400,2,FALSE)</f>
        <v>1.02</v>
      </c>
      <c r="D147">
        <f>VLOOKUP($A147,_FRED!M$8:N$400,2,FALSE)</f>
        <v>1.3</v>
      </c>
      <c r="E147">
        <f>VLOOKUP($A147,_FRED!O$8:P$400,2,FALSE)</f>
        <v>2.38</v>
      </c>
      <c r="F147">
        <f>VLOOKUP($A147,_FRED!Q$8:R$400,2,FALSE)</f>
        <v>3.24</v>
      </c>
      <c r="G147">
        <f>IFERROR(VLOOKUP($A147,_FRED!S$8:T$400,2,FALSE),0)</f>
        <v>3.78</v>
      </c>
      <c r="H147">
        <f>VLOOKUP($A147,_FRED!U$8:V$400,2,FALSE)</f>
        <v>4.29</v>
      </c>
      <c r="I147">
        <f>VLOOKUP($A147,_FRED!W$8:X$400,2,FALSE)</f>
        <v>5.16</v>
      </c>
      <c r="J147" t="e">
        <f>VLOOKUP($A147,_FRED!Y$8:Z$400,2,FALSE)</f>
        <v>#N/A</v>
      </c>
      <c r="K147">
        <f t="array" ref="K147:M147">TRANSPOSE(MMULT('Yield Curve'!$B$21:$H$23,TRANSPOSE(B147:H147)))</f>
        <v>5.4690509350501904</v>
      </c>
      <c r="L147">
        <v>-4.564052967192608</v>
      </c>
      <c r="M147">
        <v>-4.1913336460899444</v>
      </c>
      <c r="N147">
        <f t="array" ref="N147:P147">TRANSPOSE(MMULT('Yield Curve'!$B$37:$H$39,TRANSPOSE(B147:H147)))</f>
        <v>2.8540088404310406</v>
      </c>
      <c r="O147">
        <v>3.5671257751352741</v>
      </c>
      <c r="P147">
        <v>0.70667032741803171</v>
      </c>
    </row>
    <row r="148" spans="1:16" x14ac:dyDescent="0.25">
      <c r="A148" s="10">
        <v>37987</v>
      </c>
      <c r="B148">
        <f>VLOOKUP($A148,_FRED!I$8:J$400,2,FALSE)</f>
        <v>0.93</v>
      </c>
      <c r="C148">
        <f>VLOOKUP($A148,_FRED!K$8:L$400,2,FALSE)</f>
        <v>1</v>
      </c>
      <c r="D148">
        <f>VLOOKUP($A148,_FRED!M$8:N$400,2,FALSE)</f>
        <v>1.22</v>
      </c>
      <c r="E148">
        <f>VLOOKUP($A148,_FRED!O$8:P$400,2,FALSE)</f>
        <v>2.16</v>
      </c>
      <c r="F148">
        <f>VLOOKUP($A148,_FRED!Q$8:R$400,2,FALSE)</f>
        <v>2.98</v>
      </c>
      <c r="G148">
        <f>IFERROR(VLOOKUP($A148,_FRED!S$8:T$400,2,FALSE),0)</f>
        <v>3.5</v>
      </c>
      <c r="H148">
        <f>VLOOKUP($A148,_FRED!U$8:V$400,2,FALSE)</f>
        <v>4.01</v>
      </c>
      <c r="I148">
        <f>VLOOKUP($A148,_FRED!W$8:X$400,2,FALSE)</f>
        <v>4.88</v>
      </c>
      <c r="J148" t="e">
        <f>VLOOKUP($A148,_FRED!Y$8:Z$400,2,FALSE)</f>
        <v>#N/A</v>
      </c>
      <c r="K148">
        <f t="array" ref="K148:M148">TRANSPOSE(MMULT('Yield Curve'!$B$21:$H$23,TRANSPOSE(B148:H148)))</f>
        <v>5.1546066553392071</v>
      </c>
      <c r="L148">
        <v>-4.1917811232634001</v>
      </c>
      <c r="M148">
        <v>-4.3660704969768798</v>
      </c>
      <c r="N148">
        <f t="array" ref="N148:P148">TRANSPOSE(MMULT('Yield Curve'!$B$37:$H$39,TRANSPOSE(B148:H148)))</f>
        <v>2.651611249706376</v>
      </c>
      <c r="O148">
        <v>3.3012243422000305</v>
      </c>
      <c r="P148">
        <v>0.57947544778691906</v>
      </c>
    </row>
    <row r="149" spans="1:16" x14ac:dyDescent="0.25">
      <c r="A149" s="10">
        <v>38078</v>
      </c>
      <c r="B149">
        <f>VLOOKUP($A149,_FRED!I$8:J$400,2,FALSE)</f>
        <v>1.1000000000000001</v>
      </c>
      <c r="C149">
        <f>VLOOKUP($A149,_FRED!K$8:L$400,2,FALSE)</f>
        <v>1.36</v>
      </c>
      <c r="D149">
        <f>VLOOKUP($A149,_FRED!M$8:N$400,2,FALSE)</f>
        <v>1.78</v>
      </c>
      <c r="E149">
        <f>VLOOKUP($A149,_FRED!O$8:P$400,2,FALSE)</f>
        <v>2.97</v>
      </c>
      <c r="F149">
        <f>VLOOKUP($A149,_FRED!Q$8:R$400,2,FALSE)</f>
        <v>3.72</v>
      </c>
      <c r="G149">
        <f>IFERROR(VLOOKUP($A149,_FRED!S$8:T$400,2,FALSE),0)</f>
        <v>4.18</v>
      </c>
      <c r="H149">
        <f>VLOOKUP($A149,_FRED!U$8:V$400,2,FALSE)</f>
        <v>4.5999999999999996</v>
      </c>
      <c r="I149">
        <f>VLOOKUP($A149,_FRED!W$8:X$400,2,FALSE)</f>
        <v>5.36</v>
      </c>
      <c r="J149" t="e">
        <f>VLOOKUP($A149,_FRED!Y$8:Z$400,2,FALSE)</f>
        <v>#N/A</v>
      </c>
      <c r="K149">
        <f t="array" ref="K149:M149">TRANSPOSE(MMULT('Yield Curve'!$B$21:$H$23,TRANSPOSE(B149:H149)))</f>
        <v>5.5202798011541452</v>
      </c>
      <c r="L149">
        <v>-4.5672644595967569</v>
      </c>
      <c r="M149">
        <v>-2.3456093996120675</v>
      </c>
      <c r="N149">
        <f t="array" ref="N149:P149">TRANSPOSE(MMULT('Yield Curve'!$B$37:$H$39,TRANSPOSE(B149:H149)))</f>
        <v>3.2688538398800406</v>
      </c>
      <c r="O149">
        <v>3.4907896215505807</v>
      </c>
      <c r="P149">
        <v>0.90493469477512489</v>
      </c>
    </row>
    <row r="150" spans="1:16" x14ac:dyDescent="0.25">
      <c r="A150" s="10">
        <v>38169</v>
      </c>
      <c r="B150">
        <f>VLOOKUP($A150,_FRED!I$8:J$400,2,FALSE)</f>
        <v>1.51</v>
      </c>
      <c r="C150">
        <f>VLOOKUP($A150,_FRED!K$8:L$400,2,FALSE)</f>
        <v>1.79</v>
      </c>
      <c r="D150">
        <f>VLOOKUP($A150,_FRED!M$8:N$400,2,FALSE)</f>
        <v>2.08</v>
      </c>
      <c r="E150">
        <f>VLOOKUP($A150,_FRED!O$8:P$400,2,FALSE)</f>
        <v>2.92</v>
      </c>
      <c r="F150">
        <f>VLOOKUP($A150,_FRED!Q$8:R$400,2,FALSE)</f>
        <v>3.51</v>
      </c>
      <c r="G150">
        <f>IFERROR(VLOOKUP($A150,_FRED!S$8:T$400,2,FALSE),0)</f>
        <v>3.92</v>
      </c>
      <c r="H150">
        <f>VLOOKUP($A150,_FRED!U$8:V$400,2,FALSE)</f>
        <v>4.3</v>
      </c>
      <c r="I150">
        <f>VLOOKUP($A150,_FRED!W$8:X$400,2,FALSE)</f>
        <v>5.07</v>
      </c>
      <c r="J150" t="e">
        <f>VLOOKUP($A150,_FRED!Y$8:Z$400,2,FALSE)</f>
        <v>#N/A</v>
      </c>
      <c r="K150">
        <f t="array" ref="K150:M150">TRANSPOSE(MMULT('Yield Curve'!$B$21:$H$23,TRANSPOSE(B150:H150)))</f>
        <v>5.0595550539485252</v>
      </c>
      <c r="L150">
        <v>-3.5397364699813756</v>
      </c>
      <c r="M150">
        <v>-2.33580405582744</v>
      </c>
      <c r="N150">
        <f t="array" ref="N150:P150">TRANSPOSE(MMULT('Yield Curve'!$B$37:$H$39,TRANSPOSE(B150:H150)))</f>
        <v>3.2146112529101538</v>
      </c>
      <c r="O150">
        <v>2.7359235578978556</v>
      </c>
      <c r="P150">
        <v>0.60778063274219685</v>
      </c>
    </row>
    <row r="151" spans="1:16" x14ac:dyDescent="0.25">
      <c r="A151" s="10">
        <v>38261</v>
      </c>
      <c r="B151">
        <f>VLOOKUP($A151,_FRED!I$8:J$400,2,FALSE)</f>
        <v>2.0499999999999998</v>
      </c>
      <c r="C151">
        <f>VLOOKUP($A151,_FRED!K$8:L$400,2,FALSE)</f>
        <v>2.2999999999999998</v>
      </c>
      <c r="D151">
        <f>VLOOKUP($A151,_FRED!M$8:N$400,2,FALSE)</f>
        <v>2.4700000000000002</v>
      </c>
      <c r="E151">
        <f>VLOOKUP($A151,_FRED!O$8:P$400,2,FALSE)</f>
        <v>3.06</v>
      </c>
      <c r="F151">
        <f>VLOOKUP($A151,_FRED!Q$8:R$400,2,FALSE)</f>
        <v>3.49</v>
      </c>
      <c r="G151">
        <f>IFERROR(VLOOKUP($A151,_FRED!S$8:T$400,2,FALSE),0)</f>
        <v>3.86</v>
      </c>
      <c r="H151">
        <f>VLOOKUP($A151,_FRED!U$8:V$400,2,FALSE)</f>
        <v>4.18</v>
      </c>
      <c r="I151">
        <f>VLOOKUP($A151,_FRED!W$8:X$400,2,FALSE)</f>
        <v>4.87</v>
      </c>
      <c r="J151" t="e">
        <f>VLOOKUP($A151,_FRED!Y$8:Z$400,2,FALSE)</f>
        <v>#N/A</v>
      </c>
      <c r="K151">
        <f t="array" ref="K151:M151">TRANSPOSE(MMULT('Yield Curve'!$B$21:$H$23,TRANSPOSE(B151:H151)))</f>
        <v>4.8002130116969299</v>
      </c>
      <c r="L151">
        <v>-2.658917259516949</v>
      </c>
      <c r="M151">
        <v>-2.2263826992575222</v>
      </c>
      <c r="N151">
        <f t="array" ref="N151:P151">TRANSPOSE(MMULT('Yield Curve'!$B$37:$H$39,TRANSPOSE(B151:H151)))</f>
        <v>3.3226522266745637</v>
      </c>
      <c r="O151">
        <v>2.0807672854850061</v>
      </c>
      <c r="P151">
        <v>0.38059691455708755</v>
      </c>
    </row>
    <row r="152" spans="1:16" x14ac:dyDescent="0.25">
      <c r="A152" s="10">
        <v>38353</v>
      </c>
      <c r="B152">
        <f>VLOOKUP($A152,_FRED!I$8:J$400,2,FALSE)</f>
        <v>2.59</v>
      </c>
      <c r="C152">
        <f>VLOOKUP($A152,_FRED!K$8:L$400,2,FALSE)</f>
        <v>2.88</v>
      </c>
      <c r="D152">
        <f>VLOOKUP($A152,_FRED!M$8:N$400,2,FALSE)</f>
        <v>3.07</v>
      </c>
      <c r="E152">
        <f>VLOOKUP($A152,_FRED!O$8:P$400,2,FALSE)</f>
        <v>3.62</v>
      </c>
      <c r="F152">
        <f>VLOOKUP($A152,_FRED!Q$8:R$400,2,FALSE)</f>
        <v>3.89</v>
      </c>
      <c r="G152">
        <f>IFERROR(VLOOKUP($A152,_FRED!S$8:T$400,2,FALSE),0)</f>
        <v>4.0999999999999996</v>
      </c>
      <c r="H152">
        <f>VLOOKUP($A152,_FRED!U$8:V$400,2,FALSE)</f>
        <v>4.3</v>
      </c>
      <c r="I152">
        <f>VLOOKUP($A152,_FRED!W$8:X$400,2,FALSE)</f>
        <v>4.76</v>
      </c>
      <c r="J152" t="e">
        <f>VLOOKUP($A152,_FRED!Y$8:Z$400,2,FALSE)</f>
        <v>#N/A</v>
      </c>
      <c r="K152">
        <f t="array" ref="K152:M152">TRANSPOSE(MMULT('Yield Curve'!$B$21:$H$23,TRANSPOSE(B152:H152)))</f>
        <v>4.6199148641582903</v>
      </c>
      <c r="L152">
        <v>-2.0512599436551224</v>
      </c>
      <c r="M152">
        <v>-0.57352623489476784</v>
      </c>
      <c r="N152">
        <f t="array" ref="N152:P152">TRANSPOSE(MMULT('Yield Curve'!$B$37:$H$39,TRANSPOSE(B152:H152)))</f>
        <v>3.7057283375227166</v>
      </c>
      <c r="O152">
        <v>1.5542596888322184</v>
      </c>
      <c r="P152">
        <v>0.42317417921097888</v>
      </c>
    </row>
    <row r="153" spans="1:16" x14ac:dyDescent="0.25">
      <c r="A153" s="10">
        <v>38443</v>
      </c>
      <c r="B153">
        <f>VLOOKUP($A153,_FRED!I$8:J$400,2,FALSE)</f>
        <v>2.93</v>
      </c>
      <c r="C153">
        <f>VLOOKUP($A153,_FRED!K$8:L$400,2,FALSE)</f>
        <v>3.18</v>
      </c>
      <c r="D153">
        <f>VLOOKUP($A153,_FRED!M$8:N$400,2,FALSE)</f>
        <v>3.34</v>
      </c>
      <c r="E153">
        <f>VLOOKUP($A153,_FRED!O$8:P$400,2,FALSE)</f>
        <v>3.73</v>
      </c>
      <c r="F153">
        <f>VLOOKUP($A153,_FRED!Q$8:R$400,2,FALSE)</f>
        <v>3.87</v>
      </c>
      <c r="G153">
        <f>IFERROR(VLOOKUP($A153,_FRED!S$8:T$400,2,FALSE),0)</f>
        <v>3.98</v>
      </c>
      <c r="H153">
        <f>VLOOKUP($A153,_FRED!U$8:V$400,2,FALSE)</f>
        <v>4.16</v>
      </c>
      <c r="I153">
        <f>VLOOKUP($A153,_FRED!W$8:X$400,2,FALSE)</f>
        <v>4.55</v>
      </c>
      <c r="J153" t="e">
        <f>VLOOKUP($A153,_FRED!Y$8:Z$400,2,FALSE)</f>
        <v>#N/A</v>
      </c>
      <c r="K153">
        <f t="array" ref="K153:M153">TRANSPOSE(MMULT('Yield Curve'!$B$21:$H$23,TRANSPOSE(B153:H153)))</f>
        <v>4.3017005958189811</v>
      </c>
      <c r="L153">
        <v>-1.3837039218463327</v>
      </c>
      <c r="M153">
        <v>-7.0952737425342249E-2</v>
      </c>
      <c r="N153">
        <f t="array" ref="N153:P153">TRANSPOSE(MMULT('Yield Curve'!$B$37:$H$39,TRANSPOSE(B153:H153)))</f>
        <v>3.7494060149053459</v>
      </c>
      <c r="O153">
        <v>1.0403519940745469</v>
      </c>
      <c r="P153">
        <v>0.28685150733413156</v>
      </c>
    </row>
    <row r="154" spans="1:16" x14ac:dyDescent="0.25">
      <c r="A154" s="10">
        <v>38534</v>
      </c>
      <c r="B154">
        <f>VLOOKUP($A154,_FRED!I$8:J$400,2,FALSE)</f>
        <v>3.44</v>
      </c>
      <c r="C154">
        <f>VLOOKUP($A154,_FRED!K$8:L$400,2,FALSE)</f>
        <v>3.71</v>
      </c>
      <c r="D154">
        <f>VLOOKUP($A154,_FRED!M$8:N$400,2,FALSE)</f>
        <v>3.79</v>
      </c>
      <c r="E154">
        <f>VLOOKUP($A154,_FRED!O$8:P$400,2,FALSE)</f>
        <v>3.99</v>
      </c>
      <c r="F154">
        <f>VLOOKUP($A154,_FRED!Q$8:R$400,2,FALSE)</f>
        <v>4.04</v>
      </c>
      <c r="G154">
        <f>IFERROR(VLOOKUP($A154,_FRED!S$8:T$400,2,FALSE),0)</f>
        <v>4.1100000000000003</v>
      </c>
      <c r="H154">
        <f>VLOOKUP($A154,_FRED!U$8:V$400,2,FALSE)</f>
        <v>4.22</v>
      </c>
      <c r="I154">
        <f>VLOOKUP($A154,_FRED!W$8:X$400,2,FALSE)</f>
        <v>4.51</v>
      </c>
      <c r="J154" t="e">
        <f>VLOOKUP($A154,_FRED!Y$8:Z$400,2,FALSE)</f>
        <v>#N/A</v>
      </c>
      <c r="K154">
        <f t="array" ref="K154:M154">TRANSPOSE(MMULT('Yield Curve'!$B$21:$H$23,TRANSPOSE(B154:H154)))</f>
        <v>4.2528116792548971</v>
      </c>
      <c r="L154">
        <v>-0.76280196868611716</v>
      </c>
      <c r="M154">
        <v>0.15979359197220866</v>
      </c>
      <c r="N154">
        <f t="array" ref="N154:P154">TRANSPOSE(MMULT('Yield Curve'!$B$37:$H$39,TRANSPOSE(B154:H154)))</f>
        <v>3.9891758229126335</v>
      </c>
      <c r="O154">
        <v>0.57037442099730917</v>
      </c>
      <c r="P154">
        <v>0.15481545301218524</v>
      </c>
    </row>
    <row r="155" spans="1:16" x14ac:dyDescent="0.25">
      <c r="A155" s="10">
        <v>38626</v>
      </c>
      <c r="B155">
        <f>VLOOKUP($A155,_FRED!I$8:J$400,2,FALSE)</f>
        <v>3.91</v>
      </c>
      <c r="C155">
        <f>VLOOKUP($A155,_FRED!K$8:L$400,2,FALSE)</f>
        <v>4.25</v>
      </c>
      <c r="D155">
        <f>VLOOKUP($A155,_FRED!M$8:N$400,2,FALSE)</f>
        <v>4.29</v>
      </c>
      <c r="E155">
        <f>VLOOKUP($A155,_FRED!O$8:P$400,2,FALSE)</f>
        <v>4.37</v>
      </c>
      <c r="F155">
        <f>VLOOKUP($A155,_FRED!Q$8:R$400,2,FALSE)</f>
        <v>4.3899999999999997</v>
      </c>
      <c r="G155">
        <f>IFERROR(VLOOKUP($A155,_FRED!S$8:T$400,2,FALSE),0)</f>
        <v>4.43</v>
      </c>
      <c r="H155">
        <f>VLOOKUP($A155,_FRED!U$8:V$400,2,FALSE)</f>
        <v>4.49</v>
      </c>
      <c r="I155">
        <f>VLOOKUP($A155,_FRED!W$8:X$400,2,FALSE)</f>
        <v>4.7699999999999996</v>
      </c>
      <c r="J155" t="e">
        <f>VLOOKUP($A155,_FRED!Y$8:Z$400,2,FALSE)</f>
        <v>#N/A</v>
      </c>
      <c r="K155">
        <f t="array" ref="K155:M155">TRANSPOSE(MMULT('Yield Curve'!$B$21:$H$23,TRANSPOSE(B155:H155)))</f>
        <v>4.4512896228407071</v>
      </c>
      <c r="L155">
        <v>-0.43754363137172536</v>
      </c>
      <c r="M155">
        <v>0.40526632815556063</v>
      </c>
      <c r="N155">
        <f t="array" ref="N155:P155">TRANSPOSE(MMULT('Yield Curve'!$B$37:$H$39,TRANSPOSE(B155:H155)))</f>
        <v>4.3634045178448764</v>
      </c>
      <c r="O155">
        <v>0.31912428403941995</v>
      </c>
      <c r="P155">
        <v>0.10091005417271059</v>
      </c>
    </row>
    <row r="156" spans="1:16" x14ac:dyDescent="0.25">
      <c r="A156" s="10">
        <v>38718</v>
      </c>
      <c r="B156">
        <f>VLOOKUP($A156,_FRED!I$8:J$400,2,FALSE)</f>
        <v>4.51</v>
      </c>
      <c r="C156">
        <f>VLOOKUP($A156,_FRED!K$8:L$400,2,FALSE)</f>
        <v>4.66</v>
      </c>
      <c r="D156">
        <f>VLOOKUP($A156,_FRED!M$8:N$400,2,FALSE)</f>
        <v>4.6399999999999997</v>
      </c>
      <c r="E156">
        <f>VLOOKUP($A156,_FRED!O$8:P$400,2,FALSE)</f>
        <v>4.58</v>
      </c>
      <c r="F156">
        <f>VLOOKUP($A156,_FRED!Q$8:R$400,2,FALSE)</f>
        <v>4.55</v>
      </c>
      <c r="G156">
        <f>IFERROR(VLOOKUP($A156,_FRED!S$8:T$400,2,FALSE),0)</f>
        <v>4.5599999999999996</v>
      </c>
      <c r="H156">
        <f>VLOOKUP($A156,_FRED!U$8:V$400,2,FALSE)</f>
        <v>4.58</v>
      </c>
      <c r="I156">
        <f>VLOOKUP($A156,_FRED!W$8:X$400,2,FALSE)</f>
        <v>4.7699999999999996</v>
      </c>
      <c r="J156">
        <f>VLOOKUP($A156,_FRED!Y$8:Z$400,2,FALSE)</f>
        <v>4.66</v>
      </c>
      <c r="K156">
        <f t="array" ref="K156:M156">TRANSPOSE(MMULT('Yield Curve'!$B$21:$H$23,TRANSPOSE(B156:H156)))</f>
        <v>4.5308521126653298</v>
      </c>
      <c r="L156">
        <v>7.1447267582773311E-2</v>
      </c>
      <c r="M156">
        <v>0.11001842191201305</v>
      </c>
      <c r="N156">
        <f t="array" ref="N156:P156">TRANSPOSE(MMULT('Yield Curve'!$B$37:$H$39,TRANSPOSE(B156:H156)))</f>
        <v>4.582681634586752</v>
      </c>
      <c r="O156">
        <v>-5.0213998581578156E-2</v>
      </c>
      <c r="P156">
        <v>-4.0739985772197063E-2</v>
      </c>
    </row>
    <row r="157" spans="1:16" x14ac:dyDescent="0.25">
      <c r="A157" s="10">
        <v>38808</v>
      </c>
      <c r="B157">
        <f>VLOOKUP($A157,_FRED!I$8:J$400,2,FALSE)</f>
        <v>4.83</v>
      </c>
      <c r="C157">
        <f>VLOOKUP($A157,_FRED!K$8:L$400,2,FALSE)</f>
        <v>5.03</v>
      </c>
      <c r="D157">
        <f>VLOOKUP($A157,_FRED!M$8:N$400,2,FALSE)</f>
        <v>5.0199999999999996</v>
      </c>
      <c r="E157">
        <f>VLOOKUP($A157,_FRED!O$8:P$400,2,FALSE)</f>
        <v>4.99</v>
      </c>
      <c r="F157">
        <f>VLOOKUP($A157,_FRED!Q$8:R$400,2,FALSE)</f>
        <v>4.99</v>
      </c>
      <c r="G157">
        <f>IFERROR(VLOOKUP($A157,_FRED!S$8:T$400,2,FALSE),0)</f>
        <v>5.0199999999999996</v>
      </c>
      <c r="H157">
        <f>VLOOKUP($A157,_FRED!U$8:V$400,2,FALSE)</f>
        <v>5.07</v>
      </c>
      <c r="I157">
        <f>VLOOKUP($A157,_FRED!W$8:X$400,2,FALSE)</f>
        <v>5.29</v>
      </c>
      <c r="J157">
        <f>VLOOKUP($A157,_FRED!Y$8:Z$400,2,FALSE)</f>
        <v>5.14</v>
      </c>
      <c r="K157">
        <f t="array" ref="K157:M157">TRANSPOSE(MMULT('Yield Curve'!$B$21:$H$23,TRANSPOSE(B157:H157)))</f>
        <v>5.0521173164219668</v>
      </c>
      <c r="L157">
        <v>-0.10633442010269611</v>
      </c>
      <c r="M157">
        <v>-6.7463027219325511E-3</v>
      </c>
      <c r="N157">
        <f t="array" ref="N157:P157">TRANSPOSE(MMULT('Yield Curve'!$B$37:$H$39,TRANSPOSE(B157:H157)))</f>
        <v>5.0119301249355086</v>
      </c>
      <c r="O157">
        <v>8.9007884315421393E-2</v>
      </c>
      <c r="P157">
        <v>-1.8933549538845185E-2</v>
      </c>
    </row>
    <row r="158" spans="1:16" x14ac:dyDescent="0.25">
      <c r="A158" s="10">
        <v>38899</v>
      </c>
      <c r="B158">
        <f>VLOOKUP($A158,_FRED!I$8:J$400,2,FALSE)</f>
        <v>5.04</v>
      </c>
      <c r="C158">
        <f>VLOOKUP($A158,_FRED!K$8:L$400,2,FALSE)</f>
        <v>5.17</v>
      </c>
      <c r="D158">
        <f>VLOOKUP($A158,_FRED!M$8:N$400,2,FALSE)</f>
        <v>5.09</v>
      </c>
      <c r="E158">
        <f>VLOOKUP($A158,_FRED!O$8:P$400,2,FALSE)</f>
        <v>4.87</v>
      </c>
      <c r="F158">
        <f>VLOOKUP($A158,_FRED!Q$8:R$400,2,FALSE)</f>
        <v>4.84</v>
      </c>
      <c r="G158">
        <f>IFERROR(VLOOKUP($A158,_FRED!S$8:T$400,2,FALSE),0)</f>
        <v>4.8499999999999996</v>
      </c>
      <c r="H158">
        <f>VLOOKUP($A158,_FRED!U$8:V$400,2,FALSE)</f>
        <v>4.8899999999999997</v>
      </c>
      <c r="I158">
        <f>VLOOKUP($A158,_FRED!W$8:X$400,2,FALSE)</f>
        <v>5.09</v>
      </c>
      <c r="J158">
        <f>VLOOKUP($A158,_FRED!Y$8:Z$400,2,FALSE)</f>
        <v>4.99</v>
      </c>
      <c r="K158">
        <f t="array" ref="K158:M158">TRANSPOSE(MMULT('Yield Curve'!$B$21:$H$23,TRANSPOSE(B158:H158)))</f>
        <v>4.8593427192791658</v>
      </c>
      <c r="L158">
        <v>0.37085022097477305</v>
      </c>
      <c r="M158">
        <v>-0.38268863646920437</v>
      </c>
      <c r="N158">
        <f t="array" ref="N158:P158">TRANSPOSE(MMULT('Yield Curve'!$B$37:$H$39,TRANSPOSE(B158:H158)))</f>
        <v>4.9320220559784964</v>
      </c>
      <c r="O158">
        <v>-0.24751070549601417</v>
      </c>
      <c r="P158">
        <v>-0.18630208547596894</v>
      </c>
    </row>
    <row r="159" spans="1:16" x14ac:dyDescent="0.25">
      <c r="A159" s="10">
        <v>38991</v>
      </c>
      <c r="B159">
        <f>VLOOKUP($A159,_FRED!I$8:J$400,2,FALSE)</f>
        <v>5.03</v>
      </c>
      <c r="C159">
        <f>VLOOKUP($A159,_FRED!K$8:L$400,2,FALSE)</f>
        <v>5.1100000000000003</v>
      </c>
      <c r="D159">
        <f>VLOOKUP($A159,_FRED!M$8:N$400,2,FALSE)</f>
        <v>4.99</v>
      </c>
      <c r="E159">
        <f>VLOOKUP($A159,_FRED!O$8:P$400,2,FALSE)</f>
        <v>4.6500000000000004</v>
      </c>
      <c r="F159">
        <f>VLOOKUP($A159,_FRED!Q$8:R$400,2,FALSE)</f>
        <v>4.5999999999999996</v>
      </c>
      <c r="G159">
        <f>IFERROR(VLOOKUP($A159,_FRED!S$8:T$400,2,FALSE),0)</f>
        <v>4.5999999999999996</v>
      </c>
      <c r="H159">
        <f>VLOOKUP($A159,_FRED!U$8:V$400,2,FALSE)</f>
        <v>4.63</v>
      </c>
      <c r="I159">
        <f>VLOOKUP($A159,_FRED!W$8:X$400,2,FALSE)</f>
        <v>4.83</v>
      </c>
      <c r="J159">
        <f>VLOOKUP($A159,_FRED!Y$8:Z$400,2,FALSE)</f>
        <v>4.74</v>
      </c>
      <c r="K159">
        <f t="array" ref="K159:M159">TRANSPOSE(MMULT('Yield Curve'!$B$21:$H$23,TRANSPOSE(B159:H159)))</f>
        <v>4.5918730812364581</v>
      </c>
      <c r="L159">
        <v>0.67240854187724697</v>
      </c>
      <c r="M159">
        <v>-0.6152423724879732</v>
      </c>
      <c r="N159">
        <f t="array" ref="N159:P159">TRANSPOSE(MMULT('Yield Curve'!$B$37:$H$39,TRANSPOSE(B159:H159)))</f>
        <v>4.7368010578782043</v>
      </c>
      <c r="O159">
        <v>-0.46056617339893036</v>
      </c>
      <c r="P159">
        <v>-0.29032709895734721</v>
      </c>
    </row>
    <row r="160" spans="1:16" x14ac:dyDescent="0.25">
      <c r="A160" s="10">
        <v>39083</v>
      </c>
      <c r="B160">
        <f>VLOOKUP($A160,_FRED!I$8:J$400,2,FALSE)</f>
        <v>5.1100000000000003</v>
      </c>
      <c r="C160">
        <f>VLOOKUP($A160,_FRED!K$8:L$400,2,FALSE)</f>
        <v>5.13</v>
      </c>
      <c r="D160">
        <f>VLOOKUP($A160,_FRED!M$8:N$400,2,FALSE)</f>
        <v>5.01</v>
      </c>
      <c r="E160">
        <f>VLOOKUP($A160,_FRED!O$8:P$400,2,FALSE)</f>
        <v>4.68</v>
      </c>
      <c r="F160">
        <f>VLOOKUP($A160,_FRED!Q$8:R$400,2,FALSE)</f>
        <v>4.6399999999999997</v>
      </c>
      <c r="G160">
        <f>IFERROR(VLOOKUP($A160,_FRED!S$8:T$400,2,FALSE),0)</f>
        <v>4.6500000000000004</v>
      </c>
      <c r="H160">
        <f>VLOOKUP($A160,_FRED!U$8:V$400,2,FALSE)</f>
        <v>4.68</v>
      </c>
      <c r="I160">
        <f>VLOOKUP($A160,_FRED!W$8:X$400,2,FALSE)</f>
        <v>4.8899999999999997</v>
      </c>
      <c r="J160">
        <f>VLOOKUP($A160,_FRED!Y$8:Z$400,2,FALSE)</f>
        <v>4.8</v>
      </c>
      <c r="K160">
        <f t="array" ref="K160:M160">TRANSPOSE(MMULT('Yield Curve'!$B$21:$H$23,TRANSPOSE(B160:H160)))</f>
        <v>4.6745949577729133</v>
      </c>
      <c r="L160">
        <v>0.65128222951564396</v>
      </c>
      <c r="M160">
        <v>-0.78478192494802812</v>
      </c>
      <c r="N160">
        <f t="array" ref="N160:P160">TRANSPOSE(MMULT('Yield Curve'!$B$37:$H$39,TRANSPOSE(B160:H160)))</f>
        <v>4.7772360708324175</v>
      </c>
      <c r="O160">
        <v>-0.43943358962167567</v>
      </c>
      <c r="P160">
        <v>-0.29494126464421866</v>
      </c>
    </row>
    <row r="161" spans="1:16" x14ac:dyDescent="0.25">
      <c r="A161" s="10">
        <v>39173</v>
      </c>
      <c r="B161">
        <f>VLOOKUP($A161,_FRED!I$8:J$400,2,FALSE)</f>
        <v>4.87</v>
      </c>
      <c r="C161">
        <f>VLOOKUP($A161,_FRED!K$8:L$400,2,FALSE)</f>
        <v>5</v>
      </c>
      <c r="D161">
        <f>VLOOKUP($A161,_FRED!M$8:N$400,2,FALSE)</f>
        <v>4.93</v>
      </c>
      <c r="E161">
        <f>VLOOKUP($A161,_FRED!O$8:P$400,2,FALSE)</f>
        <v>4.76</v>
      </c>
      <c r="F161">
        <f>VLOOKUP($A161,_FRED!Q$8:R$400,2,FALSE)</f>
        <v>4.76</v>
      </c>
      <c r="G161">
        <f>IFERROR(VLOOKUP($A161,_FRED!S$8:T$400,2,FALSE),0)</f>
        <v>4.78</v>
      </c>
      <c r="H161">
        <f>VLOOKUP($A161,_FRED!U$8:V$400,2,FALSE)</f>
        <v>4.8499999999999996</v>
      </c>
      <c r="I161">
        <f>VLOOKUP($A161,_FRED!W$8:X$400,2,FALSE)</f>
        <v>5.07</v>
      </c>
      <c r="J161">
        <f>VLOOKUP($A161,_FRED!Y$8:Z$400,2,FALSE)</f>
        <v>4.99</v>
      </c>
      <c r="K161">
        <f t="array" ref="K161:M161">TRANSPOSE(MMULT('Yield Curve'!$B$21:$H$23,TRANSPOSE(B161:H161)))</f>
        <v>4.8574072903736543</v>
      </c>
      <c r="L161">
        <v>0.19518040641421974</v>
      </c>
      <c r="M161">
        <v>-0.51958223508414036</v>
      </c>
      <c r="N161">
        <f t="array" ref="N161:P161">TRANSPOSE(MMULT('Yield Curve'!$B$37:$H$39,TRANSPOSE(B161:H161)))</f>
        <v>4.8344253275344187</v>
      </c>
      <c r="O161">
        <v>-0.11105082779803377</v>
      </c>
      <c r="P161">
        <v>-0.15937998397672848</v>
      </c>
    </row>
    <row r="162" spans="1:16" x14ac:dyDescent="0.25">
      <c r="A162" s="10">
        <v>39264</v>
      </c>
      <c r="B162">
        <f>VLOOKUP($A162,_FRED!I$8:J$400,2,FALSE)</f>
        <v>4.43</v>
      </c>
      <c r="C162">
        <f>VLOOKUP($A162,_FRED!K$8:L$400,2,FALSE)</f>
        <v>4.6100000000000003</v>
      </c>
      <c r="D162">
        <f>VLOOKUP($A162,_FRED!M$8:N$400,2,FALSE)</f>
        <v>4.54</v>
      </c>
      <c r="E162">
        <f>VLOOKUP($A162,_FRED!O$8:P$400,2,FALSE)</f>
        <v>4.42</v>
      </c>
      <c r="F162">
        <f>VLOOKUP($A162,_FRED!Q$8:R$400,2,FALSE)</f>
        <v>4.51</v>
      </c>
      <c r="G162">
        <f>IFERROR(VLOOKUP($A162,_FRED!S$8:T$400,2,FALSE),0)</f>
        <v>4.5999999999999996</v>
      </c>
      <c r="H162">
        <f>VLOOKUP($A162,_FRED!U$8:V$400,2,FALSE)</f>
        <v>4.74</v>
      </c>
      <c r="I162">
        <f>VLOOKUP($A162,_FRED!W$8:X$400,2,FALSE)</f>
        <v>5.01</v>
      </c>
      <c r="J162">
        <f>VLOOKUP($A162,_FRED!Y$8:Z$400,2,FALSE)</f>
        <v>4.95</v>
      </c>
      <c r="K162">
        <f t="array" ref="K162:M162">TRANSPOSE(MMULT('Yield Curve'!$B$21:$H$23,TRANSPOSE(B162:H162)))</f>
        <v>4.8794942291116703</v>
      </c>
      <c r="L162">
        <v>-0.20567733030920321</v>
      </c>
      <c r="M162">
        <v>-1.1665119170248808</v>
      </c>
      <c r="N162">
        <f t="array" ref="N162:P162">TRANSPOSE(MMULT('Yield Curve'!$B$37:$H$39,TRANSPOSE(B162:H162)))</f>
        <v>4.5726882277011898</v>
      </c>
      <c r="O162">
        <v>0.21773365906254982</v>
      </c>
      <c r="P162">
        <v>-0.14282791626018598</v>
      </c>
    </row>
    <row r="163" spans="1:16" x14ac:dyDescent="0.25">
      <c r="A163" s="10">
        <v>39356</v>
      </c>
      <c r="B163">
        <f>VLOOKUP($A163,_FRED!I$8:J$400,2,FALSE)</f>
        <v>3.49</v>
      </c>
      <c r="C163">
        <f>VLOOKUP($A163,_FRED!K$8:L$400,2,FALSE)</f>
        <v>3.71</v>
      </c>
      <c r="D163">
        <f>VLOOKUP($A163,_FRED!M$8:N$400,2,FALSE)</f>
        <v>3.64</v>
      </c>
      <c r="E163">
        <f>VLOOKUP($A163,_FRED!O$8:P$400,2,FALSE)</f>
        <v>3.51</v>
      </c>
      <c r="F163">
        <f>VLOOKUP($A163,_FRED!Q$8:R$400,2,FALSE)</f>
        <v>3.8</v>
      </c>
      <c r="G163">
        <f>IFERROR(VLOOKUP($A163,_FRED!S$8:T$400,2,FALSE),0)</f>
        <v>3.99</v>
      </c>
      <c r="H163">
        <f>VLOOKUP($A163,_FRED!U$8:V$400,2,FALSE)</f>
        <v>4.2699999999999996</v>
      </c>
      <c r="I163">
        <f>VLOOKUP($A163,_FRED!W$8:X$400,2,FALSE)</f>
        <v>4.66</v>
      </c>
      <c r="J163">
        <f>VLOOKUP($A163,_FRED!Y$8:Z$400,2,FALSE)</f>
        <v>4.6100000000000003</v>
      </c>
      <c r="K163">
        <f t="array" ref="K163:M163">TRANSPOSE(MMULT('Yield Curve'!$B$21:$H$23,TRANSPOSE(B163:H163)))</f>
        <v>4.6650024848474647</v>
      </c>
      <c r="L163">
        <v>-0.78419700903078748</v>
      </c>
      <c r="M163">
        <v>-2.603918407760256</v>
      </c>
      <c r="N163">
        <f t="array" ref="N163:P163">TRANSPOSE(MMULT('Yield Curve'!$B$37:$H$39,TRANSPOSE(B163:H163)))</f>
        <v>3.8494545272553489</v>
      </c>
      <c r="O163">
        <v>0.71565183621012007</v>
      </c>
      <c r="P163">
        <v>-0.18010420463867494</v>
      </c>
    </row>
    <row r="164" spans="1:16" x14ac:dyDescent="0.25">
      <c r="A164" s="10">
        <v>39448</v>
      </c>
      <c r="B164">
        <f>VLOOKUP($A164,_FRED!I$8:J$400,2,FALSE)</f>
        <v>2.1</v>
      </c>
      <c r="C164">
        <f>VLOOKUP($A164,_FRED!K$8:L$400,2,FALSE)</f>
        <v>2.16</v>
      </c>
      <c r="D164">
        <f>VLOOKUP($A164,_FRED!M$8:N$400,2,FALSE)</f>
        <v>2.11</v>
      </c>
      <c r="E164">
        <f>VLOOKUP($A164,_FRED!O$8:P$400,2,FALSE)</f>
        <v>2.17</v>
      </c>
      <c r="F164">
        <f>VLOOKUP($A164,_FRED!Q$8:R$400,2,FALSE)</f>
        <v>2.75</v>
      </c>
      <c r="G164">
        <f>IFERROR(VLOOKUP($A164,_FRED!S$8:T$400,2,FALSE),0)</f>
        <v>3.15</v>
      </c>
      <c r="H164">
        <f>VLOOKUP($A164,_FRED!U$8:V$400,2,FALSE)</f>
        <v>3.67</v>
      </c>
      <c r="I164">
        <f>VLOOKUP($A164,_FRED!W$8:X$400,2,FALSE)</f>
        <v>4.4000000000000004</v>
      </c>
      <c r="J164">
        <f>VLOOKUP($A164,_FRED!Y$8:Z$400,2,FALSE)</f>
        <v>4.41</v>
      </c>
      <c r="K164">
        <f t="array" ref="K164:M164">TRANSPOSE(MMULT('Yield Curve'!$B$21:$H$23,TRANSPOSE(B164:H164)))</f>
        <v>4.561749277381594</v>
      </c>
      <c r="L164">
        <v>-1.9933006827798849</v>
      </c>
      <c r="M164">
        <v>-5.1684244898898299</v>
      </c>
      <c r="N164">
        <f t="array" ref="N164:P164">TRANSPOSE(MMULT('Yield Curve'!$B$37:$H$39,TRANSPOSE(B164:H164)))</f>
        <v>2.7673817854630922</v>
      </c>
      <c r="O164">
        <v>1.726895057786936</v>
      </c>
      <c r="P164">
        <v>-0.17210021130107789</v>
      </c>
    </row>
    <row r="165" spans="1:16" x14ac:dyDescent="0.25">
      <c r="A165" s="10">
        <v>39539</v>
      </c>
      <c r="B165">
        <f>VLOOKUP($A165,_FRED!I$8:J$400,2,FALSE)</f>
        <v>1.65</v>
      </c>
      <c r="C165">
        <f>VLOOKUP($A165,_FRED!K$8:L$400,2,FALSE)</f>
        <v>1.87</v>
      </c>
      <c r="D165">
        <f>VLOOKUP($A165,_FRED!M$8:N$400,2,FALSE)</f>
        <v>2.0699999999999998</v>
      </c>
      <c r="E165">
        <f>VLOOKUP($A165,_FRED!O$8:P$400,2,FALSE)</f>
        <v>2.66</v>
      </c>
      <c r="F165">
        <f>VLOOKUP($A165,_FRED!Q$8:R$400,2,FALSE)</f>
        <v>3.16</v>
      </c>
      <c r="G165">
        <f>IFERROR(VLOOKUP($A165,_FRED!S$8:T$400,2,FALSE),0)</f>
        <v>3.46</v>
      </c>
      <c r="H165">
        <f>VLOOKUP($A165,_FRED!U$8:V$400,2,FALSE)</f>
        <v>3.88</v>
      </c>
      <c r="I165">
        <f>VLOOKUP($A165,_FRED!W$8:X$400,2,FALSE)</f>
        <v>4.59</v>
      </c>
      <c r="J165">
        <f>VLOOKUP($A165,_FRED!Y$8:Z$400,2,FALSE)</f>
        <v>4.57</v>
      </c>
      <c r="K165">
        <f t="array" ref="K165:M165">TRANSPOSE(MMULT('Yield Curve'!$B$21:$H$23,TRANSPOSE(B165:H165)))</f>
        <v>4.5167765762717167</v>
      </c>
      <c r="L165">
        <v>-2.7705903354493149</v>
      </c>
      <c r="M165">
        <v>-2.4365533573575284</v>
      </c>
      <c r="N165">
        <f t="array" ref="N165:P165">TRANSPOSE(MMULT('Yield Curve'!$B$37:$H$39,TRANSPOSE(B165:H165)))</f>
        <v>2.9552507115994366</v>
      </c>
      <c r="O165">
        <v>2.1754506835955549</v>
      </c>
      <c r="P165">
        <v>0.36407116259703409</v>
      </c>
    </row>
    <row r="166" spans="1:16" x14ac:dyDescent="0.25">
      <c r="A166" s="10">
        <v>39630</v>
      </c>
      <c r="B166">
        <f>VLOOKUP($A166,_FRED!I$8:J$400,2,FALSE)</f>
        <v>1.52</v>
      </c>
      <c r="C166">
        <f>VLOOKUP($A166,_FRED!K$8:L$400,2,FALSE)</f>
        <v>1.86</v>
      </c>
      <c r="D166">
        <f>VLOOKUP($A166,_FRED!M$8:N$400,2,FALSE)</f>
        <v>2.13</v>
      </c>
      <c r="E166">
        <f>VLOOKUP($A166,_FRED!O$8:P$400,2,FALSE)</f>
        <v>2.63</v>
      </c>
      <c r="F166">
        <f>VLOOKUP($A166,_FRED!Q$8:R$400,2,FALSE)</f>
        <v>3.11</v>
      </c>
      <c r="G166">
        <f>IFERROR(VLOOKUP($A166,_FRED!S$8:T$400,2,FALSE),0)</f>
        <v>3.44</v>
      </c>
      <c r="H166">
        <f>VLOOKUP($A166,_FRED!U$8:V$400,2,FALSE)</f>
        <v>3.86</v>
      </c>
      <c r="I166">
        <f>VLOOKUP($A166,_FRED!W$8:X$400,2,FALSE)</f>
        <v>4.5</v>
      </c>
      <c r="J166">
        <f>VLOOKUP($A166,_FRED!Y$8:Z$400,2,FALSE)</f>
        <v>4.45</v>
      </c>
      <c r="K166">
        <f t="array" ref="K166:M166">TRANSPOSE(MMULT('Yield Curve'!$B$21:$H$23,TRANSPOSE(B166:H166)))</f>
        <v>4.4415128374567221</v>
      </c>
      <c r="L166">
        <v>-2.7374151418470438</v>
      </c>
      <c r="M166">
        <v>-2.2267736427465508</v>
      </c>
      <c r="N166">
        <f t="array" ref="N166:P166">TRANSPOSE(MMULT('Yield Curve'!$B$37:$H$39,TRANSPOSE(B166:H166)))</f>
        <v>2.9366918175450039</v>
      </c>
      <c r="O166">
        <v>2.1507584812266654</v>
      </c>
      <c r="P166">
        <v>0.34210815702657005</v>
      </c>
    </row>
    <row r="167" spans="1:16" x14ac:dyDescent="0.25">
      <c r="A167" s="10">
        <v>39722</v>
      </c>
      <c r="B167">
        <f>VLOOKUP($A167,_FRED!I$8:J$400,2,FALSE)</f>
        <v>0.31</v>
      </c>
      <c r="C167">
        <f>VLOOKUP($A167,_FRED!K$8:L$400,2,FALSE)</f>
        <v>0.74</v>
      </c>
      <c r="D167">
        <f>VLOOKUP($A167,_FRED!M$8:N$400,2,FALSE)</f>
        <v>0.99</v>
      </c>
      <c r="E167">
        <f>VLOOKUP($A167,_FRED!O$8:P$400,2,FALSE)</f>
        <v>1.48</v>
      </c>
      <c r="F167">
        <f>VLOOKUP($A167,_FRED!Q$8:R$400,2,FALSE)</f>
        <v>2.17</v>
      </c>
      <c r="G167">
        <f>IFERROR(VLOOKUP($A167,_FRED!S$8:T$400,2,FALSE),0)</f>
        <v>2.62</v>
      </c>
      <c r="H167">
        <f>VLOOKUP($A167,_FRED!U$8:V$400,2,FALSE)</f>
        <v>3.23</v>
      </c>
      <c r="I167">
        <f>VLOOKUP($A167,_FRED!W$8:X$400,2,FALSE)</f>
        <v>3.95</v>
      </c>
      <c r="J167">
        <f>VLOOKUP($A167,_FRED!Y$8:Z$400,2,FALSE)</f>
        <v>3.66</v>
      </c>
      <c r="K167">
        <f t="array" ref="K167:M167">TRANSPOSE(MMULT('Yield Curve'!$B$21:$H$23,TRANSPOSE(B167:H167)))</f>
        <v>4.0948187571253216</v>
      </c>
      <c r="L167">
        <v>-3.4031230697259125</v>
      </c>
      <c r="M167">
        <v>-3.9172977337454018</v>
      </c>
      <c r="N167">
        <f t="array" ref="N167:P167">TRANSPOSE(MMULT('Yield Curve'!$B$37:$H$39,TRANSPOSE(B167:H167)))</f>
        <v>1.9984991247545827</v>
      </c>
      <c r="O167">
        <v>2.7286386102607953</v>
      </c>
      <c r="P167">
        <v>0.27648926786236161</v>
      </c>
    </row>
    <row r="168" spans="1:16" x14ac:dyDescent="0.25">
      <c r="A168" s="10">
        <v>39814</v>
      </c>
      <c r="B168">
        <f>VLOOKUP($A168,_FRED!I$8:J$400,2,FALSE)</f>
        <v>0.21</v>
      </c>
      <c r="C168">
        <f>VLOOKUP($A168,_FRED!K$8:L$400,2,FALSE)</f>
        <v>0.4</v>
      </c>
      <c r="D168">
        <f>VLOOKUP($A168,_FRED!M$8:N$400,2,FALSE)</f>
        <v>0.56999999999999995</v>
      </c>
      <c r="E168">
        <f>VLOOKUP($A168,_FRED!O$8:P$400,2,FALSE)</f>
        <v>1.27</v>
      </c>
      <c r="F168">
        <f>VLOOKUP($A168,_FRED!Q$8:R$400,2,FALSE)</f>
        <v>1.76</v>
      </c>
      <c r="G168">
        <f>IFERROR(VLOOKUP($A168,_FRED!S$8:T$400,2,FALSE),0)</f>
        <v>2.2400000000000002</v>
      </c>
      <c r="H168">
        <f>VLOOKUP($A168,_FRED!U$8:V$400,2,FALSE)</f>
        <v>2.74</v>
      </c>
      <c r="I168">
        <f>VLOOKUP($A168,_FRED!W$8:X$400,2,FALSE)</f>
        <v>3.69</v>
      </c>
      <c r="J168">
        <f>VLOOKUP($A168,_FRED!Y$8:Z$400,2,FALSE)</f>
        <v>3.46</v>
      </c>
      <c r="K168">
        <f t="array" ref="K168:M168">TRANSPOSE(MMULT('Yield Curve'!$B$21:$H$23,TRANSPOSE(B168:H168)))</f>
        <v>3.5567113442012008</v>
      </c>
      <c r="L168">
        <v>-3.1978565472967961</v>
      </c>
      <c r="M168">
        <v>-3.4684846565644385</v>
      </c>
      <c r="N168">
        <f t="array" ref="N168:P168">TRANSPOSE(MMULT('Yield Curve'!$B$37:$H$39,TRANSPOSE(B168:H168)))</f>
        <v>1.6259359343958282</v>
      </c>
      <c r="O168">
        <v>2.5431050792048961</v>
      </c>
      <c r="P168">
        <v>0.32895844603193725</v>
      </c>
    </row>
    <row r="169" spans="1:16" x14ac:dyDescent="0.25">
      <c r="A169" s="10">
        <v>39904</v>
      </c>
      <c r="B169">
        <f>VLOOKUP($A169,_FRED!I$8:J$400,2,FALSE)</f>
        <v>0.17</v>
      </c>
      <c r="C169">
        <f>VLOOKUP($A169,_FRED!K$8:L$400,2,FALSE)</f>
        <v>0.32</v>
      </c>
      <c r="D169">
        <f>VLOOKUP($A169,_FRED!M$8:N$400,2,FALSE)</f>
        <v>0.52</v>
      </c>
      <c r="E169">
        <f>VLOOKUP($A169,_FRED!O$8:P$400,2,FALSE)</f>
        <v>1.5</v>
      </c>
      <c r="F169">
        <f>VLOOKUP($A169,_FRED!Q$8:R$400,2,FALSE)</f>
        <v>2.2400000000000002</v>
      </c>
      <c r="G169">
        <f>IFERROR(VLOOKUP($A169,_FRED!S$8:T$400,2,FALSE),0)</f>
        <v>2.89</v>
      </c>
      <c r="H169">
        <f>VLOOKUP($A169,_FRED!U$8:V$400,2,FALSE)</f>
        <v>3.32</v>
      </c>
      <c r="I169">
        <f>VLOOKUP($A169,_FRED!W$8:X$400,2,FALSE)</f>
        <v>4.2</v>
      </c>
      <c r="J169">
        <f>VLOOKUP($A169,_FRED!Y$8:Z$400,2,FALSE)</f>
        <v>4.17</v>
      </c>
      <c r="K169">
        <f t="array" ref="K169:M169">TRANSPOSE(MMULT('Yield Curve'!$B$21:$H$23,TRANSPOSE(B169:H169)))</f>
        <v>4.4785774929145514</v>
      </c>
      <c r="L169">
        <v>-4.2526891847410315</v>
      </c>
      <c r="M169">
        <v>-4.287990183115225</v>
      </c>
      <c r="N169">
        <f t="array" ref="N169:P169">TRANSPOSE(MMULT('Yield Curve'!$B$37:$H$39,TRANSPOSE(B169:H169)))</f>
        <v>1.966941014380216</v>
      </c>
      <c r="O169">
        <v>3.3440715111202861</v>
      </c>
      <c r="P169">
        <v>0.60831674929643054</v>
      </c>
    </row>
    <row r="170" spans="1:16" x14ac:dyDescent="0.25">
      <c r="A170" s="10">
        <v>39995</v>
      </c>
      <c r="B170">
        <f>VLOOKUP($A170,_FRED!I$8:J$400,2,FALSE)</f>
        <v>0.16</v>
      </c>
      <c r="C170">
        <f>VLOOKUP($A170,_FRED!K$8:L$400,2,FALSE)</f>
        <v>0.25</v>
      </c>
      <c r="D170">
        <f>VLOOKUP($A170,_FRED!M$8:N$400,2,FALSE)</f>
        <v>0.45</v>
      </c>
      <c r="E170">
        <f>VLOOKUP($A170,_FRED!O$8:P$400,2,FALSE)</f>
        <v>1.56</v>
      </c>
      <c r="F170">
        <f>VLOOKUP($A170,_FRED!Q$8:R$400,2,FALSE)</f>
        <v>2.4700000000000002</v>
      </c>
      <c r="G170">
        <f>IFERROR(VLOOKUP($A170,_FRED!S$8:T$400,2,FALSE),0)</f>
        <v>3.12</v>
      </c>
      <c r="H170">
        <f>VLOOKUP($A170,_FRED!U$8:V$400,2,FALSE)</f>
        <v>3.52</v>
      </c>
      <c r="I170">
        <f>VLOOKUP($A170,_FRED!W$8:X$400,2,FALSE)</f>
        <v>4.28</v>
      </c>
      <c r="J170">
        <f>VLOOKUP($A170,_FRED!Y$8:Z$400,2,FALSE)</f>
        <v>4.32</v>
      </c>
      <c r="K170">
        <f t="array" ref="K170:M170">TRANSPOSE(MMULT('Yield Curve'!$B$21:$H$23,TRANSPOSE(B170:H170)))</f>
        <v>4.8329578522227532</v>
      </c>
      <c r="L170">
        <v>-4.7008776173301632</v>
      </c>
      <c r="M170">
        <v>-4.5942435722265724</v>
      </c>
      <c r="N170">
        <f t="array" ref="N170:P170">TRANSPOSE(MMULT('Yield Curve'!$B$37:$H$39,TRANSPOSE(B170:H170)))</f>
        <v>2.0811764220088609</v>
      </c>
      <c r="O170">
        <v>3.6766470846754364</v>
      </c>
      <c r="P170">
        <v>0.75802231820552279</v>
      </c>
    </row>
    <row r="171" spans="1:16" x14ac:dyDescent="0.25">
      <c r="A171" s="10">
        <v>40087</v>
      </c>
      <c r="B171">
        <f>VLOOKUP($A171,_FRED!I$8:J$400,2,FALSE)</f>
        <v>0.06</v>
      </c>
      <c r="C171">
        <f>VLOOKUP($A171,_FRED!K$8:L$400,2,FALSE)</f>
        <v>0.16</v>
      </c>
      <c r="D171">
        <f>VLOOKUP($A171,_FRED!M$8:N$400,2,FALSE)</f>
        <v>0.35</v>
      </c>
      <c r="E171">
        <f>VLOOKUP($A171,_FRED!O$8:P$400,2,FALSE)</f>
        <v>1.39</v>
      </c>
      <c r="F171">
        <f>VLOOKUP($A171,_FRED!Q$8:R$400,2,FALSE)</f>
        <v>2.2999999999999998</v>
      </c>
      <c r="G171">
        <f>IFERROR(VLOOKUP($A171,_FRED!S$8:T$400,2,FALSE),0)</f>
        <v>2.99</v>
      </c>
      <c r="H171">
        <f>VLOOKUP($A171,_FRED!U$8:V$400,2,FALSE)</f>
        <v>3.46</v>
      </c>
      <c r="I171">
        <f>VLOOKUP($A171,_FRED!W$8:X$400,2,FALSE)</f>
        <v>4.2699999999999996</v>
      </c>
      <c r="J171">
        <f>VLOOKUP($A171,_FRED!Y$8:Z$400,2,FALSE)</f>
        <v>4.34</v>
      </c>
      <c r="K171">
        <f t="array" ref="K171:M171">TRANSPOSE(MMULT('Yield Curve'!$B$21:$H$23,TRANSPOSE(B171:H171)))</f>
        <v>4.814792321531189</v>
      </c>
      <c r="L171">
        <v>-4.691148116515591</v>
      </c>
      <c r="M171">
        <v>-5.1217980220104176</v>
      </c>
      <c r="N171">
        <f t="array" ref="N171:P171">TRANSPOSE(MMULT('Yield Curve'!$B$37:$H$39,TRANSPOSE(B171:H171)))</f>
        <v>1.9649894676778741</v>
      </c>
      <c r="O171">
        <v>3.7000406975153459</v>
      </c>
      <c r="P171">
        <v>0.65862753214681469</v>
      </c>
    </row>
    <row r="172" spans="1:16" x14ac:dyDescent="0.25">
      <c r="A172" s="10">
        <v>40179</v>
      </c>
      <c r="B172">
        <f>VLOOKUP($A172,_FRED!I$8:J$400,2,FALSE)</f>
        <v>0.11</v>
      </c>
      <c r="C172">
        <f>VLOOKUP($A172,_FRED!K$8:L$400,2,FALSE)</f>
        <v>0.19</v>
      </c>
      <c r="D172">
        <f>VLOOKUP($A172,_FRED!M$8:N$400,2,FALSE)</f>
        <v>0.36</v>
      </c>
      <c r="E172">
        <f>VLOOKUP($A172,_FRED!O$8:P$400,2,FALSE)</f>
        <v>1.47</v>
      </c>
      <c r="F172">
        <f>VLOOKUP($A172,_FRED!Q$8:R$400,2,FALSE)</f>
        <v>2.4300000000000002</v>
      </c>
      <c r="G172">
        <f>IFERROR(VLOOKUP($A172,_FRED!S$8:T$400,2,FALSE),0)</f>
        <v>3.16</v>
      </c>
      <c r="H172">
        <f>VLOOKUP($A172,_FRED!U$8:V$400,2,FALSE)</f>
        <v>3.72</v>
      </c>
      <c r="I172">
        <f>VLOOKUP($A172,_FRED!W$8:X$400,2,FALSE)</f>
        <v>4.49</v>
      </c>
      <c r="J172">
        <f>VLOOKUP($A172,_FRED!Y$8:Z$400,2,FALSE)</f>
        <v>4.62</v>
      </c>
      <c r="K172">
        <f t="array" ref="K172:M172">TRANSPOSE(MMULT('Yield Curve'!$B$21:$H$23,TRANSPOSE(B172:H172)))</f>
        <v>5.1823463869751878</v>
      </c>
      <c r="L172">
        <v>-4.9868525560718204</v>
      </c>
      <c r="M172">
        <v>-5.7478611107603417</v>
      </c>
      <c r="N172">
        <f t="array" ref="N172:P172">TRANSPOSE(MMULT('Yield Curve'!$B$37:$H$39,TRANSPOSE(B172:H172)))</f>
        <v>2.0941570000409819</v>
      </c>
      <c r="O172">
        <v>3.949049700214212</v>
      </c>
      <c r="P172">
        <v>0.6473686632916742</v>
      </c>
    </row>
    <row r="173" spans="1:16" x14ac:dyDescent="0.25">
      <c r="A173" s="10">
        <v>40269</v>
      </c>
      <c r="B173">
        <f>VLOOKUP($A173,_FRED!I$8:J$400,2,FALSE)</f>
        <v>0.15</v>
      </c>
      <c r="C173">
        <f>VLOOKUP($A173,_FRED!K$8:L$400,2,FALSE)</f>
        <v>0.22</v>
      </c>
      <c r="D173">
        <f>VLOOKUP($A173,_FRED!M$8:N$400,2,FALSE)</f>
        <v>0.38</v>
      </c>
      <c r="E173">
        <f>VLOOKUP($A173,_FRED!O$8:P$400,2,FALSE)</f>
        <v>1.38</v>
      </c>
      <c r="F173">
        <f>VLOOKUP($A173,_FRED!Q$8:R$400,2,FALSE)</f>
        <v>2.25</v>
      </c>
      <c r="G173">
        <f>IFERROR(VLOOKUP($A173,_FRED!S$8:T$400,2,FALSE),0)</f>
        <v>2.94</v>
      </c>
      <c r="H173">
        <f>VLOOKUP($A173,_FRED!U$8:V$400,2,FALSE)</f>
        <v>3.49</v>
      </c>
      <c r="I173">
        <f>VLOOKUP($A173,_FRED!W$8:X$400,2,FALSE)</f>
        <v>4.2</v>
      </c>
      <c r="J173">
        <f>VLOOKUP($A173,_FRED!Y$8:Z$400,2,FALSE)</f>
        <v>4.37</v>
      </c>
      <c r="K173">
        <f t="array" ref="K173:M173">TRANSPOSE(MMULT('Yield Curve'!$B$21:$H$23,TRANSPOSE(B173:H173)))</f>
        <v>4.8447919816238381</v>
      </c>
      <c r="L173">
        <v>-4.5840269751653642</v>
      </c>
      <c r="M173">
        <v>-5.4799380400113771</v>
      </c>
      <c r="N173">
        <f t="array" ref="N173:P173">TRANSPOSE(MMULT('Yield Curve'!$B$37:$H$39,TRANSPOSE(B173:H173)))</f>
        <v>1.9685370784745486</v>
      </c>
      <c r="O173">
        <v>3.6425151626548522</v>
      </c>
      <c r="P173">
        <v>0.55255277420601701</v>
      </c>
    </row>
    <row r="174" spans="1:16" x14ac:dyDescent="0.25">
      <c r="A174" s="10">
        <v>40360</v>
      </c>
      <c r="B174">
        <f>VLOOKUP($A174,_FRED!I$8:J$400,2,FALSE)</f>
        <v>0.15</v>
      </c>
      <c r="C174">
        <f>VLOOKUP($A174,_FRED!K$8:L$400,2,FALSE)</f>
        <v>0.2</v>
      </c>
      <c r="D174">
        <f>VLOOKUP($A174,_FRED!M$8:N$400,2,FALSE)</f>
        <v>0.27</v>
      </c>
      <c r="E174">
        <f>VLOOKUP($A174,_FRED!O$8:P$400,2,FALSE)</f>
        <v>0.83</v>
      </c>
      <c r="F174">
        <f>VLOOKUP($A174,_FRED!Q$8:R$400,2,FALSE)</f>
        <v>1.55</v>
      </c>
      <c r="G174">
        <f>IFERROR(VLOOKUP($A174,_FRED!S$8:T$400,2,FALSE),0)</f>
        <v>2.19</v>
      </c>
      <c r="H174">
        <f>VLOOKUP($A174,_FRED!U$8:V$400,2,FALSE)</f>
        <v>2.78</v>
      </c>
      <c r="I174">
        <f>VLOOKUP($A174,_FRED!W$8:X$400,2,FALSE)</f>
        <v>3.59</v>
      </c>
      <c r="J174">
        <f>VLOOKUP($A174,_FRED!Y$8:Z$400,2,FALSE)</f>
        <v>3.86</v>
      </c>
      <c r="K174">
        <f t="array" ref="K174:M174">TRANSPOSE(MMULT('Yield Curve'!$B$21:$H$23,TRANSPOSE(B174:H174)))</f>
        <v>3.9877719170392889</v>
      </c>
      <c r="L174">
        <v>-3.5037505714481263</v>
      </c>
      <c r="M174">
        <v>-5.8680033872583337</v>
      </c>
      <c r="N174">
        <f t="array" ref="N174:P174">TRANSPOSE(MMULT('Yield Curve'!$B$37:$H$39,TRANSPOSE(B174:H174)))</f>
        <v>1.4625500960370927</v>
      </c>
      <c r="O174">
        <v>2.8735392424730084</v>
      </c>
      <c r="P174">
        <v>0.15714643957581709</v>
      </c>
    </row>
    <row r="175" spans="1:16" x14ac:dyDescent="0.25">
      <c r="A175" s="10">
        <v>40452</v>
      </c>
      <c r="B175">
        <f>VLOOKUP($A175,_FRED!I$8:J$400,2,FALSE)</f>
        <v>0.14000000000000001</v>
      </c>
      <c r="C175">
        <f>VLOOKUP($A175,_FRED!K$8:L$400,2,FALSE)</f>
        <v>0.18</v>
      </c>
      <c r="D175">
        <f>VLOOKUP($A175,_FRED!M$8:N$400,2,FALSE)</f>
        <v>0.26</v>
      </c>
      <c r="E175">
        <f>VLOOKUP($A175,_FRED!O$8:P$400,2,FALSE)</f>
        <v>0.75</v>
      </c>
      <c r="F175">
        <f>VLOOKUP($A175,_FRED!Q$8:R$400,2,FALSE)</f>
        <v>1.5</v>
      </c>
      <c r="G175">
        <f>IFERROR(VLOOKUP($A175,_FRED!S$8:T$400,2,FALSE),0)</f>
        <v>2.19</v>
      </c>
      <c r="H175">
        <f>VLOOKUP($A175,_FRED!U$8:V$400,2,FALSE)</f>
        <v>2.88</v>
      </c>
      <c r="I175">
        <f>VLOOKUP($A175,_FRED!W$8:X$400,2,FALSE)</f>
        <v>3.85</v>
      </c>
      <c r="J175">
        <f>VLOOKUP($A175,_FRED!Y$8:Z$400,2,FALSE)</f>
        <v>4.17</v>
      </c>
      <c r="K175">
        <f t="array" ref="K175:M175">TRANSPOSE(MMULT('Yield Curve'!$B$21:$H$23,TRANSPOSE(B175:H175)))</f>
        <v>4.165688732761593</v>
      </c>
      <c r="L175">
        <v>-3.5882710964926972</v>
      </c>
      <c r="M175">
        <v>-6.6119959981942813</v>
      </c>
      <c r="N175">
        <f t="array" ref="N175:P175">TRANSPOSE(MMULT('Yield Curve'!$B$37:$H$39,TRANSPOSE(B175:H175)))</f>
        <v>1.4632211825628347</v>
      </c>
      <c r="O175">
        <v>2.9775776112852905</v>
      </c>
      <c r="P175">
        <v>5.0937634694341982E-2</v>
      </c>
    </row>
    <row r="176" spans="1:16" x14ac:dyDescent="0.25">
      <c r="A176" s="10">
        <v>40544</v>
      </c>
      <c r="B176">
        <f>VLOOKUP($A176,_FRED!I$8:J$400,2,FALSE)</f>
        <v>0.13</v>
      </c>
      <c r="C176">
        <f>VLOOKUP($A176,_FRED!K$8:L$400,2,FALSE)</f>
        <v>0.17</v>
      </c>
      <c r="D176">
        <f>VLOOKUP($A176,_FRED!M$8:N$400,2,FALSE)</f>
        <v>0.27</v>
      </c>
      <c r="E176">
        <f>VLOOKUP($A176,_FRED!O$8:P$400,2,FALSE)</f>
        <v>1.1599999999999999</v>
      </c>
      <c r="F176">
        <f>VLOOKUP($A176,_FRED!Q$8:R$400,2,FALSE)</f>
        <v>2.12</v>
      </c>
      <c r="G176">
        <f>IFERROR(VLOOKUP($A176,_FRED!S$8:T$400,2,FALSE),0)</f>
        <v>2.82</v>
      </c>
      <c r="H176">
        <f>VLOOKUP($A176,_FRED!U$8:V$400,2,FALSE)</f>
        <v>3.46</v>
      </c>
      <c r="I176">
        <f>VLOOKUP($A176,_FRED!W$8:X$400,2,FALSE)</f>
        <v>4.32</v>
      </c>
      <c r="J176">
        <f>VLOOKUP($A176,_FRED!Y$8:Z$400,2,FALSE)</f>
        <v>4.5599999999999996</v>
      </c>
      <c r="K176">
        <f t="array" ref="K176:M176">TRANSPOSE(MMULT('Yield Curve'!$B$21:$H$23,TRANSPOSE(B176:H176)))</f>
        <v>4.9330883803057564</v>
      </c>
      <c r="L176">
        <v>-4.5797954287784357</v>
      </c>
      <c r="M176">
        <v>-6.4643810279242899</v>
      </c>
      <c r="N176">
        <f t="array" ref="N176:P176">TRANSPOSE(MMULT('Yield Curve'!$B$37:$H$39,TRANSPOSE(B176:H176)))</f>
        <v>1.8652191977991279</v>
      </c>
      <c r="O176">
        <v>3.685795494430498</v>
      </c>
      <c r="P176">
        <v>0.42412762692439276</v>
      </c>
    </row>
    <row r="177" spans="1:16" x14ac:dyDescent="0.25">
      <c r="A177" s="10">
        <v>40634</v>
      </c>
      <c r="B177">
        <f>VLOOKUP($A177,_FRED!I$8:J$400,2,FALSE)</f>
        <v>0.05</v>
      </c>
      <c r="C177">
        <f>VLOOKUP($A177,_FRED!K$8:L$400,2,FALSE)</f>
        <v>0.1</v>
      </c>
      <c r="D177">
        <f>VLOOKUP($A177,_FRED!M$8:N$400,2,FALSE)</f>
        <v>0.2</v>
      </c>
      <c r="E177">
        <f>VLOOKUP($A177,_FRED!O$8:P$400,2,FALSE)</f>
        <v>0.94</v>
      </c>
      <c r="F177">
        <f>VLOOKUP($A177,_FRED!Q$8:R$400,2,FALSE)</f>
        <v>1.85</v>
      </c>
      <c r="G177">
        <f>IFERROR(VLOOKUP($A177,_FRED!S$8:T$400,2,FALSE),0)</f>
        <v>2.54</v>
      </c>
      <c r="H177">
        <f>VLOOKUP($A177,_FRED!U$8:V$400,2,FALSE)</f>
        <v>3.2</v>
      </c>
      <c r="I177">
        <f>VLOOKUP($A177,_FRED!W$8:X$400,2,FALSE)</f>
        <v>4.0599999999999996</v>
      </c>
      <c r="J177">
        <f>VLOOKUP($A177,_FRED!Y$8:Z$400,2,FALSE)</f>
        <v>4.34</v>
      </c>
      <c r="K177">
        <f t="array" ref="K177:M177">TRANSPOSE(MMULT('Yield Curve'!$B$21:$H$23,TRANSPOSE(B177:H177)))</f>
        <v>4.6154746588152955</v>
      </c>
      <c r="L177">
        <v>-4.2590860276055196</v>
      </c>
      <c r="M177">
        <v>-6.5389369699020365</v>
      </c>
      <c r="N177">
        <f t="array" ref="N177:P177">TRANSPOSE(MMULT('Yield Curve'!$B$37:$H$39,TRANSPOSE(B177:H177)))</f>
        <v>1.660574119329598</v>
      </c>
      <c r="O177">
        <v>3.4583338180588901</v>
      </c>
      <c r="P177">
        <v>0.29939240516103638</v>
      </c>
    </row>
    <row r="178" spans="1:16" x14ac:dyDescent="0.25">
      <c r="A178" s="10">
        <v>40725</v>
      </c>
      <c r="B178">
        <f>VLOOKUP($A178,_FRED!I$8:J$400,2,FALSE)</f>
        <v>0.03</v>
      </c>
      <c r="C178">
        <f>VLOOKUP($A178,_FRED!K$8:L$400,2,FALSE)</f>
        <v>0.06</v>
      </c>
      <c r="D178">
        <f>VLOOKUP($A178,_FRED!M$8:N$400,2,FALSE)</f>
        <v>0.13</v>
      </c>
      <c r="E178">
        <f>VLOOKUP($A178,_FRED!O$8:P$400,2,FALSE)</f>
        <v>0.47</v>
      </c>
      <c r="F178">
        <f>VLOOKUP($A178,_FRED!Q$8:R$400,2,FALSE)</f>
        <v>1.1399999999999999</v>
      </c>
      <c r="G178">
        <f>IFERROR(VLOOKUP($A178,_FRED!S$8:T$400,2,FALSE),0)</f>
        <v>1.76</v>
      </c>
      <c r="H178">
        <f>VLOOKUP($A178,_FRED!U$8:V$400,2,FALSE)</f>
        <v>2.41</v>
      </c>
      <c r="I178">
        <f>VLOOKUP($A178,_FRED!W$8:X$400,2,FALSE)</f>
        <v>3.33</v>
      </c>
      <c r="J178">
        <f>VLOOKUP($A178,_FRED!Y$8:Z$400,2,FALSE)</f>
        <v>3.69</v>
      </c>
      <c r="K178">
        <f t="array" ref="K178:M178">TRANSPOSE(MMULT('Yield Curve'!$B$21:$H$23,TRANSPOSE(B178:H178)))</f>
        <v>3.5628591307013151</v>
      </c>
      <c r="L178">
        <v>-3.0743806816780537</v>
      </c>
      <c r="M178">
        <v>-6.1906445101921825</v>
      </c>
      <c r="N178">
        <f t="array" ref="N178:P178">TRANSPOSE(MMULT('Yield Curve'!$B$37:$H$39,TRANSPOSE(B178:H178)))</f>
        <v>1.145352827337438</v>
      </c>
      <c r="O178">
        <v>2.5798677197174982</v>
      </c>
      <c r="P178">
        <v>-4.2513212025351743E-2</v>
      </c>
    </row>
    <row r="179" spans="1:16" x14ac:dyDescent="0.25">
      <c r="A179" s="10">
        <v>40817</v>
      </c>
      <c r="B179">
        <f>VLOOKUP($A179,_FRED!I$8:J$400,2,FALSE)</f>
        <v>0.01</v>
      </c>
      <c r="C179">
        <f>VLOOKUP($A179,_FRED!K$8:L$400,2,FALSE)</f>
        <v>0.05</v>
      </c>
      <c r="D179">
        <f>VLOOKUP($A179,_FRED!M$8:N$400,2,FALSE)</f>
        <v>0.11</v>
      </c>
      <c r="E179">
        <f>VLOOKUP($A179,_FRED!O$8:P$400,2,FALSE)</f>
        <v>0.42</v>
      </c>
      <c r="F179">
        <f>VLOOKUP($A179,_FRED!Q$8:R$400,2,FALSE)</f>
        <v>0.95</v>
      </c>
      <c r="G179">
        <f>IFERROR(VLOOKUP($A179,_FRED!S$8:T$400,2,FALSE),0)</f>
        <v>1.5</v>
      </c>
      <c r="H179">
        <f>VLOOKUP($A179,_FRED!U$8:V$400,2,FALSE)</f>
        <v>2.0499999999999998</v>
      </c>
      <c r="I179">
        <f>VLOOKUP($A179,_FRED!W$8:X$400,2,FALSE)</f>
        <v>2.75</v>
      </c>
      <c r="J179">
        <f>VLOOKUP($A179,_FRED!Y$8:Z$400,2,FALSE)</f>
        <v>3.04</v>
      </c>
      <c r="K179">
        <f t="array" ref="K179:M179">TRANSPOSE(MMULT('Yield Curve'!$B$21:$H$23,TRANSPOSE(B179:H179)))</f>
        <v>3.0142088744388484</v>
      </c>
      <c r="L179">
        <v>-2.6161308223727389</v>
      </c>
      <c r="M179">
        <v>-5.1860546636448994</v>
      </c>
      <c r="N179">
        <f t="array" ref="N179:P179">TRANSPOSE(MMULT('Yield Curve'!$B$37:$H$39,TRANSPOSE(B179:H179)))</f>
        <v>0.9737245406227546</v>
      </c>
      <c r="O179">
        <v>2.1933978550004429</v>
      </c>
      <c r="P179">
        <v>-3.5750447616033965E-2</v>
      </c>
    </row>
    <row r="180" spans="1:16" x14ac:dyDescent="0.25">
      <c r="A180" s="10">
        <v>40909</v>
      </c>
      <c r="B180">
        <f>VLOOKUP($A180,_FRED!I$8:J$400,2,FALSE)</f>
        <v>7.0000000000000007E-2</v>
      </c>
      <c r="C180">
        <f>VLOOKUP($A180,_FRED!K$8:L$400,2,FALSE)</f>
        <v>0.11</v>
      </c>
      <c r="D180">
        <f>VLOOKUP($A180,_FRED!M$8:N$400,2,FALSE)</f>
        <v>0.16</v>
      </c>
      <c r="E180">
        <f>VLOOKUP($A180,_FRED!O$8:P$400,2,FALSE)</f>
        <v>0.42</v>
      </c>
      <c r="F180">
        <f>VLOOKUP($A180,_FRED!Q$8:R$400,2,FALSE)</f>
        <v>0.9</v>
      </c>
      <c r="G180">
        <f>IFERROR(VLOOKUP($A180,_FRED!S$8:T$400,2,FALSE),0)</f>
        <v>1.44</v>
      </c>
      <c r="H180">
        <f>VLOOKUP($A180,_FRED!U$8:V$400,2,FALSE)</f>
        <v>2.04</v>
      </c>
      <c r="I180">
        <f>VLOOKUP($A180,_FRED!W$8:X$400,2,FALSE)</f>
        <v>2.8</v>
      </c>
      <c r="J180">
        <f>VLOOKUP($A180,_FRED!Y$8:Z$400,2,FALSE)</f>
        <v>3.14</v>
      </c>
      <c r="K180">
        <f t="array" ref="K180:M180">TRANSPOSE(MMULT('Yield Curve'!$B$21:$H$23,TRANSPOSE(B180:H180)))</f>
        <v>2.9663842355384751</v>
      </c>
      <c r="L180">
        <v>-2.4680726736157239</v>
      </c>
      <c r="M180">
        <v>-5.2712585010281066</v>
      </c>
      <c r="N180">
        <f t="array" ref="N180:P180">TRANSPOSE(MMULT('Yield Curve'!$B$37:$H$39,TRANSPOSE(B180:H180)))</f>
        <v>0.96912947673656991</v>
      </c>
      <c r="O180">
        <v>2.0933060131430556</v>
      </c>
      <c r="P180">
        <v>-0.11777944496669668</v>
      </c>
    </row>
    <row r="181" spans="1:16" x14ac:dyDescent="0.25">
      <c r="A181" s="10">
        <v>41000</v>
      </c>
      <c r="B181">
        <f>VLOOKUP($A181,_FRED!I$8:J$400,2,FALSE)</f>
        <v>0.09</v>
      </c>
      <c r="C181">
        <f>VLOOKUP($A181,_FRED!K$8:L$400,2,FALSE)</f>
        <v>0.14000000000000001</v>
      </c>
      <c r="D181">
        <f>VLOOKUP($A181,_FRED!M$8:N$400,2,FALSE)</f>
        <v>0.19</v>
      </c>
      <c r="E181">
        <f>VLOOKUP($A181,_FRED!O$8:P$400,2,FALSE)</f>
        <v>0.4</v>
      </c>
      <c r="F181">
        <f>VLOOKUP($A181,_FRED!Q$8:R$400,2,FALSE)</f>
        <v>0.79</v>
      </c>
      <c r="G181">
        <f>IFERROR(VLOOKUP($A181,_FRED!S$8:T$400,2,FALSE),0)</f>
        <v>1.24</v>
      </c>
      <c r="H181">
        <f>VLOOKUP($A181,_FRED!U$8:V$400,2,FALSE)</f>
        <v>1.83</v>
      </c>
      <c r="I181">
        <f>VLOOKUP($A181,_FRED!W$8:X$400,2,FALSE)</f>
        <v>2.5499999999999998</v>
      </c>
      <c r="J181">
        <f>VLOOKUP($A181,_FRED!Y$8:Z$400,2,FALSE)</f>
        <v>2.94</v>
      </c>
      <c r="K181">
        <f t="array" ref="K181:M181">TRANSPOSE(MMULT('Yield Curve'!$B$21:$H$23,TRANSPOSE(B181:H181)))</f>
        <v>2.6042552246250841</v>
      </c>
      <c r="L181">
        <v>-2.111652622863764</v>
      </c>
      <c r="M181">
        <v>-4.6338497102552898</v>
      </c>
      <c r="N181">
        <f t="array" ref="N181:P181">TRANSPOSE(MMULT('Yield Curve'!$B$37:$H$39,TRANSPOSE(B181:H181)))</f>
        <v>0.87332090723483602</v>
      </c>
      <c r="O181">
        <v>1.80305936793689</v>
      </c>
      <c r="P181">
        <v>-0.15376674163267823</v>
      </c>
    </row>
    <row r="182" spans="1:16" x14ac:dyDescent="0.25">
      <c r="A182" s="10">
        <v>41091</v>
      </c>
      <c r="B182">
        <f>VLOOKUP($A182,_FRED!I$8:J$400,2,FALSE)</f>
        <v>0.1</v>
      </c>
      <c r="C182">
        <f>VLOOKUP($A182,_FRED!K$8:L$400,2,FALSE)</f>
        <v>0.14000000000000001</v>
      </c>
      <c r="D182">
        <f>VLOOKUP($A182,_FRED!M$8:N$400,2,FALSE)</f>
        <v>0.18</v>
      </c>
      <c r="E182">
        <f>VLOOKUP($A182,_FRED!O$8:P$400,2,FALSE)</f>
        <v>0.35</v>
      </c>
      <c r="F182">
        <f>VLOOKUP($A182,_FRED!Q$8:R$400,2,FALSE)</f>
        <v>0.67</v>
      </c>
      <c r="G182">
        <f>IFERROR(VLOOKUP($A182,_FRED!S$8:T$400,2,FALSE),0)</f>
        <v>1.08</v>
      </c>
      <c r="H182">
        <f>VLOOKUP($A182,_FRED!U$8:V$400,2,FALSE)</f>
        <v>1.64</v>
      </c>
      <c r="I182">
        <f>VLOOKUP($A182,_FRED!W$8:X$400,2,FALSE)</f>
        <v>2.36</v>
      </c>
      <c r="J182">
        <f>VLOOKUP($A182,_FRED!Y$8:Z$400,2,FALSE)</f>
        <v>2.74</v>
      </c>
      <c r="K182">
        <f t="array" ref="K182:M182">TRANSPOSE(MMULT('Yield Curve'!$B$21:$H$23,TRANSPOSE(B182:H182)))</f>
        <v>2.3238052652242969</v>
      </c>
      <c r="L182">
        <v>-1.8404245308405458</v>
      </c>
      <c r="M182">
        <v>-4.2552223703196912</v>
      </c>
      <c r="N182">
        <f t="array" ref="N182:P182">TRANSPOSE(MMULT('Yield Curve'!$B$37:$H$39,TRANSPOSE(B182:H182)))</f>
        <v>0.77393987339773673</v>
      </c>
      <c r="O182">
        <v>1.5853573658700664</v>
      </c>
      <c r="P182">
        <v>-0.18306280340796788</v>
      </c>
    </row>
    <row r="183" spans="1:16" x14ac:dyDescent="0.25">
      <c r="A183" s="10">
        <v>41183</v>
      </c>
      <c r="B183">
        <f>VLOOKUP($A183,_FRED!I$8:J$400,2,FALSE)</f>
        <v>0.09</v>
      </c>
      <c r="C183">
        <f>VLOOKUP($A183,_FRED!K$8:L$400,2,FALSE)</f>
        <v>0.14000000000000001</v>
      </c>
      <c r="D183">
        <f>VLOOKUP($A183,_FRED!M$8:N$400,2,FALSE)</f>
        <v>0.17</v>
      </c>
      <c r="E183">
        <f>VLOOKUP($A183,_FRED!O$8:P$400,2,FALSE)</f>
        <v>0.36</v>
      </c>
      <c r="F183">
        <f>VLOOKUP($A183,_FRED!Q$8:R$400,2,FALSE)</f>
        <v>0.69</v>
      </c>
      <c r="G183">
        <f>IFERROR(VLOOKUP($A183,_FRED!S$8:T$400,2,FALSE),0)</f>
        <v>1.1200000000000001</v>
      </c>
      <c r="H183">
        <f>VLOOKUP($A183,_FRED!U$8:V$400,2,FALSE)</f>
        <v>1.71</v>
      </c>
      <c r="I183">
        <f>VLOOKUP($A183,_FRED!W$8:X$400,2,FALSE)</f>
        <v>2.46</v>
      </c>
      <c r="J183">
        <f>VLOOKUP($A183,_FRED!Y$8:Z$400,2,FALSE)</f>
        <v>2.86</v>
      </c>
      <c r="K183">
        <f t="array" ref="K183:M183">TRANSPOSE(MMULT('Yield Curve'!$B$21:$H$23,TRANSPOSE(B183:H183)))</f>
        <v>2.4262261109800276</v>
      </c>
      <c r="L183">
        <v>-1.9357013690359617</v>
      </c>
      <c r="M183">
        <v>-4.457506355195453</v>
      </c>
      <c r="N183">
        <f t="array" ref="N183:P183">TRANSPOSE(MMULT('Yield Curve'!$B$37:$H$39,TRANSPOSE(B183:H183)))</f>
        <v>0.79967337090997836</v>
      </c>
      <c r="O183">
        <v>1.6664674420839745</v>
      </c>
      <c r="P183">
        <v>-0.19052909550098751</v>
      </c>
    </row>
    <row r="184" spans="1:16" x14ac:dyDescent="0.25">
      <c r="A184" s="10">
        <v>41275</v>
      </c>
      <c r="B184">
        <f>VLOOKUP($A184,_FRED!I$8:J$400,2,FALSE)</f>
        <v>0.09</v>
      </c>
      <c r="C184">
        <f>VLOOKUP($A184,_FRED!K$8:L$400,2,FALSE)</f>
        <v>0.12</v>
      </c>
      <c r="D184">
        <f>VLOOKUP($A184,_FRED!M$8:N$400,2,FALSE)</f>
        <v>0.15</v>
      </c>
      <c r="E184">
        <f>VLOOKUP($A184,_FRED!O$8:P$400,2,FALSE)</f>
        <v>0.39</v>
      </c>
      <c r="F184">
        <f>VLOOKUP($A184,_FRED!Q$8:R$400,2,FALSE)</f>
        <v>0.82</v>
      </c>
      <c r="G184">
        <f>IFERROR(VLOOKUP($A184,_FRED!S$8:T$400,2,FALSE),0)</f>
        <v>1.32</v>
      </c>
      <c r="H184">
        <f>VLOOKUP($A184,_FRED!U$8:V$400,2,FALSE)</f>
        <v>1.95</v>
      </c>
      <c r="I184">
        <f>VLOOKUP($A184,_FRED!W$8:X$400,2,FALSE)</f>
        <v>2.75</v>
      </c>
      <c r="J184">
        <f>VLOOKUP($A184,_FRED!Y$8:Z$400,2,FALSE)</f>
        <v>3.13</v>
      </c>
      <c r="K184">
        <f t="array" ref="K184:M184">TRANSPOSE(MMULT('Yield Curve'!$B$21:$H$23,TRANSPOSE(B184:H184)))</f>
        <v>2.8188716720686089</v>
      </c>
      <c r="L184">
        <v>-2.3009145040075256</v>
      </c>
      <c r="M184">
        <v>-5.1575400691852993</v>
      </c>
      <c r="N184">
        <f t="array" ref="N184:P184">TRANSPOSE(MMULT('Yield Curve'!$B$37:$H$39,TRANSPOSE(B184:H184)))</f>
        <v>0.91064064776222531</v>
      </c>
      <c r="O184">
        <v>1.9669011312182878</v>
      </c>
      <c r="P184">
        <v>-0.16702788423845716</v>
      </c>
    </row>
    <row r="185" spans="1:16" x14ac:dyDescent="0.25">
      <c r="A185" s="10">
        <v>41365</v>
      </c>
      <c r="B185">
        <f>VLOOKUP($A185,_FRED!I$8:J$400,2,FALSE)</f>
        <v>0.05</v>
      </c>
      <c r="C185">
        <f>VLOOKUP($A185,_FRED!K$8:L$400,2,FALSE)</f>
        <v>0.09</v>
      </c>
      <c r="D185">
        <f>VLOOKUP($A185,_FRED!M$8:N$400,2,FALSE)</f>
        <v>0.13</v>
      </c>
      <c r="E185">
        <f>VLOOKUP($A185,_FRED!O$8:P$400,2,FALSE)</f>
        <v>0.43</v>
      </c>
      <c r="F185">
        <f>VLOOKUP($A185,_FRED!Q$8:R$400,2,FALSE)</f>
        <v>0.91</v>
      </c>
      <c r="G185">
        <f>IFERROR(VLOOKUP($A185,_FRED!S$8:T$400,2,FALSE),0)</f>
        <v>1.38</v>
      </c>
      <c r="H185">
        <f>VLOOKUP($A185,_FRED!U$8:V$400,2,FALSE)</f>
        <v>1.99</v>
      </c>
      <c r="I185">
        <f>VLOOKUP($A185,_FRED!W$8:X$400,2,FALSE)</f>
        <v>2.78</v>
      </c>
      <c r="J185">
        <f>VLOOKUP($A185,_FRED!Y$8:Z$400,2,FALSE)</f>
        <v>3.14</v>
      </c>
      <c r="K185">
        <f t="array" ref="K185:M185">TRANSPOSE(MMULT('Yield Curve'!$B$21:$H$23,TRANSPOSE(B185:H185)))</f>
        <v>2.868623287532813</v>
      </c>
      <c r="L185">
        <v>-2.4387415330105191</v>
      </c>
      <c r="M185">
        <v>-4.9670771893736996</v>
      </c>
      <c r="N185">
        <f t="array" ref="N185:P185">TRANSPOSE(MMULT('Yield Curve'!$B$37:$H$39,TRANSPOSE(B185:H185)))</f>
        <v>0.94250973088429513</v>
      </c>
      <c r="O185">
        <v>2.055864248091825</v>
      </c>
      <c r="P185">
        <v>-8.5675228623279143E-2</v>
      </c>
    </row>
    <row r="186" spans="1:16" x14ac:dyDescent="0.25">
      <c r="A186" s="10">
        <v>41456</v>
      </c>
      <c r="B186">
        <f>VLOOKUP($A186,_FRED!I$8:J$400,2,FALSE)</f>
        <v>0.03</v>
      </c>
      <c r="C186">
        <f>VLOOKUP($A186,_FRED!K$8:L$400,2,FALSE)</f>
        <v>0.06</v>
      </c>
      <c r="D186">
        <f>VLOOKUP($A186,_FRED!M$8:N$400,2,FALSE)</f>
        <v>0.12</v>
      </c>
      <c r="E186">
        <f>VLOOKUP($A186,_FRED!O$8:P$400,2,FALSE)</f>
        <v>0.71</v>
      </c>
      <c r="F186">
        <f>VLOOKUP($A186,_FRED!Q$8:R$400,2,FALSE)</f>
        <v>1.5</v>
      </c>
      <c r="G186">
        <f>IFERROR(VLOOKUP($A186,_FRED!S$8:T$400,2,FALSE),0)</f>
        <v>2.12</v>
      </c>
      <c r="H186">
        <f>VLOOKUP($A186,_FRED!U$8:V$400,2,FALSE)</f>
        <v>2.71</v>
      </c>
      <c r="I186">
        <f>VLOOKUP($A186,_FRED!W$8:X$400,2,FALSE)</f>
        <v>3.44</v>
      </c>
      <c r="J186">
        <f>VLOOKUP($A186,_FRED!Y$8:Z$400,2,FALSE)</f>
        <v>3.71</v>
      </c>
      <c r="K186">
        <f t="array" ref="K186:M186">TRANSPOSE(MMULT('Yield Curve'!$B$21:$H$23,TRANSPOSE(B186:H186)))</f>
        <v>3.9682326764774847</v>
      </c>
      <c r="L186">
        <v>-3.6269691977505696</v>
      </c>
      <c r="M186">
        <v>-5.9997444882822357</v>
      </c>
      <c r="N186">
        <f t="array" ref="N186:P186">TRANSPOSE(MMULT('Yield Curve'!$B$37:$H$39,TRANSPOSE(B186:H186)))</f>
        <v>1.3673419622973237</v>
      </c>
      <c r="O186">
        <v>2.9660304975153373</v>
      </c>
      <c r="P186">
        <v>0.19719636572185473</v>
      </c>
    </row>
    <row r="187" spans="1:16" x14ac:dyDescent="0.25">
      <c r="A187" s="10">
        <v>41548</v>
      </c>
      <c r="B187">
        <f>VLOOKUP($A187,_FRED!I$8:J$400,2,FALSE)</f>
        <v>0.06</v>
      </c>
      <c r="C187">
        <f>VLOOKUP($A187,_FRED!K$8:L$400,2,FALSE)</f>
        <v>0.09</v>
      </c>
      <c r="D187">
        <f>VLOOKUP($A187,_FRED!M$8:N$400,2,FALSE)</f>
        <v>0.13</v>
      </c>
      <c r="E187">
        <f>VLOOKUP($A187,_FRED!O$8:P$400,2,FALSE)</f>
        <v>0.63</v>
      </c>
      <c r="F187">
        <f>VLOOKUP($A187,_FRED!Q$8:R$400,2,FALSE)</f>
        <v>1.44</v>
      </c>
      <c r="G187">
        <f>IFERROR(VLOOKUP($A187,_FRED!S$8:T$400,2,FALSE),0)</f>
        <v>2.12</v>
      </c>
      <c r="H187">
        <f>VLOOKUP($A187,_FRED!U$8:V$400,2,FALSE)</f>
        <v>2.74</v>
      </c>
      <c r="I187">
        <f>VLOOKUP($A187,_FRED!W$8:X$400,2,FALSE)</f>
        <v>3.5</v>
      </c>
      <c r="J187">
        <f>VLOOKUP($A187,_FRED!Y$8:Z$400,2,FALSE)</f>
        <v>3.79</v>
      </c>
      <c r="K187">
        <f t="array" ref="K187:M187">TRANSPOSE(MMULT('Yield Curve'!$B$21:$H$23,TRANSPOSE(B187:H187)))</f>
        <v>4.0686521399981457</v>
      </c>
      <c r="L187">
        <v>-3.6025885515572029</v>
      </c>
      <c r="M187">
        <v>-6.6067588581904797</v>
      </c>
      <c r="N187">
        <f t="array" ref="N187:P187">TRANSPOSE(MMULT('Yield Curve'!$B$37:$H$39,TRANSPOSE(B187:H187)))</f>
        <v>1.3586138109853785</v>
      </c>
      <c r="O187">
        <v>2.9790286137487865</v>
      </c>
      <c r="P187">
        <v>0.10518798550033881</v>
      </c>
    </row>
    <row r="188" spans="1:16" x14ac:dyDescent="0.25">
      <c r="A188" s="10">
        <v>41640</v>
      </c>
      <c r="B188">
        <f>VLOOKUP($A188,_FRED!I$8:J$400,2,FALSE)</f>
        <v>0.05</v>
      </c>
      <c r="C188">
        <f>VLOOKUP($A188,_FRED!K$8:L$400,2,FALSE)</f>
        <v>0.08</v>
      </c>
      <c r="D188">
        <f>VLOOKUP($A188,_FRED!M$8:N$400,2,FALSE)</f>
        <v>0.12</v>
      </c>
      <c r="E188">
        <f>VLOOKUP($A188,_FRED!O$8:P$400,2,FALSE)</f>
        <v>0.76</v>
      </c>
      <c r="F188">
        <f>VLOOKUP($A188,_FRED!Q$8:R$400,2,FALSE)</f>
        <v>1.6</v>
      </c>
      <c r="G188">
        <f>IFERROR(VLOOKUP($A188,_FRED!S$8:T$400,2,FALSE),0)</f>
        <v>2.23</v>
      </c>
      <c r="H188">
        <f>VLOOKUP($A188,_FRED!U$8:V$400,2,FALSE)</f>
        <v>2.77</v>
      </c>
      <c r="I188">
        <f>VLOOKUP($A188,_FRED!W$8:X$400,2,FALSE)</f>
        <v>3.42</v>
      </c>
      <c r="J188">
        <f>VLOOKUP($A188,_FRED!Y$8:Z$400,2,FALSE)</f>
        <v>3.68</v>
      </c>
      <c r="K188">
        <f t="array" ref="K188:M188">TRANSPOSE(MMULT('Yield Curve'!$B$21:$H$23,TRANSPOSE(B188:H188)))</f>
        <v>4.0766716199076232</v>
      </c>
      <c r="L188">
        <v>-3.7513145144365234</v>
      </c>
      <c r="M188">
        <v>-5.9959865559078303</v>
      </c>
      <c r="N188">
        <f t="array" ref="N188:P188">TRANSPOSE(MMULT('Yield Curve'!$B$37:$H$39,TRANSPOSE(B188:H188)))</f>
        <v>1.4255207856678449</v>
      </c>
      <c r="O188">
        <v>3.0511859110151578</v>
      </c>
      <c r="P188">
        <v>0.267920482678913</v>
      </c>
    </row>
    <row r="189" spans="1:16" x14ac:dyDescent="0.25">
      <c r="A189" s="10">
        <v>41730</v>
      </c>
      <c r="B189">
        <f>VLOOKUP($A189,_FRED!I$8:J$400,2,FALSE)</f>
        <v>0.03</v>
      </c>
      <c r="C189">
        <f>VLOOKUP($A189,_FRED!K$8:L$400,2,FALSE)</f>
        <v>0.06</v>
      </c>
      <c r="D189">
        <f>VLOOKUP($A189,_FRED!M$8:N$400,2,FALSE)</f>
        <v>0.1</v>
      </c>
      <c r="E189">
        <f>VLOOKUP($A189,_FRED!O$8:P$400,2,FALSE)</f>
        <v>0.87</v>
      </c>
      <c r="F189">
        <f>VLOOKUP($A189,_FRED!Q$8:R$400,2,FALSE)</f>
        <v>1.66</v>
      </c>
      <c r="G189">
        <f>IFERROR(VLOOKUP($A189,_FRED!S$8:T$400,2,FALSE),0)</f>
        <v>2.19</v>
      </c>
      <c r="H189">
        <f>VLOOKUP($A189,_FRED!U$8:V$400,2,FALSE)</f>
        <v>2.62</v>
      </c>
      <c r="I189">
        <f>VLOOKUP($A189,_FRED!W$8:X$400,2,FALSE)</f>
        <v>3.18</v>
      </c>
      <c r="J189">
        <f>VLOOKUP($A189,_FRED!Y$8:Z$400,2,FALSE)</f>
        <v>3.44</v>
      </c>
      <c r="K189">
        <f t="array" ref="K189:M189">TRANSPOSE(MMULT('Yield Curve'!$B$21:$H$23,TRANSPOSE(B189:H189)))</f>
        <v>3.7943390860306829</v>
      </c>
      <c r="L189">
        <v>-3.6592373251496761</v>
      </c>
      <c r="M189">
        <v>-4.8464678634925065</v>
      </c>
      <c r="N189">
        <f t="array" ref="N189:P189">TRANSPOSE(MMULT('Yield Curve'!$B$37:$H$39,TRANSPOSE(B189:H189)))</f>
        <v>1.4028870544537868</v>
      </c>
      <c r="O189">
        <v>2.9211023644082617</v>
      </c>
      <c r="P189">
        <v>0.42601548434246639</v>
      </c>
    </row>
    <row r="190" spans="1:16" x14ac:dyDescent="0.25">
      <c r="A190" s="10">
        <v>41821</v>
      </c>
      <c r="B190">
        <f>VLOOKUP($A190,_FRED!I$8:J$400,2,FALSE)</f>
        <v>0.03</v>
      </c>
      <c r="C190">
        <f>VLOOKUP($A190,_FRED!K$8:L$400,2,FALSE)</f>
        <v>0.05</v>
      </c>
      <c r="D190">
        <f>VLOOKUP($A190,_FRED!M$8:N$400,2,FALSE)</f>
        <v>0.11</v>
      </c>
      <c r="E190">
        <f>VLOOKUP($A190,_FRED!O$8:P$400,2,FALSE)</f>
        <v>0.98</v>
      </c>
      <c r="F190">
        <f>VLOOKUP($A190,_FRED!Q$8:R$400,2,FALSE)</f>
        <v>1.7</v>
      </c>
      <c r="G190">
        <f>IFERROR(VLOOKUP($A190,_FRED!S$8:T$400,2,FALSE),0)</f>
        <v>2.16</v>
      </c>
      <c r="H190">
        <f>VLOOKUP($A190,_FRED!U$8:V$400,2,FALSE)</f>
        <v>2.5</v>
      </c>
      <c r="I190">
        <f>VLOOKUP($A190,_FRED!W$8:X$400,2,FALSE)</f>
        <v>3.01</v>
      </c>
      <c r="J190">
        <f>VLOOKUP($A190,_FRED!Y$8:Z$400,2,FALSE)</f>
        <v>3.27</v>
      </c>
      <c r="K190">
        <f t="array" ref="K190:M190">TRANSPOSE(MMULT('Yield Curve'!$B$21:$H$23,TRANSPOSE(B190:H190)))</f>
        <v>3.5476573357662957</v>
      </c>
      <c r="L190">
        <v>-3.5520753229273372</v>
      </c>
      <c r="M190">
        <v>-3.8490488965620155</v>
      </c>
      <c r="N190">
        <f t="array" ref="N190:P190">TRANSPOSE(MMULT('Yield Curve'!$B$37:$H$39,TRANSPOSE(B190:H190)))</f>
        <v>1.3929513346597908</v>
      </c>
      <c r="O190">
        <v>2.7904413778816881</v>
      </c>
      <c r="P190">
        <v>0.54419082309599154</v>
      </c>
    </row>
    <row r="191" spans="1:16" x14ac:dyDescent="0.25">
      <c r="A191" s="10">
        <v>41913</v>
      </c>
      <c r="B191">
        <f>VLOOKUP($A191,_FRED!I$8:J$400,2,FALSE)</f>
        <v>0.02</v>
      </c>
      <c r="C191">
        <f>VLOOKUP($A191,_FRED!K$8:L$400,2,FALSE)</f>
        <v>0.08</v>
      </c>
      <c r="D191">
        <f>VLOOKUP($A191,_FRED!M$8:N$400,2,FALSE)</f>
        <v>0.15</v>
      </c>
      <c r="E191">
        <f>VLOOKUP($A191,_FRED!O$8:P$400,2,FALSE)</f>
        <v>0.97</v>
      </c>
      <c r="F191">
        <f>VLOOKUP($A191,_FRED!Q$8:R$400,2,FALSE)</f>
        <v>1.6</v>
      </c>
      <c r="G191">
        <f>IFERROR(VLOOKUP($A191,_FRED!S$8:T$400,2,FALSE),0)</f>
        <v>1.99</v>
      </c>
      <c r="H191">
        <f>VLOOKUP($A191,_FRED!U$8:V$400,2,FALSE)</f>
        <v>2.2799999999999998</v>
      </c>
      <c r="I191">
        <f>VLOOKUP($A191,_FRED!W$8:X$400,2,FALSE)</f>
        <v>2.69</v>
      </c>
      <c r="J191">
        <f>VLOOKUP($A191,_FRED!Y$8:Z$400,2,FALSE)</f>
        <v>2.97</v>
      </c>
      <c r="K191">
        <f t="array" ref="K191:M191">TRANSPOSE(MMULT('Yield Curve'!$B$21:$H$23,TRANSPOSE(B191:H191)))</f>
        <v>3.1720469909202151</v>
      </c>
      <c r="L191">
        <v>-3.2123659006573568</v>
      </c>
      <c r="M191">
        <v>-3.0783904748883559</v>
      </c>
      <c r="N191">
        <f t="array" ref="N191:P191">TRANSPOSE(MMULT('Yield Curve'!$B$37:$H$39,TRANSPOSE(B191:H191)))</f>
        <v>1.302808312584566</v>
      </c>
      <c r="O191">
        <v>2.5056150023400097</v>
      </c>
      <c r="P191">
        <v>0.53803643253430655</v>
      </c>
    </row>
    <row r="192" spans="1:16" x14ac:dyDescent="0.25">
      <c r="A192" s="10">
        <v>42005</v>
      </c>
      <c r="B192">
        <f>VLOOKUP($A192,_FRED!I$8:J$400,2,FALSE)</f>
        <v>0.02</v>
      </c>
      <c r="C192">
        <f>VLOOKUP($A192,_FRED!K$8:L$400,2,FALSE)</f>
        <v>0.09</v>
      </c>
      <c r="D192">
        <f>VLOOKUP($A192,_FRED!M$8:N$400,2,FALSE)</f>
        <v>0.23</v>
      </c>
      <c r="E192">
        <f>VLOOKUP($A192,_FRED!O$8:P$400,2,FALSE)</f>
        <v>0.97</v>
      </c>
      <c r="F192">
        <f>VLOOKUP($A192,_FRED!Q$8:R$400,2,FALSE)</f>
        <v>1.46</v>
      </c>
      <c r="G192">
        <f>IFERROR(VLOOKUP($A192,_FRED!S$8:T$400,2,FALSE),0)</f>
        <v>1.77</v>
      </c>
      <c r="H192">
        <f>VLOOKUP($A192,_FRED!U$8:V$400,2,FALSE)</f>
        <v>1.97</v>
      </c>
      <c r="I192">
        <f>VLOOKUP($A192,_FRED!W$8:X$400,2,FALSE)</f>
        <v>2.3199999999999998</v>
      </c>
      <c r="J192">
        <f>VLOOKUP($A192,_FRED!Y$8:Z$400,2,FALSE)</f>
        <v>2.5499999999999998</v>
      </c>
      <c r="K192">
        <f t="array" ref="K192:M192">TRANSPOSE(MMULT('Yield Curve'!$B$21:$H$23,TRANSPOSE(B192:H192)))</f>
        <v>2.635275552616084</v>
      </c>
      <c r="L192">
        <v>-2.7307128521422528</v>
      </c>
      <c r="M192">
        <v>-1.9168589988407518</v>
      </c>
      <c r="N192">
        <f t="array" ref="N192:P192">TRANSPOSE(MMULT('Yield Curve'!$B$37:$H$39,TRANSPOSE(B192:H192)))</f>
        <v>1.1843497395127831</v>
      </c>
      <c r="O192">
        <v>2.0991018615400319</v>
      </c>
      <c r="P192">
        <v>0.53773343442997956</v>
      </c>
    </row>
    <row r="193" spans="1:16" x14ac:dyDescent="0.25">
      <c r="A193" s="10">
        <v>42095</v>
      </c>
      <c r="B193">
        <f>VLOOKUP($A193,_FRED!I$8:J$400,2,FALSE)</f>
        <v>0.02</v>
      </c>
      <c r="C193">
        <f>VLOOKUP($A193,_FRED!K$8:L$400,2,FALSE)</f>
        <v>0.09</v>
      </c>
      <c r="D193">
        <f>VLOOKUP($A193,_FRED!M$8:N$400,2,FALSE)</f>
        <v>0.25</v>
      </c>
      <c r="E193">
        <f>VLOOKUP($A193,_FRED!O$8:P$400,2,FALSE)</f>
        <v>0.97</v>
      </c>
      <c r="F193">
        <f>VLOOKUP($A193,_FRED!Q$8:R$400,2,FALSE)</f>
        <v>1.53</v>
      </c>
      <c r="G193">
        <f>IFERROR(VLOOKUP($A193,_FRED!S$8:T$400,2,FALSE),0)</f>
        <v>1.91</v>
      </c>
      <c r="H193">
        <f>VLOOKUP($A193,_FRED!U$8:V$400,2,FALSE)</f>
        <v>2.16</v>
      </c>
      <c r="I193">
        <f>VLOOKUP($A193,_FRED!W$8:X$400,2,FALSE)</f>
        <v>2.62</v>
      </c>
      <c r="J193">
        <f>VLOOKUP($A193,_FRED!Y$8:Z$400,2,FALSE)</f>
        <v>2.88</v>
      </c>
      <c r="K193">
        <f t="array" ref="K193:M193">TRANSPOSE(MMULT('Yield Curve'!$B$21:$H$23,TRANSPOSE(B193:H193)))</f>
        <v>2.9384806142141517</v>
      </c>
      <c r="L193">
        <v>-2.9640753401712789</v>
      </c>
      <c r="M193">
        <v>-2.5732031562595141</v>
      </c>
      <c r="N193">
        <f t="array" ref="N193:P193">TRANSPOSE(MMULT('Yield Curve'!$B$37:$H$39,TRANSPOSE(B193:H193)))</f>
        <v>1.2674977170094586</v>
      </c>
      <c r="O193">
        <v>2.3045774889159372</v>
      </c>
      <c r="P193">
        <v>0.51008235968227611</v>
      </c>
    </row>
    <row r="194" spans="1:16" x14ac:dyDescent="0.25">
      <c r="A194" s="10">
        <v>42186</v>
      </c>
      <c r="B194">
        <f>VLOOKUP($A194,_FRED!I$8:J$400,2,FALSE)</f>
        <v>0.04</v>
      </c>
      <c r="C194">
        <f>VLOOKUP($A194,_FRED!K$8:L$400,2,FALSE)</f>
        <v>0.17</v>
      </c>
      <c r="D194">
        <f>VLOOKUP($A194,_FRED!M$8:N$400,2,FALSE)</f>
        <v>0.35</v>
      </c>
      <c r="E194">
        <f>VLOOKUP($A194,_FRED!O$8:P$400,2,FALSE)</f>
        <v>1.02</v>
      </c>
      <c r="F194">
        <f>VLOOKUP($A194,_FRED!Q$8:R$400,2,FALSE)</f>
        <v>1.56</v>
      </c>
      <c r="G194">
        <f>IFERROR(VLOOKUP($A194,_FRED!S$8:T$400,2,FALSE),0)</f>
        <v>1.94</v>
      </c>
      <c r="H194">
        <f>VLOOKUP($A194,_FRED!U$8:V$400,2,FALSE)</f>
        <v>2.2200000000000002</v>
      </c>
      <c r="I194">
        <f>VLOOKUP($A194,_FRED!W$8:X$400,2,FALSE)</f>
        <v>2.65</v>
      </c>
      <c r="J194">
        <f>VLOOKUP($A194,_FRED!Y$8:Z$400,2,FALSE)</f>
        <v>2.96</v>
      </c>
      <c r="K194">
        <f t="array" ref="K194:M194">TRANSPOSE(MMULT('Yield Curve'!$B$21:$H$23,TRANSPOSE(B194:H194)))</f>
        <v>2.9618180171240249</v>
      </c>
      <c r="L194">
        <v>-2.9135878380326927</v>
      </c>
      <c r="M194">
        <v>-2.5257115230427916</v>
      </c>
      <c r="N194">
        <f t="array" ref="N194:P194">TRANSPOSE(MMULT('Yield Curve'!$B$37:$H$39,TRANSPOSE(B194:H194)))</f>
        <v>1.3218440268081886</v>
      </c>
      <c r="O194">
        <v>2.2713149697778818</v>
      </c>
      <c r="P194">
        <v>0.47187151556140217</v>
      </c>
    </row>
    <row r="195" spans="1:16" x14ac:dyDescent="0.25">
      <c r="A195" s="10">
        <v>42278</v>
      </c>
      <c r="B195">
        <f>VLOOKUP($A195,_FRED!I$8:J$400,2,FALSE)</f>
        <v>0.13</v>
      </c>
      <c r="C195">
        <f>VLOOKUP($A195,_FRED!K$8:L$400,2,FALSE)</f>
        <v>0.32</v>
      </c>
      <c r="D195">
        <f>VLOOKUP($A195,_FRED!M$8:N$400,2,FALSE)</f>
        <v>0.47</v>
      </c>
      <c r="E195">
        <f>VLOOKUP($A195,_FRED!O$8:P$400,2,FALSE)</f>
        <v>1.1399999999999999</v>
      </c>
      <c r="F195">
        <f>VLOOKUP($A195,_FRED!Q$8:R$400,2,FALSE)</f>
        <v>1.58</v>
      </c>
      <c r="G195">
        <f>IFERROR(VLOOKUP($A195,_FRED!S$8:T$400,2,FALSE),0)</f>
        <v>1.94</v>
      </c>
      <c r="H195">
        <f>VLOOKUP($A195,_FRED!U$8:V$400,2,FALSE)</f>
        <v>2.19</v>
      </c>
      <c r="I195">
        <f>VLOOKUP($A195,_FRED!W$8:X$400,2,FALSE)</f>
        <v>2.6</v>
      </c>
      <c r="J195">
        <f>VLOOKUP($A195,_FRED!Y$8:Z$400,2,FALSE)</f>
        <v>2.96</v>
      </c>
      <c r="K195">
        <f t="array" ref="K195:M195">TRANSPOSE(MMULT('Yield Curve'!$B$21:$H$23,TRANSPOSE(B195:H195)))</f>
        <v>2.8251421700907828</v>
      </c>
      <c r="L195">
        <v>-2.6970750356819506</v>
      </c>
      <c r="M195">
        <v>-2.0200182449119</v>
      </c>
      <c r="N195">
        <f t="array" ref="N195:P195">TRANSPOSE(MMULT('Yield Curve'!$B$37:$H$39,TRANSPOSE(B195:H195)))</f>
        <v>1.3704361438896586</v>
      </c>
      <c r="O195">
        <v>2.0903934907240092</v>
      </c>
      <c r="P195">
        <v>0.46179778025157758</v>
      </c>
    </row>
    <row r="196" spans="1:16" x14ac:dyDescent="0.25">
      <c r="A196" s="10">
        <v>42370</v>
      </c>
      <c r="B196">
        <f>VLOOKUP($A196,_FRED!I$8:J$400,2,FALSE)</f>
        <v>0.28999999999999998</v>
      </c>
      <c r="C196">
        <f>VLOOKUP($A196,_FRED!K$8:L$400,2,FALSE)</f>
        <v>0.45</v>
      </c>
      <c r="D196">
        <f>VLOOKUP($A196,_FRED!M$8:N$400,2,FALSE)</f>
        <v>0.57999999999999996</v>
      </c>
      <c r="E196">
        <f>VLOOKUP($A196,_FRED!O$8:P$400,2,FALSE)</f>
        <v>1.02</v>
      </c>
      <c r="F196">
        <f>VLOOKUP($A196,_FRED!Q$8:R$400,2,FALSE)</f>
        <v>1.37</v>
      </c>
      <c r="G196">
        <f>IFERROR(VLOOKUP($A196,_FRED!S$8:T$400,2,FALSE),0)</f>
        <v>1.69</v>
      </c>
      <c r="H196">
        <f>VLOOKUP($A196,_FRED!U$8:V$400,2,FALSE)</f>
        <v>1.91</v>
      </c>
      <c r="I196">
        <f>VLOOKUP($A196,_FRED!W$8:X$400,2,FALSE)</f>
        <v>2.3199999999999998</v>
      </c>
      <c r="J196">
        <f>VLOOKUP($A196,_FRED!Y$8:Z$400,2,FALSE)</f>
        <v>2.72</v>
      </c>
      <c r="K196">
        <f t="array" ref="K196:M196">TRANSPOSE(MMULT('Yield Curve'!$B$21:$H$23,TRANSPOSE(B196:H196)))</f>
        <v>2.4333739151673042</v>
      </c>
      <c r="L196">
        <v>-2.0684483636339905</v>
      </c>
      <c r="M196">
        <v>-1.9139027994290192</v>
      </c>
      <c r="N196">
        <f t="array" ref="N196:P196">TRANSPOSE(MMULT('Yield Curve'!$B$37:$H$39,TRANSPOSE(B196:H196)))</f>
        <v>1.2471222130036277</v>
      </c>
      <c r="O196">
        <v>1.6244254837766787</v>
      </c>
      <c r="P196">
        <v>0.29111659096281262</v>
      </c>
    </row>
    <row r="197" spans="1:16" x14ac:dyDescent="0.25">
      <c r="A197" s="10">
        <v>42461</v>
      </c>
      <c r="B197">
        <f>VLOOKUP($A197,_FRED!I$8:J$400,2,FALSE)</f>
        <v>0.26</v>
      </c>
      <c r="C197">
        <f>VLOOKUP($A197,_FRED!K$8:L$400,2,FALSE)</f>
        <v>0.4</v>
      </c>
      <c r="D197">
        <f>VLOOKUP($A197,_FRED!M$8:N$400,2,FALSE)</f>
        <v>0.56999999999999995</v>
      </c>
      <c r="E197">
        <f>VLOOKUP($A197,_FRED!O$8:P$400,2,FALSE)</f>
        <v>0.92</v>
      </c>
      <c r="F197">
        <f>VLOOKUP($A197,_FRED!Q$8:R$400,2,FALSE)</f>
        <v>1.24</v>
      </c>
      <c r="G197">
        <f>IFERROR(VLOOKUP($A197,_FRED!S$8:T$400,2,FALSE),0)</f>
        <v>1.54</v>
      </c>
      <c r="H197">
        <f>VLOOKUP($A197,_FRED!U$8:V$400,2,FALSE)</f>
        <v>1.75</v>
      </c>
      <c r="I197">
        <f>VLOOKUP($A197,_FRED!W$8:X$400,2,FALSE)</f>
        <v>2.15</v>
      </c>
      <c r="J197">
        <f>VLOOKUP($A197,_FRED!Y$8:Z$400,2,FALSE)</f>
        <v>2.57</v>
      </c>
      <c r="K197">
        <f t="array" ref="K197:M197">TRANSPOSE(MMULT('Yield Curve'!$B$21:$H$23,TRANSPOSE(B197:H197)))</f>
        <v>2.215901383344002</v>
      </c>
      <c r="L197">
        <v>-1.8610728871135027</v>
      </c>
      <c r="M197">
        <v>-1.7593504658974526</v>
      </c>
      <c r="N197">
        <f t="array" ref="N197:P197">TRANSPOSE(MMULT('Yield Curve'!$B$37:$H$39,TRANSPOSE(B197:H197)))</f>
        <v>1.1421705246452971</v>
      </c>
      <c r="O197">
        <v>1.4668404803635267</v>
      </c>
      <c r="P197">
        <v>0.24228802342386202</v>
      </c>
    </row>
    <row r="198" spans="1:16" x14ac:dyDescent="0.25">
      <c r="A198" s="10">
        <v>42552</v>
      </c>
      <c r="B198">
        <f>VLOOKUP($A198,_FRED!I$8:J$400,2,FALSE)</f>
        <v>0.3</v>
      </c>
      <c r="C198">
        <f>VLOOKUP($A198,_FRED!K$8:L$400,2,FALSE)</f>
        <v>0.44</v>
      </c>
      <c r="D198">
        <f>VLOOKUP($A198,_FRED!M$8:N$400,2,FALSE)</f>
        <v>0.56000000000000005</v>
      </c>
      <c r="E198">
        <f>VLOOKUP($A198,_FRED!O$8:P$400,2,FALSE)</f>
        <v>0.85</v>
      </c>
      <c r="F198">
        <f>VLOOKUP($A198,_FRED!Q$8:R$400,2,FALSE)</f>
        <v>1.1299999999999999</v>
      </c>
      <c r="G198">
        <f>IFERROR(VLOOKUP($A198,_FRED!S$8:T$400,2,FALSE),0)</f>
        <v>1.4</v>
      </c>
      <c r="H198">
        <f>VLOOKUP($A198,_FRED!U$8:V$400,2,FALSE)</f>
        <v>1.56</v>
      </c>
      <c r="I198">
        <f>VLOOKUP($A198,_FRED!W$8:X$400,2,FALSE)</f>
        <v>1.91</v>
      </c>
      <c r="J198">
        <f>VLOOKUP($A198,_FRED!Y$8:Z$400,2,FALSE)</f>
        <v>2.2799999999999998</v>
      </c>
      <c r="K198">
        <f t="array" ref="K198:M198">TRANSPOSE(MMULT('Yield Curve'!$B$21:$H$23,TRANSPOSE(B198:H198)))</f>
        <v>1.9732041975882095</v>
      </c>
      <c r="L198">
        <v>-1.5786571514320351</v>
      </c>
      <c r="M198">
        <v>-1.5583331854972267</v>
      </c>
      <c r="N198">
        <f t="array" ref="N198:P198">TRANSPOSE(MMULT('Yield Curve'!$B$37:$H$39,TRANSPOSE(B198:H198)))</f>
        <v>1.0488914290186384</v>
      </c>
      <c r="O198">
        <v>1.2459675181071703</v>
      </c>
      <c r="P198">
        <v>0.20669466170812911</v>
      </c>
    </row>
    <row r="199" spans="1:16" x14ac:dyDescent="0.25">
      <c r="A199" s="10">
        <v>42644</v>
      </c>
      <c r="B199">
        <f>VLOOKUP($A199,_FRED!I$8:J$400,2,FALSE)</f>
        <v>0.43</v>
      </c>
      <c r="C199">
        <f>VLOOKUP($A199,_FRED!K$8:L$400,2,FALSE)</f>
        <v>0.56999999999999995</v>
      </c>
      <c r="D199">
        <f>VLOOKUP($A199,_FRED!M$8:N$400,2,FALSE)</f>
        <v>0.76</v>
      </c>
      <c r="E199">
        <f>VLOOKUP($A199,_FRED!O$8:P$400,2,FALSE)</f>
        <v>1.24</v>
      </c>
      <c r="F199">
        <f>VLOOKUP($A199,_FRED!Q$8:R$400,2,FALSE)</f>
        <v>1.61</v>
      </c>
      <c r="G199">
        <f>IFERROR(VLOOKUP($A199,_FRED!S$8:T$400,2,FALSE),0)</f>
        <v>1.94</v>
      </c>
      <c r="H199">
        <f>VLOOKUP($A199,_FRED!U$8:V$400,2,FALSE)</f>
        <v>2.14</v>
      </c>
      <c r="I199">
        <f>VLOOKUP($A199,_FRED!W$8:X$400,2,FALSE)</f>
        <v>2.52</v>
      </c>
      <c r="J199">
        <f>VLOOKUP($A199,_FRED!Y$8:Z$400,2,FALSE)</f>
        <v>2.83</v>
      </c>
      <c r="K199">
        <f t="array" ref="K199:M199">TRANSPOSE(MMULT('Yield Curve'!$B$21:$H$23,TRANSPOSE(B199:H199)))</f>
        <v>2.6703641852105338</v>
      </c>
      <c r="L199">
        <v>-2.2039062985874733</v>
      </c>
      <c r="M199">
        <v>-1.7634401810498055</v>
      </c>
      <c r="N199">
        <f t="array" ref="N199:P199">TRANSPOSE(MMULT('Yield Curve'!$B$37:$H$39,TRANSPOSE(B199:H199)))</f>
        <v>1.4601580837422758</v>
      </c>
      <c r="O199">
        <v>1.7167138825235262</v>
      </c>
      <c r="P199">
        <v>0.35290220711682285</v>
      </c>
    </row>
    <row r="200" spans="1:16" x14ac:dyDescent="0.25">
      <c r="A200" s="10">
        <v>42736</v>
      </c>
      <c r="B200" t="e">
        <f>VLOOKUP($A200,_FRED!I$8:J$400,2,FALSE)</f>
        <v>#N/A</v>
      </c>
      <c r="C200" t="e">
        <f>VLOOKUP($A200,_FRED!K$8:L$400,2,FALSE)</f>
        <v>#N/A</v>
      </c>
      <c r="D200" t="e">
        <f>VLOOKUP($A200,_FRED!M$8:N$400,2,FALSE)</f>
        <v>#N/A</v>
      </c>
      <c r="E200" t="e">
        <f>VLOOKUP($A200,_FRED!O$8:P$400,2,FALSE)</f>
        <v>#N/A</v>
      </c>
      <c r="F200" t="e">
        <f>VLOOKUP($A200,_FRED!Q$8:R$400,2,FALSE)</f>
        <v>#N/A</v>
      </c>
      <c r="G200">
        <f>IFERROR(VLOOKUP($A200,_FRED!S$8:T$400,2,FALSE),0)</f>
        <v>0</v>
      </c>
      <c r="H200" t="e">
        <f>VLOOKUP($A200,_FRED!U$8:V$400,2,FALSE)</f>
        <v>#N/A</v>
      </c>
      <c r="I200" t="e">
        <f>VLOOKUP($A200,_FRED!W$8:X$400,2,FALSE)</f>
        <v>#N/A</v>
      </c>
      <c r="J200" t="e">
        <f>VLOOKUP($A200,_FRED!Y$8:Z$400,2,FALSE)</f>
        <v>#N/A</v>
      </c>
      <c r="K200" t="e">
        <f t="array" ref="K200:M200">TRANSPOSE(MMULT('Yield Curve'!$B$21:$H$23,TRANSPOSE(B200:H200)))</f>
        <v>#N/A</v>
      </c>
      <c r="L200" t="e">
        <v>#N/A</v>
      </c>
      <c r="M200" t="e">
        <v>#N/A</v>
      </c>
      <c r="N200" t="e">
        <f t="array" ref="N200:P200">TRANSPOSE(MMULT('Yield Curve'!$B$37:$H$39,TRANSPOSE(B200:H200)))</f>
        <v>#N/A</v>
      </c>
      <c r="O200" t="e">
        <v>#N/A</v>
      </c>
      <c r="P200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workbookViewId="0">
      <selection activeCell="T45" sqref="T43:X45"/>
    </sheetView>
  </sheetViews>
  <sheetFormatPr defaultRowHeight="15" x14ac:dyDescent="0.25"/>
  <sheetData>
    <row r="1" spans="1:26" x14ac:dyDescent="0.25">
      <c r="A1" t="s">
        <v>42</v>
      </c>
      <c r="B1" s="4">
        <v>6.0900000000000003E-2</v>
      </c>
    </row>
    <row r="3" spans="1:26" x14ac:dyDescent="0.25">
      <c r="A3" s="16" t="s">
        <v>38</v>
      </c>
      <c r="B3" s="16"/>
      <c r="C3" s="16"/>
      <c r="D3" s="16"/>
      <c r="E3" s="16"/>
      <c r="F3" s="16"/>
      <c r="G3" s="16"/>
      <c r="H3" s="16"/>
      <c r="J3" s="16" t="s">
        <v>56</v>
      </c>
      <c r="K3" s="16"/>
      <c r="L3" s="16"/>
      <c r="M3" s="16"/>
      <c r="N3" s="16"/>
      <c r="O3" s="16"/>
      <c r="P3" s="16"/>
      <c r="Q3" s="16"/>
    </row>
    <row r="4" spans="1:26" x14ac:dyDescent="0.25">
      <c r="A4" s="7"/>
      <c r="B4" s="5">
        <v>3</v>
      </c>
      <c r="C4" s="5">
        <v>6</v>
      </c>
      <c r="D4" s="5">
        <v>12</v>
      </c>
      <c r="E4" s="5">
        <v>36</v>
      </c>
      <c r="F4" s="5">
        <v>60</v>
      </c>
      <c r="G4" s="5">
        <v>84</v>
      </c>
      <c r="H4" s="5">
        <v>120</v>
      </c>
      <c r="J4" s="7"/>
      <c r="K4" s="5">
        <v>3</v>
      </c>
      <c r="L4" s="5">
        <v>6</v>
      </c>
      <c r="M4" s="5">
        <v>12</v>
      </c>
      <c r="N4" s="5">
        <v>36</v>
      </c>
      <c r="O4" s="5">
        <v>60</v>
      </c>
      <c r="P4" s="5">
        <v>84</v>
      </c>
      <c r="Q4" s="5">
        <v>120</v>
      </c>
    </row>
    <row r="5" spans="1:26" x14ac:dyDescent="0.25">
      <c r="A5" s="8" t="s">
        <v>35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 s="8" t="s">
        <v>35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26" x14ac:dyDescent="0.25">
      <c r="A6" s="9" t="s">
        <v>36</v>
      </c>
      <c r="B6">
        <f t="shared" ref="B6:H6" si="0">(1-EXP(-lambda*B4))/(lambda*B4)</f>
        <v>0.913968124454697</v>
      </c>
      <c r="C6">
        <f t="shared" si="0"/>
        <v>0.8376600225890648</v>
      </c>
      <c r="D6">
        <f t="shared" si="0"/>
        <v>0.70946412552286198</v>
      </c>
      <c r="E6">
        <f t="shared" si="0"/>
        <v>0.40519591749535588</v>
      </c>
      <c r="F6">
        <f t="shared" si="0"/>
        <v>0.26658802082219241</v>
      </c>
      <c r="G6">
        <f t="shared" si="0"/>
        <v>0.1943071437703138</v>
      </c>
      <c r="H6">
        <f t="shared" si="0"/>
        <v>0.13674464203274461</v>
      </c>
      <c r="J6" s="9" t="s">
        <v>36</v>
      </c>
      <c r="K6">
        <f>-0.5+0.1*K4/12</f>
        <v>-0.47499999999999998</v>
      </c>
      <c r="L6">
        <f t="shared" ref="L6:Q6" si="1">-0.5+0.1*L4/12</f>
        <v>-0.45</v>
      </c>
      <c r="M6">
        <f t="shared" si="1"/>
        <v>-0.39999999999999997</v>
      </c>
      <c r="N6">
        <f t="shared" si="1"/>
        <v>-0.2</v>
      </c>
      <c r="O6">
        <f t="shared" si="1"/>
        <v>0</v>
      </c>
      <c r="P6">
        <f t="shared" si="1"/>
        <v>0.20000000000000007</v>
      </c>
      <c r="Q6">
        <f t="shared" si="1"/>
        <v>0.5</v>
      </c>
    </row>
    <row r="7" spans="1:26" x14ac:dyDescent="0.25">
      <c r="A7" s="9" t="s">
        <v>37</v>
      </c>
      <c r="B7">
        <f t="shared" ref="B7:H7" si="2">(1-EXP(-lambda*B4))/(lambda*B4)-EXP(-lambda*B4)</f>
        <v>8.0950100792570145E-2</v>
      </c>
      <c r="C7">
        <f t="shared" si="2"/>
        <v>0.14374099484310909</v>
      </c>
      <c r="D7">
        <f t="shared" si="2"/>
        <v>0.22794050845496955</v>
      </c>
      <c r="E7">
        <f t="shared" si="2"/>
        <v>0.29354744701217417</v>
      </c>
      <c r="F7">
        <f t="shared" si="2"/>
        <v>0.24070064890648354</v>
      </c>
      <c r="G7">
        <f t="shared" si="2"/>
        <v>0.18830476844173122</v>
      </c>
      <c r="H7">
        <f t="shared" si="2"/>
        <v>0.13607448600804239</v>
      </c>
      <c r="J7" s="9" t="s">
        <v>37</v>
      </c>
      <c r="K7">
        <f>-0.5+0.4*K4/12-0.04*K4^2/144</f>
        <v>-0.40249999999999997</v>
      </c>
      <c r="L7">
        <f t="shared" ref="L7:Q7" si="3">-0.5+0.4*L4/12-0.04*L4^2/144</f>
        <v>-0.30999999999999994</v>
      </c>
      <c r="M7">
        <f t="shared" si="3"/>
        <v>-0.13999999999999993</v>
      </c>
      <c r="N7">
        <f t="shared" si="3"/>
        <v>0.33999999999999991</v>
      </c>
      <c r="O7">
        <f t="shared" si="3"/>
        <v>0.5</v>
      </c>
      <c r="P7">
        <f t="shared" si="3"/>
        <v>0.3400000000000003</v>
      </c>
      <c r="Q7">
        <f t="shared" si="3"/>
        <v>-0.5</v>
      </c>
    </row>
    <row r="10" spans="1:26" x14ac:dyDescent="0.25">
      <c r="A10" s="16" t="s">
        <v>39</v>
      </c>
      <c r="B10" s="16"/>
      <c r="C10" s="16"/>
      <c r="D10" s="16"/>
      <c r="E10" s="16"/>
      <c r="F10" s="16"/>
      <c r="G10" s="16"/>
      <c r="H10" s="16"/>
      <c r="J10" s="16" t="s">
        <v>40</v>
      </c>
      <c r="K10" s="16"/>
      <c r="L10" s="16"/>
      <c r="M10" s="16"/>
      <c r="N10" s="16"/>
      <c r="O10" s="16"/>
      <c r="P10" s="16"/>
      <c r="Q10" s="16"/>
      <c r="S10" s="16" t="s">
        <v>40</v>
      </c>
      <c r="T10" s="16"/>
      <c r="U10" s="16"/>
      <c r="V10" s="16"/>
      <c r="W10" s="16"/>
      <c r="X10" s="16"/>
      <c r="Y10" s="16"/>
      <c r="Z10" s="16"/>
    </row>
    <row r="11" spans="1:26" x14ac:dyDescent="0.25">
      <c r="A11" s="7"/>
      <c r="B11" s="5">
        <v>3</v>
      </c>
      <c r="C11" s="5">
        <v>6</v>
      </c>
      <c r="D11" s="5">
        <v>12</v>
      </c>
      <c r="E11" s="5">
        <v>36</v>
      </c>
      <c r="F11" s="5">
        <v>60</v>
      </c>
      <c r="G11" s="5">
        <v>84</v>
      </c>
      <c r="H11" s="5">
        <v>120</v>
      </c>
      <c r="J11" s="7"/>
      <c r="K11" s="5">
        <v>3</v>
      </c>
      <c r="L11" s="5">
        <v>6</v>
      </c>
      <c r="M11" s="5">
        <v>12</v>
      </c>
      <c r="N11" s="5">
        <v>36</v>
      </c>
      <c r="O11" s="5">
        <v>60</v>
      </c>
      <c r="P11" s="5">
        <v>84</v>
      </c>
      <c r="Q11" s="5">
        <v>120</v>
      </c>
      <c r="S11" s="7"/>
      <c r="T11" s="5">
        <v>3</v>
      </c>
      <c r="U11" s="5">
        <v>6</v>
      </c>
      <c r="V11" s="5">
        <v>12</v>
      </c>
      <c r="W11" s="5">
        <v>36</v>
      </c>
      <c r="X11" s="5">
        <v>60</v>
      </c>
      <c r="Y11" s="5">
        <v>84</v>
      </c>
      <c r="Z11" s="5">
        <v>120</v>
      </c>
    </row>
    <row r="12" spans="1:26" x14ac:dyDescent="0.25">
      <c r="A12" s="6">
        <v>3</v>
      </c>
      <c r="B12">
        <f>1/3</f>
        <v>0.33333333333333331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J12" s="6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6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s="6">
        <v>6</v>
      </c>
      <c r="B13">
        <v>0</v>
      </c>
      <c r="C13">
        <f>1/3</f>
        <v>0.33333333333333331</v>
      </c>
      <c r="D13">
        <v>0</v>
      </c>
      <c r="E13">
        <v>0</v>
      </c>
      <c r="F13">
        <v>0</v>
      </c>
      <c r="G13">
        <v>0</v>
      </c>
      <c r="H13">
        <v>0</v>
      </c>
      <c r="J13" s="6">
        <v>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6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s="6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J14" s="6">
        <v>12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S14" s="6">
        <v>12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s="6">
        <v>36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J15" s="6">
        <v>36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S15" s="6">
        <v>36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</row>
    <row r="16" spans="1:26" x14ac:dyDescent="0.25">
      <c r="A16" s="6">
        <v>60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J16" s="6">
        <v>60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S16" s="6">
        <v>60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</row>
    <row r="17" spans="1:26" x14ac:dyDescent="0.25">
      <c r="A17" s="6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J17" s="6">
        <v>84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S17" s="6">
        <v>84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s="6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J18" s="6">
        <v>120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S18" s="6">
        <v>120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</row>
    <row r="20" spans="1:26" x14ac:dyDescent="0.25">
      <c r="B20" s="16" t="s">
        <v>41</v>
      </c>
      <c r="C20" s="16"/>
      <c r="D20" s="16"/>
      <c r="E20" s="16"/>
      <c r="F20" s="16"/>
      <c r="G20" s="16"/>
      <c r="H20" s="16"/>
      <c r="K20" s="16" t="s">
        <v>41</v>
      </c>
      <c r="L20" s="16"/>
      <c r="M20" s="16"/>
      <c r="N20" s="16"/>
      <c r="O20" s="16"/>
      <c r="P20" s="16"/>
      <c r="Q20" s="16"/>
      <c r="T20" s="16" t="s">
        <v>41</v>
      </c>
      <c r="U20" s="16"/>
      <c r="V20" s="16"/>
      <c r="W20" s="16"/>
      <c r="X20" s="16"/>
      <c r="Y20" s="16"/>
      <c r="Z20" s="16"/>
    </row>
    <row r="21" spans="1:26" x14ac:dyDescent="0.25">
      <c r="B21">
        <f t="array" ref="B21:H23">MMULT(MMULT(MINVERSE(MMULT(MMULT('Yield Curve'!$B$5:$H$7,'Yield Curve'!B12:H18),TRANSPOSE('Yield Curve'!$B$5:$H$7))), 'Yield Curve'!$B$5:$H$7),'Yield Curve'!B12:H18)</f>
        <v>0.26670644127559073</v>
      </c>
      <c r="C21">
        <v>8.7103709716595645E-2</v>
      </c>
      <c r="D21">
        <v>-0.42937519091636256</v>
      </c>
      <c r="E21">
        <v>-0.71609337370238535</v>
      </c>
      <c r="F21">
        <v>-1.3067138814606416E-2</v>
      </c>
      <c r="G21">
        <v>0.60381179660809714</v>
      </c>
      <c r="H21">
        <v>1.2009137558330707</v>
      </c>
      <c r="K21">
        <f t="array" ref="K21:Q23">MMULT(MMULT(MINVERSE(MMULT(MMULT('Yield Curve'!$B$5:$H$7,'Yield Curve'!K12:Q18),TRANSPOSE('Yield Curve'!$B$5:$H$7))), 'Yield Curve'!$B$5:$H$7),'Yield Curve'!K12:Q18)</f>
        <v>0</v>
      </c>
      <c r="L21">
        <v>0</v>
      </c>
      <c r="M21">
        <v>0.24602763482881773</v>
      </c>
      <c r="N21">
        <v>-1.0460967946993414</v>
      </c>
      <c r="O21">
        <v>-0.2406175908776258</v>
      </c>
      <c r="P21">
        <v>0.5979440916385883</v>
      </c>
      <c r="Q21">
        <v>1.4427426591095656</v>
      </c>
      <c r="T21">
        <f t="array" ref="T21:Z23">MMULT(MMULT(MINVERSE(MMULT(MMULT('Yield Curve'!$B$5:$H$7,'Yield Curve'!T12:Z18),TRANSPOSE('Yield Curve'!$B$5:$H$7))), 'Yield Curve'!$B$5:$H$7),'Yield Curve'!T12:Z18)</f>
        <v>0</v>
      </c>
      <c r="U21">
        <v>0</v>
      </c>
      <c r="V21">
        <v>0.22350386558359947</v>
      </c>
      <c r="W21">
        <v>-0.96402804725707458</v>
      </c>
      <c r="X21">
        <v>-4.5863729636876016E-2</v>
      </c>
      <c r="Y21">
        <v>0</v>
      </c>
      <c r="Z21">
        <v>1.7863879113103485</v>
      </c>
    </row>
    <row r="22" spans="1:26" x14ac:dyDescent="0.25">
      <c r="B22">
        <v>0.42139815128957459</v>
      </c>
      <c r="C22">
        <v>0.36902958441248296</v>
      </c>
      <c r="D22">
        <v>0.82749432495070985</v>
      </c>
      <c r="E22">
        <v>6.5135345242447962E-2</v>
      </c>
      <c r="F22">
        <v>-0.3430167285455713</v>
      </c>
      <c r="G22">
        <v>-0.57413050333162918</v>
      </c>
      <c r="H22">
        <v>-0.76591017401801409</v>
      </c>
      <c r="K22">
        <v>0</v>
      </c>
      <c r="L22">
        <v>0</v>
      </c>
      <c r="M22">
        <v>2.2648158772900215</v>
      </c>
      <c r="N22">
        <v>-0.59122690810705913</v>
      </c>
      <c r="O22">
        <v>-0.80456983917593528</v>
      </c>
      <c r="P22">
        <v>-0.58928111979151909</v>
      </c>
      <c r="Q22">
        <v>-0.27973801021550693</v>
      </c>
      <c r="T22">
        <v>0</v>
      </c>
      <c r="U22">
        <v>0</v>
      </c>
      <c r="V22">
        <v>2.287013323754246</v>
      </c>
      <c r="W22">
        <v>-0.67210664932189124</v>
      </c>
      <c r="X22">
        <v>-0.99650212020437468</v>
      </c>
      <c r="Y22">
        <v>0</v>
      </c>
      <c r="Z22">
        <v>-0.6184045542279808</v>
      </c>
    </row>
    <row r="23" spans="1:26" x14ac:dyDescent="0.25">
      <c r="B23">
        <v>-1.8473287166362624</v>
      </c>
      <c r="C23">
        <v>-0.86753478365710657</v>
      </c>
      <c r="D23">
        <v>1.319931036145837</v>
      </c>
      <c r="E23">
        <v>4.2259566176961627</v>
      </c>
      <c r="F23">
        <v>1.6028671032381858</v>
      </c>
      <c r="G23">
        <v>-0.94991726842290269</v>
      </c>
      <c r="H23">
        <v>-3.4839739883639194</v>
      </c>
      <c r="K23">
        <v>0</v>
      </c>
      <c r="L23">
        <v>0</v>
      </c>
      <c r="M23">
        <v>-3.780879424085402</v>
      </c>
      <c r="N23">
        <v>6.6657978703663971</v>
      </c>
      <c r="O23">
        <v>3.2954709086593148</v>
      </c>
      <c r="P23">
        <v>-0.90256165541114441</v>
      </c>
      <c r="Q23">
        <v>-5.2778276995291709</v>
      </c>
      <c r="T23">
        <v>0</v>
      </c>
      <c r="U23">
        <v>0</v>
      </c>
      <c r="V23">
        <v>-3.7468811109649351</v>
      </c>
      <c r="W23">
        <v>6.5419198931695206</v>
      </c>
      <c r="X23">
        <v>3.0015013388330303</v>
      </c>
      <c r="Y23">
        <v>0</v>
      </c>
      <c r="Z23">
        <v>-5.7965401210376104</v>
      </c>
    </row>
    <row r="26" spans="1:26" x14ac:dyDescent="0.25">
      <c r="A26" s="16" t="s">
        <v>39</v>
      </c>
      <c r="B26" s="16"/>
      <c r="C26" s="16"/>
      <c r="D26" s="16"/>
      <c r="E26" s="16"/>
      <c r="F26" s="16"/>
      <c r="G26" s="16"/>
      <c r="H26" s="16"/>
      <c r="J26" s="16" t="s">
        <v>40</v>
      </c>
      <c r="K26" s="16"/>
      <c r="L26" s="16"/>
      <c r="M26" s="16"/>
      <c r="N26" s="16"/>
      <c r="O26" s="16"/>
      <c r="P26" s="16"/>
      <c r="Q26" s="16"/>
      <c r="S26" s="16" t="s">
        <v>40</v>
      </c>
      <c r="T26" s="16"/>
      <c r="U26" s="16"/>
      <c r="V26" s="16"/>
      <c r="W26" s="16"/>
      <c r="X26" s="16"/>
      <c r="Y26" s="16"/>
      <c r="Z26" s="16"/>
    </row>
    <row r="27" spans="1:26" x14ac:dyDescent="0.25">
      <c r="A27" s="7"/>
      <c r="B27" s="5">
        <v>3</v>
      </c>
      <c r="C27" s="5">
        <v>6</v>
      </c>
      <c r="D27" s="5">
        <v>12</v>
      </c>
      <c r="E27" s="5">
        <v>36</v>
      </c>
      <c r="F27" s="5">
        <v>60</v>
      </c>
      <c r="G27" s="5">
        <v>84</v>
      </c>
      <c r="H27" s="5">
        <v>120</v>
      </c>
      <c r="J27" s="7"/>
      <c r="K27" s="5">
        <v>3</v>
      </c>
      <c r="L27" s="5">
        <v>6</v>
      </c>
      <c r="M27" s="5">
        <v>12</v>
      </c>
      <c r="N27" s="5">
        <v>36</v>
      </c>
      <c r="O27" s="5">
        <v>60</v>
      </c>
      <c r="P27" s="5">
        <v>84</v>
      </c>
      <c r="Q27" s="5">
        <v>120</v>
      </c>
      <c r="S27" s="7"/>
      <c r="T27" s="5">
        <v>3</v>
      </c>
      <c r="U27" s="5">
        <v>6</v>
      </c>
      <c r="V27" s="5">
        <v>12</v>
      </c>
      <c r="W27" s="5">
        <v>36</v>
      </c>
      <c r="X27" s="5">
        <v>60</v>
      </c>
      <c r="Y27" s="5">
        <v>84</v>
      </c>
      <c r="Z27" s="5">
        <v>120</v>
      </c>
    </row>
    <row r="28" spans="1:26" x14ac:dyDescent="0.25">
      <c r="A28" s="6">
        <v>3</v>
      </c>
      <c r="B28">
        <f>1/3</f>
        <v>0.33333333333333331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J28" s="6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S28" s="6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s="6">
        <v>6</v>
      </c>
      <c r="B29">
        <v>0</v>
      </c>
      <c r="C29">
        <f>1/3</f>
        <v>0.33333333333333331</v>
      </c>
      <c r="D29">
        <v>0</v>
      </c>
      <c r="E29">
        <v>0</v>
      </c>
      <c r="F29">
        <v>0</v>
      </c>
      <c r="G29">
        <v>0</v>
      </c>
      <c r="H29">
        <v>0</v>
      </c>
      <c r="J29" s="6">
        <v>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S29" s="6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s="6">
        <v>12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J30" s="6">
        <v>12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S30" s="6">
        <v>12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s="6">
        <v>36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J31" s="6">
        <v>36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S31" s="6">
        <v>36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</row>
    <row r="32" spans="1:26" x14ac:dyDescent="0.25">
      <c r="A32" s="6">
        <v>60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J32" s="6">
        <v>60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S32" s="6">
        <v>60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</row>
    <row r="33" spans="1:26" x14ac:dyDescent="0.25">
      <c r="A33" s="6">
        <v>84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J33" s="6">
        <v>84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S33" s="6">
        <v>84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 s="6">
        <v>120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J34" s="6">
        <v>120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S34" s="6">
        <v>120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</row>
    <row r="36" spans="1:26" x14ac:dyDescent="0.25">
      <c r="B36" s="16" t="s">
        <v>41</v>
      </c>
      <c r="C36" s="16"/>
      <c r="D36" s="16"/>
      <c r="E36" s="16"/>
      <c r="F36" s="16"/>
      <c r="G36" s="16"/>
      <c r="H36" s="16"/>
      <c r="K36" s="16" t="s">
        <v>41</v>
      </c>
      <c r="L36" s="16"/>
      <c r="M36" s="16"/>
      <c r="N36" s="16"/>
      <c r="O36" s="16"/>
      <c r="P36" s="16"/>
      <c r="Q36" s="16"/>
      <c r="T36" s="16" t="s">
        <v>41</v>
      </c>
      <c r="U36" s="16"/>
      <c r="V36" s="16"/>
      <c r="W36" s="16"/>
      <c r="X36" s="16"/>
      <c r="Y36" s="16"/>
      <c r="Z36" s="16"/>
    </row>
    <row r="37" spans="1:26" x14ac:dyDescent="0.25">
      <c r="B37">
        <f t="array" ref="B37:H39">MMULT(MMULT(MINVERSE(MMULT(MMULT('Yield Curve'!$K$5:$Q$7,'Yield Curve'!B28:H34),TRANSPOSE('Yield Curve'!$K$5:$Q$7))), 'Yield Curve'!$K$5:$Q$7),'Yield Curve'!B28:H34)</f>
        <v>6.0445636758110835E-2</v>
      </c>
      <c r="C37">
        <v>5.9013012719764488E-2</v>
      </c>
      <c r="D37">
        <v>0.16935021173059164</v>
      </c>
      <c r="E37">
        <v>0.15068714336746714</v>
      </c>
      <c r="F37">
        <v>0.15137165476703515</v>
      </c>
      <c r="G37">
        <v>0.17140374592929572</v>
      </c>
      <c r="H37">
        <v>0.23772859472773514</v>
      </c>
      <c r="K37">
        <f t="array" ref="K37:Q39">MMULT(MMULT(MINVERSE(MMULT(MMULT('Yield Curve'!$K$5:$Q$7,'Yield Curve'!K28:Q34),TRANSPOSE('Yield Curve'!$K$5:$Q$7))), 'Yield Curve'!$K$5:$Q$7),'Yield Curve'!K28:Q34)</f>
        <v>0</v>
      </c>
      <c r="L37">
        <v>0</v>
      </c>
      <c r="M37">
        <v>0.29862912990832041</v>
      </c>
      <c r="N37">
        <v>0.1822132848988065</v>
      </c>
      <c r="O37">
        <v>0.12720550077841208</v>
      </c>
      <c r="P37">
        <v>0.13360577754713715</v>
      </c>
      <c r="Q37">
        <v>0.25834630686732402</v>
      </c>
      <c r="T37">
        <f t="array" ref="T37:Z39">MMULT(MMULT(MINVERSE(MMULT(MMULT('Yield Curve'!$K$5:$Q$7,'Yield Curve'!T28:Z34),TRANSPOSE('Yield Curve'!$K$5:$Q$7))), 'Yield Curve'!$K$5:$Q$7),'Yield Curve'!T28:Z34)</f>
        <v>0</v>
      </c>
      <c r="U37">
        <v>0</v>
      </c>
      <c r="V37">
        <v>0.25930154214702794</v>
      </c>
      <c r="W37">
        <v>0.22608174876478518</v>
      </c>
      <c r="X37">
        <v>0.21674277586465041</v>
      </c>
      <c r="Y37">
        <v>0</v>
      </c>
      <c r="Z37">
        <v>0.29787393322353645</v>
      </c>
    </row>
    <row r="38" spans="1:26" x14ac:dyDescent="0.25">
      <c r="B38">
        <v>-0.25788200642752213</v>
      </c>
      <c r="C38">
        <v>-0.23999893882472315</v>
      </c>
      <c r="D38">
        <v>-0.61484487573935798</v>
      </c>
      <c r="E38">
        <v>-0.22285664455987642</v>
      </c>
      <c r="F38">
        <v>0.12334033580398238</v>
      </c>
      <c r="G38">
        <v>0.42374606535221826</v>
      </c>
      <c r="H38">
        <v>0.78849606439527875</v>
      </c>
      <c r="K38">
        <v>0</v>
      </c>
      <c r="L38">
        <v>0</v>
      </c>
      <c r="M38">
        <v>-1.1542120740356336</v>
      </c>
      <c r="N38">
        <v>-0.35417747794499244</v>
      </c>
      <c r="O38">
        <v>0.22444213803840141</v>
      </c>
      <c r="P38">
        <v>0.58164677391454778</v>
      </c>
      <c r="Q38">
        <v>0.702300640027677</v>
      </c>
      <c r="T38">
        <v>0</v>
      </c>
      <c r="U38">
        <v>0</v>
      </c>
      <c r="V38">
        <v>-1.3254229675101064</v>
      </c>
      <c r="W38">
        <v>-0.16319808354544102</v>
      </c>
      <c r="X38">
        <v>0.61423865848180881</v>
      </c>
      <c r="Y38">
        <v>0</v>
      </c>
      <c r="Z38">
        <v>0.87438239257373862</v>
      </c>
    </row>
    <row r="39" spans="1:26" x14ac:dyDescent="0.25">
      <c r="B39">
        <v>-0.20799127152075492</v>
      </c>
      <c r="C39">
        <v>-0.16883807493272501</v>
      </c>
      <c r="D39">
        <v>-0.29006242066904198</v>
      </c>
      <c r="E39">
        <v>0.3295131238602052</v>
      </c>
      <c r="F39">
        <v>0.55511799320979727</v>
      </c>
      <c r="G39">
        <v>0.38675218737973432</v>
      </c>
      <c r="H39">
        <v>-0.60449153732721495</v>
      </c>
      <c r="K39">
        <v>0</v>
      </c>
      <c r="L39">
        <v>0</v>
      </c>
      <c r="M39">
        <v>-0.69948970766303376</v>
      </c>
      <c r="N39">
        <v>0.23028022833419787</v>
      </c>
      <c r="O39">
        <v>0.6324597820446286</v>
      </c>
      <c r="P39">
        <v>0.50704895346825829</v>
      </c>
      <c r="Q39">
        <v>-0.67029925618405117</v>
      </c>
      <c r="T39">
        <v>0</v>
      </c>
      <c r="U39">
        <v>0</v>
      </c>
      <c r="V39">
        <v>-0.848742326695613</v>
      </c>
      <c r="W39">
        <v>0.39676598293157639</v>
      </c>
      <c r="X39">
        <v>0.97226381194789646</v>
      </c>
      <c r="Y39">
        <v>0</v>
      </c>
      <c r="Z39">
        <v>-0.52028746818385974</v>
      </c>
    </row>
  </sheetData>
  <mergeCells count="14">
    <mergeCell ref="S10:Z10"/>
    <mergeCell ref="T20:Z20"/>
    <mergeCell ref="A3:H3"/>
    <mergeCell ref="A10:H10"/>
    <mergeCell ref="B20:H20"/>
    <mergeCell ref="J10:Q10"/>
    <mergeCell ref="K20:Q20"/>
    <mergeCell ref="J3:Q3"/>
    <mergeCell ref="A26:H26"/>
    <mergeCell ref="J26:Q26"/>
    <mergeCell ref="S26:Z26"/>
    <mergeCell ref="B36:H36"/>
    <mergeCell ref="K36:Q36"/>
    <mergeCell ref="T36:Z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6"/>
  <sheetViews>
    <sheetView topLeftCell="A165" workbookViewId="0">
      <selection activeCell="I1" sqref="I1:U1"/>
    </sheetView>
  </sheetViews>
  <sheetFormatPr defaultColWidth="12" defaultRowHeight="15" x14ac:dyDescent="0.25"/>
  <cols>
    <col min="1" max="1" width="12" style="2"/>
    <col min="2" max="2" width="12" style="1"/>
    <col min="3" max="3" width="12" style="2"/>
    <col min="4" max="4" width="12" style="1"/>
    <col min="5" max="5" width="12" style="2"/>
    <col min="6" max="6" width="12" style="1"/>
    <col min="7" max="7" width="12" style="2"/>
    <col min="8" max="8" width="12" style="1"/>
    <col min="9" max="9" width="12" style="2"/>
    <col min="10" max="10" width="12" style="1"/>
    <col min="11" max="11" width="12" style="2"/>
    <col min="12" max="12" width="12" style="1"/>
    <col min="13" max="13" width="12" style="2"/>
    <col min="14" max="14" width="12" style="1"/>
    <col min="15" max="15" width="12" style="2"/>
    <col min="16" max="16" width="12" style="1"/>
    <col min="17" max="17" width="12" style="2"/>
    <col min="18" max="18" width="12" style="1"/>
    <col min="19" max="19" width="12" style="2"/>
    <col min="20" max="20" width="12" style="1"/>
    <col min="21" max="21" width="12" style="2"/>
    <col min="22" max="22" width="12" style="1"/>
    <col min="23" max="23" width="12" style="2"/>
    <col min="24" max="24" width="12" style="1"/>
    <col min="25" max="25" width="12" style="2"/>
    <col min="26" max="26" width="12" style="1"/>
    <col min="27" max="27" width="12" style="2"/>
    <col min="28" max="28" width="12" style="1"/>
  </cols>
  <sheetData>
    <row r="1" spans="1:28" x14ac:dyDescent="0.25">
      <c r="A1" s="2" t="s">
        <v>5</v>
      </c>
      <c r="C1" s="2" t="s">
        <v>23</v>
      </c>
      <c r="E1" s="2" t="s">
        <v>2</v>
      </c>
      <c r="G1" s="2" t="s">
        <v>3</v>
      </c>
      <c r="I1" s="2" t="s">
        <v>50</v>
      </c>
      <c r="K1" s="2" t="s">
        <v>51</v>
      </c>
      <c r="M1" s="2" t="s">
        <v>24</v>
      </c>
      <c r="O1" s="2" t="s">
        <v>25</v>
      </c>
      <c r="Q1" s="2" t="s">
        <v>26</v>
      </c>
      <c r="S1" s="2" t="s">
        <v>27</v>
      </c>
      <c r="U1" s="2" t="s">
        <v>4</v>
      </c>
      <c r="W1" s="2" t="s">
        <v>60</v>
      </c>
      <c r="Y1" s="2" t="s">
        <v>61</v>
      </c>
      <c r="AA1" s="2" t="s">
        <v>46</v>
      </c>
    </row>
    <row r="2" spans="1:28" x14ac:dyDescent="0.25">
      <c r="A2" s="2" t="s">
        <v>6</v>
      </c>
      <c r="B2" s="1" t="s">
        <v>10</v>
      </c>
      <c r="C2" s="2" t="s">
        <v>21</v>
      </c>
      <c r="D2" s="1" t="s">
        <v>22</v>
      </c>
      <c r="E2" s="2" t="s">
        <v>6</v>
      </c>
      <c r="F2" s="1" t="s">
        <v>14</v>
      </c>
      <c r="G2" s="2" t="s">
        <v>21</v>
      </c>
      <c r="H2" s="1" t="s">
        <v>22</v>
      </c>
      <c r="I2" s="2" t="s">
        <v>6</v>
      </c>
      <c r="J2" s="1" t="s">
        <v>14</v>
      </c>
      <c r="K2" s="2" t="s">
        <v>6</v>
      </c>
      <c r="L2" s="1" t="s">
        <v>14</v>
      </c>
      <c r="M2" s="2" t="s">
        <v>6</v>
      </c>
      <c r="N2" s="1" t="s">
        <v>14</v>
      </c>
      <c r="O2" s="2" t="s">
        <v>6</v>
      </c>
      <c r="P2" s="1" t="s">
        <v>14</v>
      </c>
      <c r="Q2" s="2" t="s">
        <v>6</v>
      </c>
      <c r="R2" s="1" t="s">
        <v>14</v>
      </c>
      <c r="S2" s="2" t="s">
        <v>6</v>
      </c>
      <c r="T2" s="1" t="s">
        <v>14</v>
      </c>
      <c r="U2" s="2" t="s">
        <v>6</v>
      </c>
      <c r="V2" s="1" t="s">
        <v>14</v>
      </c>
      <c r="W2" s="2" t="s">
        <v>6</v>
      </c>
      <c r="X2" s="1" t="s">
        <v>14</v>
      </c>
      <c r="Y2" s="2" t="s">
        <v>6</v>
      </c>
      <c r="Z2" s="1" t="s">
        <v>14</v>
      </c>
      <c r="AA2" s="2" t="s">
        <v>21</v>
      </c>
      <c r="AB2" s="1" t="s">
        <v>22</v>
      </c>
    </row>
    <row r="3" spans="1:28" x14ac:dyDescent="0.25">
      <c r="A3" s="2" t="s">
        <v>20</v>
      </c>
      <c r="B3" s="1" t="s">
        <v>9</v>
      </c>
      <c r="C3" s="2" t="s">
        <v>20</v>
      </c>
      <c r="D3" s="1" t="s">
        <v>19</v>
      </c>
      <c r="E3" s="2" t="s">
        <v>20</v>
      </c>
      <c r="F3" s="1" t="s">
        <v>9</v>
      </c>
      <c r="G3" s="2" t="s">
        <v>20</v>
      </c>
      <c r="H3" s="1" t="s">
        <v>19</v>
      </c>
      <c r="I3" s="2" t="s">
        <v>20</v>
      </c>
      <c r="J3" s="1" t="s">
        <v>28</v>
      </c>
      <c r="K3" s="2" t="s">
        <v>20</v>
      </c>
      <c r="L3" s="1" t="s">
        <v>28</v>
      </c>
      <c r="M3" s="2" t="s">
        <v>20</v>
      </c>
      <c r="N3" s="1" t="s">
        <v>28</v>
      </c>
      <c r="O3" s="2" t="s">
        <v>20</v>
      </c>
      <c r="P3" s="1" t="s">
        <v>28</v>
      </c>
      <c r="Q3" s="2" t="s">
        <v>20</v>
      </c>
      <c r="R3" s="1" t="s">
        <v>28</v>
      </c>
      <c r="S3" s="2" t="s">
        <v>20</v>
      </c>
      <c r="T3" s="1" t="s">
        <v>28</v>
      </c>
      <c r="U3" s="2" t="s">
        <v>20</v>
      </c>
      <c r="V3" s="1" t="s">
        <v>28</v>
      </c>
      <c r="W3" s="2" t="s">
        <v>20</v>
      </c>
      <c r="X3" s="1" t="s">
        <v>28</v>
      </c>
      <c r="Y3" s="2" t="s">
        <v>20</v>
      </c>
      <c r="Z3" s="1" t="s">
        <v>28</v>
      </c>
      <c r="AA3" s="2" t="s">
        <v>49</v>
      </c>
      <c r="AB3" s="1" t="s">
        <v>9</v>
      </c>
    </row>
    <row r="4" spans="1:28" x14ac:dyDescent="0.25">
      <c r="A4" s="2">
        <v>24654</v>
      </c>
      <c r="B4" s="1" t="s">
        <v>95</v>
      </c>
      <c r="C4" s="2">
        <v>24654</v>
      </c>
      <c r="D4" s="1" t="s">
        <v>96</v>
      </c>
      <c r="E4" s="2">
        <v>24654</v>
      </c>
      <c r="F4" s="1" t="s">
        <v>97</v>
      </c>
      <c r="G4" s="2">
        <v>24654</v>
      </c>
      <c r="H4" s="1" t="s">
        <v>96</v>
      </c>
      <c r="I4" s="2">
        <v>24654</v>
      </c>
      <c r="J4" s="1" t="s">
        <v>98</v>
      </c>
      <c r="K4" s="2">
        <v>24654</v>
      </c>
      <c r="L4" s="1" t="s">
        <v>98</v>
      </c>
      <c r="M4" s="2">
        <v>24654</v>
      </c>
      <c r="N4" s="1" t="s">
        <v>99</v>
      </c>
      <c r="O4" s="2">
        <v>24654</v>
      </c>
      <c r="P4" s="1" t="s">
        <v>99</v>
      </c>
      <c r="Q4" s="2">
        <v>24654</v>
      </c>
      <c r="R4" s="1" t="s">
        <v>99</v>
      </c>
      <c r="S4" s="2">
        <v>24624</v>
      </c>
      <c r="T4" s="1" t="s">
        <v>100</v>
      </c>
      <c r="U4" s="2">
        <v>24654</v>
      </c>
      <c r="V4" s="1" t="s">
        <v>99</v>
      </c>
      <c r="W4" s="2">
        <v>24654</v>
      </c>
      <c r="X4" s="1" t="s">
        <v>101</v>
      </c>
      <c r="Y4" s="2">
        <v>24654</v>
      </c>
      <c r="Z4" s="1" t="s">
        <v>102</v>
      </c>
      <c r="AA4" s="2">
        <v>24654</v>
      </c>
      <c r="AB4" s="1" t="s">
        <v>48</v>
      </c>
    </row>
    <row r="5" spans="1:28" x14ac:dyDescent="0.25">
      <c r="A5" s="3" t="s">
        <v>7</v>
      </c>
      <c r="C5" s="3" t="s">
        <v>34</v>
      </c>
      <c r="E5" s="3" t="s">
        <v>15</v>
      </c>
      <c r="G5" s="3" t="s">
        <v>17</v>
      </c>
      <c r="I5" s="3" t="s">
        <v>53</v>
      </c>
      <c r="K5" s="3" t="s">
        <v>54</v>
      </c>
      <c r="M5" s="3" t="s">
        <v>29</v>
      </c>
      <c r="O5" s="3" t="s">
        <v>30</v>
      </c>
      <c r="Q5" s="3" t="s">
        <v>31</v>
      </c>
      <c r="S5" s="3" t="s">
        <v>32</v>
      </c>
      <c r="U5" s="3" t="s">
        <v>33</v>
      </c>
      <c r="W5" s="3" t="s">
        <v>62</v>
      </c>
      <c r="Y5" s="3" t="s">
        <v>63</v>
      </c>
      <c r="AA5" s="3" t="s">
        <v>47</v>
      </c>
    </row>
    <row r="6" spans="1:28" x14ac:dyDescent="0.25">
      <c r="A6" s="2" t="s">
        <v>8</v>
      </c>
      <c r="C6" s="2" t="s">
        <v>18</v>
      </c>
      <c r="E6" s="2" t="s">
        <v>16</v>
      </c>
      <c r="G6" s="2" t="s">
        <v>18</v>
      </c>
      <c r="I6" s="2" t="s">
        <v>13</v>
      </c>
      <c r="K6" s="2" t="s">
        <v>13</v>
      </c>
      <c r="M6" s="2" t="s">
        <v>13</v>
      </c>
      <c r="O6" s="2" t="s">
        <v>13</v>
      </c>
      <c r="Q6" s="2" t="s">
        <v>13</v>
      </c>
      <c r="S6" s="2" t="s">
        <v>13</v>
      </c>
      <c r="U6" s="2" t="s">
        <v>13</v>
      </c>
      <c r="W6" s="2" t="s">
        <v>13</v>
      </c>
      <c r="Y6" s="2" t="s">
        <v>13</v>
      </c>
      <c r="AA6" s="2" t="s">
        <v>16</v>
      </c>
    </row>
    <row r="7" spans="1:28" x14ac:dyDescent="0.25">
      <c r="A7" s="2" t="s">
        <v>11</v>
      </c>
      <c r="B7" s="1" t="s">
        <v>12</v>
      </c>
      <c r="C7" s="2" t="s">
        <v>11</v>
      </c>
      <c r="D7" s="1" t="s">
        <v>12</v>
      </c>
      <c r="E7" s="2" t="s">
        <v>11</v>
      </c>
      <c r="F7" s="1" t="s">
        <v>12</v>
      </c>
      <c r="G7" s="2" t="s">
        <v>11</v>
      </c>
      <c r="H7" s="1" t="s">
        <v>12</v>
      </c>
      <c r="I7" s="2" t="s">
        <v>11</v>
      </c>
      <c r="J7" s="1" t="s">
        <v>12</v>
      </c>
      <c r="K7" s="2" t="s">
        <v>11</v>
      </c>
      <c r="L7" s="1" t="s">
        <v>12</v>
      </c>
      <c r="M7" s="2" t="s">
        <v>11</v>
      </c>
      <c r="N7" s="1" t="s">
        <v>12</v>
      </c>
      <c r="O7" s="2" t="s">
        <v>11</v>
      </c>
      <c r="P7" s="1" t="s">
        <v>12</v>
      </c>
      <c r="Q7" s="2" t="s">
        <v>11</v>
      </c>
      <c r="R7" s="1" t="s">
        <v>12</v>
      </c>
      <c r="S7" s="2" t="s">
        <v>11</v>
      </c>
      <c r="T7" s="1" t="s">
        <v>12</v>
      </c>
      <c r="U7" s="2" t="s">
        <v>11</v>
      </c>
      <c r="V7" s="1" t="s">
        <v>12</v>
      </c>
      <c r="W7" s="2" t="s">
        <v>11</v>
      </c>
      <c r="X7" s="1" t="s">
        <v>12</v>
      </c>
      <c r="Y7" s="2" t="s">
        <v>11</v>
      </c>
      <c r="Z7" s="1" t="s">
        <v>12</v>
      </c>
      <c r="AA7" s="2" t="s">
        <v>11</v>
      </c>
      <c r="AB7" s="1" t="s">
        <v>12</v>
      </c>
    </row>
    <row r="8" spans="1:28" x14ac:dyDescent="0.25">
      <c r="A8" s="2">
        <v>24654</v>
      </c>
      <c r="B8" s="1">
        <v>0.13</v>
      </c>
      <c r="C8" s="2">
        <v>24654</v>
      </c>
      <c r="D8" s="1">
        <v>2.7540499999999999</v>
      </c>
      <c r="E8" s="2">
        <v>24654</v>
      </c>
      <c r="F8" s="1">
        <v>3.8</v>
      </c>
      <c r="G8" s="2">
        <v>24654</v>
      </c>
      <c r="H8" s="1">
        <v>2.7511100000000002</v>
      </c>
      <c r="I8" s="2">
        <v>29952</v>
      </c>
      <c r="J8" s="1">
        <v>13.47</v>
      </c>
      <c r="K8" s="2">
        <v>29952</v>
      </c>
      <c r="L8" s="1">
        <v>14.14</v>
      </c>
      <c r="M8" s="2">
        <v>24654</v>
      </c>
      <c r="N8" s="1">
        <v>5.13</v>
      </c>
      <c r="O8" s="2">
        <v>24654</v>
      </c>
      <c r="P8" s="1">
        <v>5.23</v>
      </c>
      <c r="Q8" s="2">
        <v>24654</v>
      </c>
      <c r="R8" s="1">
        <v>5.31</v>
      </c>
      <c r="S8" s="2">
        <v>25385</v>
      </c>
      <c r="T8" s="1">
        <v>6.98</v>
      </c>
      <c r="U8" s="2">
        <v>24654</v>
      </c>
      <c r="V8" s="1">
        <v>5.25</v>
      </c>
      <c r="W8" s="2">
        <v>34243</v>
      </c>
      <c r="X8" s="1">
        <v>6.29</v>
      </c>
      <c r="Y8" s="2">
        <v>28216</v>
      </c>
      <c r="Z8" s="1">
        <v>7.72</v>
      </c>
      <c r="AA8" s="2">
        <v>24654</v>
      </c>
      <c r="AB8" s="1">
        <v>3.4629099999999999</v>
      </c>
    </row>
    <row r="9" spans="1:28" x14ac:dyDescent="0.25">
      <c r="A9" s="2">
        <v>24746</v>
      </c>
      <c r="B9" s="1">
        <v>0.77</v>
      </c>
      <c r="C9" s="2">
        <v>24746</v>
      </c>
      <c r="D9" s="1">
        <v>3.00806</v>
      </c>
      <c r="E9" s="2">
        <v>24746</v>
      </c>
      <c r="F9" s="1">
        <v>3.9</v>
      </c>
      <c r="G9" s="2">
        <v>24746</v>
      </c>
      <c r="H9" s="1">
        <v>2.6974100000000001</v>
      </c>
      <c r="I9" s="2">
        <v>30042</v>
      </c>
      <c r="J9" s="1">
        <v>13.05</v>
      </c>
      <c r="K9" s="2">
        <v>30042</v>
      </c>
      <c r="L9" s="1">
        <v>13.6</v>
      </c>
      <c r="M9" s="2">
        <v>24746</v>
      </c>
      <c r="N9" s="1">
        <v>5.56</v>
      </c>
      <c r="O9" s="2">
        <v>24746</v>
      </c>
      <c r="P9" s="1">
        <v>5.64</v>
      </c>
      <c r="Q9" s="2">
        <v>24746</v>
      </c>
      <c r="R9" s="1">
        <v>5.7</v>
      </c>
      <c r="S9" s="2">
        <v>25477</v>
      </c>
      <c r="T9" s="1">
        <v>7.32</v>
      </c>
      <c r="U9" s="2">
        <v>24746</v>
      </c>
      <c r="V9" s="1">
        <v>5.64</v>
      </c>
      <c r="W9" s="2">
        <v>34335</v>
      </c>
      <c r="X9" s="1">
        <v>6.67</v>
      </c>
      <c r="Y9" s="2">
        <v>28307</v>
      </c>
      <c r="Z9" s="1">
        <v>7.66</v>
      </c>
      <c r="AA9" s="2">
        <v>24746</v>
      </c>
      <c r="AB9" s="1">
        <v>3.5259900000000002</v>
      </c>
    </row>
    <row r="10" spans="1:28" x14ac:dyDescent="0.25">
      <c r="A10" s="2">
        <v>24838</v>
      </c>
      <c r="B10" s="1">
        <v>0.51</v>
      </c>
      <c r="C10" s="2">
        <v>24838</v>
      </c>
      <c r="D10" s="1">
        <v>3.7214999999999998</v>
      </c>
      <c r="E10" s="2">
        <v>24838</v>
      </c>
      <c r="F10" s="1">
        <v>3.7</v>
      </c>
      <c r="G10" s="2">
        <v>24838</v>
      </c>
      <c r="H10" s="1">
        <v>3.8313000000000001</v>
      </c>
      <c r="I10" s="2">
        <v>30133</v>
      </c>
      <c r="J10" s="1">
        <v>9.67</v>
      </c>
      <c r="K10" s="2">
        <v>30133</v>
      </c>
      <c r="L10" s="1">
        <v>11.04</v>
      </c>
      <c r="M10" s="2">
        <v>24838</v>
      </c>
      <c r="N10" s="1">
        <v>5.48</v>
      </c>
      <c r="O10" s="2">
        <v>24838</v>
      </c>
      <c r="P10" s="1">
        <v>5.65</v>
      </c>
      <c r="Q10" s="2">
        <v>24838</v>
      </c>
      <c r="R10" s="1">
        <v>5.63</v>
      </c>
      <c r="S10" s="2">
        <v>25569</v>
      </c>
      <c r="T10" s="1">
        <v>7.46</v>
      </c>
      <c r="U10" s="2">
        <v>24838</v>
      </c>
      <c r="V10" s="1">
        <v>5.61</v>
      </c>
      <c r="W10" s="2">
        <v>34425</v>
      </c>
      <c r="X10" s="1">
        <v>7.49</v>
      </c>
      <c r="Y10" s="2">
        <v>28399</v>
      </c>
      <c r="Z10" s="1">
        <v>7.86</v>
      </c>
      <c r="AA10" s="2">
        <v>24838</v>
      </c>
      <c r="AB10" s="1">
        <v>4.1889399999999997</v>
      </c>
    </row>
    <row r="11" spans="1:28" x14ac:dyDescent="0.25">
      <c r="A11" s="2">
        <v>24929</v>
      </c>
      <c r="B11" s="1">
        <v>0.59</v>
      </c>
      <c r="C11" s="2">
        <v>24929</v>
      </c>
      <c r="D11" s="1">
        <v>4.2876799999999999</v>
      </c>
      <c r="E11" s="2">
        <v>24929</v>
      </c>
      <c r="F11" s="1">
        <v>3.6</v>
      </c>
      <c r="G11" s="2">
        <v>24929</v>
      </c>
      <c r="H11" s="1">
        <v>5.4912599999999996</v>
      </c>
      <c r="I11" s="2">
        <v>30225</v>
      </c>
      <c r="J11" s="1">
        <v>8.17</v>
      </c>
      <c r="K11" s="2">
        <v>30225</v>
      </c>
      <c r="L11" s="1">
        <v>8.67</v>
      </c>
      <c r="M11" s="2">
        <v>24929</v>
      </c>
      <c r="N11" s="1">
        <v>5.95</v>
      </c>
      <c r="O11" s="2">
        <v>24929</v>
      </c>
      <c r="P11" s="1">
        <v>5.9</v>
      </c>
      <c r="Q11" s="2">
        <v>24929</v>
      </c>
      <c r="R11" s="1">
        <v>5.87</v>
      </c>
      <c r="S11" s="2">
        <v>25659</v>
      </c>
      <c r="T11" s="1">
        <v>7.74</v>
      </c>
      <c r="U11" s="2">
        <v>24929</v>
      </c>
      <c r="V11" s="1">
        <v>5.75</v>
      </c>
      <c r="W11" s="2">
        <v>34516</v>
      </c>
      <c r="X11" s="1">
        <v>7.72</v>
      </c>
      <c r="Y11" s="2">
        <v>28491</v>
      </c>
      <c r="Z11" s="1">
        <v>8.2200000000000006</v>
      </c>
      <c r="AA11" s="2">
        <v>24929</v>
      </c>
      <c r="AB11" s="1">
        <v>4.4434800000000001</v>
      </c>
    </row>
    <row r="12" spans="1:28" x14ac:dyDescent="0.25">
      <c r="A12" s="2">
        <v>25020</v>
      </c>
      <c r="B12" s="1">
        <v>0.42</v>
      </c>
      <c r="C12" s="2">
        <v>25020</v>
      </c>
      <c r="D12" s="1">
        <v>4.3175999999999997</v>
      </c>
      <c r="E12" s="2">
        <v>25020</v>
      </c>
      <c r="F12" s="1">
        <v>3.5</v>
      </c>
      <c r="G12" s="2">
        <v>25020</v>
      </c>
      <c r="H12" s="1">
        <v>5.3411499999999998</v>
      </c>
      <c r="I12" s="2">
        <v>30317</v>
      </c>
      <c r="J12" s="1">
        <v>8.4</v>
      </c>
      <c r="K12" s="2">
        <v>30317</v>
      </c>
      <c r="L12" s="1">
        <v>8.6199999999999992</v>
      </c>
      <c r="M12" s="2">
        <v>25020</v>
      </c>
      <c r="N12" s="1">
        <v>5.51</v>
      </c>
      <c r="O12" s="2">
        <v>25020</v>
      </c>
      <c r="P12" s="1">
        <v>5.45</v>
      </c>
      <c r="Q12" s="2">
        <v>25020</v>
      </c>
      <c r="R12" s="1">
        <v>5.52</v>
      </c>
      <c r="S12" s="2">
        <v>25750</v>
      </c>
      <c r="T12" s="1">
        <v>7.54</v>
      </c>
      <c r="U12" s="2">
        <v>25020</v>
      </c>
      <c r="V12" s="1">
        <v>5.46</v>
      </c>
      <c r="W12" s="2">
        <v>34608</v>
      </c>
      <c r="X12" s="1">
        <v>8.09</v>
      </c>
      <c r="Y12" s="2">
        <v>28581</v>
      </c>
      <c r="Z12" s="1">
        <v>8.43</v>
      </c>
      <c r="AA12" s="2">
        <v>25020</v>
      </c>
      <c r="AB12" s="1">
        <v>4.7781599999999997</v>
      </c>
    </row>
    <row r="13" spans="1:28" x14ac:dyDescent="0.25">
      <c r="A13" s="2">
        <v>25112</v>
      </c>
      <c r="B13" s="1">
        <v>0.75</v>
      </c>
      <c r="C13" s="2">
        <v>25112</v>
      </c>
      <c r="D13" s="1">
        <v>4.6444400000000003</v>
      </c>
      <c r="E13" s="2">
        <v>25112</v>
      </c>
      <c r="F13" s="1">
        <v>3.4</v>
      </c>
      <c r="G13" s="2">
        <v>25112</v>
      </c>
      <c r="H13" s="1">
        <v>4.9668299999999999</v>
      </c>
      <c r="I13" s="2">
        <v>30407</v>
      </c>
      <c r="J13" s="1">
        <v>8.73</v>
      </c>
      <c r="K13" s="2">
        <v>30407</v>
      </c>
      <c r="L13" s="1">
        <v>8.99</v>
      </c>
      <c r="M13" s="2">
        <v>25112</v>
      </c>
      <c r="N13" s="1">
        <v>5.83</v>
      </c>
      <c r="O13" s="2">
        <v>25112</v>
      </c>
      <c r="P13" s="1">
        <v>5.75</v>
      </c>
      <c r="Q13" s="2">
        <v>25112</v>
      </c>
      <c r="R13" s="1">
        <v>5.78</v>
      </c>
      <c r="S13" s="2">
        <v>25842</v>
      </c>
      <c r="T13" s="1">
        <v>6.76</v>
      </c>
      <c r="U13" s="2">
        <v>25112</v>
      </c>
      <c r="V13" s="1">
        <v>5.77</v>
      </c>
      <c r="W13" s="2">
        <v>34700</v>
      </c>
      <c r="X13" s="1">
        <v>7.74</v>
      </c>
      <c r="Y13" s="2">
        <v>28672</v>
      </c>
      <c r="Z13" s="1">
        <v>8.5299999999999994</v>
      </c>
      <c r="AA13" s="2">
        <v>25112</v>
      </c>
      <c r="AB13" s="1">
        <v>5.2053500000000001</v>
      </c>
    </row>
    <row r="14" spans="1:28" x14ac:dyDescent="0.25">
      <c r="A14" s="2">
        <v>25204</v>
      </c>
      <c r="B14" s="1">
        <v>0.64</v>
      </c>
      <c r="C14" s="2">
        <v>25204</v>
      </c>
      <c r="D14" s="1">
        <v>4.5687499999999996</v>
      </c>
      <c r="E14" s="2">
        <v>25204</v>
      </c>
      <c r="F14" s="1">
        <v>3.4</v>
      </c>
      <c r="G14" s="2">
        <v>25204</v>
      </c>
      <c r="H14" s="1">
        <v>4.4760200000000001</v>
      </c>
      <c r="I14" s="2">
        <v>30498</v>
      </c>
      <c r="J14" s="1">
        <v>9.52</v>
      </c>
      <c r="K14" s="2">
        <v>30498</v>
      </c>
      <c r="L14" s="1">
        <v>9.92</v>
      </c>
      <c r="M14" s="2">
        <v>25204</v>
      </c>
      <c r="N14" s="1">
        <v>6.36</v>
      </c>
      <c r="O14" s="2">
        <v>25204</v>
      </c>
      <c r="P14" s="1">
        <v>6.31</v>
      </c>
      <c r="Q14" s="2">
        <v>25204</v>
      </c>
      <c r="R14" s="1">
        <v>6.33</v>
      </c>
      <c r="S14" s="2">
        <v>25934</v>
      </c>
      <c r="T14" s="1">
        <v>5.82</v>
      </c>
      <c r="U14" s="2">
        <v>25204</v>
      </c>
      <c r="V14" s="1">
        <v>6.17</v>
      </c>
      <c r="W14" s="2">
        <v>34790</v>
      </c>
      <c r="X14" s="1">
        <v>7</v>
      </c>
      <c r="Y14" s="2">
        <v>28764</v>
      </c>
      <c r="Z14" s="1">
        <v>8.77</v>
      </c>
      <c r="AA14" s="2">
        <v>25204</v>
      </c>
      <c r="AB14" s="1">
        <v>5.3270499999999998</v>
      </c>
    </row>
    <row r="15" spans="1:28" x14ac:dyDescent="0.25">
      <c r="A15" s="2">
        <v>25294</v>
      </c>
      <c r="B15" s="1">
        <v>0.41</v>
      </c>
      <c r="C15" s="2">
        <v>25294</v>
      </c>
      <c r="D15" s="1">
        <v>4.7990599999999999</v>
      </c>
      <c r="E15" s="2">
        <v>25294</v>
      </c>
      <c r="F15" s="1">
        <v>3.4</v>
      </c>
      <c r="G15" s="2">
        <v>25294</v>
      </c>
      <c r="H15" s="1">
        <v>3.0724399999999998</v>
      </c>
      <c r="I15" s="2">
        <v>30590</v>
      </c>
      <c r="J15" s="1">
        <v>9.16</v>
      </c>
      <c r="K15" s="2">
        <v>30590</v>
      </c>
      <c r="L15" s="1">
        <v>9.5500000000000007</v>
      </c>
      <c r="M15" s="2">
        <v>25294</v>
      </c>
      <c r="N15" s="1">
        <v>6.57</v>
      </c>
      <c r="O15" s="2">
        <v>25294</v>
      </c>
      <c r="P15" s="1">
        <v>6.53</v>
      </c>
      <c r="Q15" s="2">
        <v>25294</v>
      </c>
      <c r="R15" s="1">
        <v>6.53</v>
      </c>
      <c r="S15" s="2">
        <v>26024</v>
      </c>
      <c r="T15" s="1">
        <v>6.32</v>
      </c>
      <c r="U15" s="2">
        <v>25294</v>
      </c>
      <c r="V15" s="1">
        <v>6.36</v>
      </c>
      <c r="W15" s="2">
        <v>34881</v>
      </c>
      <c r="X15" s="1">
        <v>6.78</v>
      </c>
      <c r="Y15" s="2">
        <v>28856</v>
      </c>
      <c r="Z15" s="1">
        <v>8.99</v>
      </c>
      <c r="AA15" s="2">
        <v>25294</v>
      </c>
      <c r="AB15" s="1">
        <v>5.9223499999999998</v>
      </c>
    </row>
    <row r="16" spans="1:28" x14ac:dyDescent="0.25">
      <c r="A16" s="2">
        <v>25385</v>
      </c>
      <c r="B16" s="1">
        <v>0.4</v>
      </c>
      <c r="C16" s="2">
        <v>25385</v>
      </c>
      <c r="D16" s="1">
        <v>5.2351999999999999</v>
      </c>
      <c r="E16" s="2">
        <v>25385</v>
      </c>
      <c r="F16" s="1">
        <v>3.6</v>
      </c>
      <c r="G16" s="2">
        <v>25385</v>
      </c>
      <c r="H16" s="1">
        <v>2.97437</v>
      </c>
      <c r="I16" s="2">
        <v>30682</v>
      </c>
      <c r="J16" s="1">
        <v>9.5500000000000007</v>
      </c>
      <c r="K16" s="2">
        <v>30682</v>
      </c>
      <c r="L16" s="1">
        <v>9.8800000000000008</v>
      </c>
      <c r="M16" s="2">
        <v>25385</v>
      </c>
      <c r="N16" s="1">
        <v>7.65</v>
      </c>
      <c r="O16" s="2">
        <v>25385</v>
      </c>
      <c r="P16" s="1">
        <v>7.46</v>
      </c>
      <c r="Q16" s="2">
        <v>25385</v>
      </c>
      <c r="R16" s="1">
        <v>7.2</v>
      </c>
      <c r="S16" s="2">
        <v>26115</v>
      </c>
      <c r="T16" s="1">
        <v>6.6</v>
      </c>
      <c r="U16" s="2">
        <v>25385</v>
      </c>
      <c r="V16" s="1">
        <v>6.86</v>
      </c>
      <c r="W16" s="2">
        <v>34973</v>
      </c>
      <c r="X16" s="1">
        <v>6.3</v>
      </c>
      <c r="Y16" s="2">
        <v>28946</v>
      </c>
      <c r="Z16" s="1">
        <v>9.07</v>
      </c>
      <c r="AA16" s="2">
        <v>25385</v>
      </c>
      <c r="AB16" s="1">
        <v>5.9316199999999997</v>
      </c>
    </row>
    <row r="17" spans="1:28" x14ac:dyDescent="0.25">
      <c r="A17" s="2">
        <v>25477</v>
      </c>
      <c r="B17" s="1">
        <v>-0.15</v>
      </c>
      <c r="C17" s="2">
        <v>25477</v>
      </c>
      <c r="D17" s="1">
        <v>5.10501</v>
      </c>
      <c r="E17" s="2">
        <v>25477</v>
      </c>
      <c r="F17" s="1">
        <v>3.6</v>
      </c>
      <c r="G17" s="2">
        <v>25477</v>
      </c>
      <c r="H17" s="1">
        <v>2.07152</v>
      </c>
      <c r="I17" s="2">
        <v>30773</v>
      </c>
      <c r="J17" s="1">
        <v>10.19</v>
      </c>
      <c r="K17" s="2">
        <v>30773</v>
      </c>
      <c r="L17" s="1">
        <v>10.92</v>
      </c>
      <c r="M17" s="2">
        <v>25477</v>
      </c>
      <c r="N17" s="1">
        <v>7.9</v>
      </c>
      <c r="O17" s="2">
        <v>25477</v>
      </c>
      <c r="P17" s="1">
        <v>7.78</v>
      </c>
      <c r="Q17" s="2">
        <v>25477</v>
      </c>
      <c r="R17" s="1">
        <v>7.68</v>
      </c>
      <c r="S17" s="2">
        <v>26207</v>
      </c>
      <c r="T17" s="1">
        <v>5.96</v>
      </c>
      <c r="U17" s="2">
        <v>25477</v>
      </c>
      <c r="V17" s="1">
        <v>7.31</v>
      </c>
      <c r="W17" s="2">
        <v>35065</v>
      </c>
      <c r="X17" s="1">
        <v>6.38</v>
      </c>
      <c r="Y17" s="2">
        <v>29037</v>
      </c>
      <c r="Z17" s="1">
        <v>9.02</v>
      </c>
      <c r="AA17" s="2">
        <v>25477</v>
      </c>
      <c r="AB17" s="1">
        <v>5.8434699999999999</v>
      </c>
    </row>
    <row r="18" spans="1:28" x14ac:dyDescent="0.25">
      <c r="A18" s="2">
        <v>25569</v>
      </c>
      <c r="B18" s="1">
        <v>-0.99</v>
      </c>
      <c r="C18" s="2">
        <v>25569</v>
      </c>
      <c r="D18" s="1">
        <v>5.4908799999999998</v>
      </c>
      <c r="E18" s="2">
        <v>25569</v>
      </c>
      <c r="F18" s="1">
        <v>4.2</v>
      </c>
      <c r="G18" s="2">
        <v>25569</v>
      </c>
      <c r="H18" s="1">
        <v>0.33038000000000001</v>
      </c>
      <c r="I18" s="2">
        <v>30864</v>
      </c>
      <c r="J18" s="1">
        <v>10.75</v>
      </c>
      <c r="K18" s="2">
        <v>30864</v>
      </c>
      <c r="L18" s="1">
        <v>11.28</v>
      </c>
      <c r="M18" s="2">
        <v>25569</v>
      </c>
      <c r="N18" s="1">
        <v>7.55</v>
      </c>
      <c r="O18" s="2">
        <v>25569</v>
      </c>
      <c r="P18" s="1">
        <v>7.72</v>
      </c>
      <c r="Q18" s="2">
        <v>25569</v>
      </c>
      <c r="R18" s="1">
        <v>7.73</v>
      </c>
      <c r="S18" s="2">
        <v>26299</v>
      </c>
      <c r="T18" s="1">
        <v>5.98</v>
      </c>
      <c r="U18" s="2">
        <v>25569</v>
      </c>
      <c r="V18" s="1">
        <v>7.38</v>
      </c>
      <c r="W18" s="2">
        <v>35156</v>
      </c>
      <c r="X18" s="1">
        <v>7.1</v>
      </c>
      <c r="Y18" s="2">
        <v>29129</v>
      </c>
      <c r="Z18" s="1">
        <v>10.08</v>
      </c>
      <c r="AA18" s="2">
        <v>25569</v>
      </c>
      <c r="AB18" s="1">
        <v>6.0318899999999998</v>
      </c>
    </row>
    <row r="19" spans="1:28" x14ac:dyDescent="0.25">
      <c r="A19" s="2">
        <v>25659</v>
      </c>
      <c r="B19" s="1">
        <v>-0.82</v>
      </c>
      <c r="C19" s="2">
        <v>25659</v>
      </c>
      <c r="D19" s="1">
        <v>5.6124299999999998</v>
      </c>
      <c r="E19" s="2">
        <v>25659</v>
      </c>
      <c r="F19" s="1">
        <v>4.8</v>
      </c>
      <c r="G19" s="2">
        <v>25659</v>
      </c>
      <c r="H19" s="1">
        <v>0.18484</v>
      </c>
      <c r="I19" s="2">
        <v>30956</v>
      </c>
      <c r="J19" s="1">
        <v>9.16</v>
      </c>
      <c r="K19" s="2">
        <v>30956</v>
      </c>
      <c r="L19" s="1">
        <v>9.58</v>
      </c>
      <c r="M19" s="2">
        <v>25659</v>
      </c>
      <c r="N19" s="1">
        <v>7.45</v>
      </c>
      <c r="O19" s="2">
        <v>25659</v>
      </c>
      <c r="P19" s="1">
        <v>7.72</v>
      </c>
      <c r="Q19" s="2">
        <v>25659</v>
      </c>
      <c r="R19" s="1">
        <v>7.77</v>
      </c>
      <c r="S19" s="2">
        <v>26390</v>
      </c>
      <c r="T19" s="1">
        <v>6.11</v>
      </c>
      <c r="U19" s="2">
        <v>25659</v>
      </c>
      <c r="V19" s="1">
        <v>7.71</v>
      </c>
      <c r="W19" s="2">
        <v>35247</v>
      </c>
      <c r="X19" s="1">
        <v>7.09</v>
      </c>
      <c r="Y19" s="2">
        <v>29221</v>
      </c>
      <c r="Z19" s="1">
        <v>11.66</v>
      </c>
      <c r="AA19" s="2">
        <v>25659</v>
      </c>
      <c r="AB19" s="1">
        <v>6.2881499999999999</v>
      </c>
    </row>
    <row r="20" spans="1:28" x14ac:dyDescent="0.25">
      <c r="A20" s="2">
        <v>25750</v>
      </c>
      <c r="B20" s="1">
        <v>-0.54</v>
      </c>
      <c r="C20" s="2">
        <v>25750</v>
      </c>
      <c r="D20" s="1">
        <v>5.0022900000000003</v>
      </c>
      <c r="E20" s="2">
        <v>25750</v>
      </c>
      <c r="F20" s="1">
        <v>5.2</v>
      </c>
      <c r="G20" s="2">
        <v>25750</v>
      </c>
      <c r="H20" s="1">
        <v>0.44551000000000002</v>
      </c>
      <c r="I20" s="2">
        <v>31048</v>
      </c>
      <c r="J20" s="1">
        <v>8.4600000000000009</v>
      </c>
      <c r="K20" s="2">
        <v>31048</v>
      </c>
      <c r="L20" s="1">
        <v>8.93</v>
      </c>
      <c r="M20" s="2">
        <v>25750</v>
      </c>
      <c r="N20" s="1">
        <v>6.94</v>
      </c>
      <c r="O20" s="2">
        <v>25750</v>
      </c>
      <c r="P20" s="1">
        <v>7.38</v>
      </c>
      <c r="Q20" s="2">
        <v>25750</v>
      </c>
      <c r="R20" s="1">
        <v>7.49</v>
      </c>
      <c r="S20" s="2">
        <v>26481</v>
      </c>
      <c r="T20" s="1">
        <v>6.24</v>
      </c>
      <c r="U20" s="2">
        <v>25750</v>
      </c>
      <c r="V20" s="1">
        <v>7.46</v>
      </c>
      <c r="W20" s="2">
        <v>35339</v>
      </c>
      <c r="X20" s="1">
        <v>6.71</v>
      </c>
      <c r="Y20" s="2">
        <v>29312</v>
      </c>
      <c r="Z20" s="1">
        <v>10.52</v>
      </c>
      <c r="AA20" s="2">
        <v>25750</v>
      </c>
      <c r="AB20" s="1">
        <v>6.2015500000000001</v>
      </c>
    </row>
    <row r="21" spans="1:28" x14ac:dyDescent="0.25">
      <c r="A21" s="2">
        <v>25842</v>
      </c>
      <c r="B21" s="1">
        <v>-1.32</v>
      </c>
      <c r="C21" s="2">
        <v>25842</v>
      </c>
      <c r="D21" s="1">
        <v>5.0337500000000004</v>
      </c>
      <c r="E21" s="2">
        <v>25842</v>
      </c>
      <c r="F21" s="1">
        <v>5.8</v>
      </c>
      <c r="G21" s="2">
        <v>25842</v>
      </c>
      <c r="H21" s="1">
        <v>-0.15268999999999999</v>
      </c>
      <c r="I21" s="2">
        <v>31138</v>
      </c>
      <c r="J21" s="1">
        <v>7.72</v>
      </c>
      <c r="K21" s="2">
        <v>31138</v>
      </c>
      <c r="L21" s="1">
        <v>8.09</v>
      </c>
      <c r="M21" s="2">
        <v>25842</v>
      </c>
      <c r="N21" s="1">
        <v>5.64</v>
      </c>
      <c r="O21" s="2">
        <v>25842</v>
      </c>
      <c r="P21" s="1">
        <v>6.31</v>
      </c>
      <c r="Q21" s="2">
        <v>25842</v>
      </c>
      <c r="R21" s="1">
        <v>6.5</v>
      </c>
      <c r="S21" s="2">
        <v>26573</v>
      </c>
      <c r="T21" s="1">
        <v>6.24</v>
      </c>
      <c r="U21" s="2">
        <v>25842</v>
      </c>
      <c r="V21" s="1">
        <v>6.85</v>
      </c>
      <c r="W21" s="2">
        <v>35431</v>
      </c>
      <c r="X21" s="1">
        <v>6.91</v>
      </c>
      <c r="Y21" s="2">
        <v>29403</v>
      </c>
      <c r="Z21" s="1">
        <v>10.85</v>
      </c>
      <c r="AA21" s="2">
        <v>25842</v>
      </c>
      <c r="AB21" s="1">
        <v>6.45885</v>
      </c>
    </row>
    <row r="22" spans="1:28" x14ac:dyDescent="0.25">
      <c r="A22" s="2">
        <v>25934</v>
      </c>
      <c r="B22" s="1">
        <v>0.52</v>
      </c>
      <c r="C22" s="2">
        <v>25934</v>
      </c>
      <c r="D22" s="1">
        <v>5.1559299999999997</v>
      </c>
      <c r="E22" s="2">
        <v>25934</v>
      </c>
      <c r="F22" s="1">
        <v>5.9</v>
      </c>
      <c r="G22" s="2">
        <v>25934</v>
      </c>
      <c r="H22" s="1">
        <v>2.7023000000000001</v>
      </c>
      <c r="I22" s="2">
        <v>31229</v>
      </c>
      <c r="J22" s="1">
        <v>7.34</v>
      </c>
      <c r="K22" s="2">
        <v>31229</v>
      </c>
      <c r="L22" s="1">
        <v>7.64</v>
      </c>
      <c r="M22" s="2">
        <v>25934</v>
      </c>
      <c r="N22" s="1">
        <v>4.03</v>
      </c>
      <c r="O22" s="2">
        <v>25934</v>
      </c>
      <c r="P22" s="1">
        <v>5.03</v>
      </c>
      <c r="Q22" s="2">
        <v>25934</v>
      </c>
      <c r="R22" s="1">
        <v>5.46</v>
      </c>
      <c r="S22" s="2">
        <v>26665</v>
      </c>
      <c r="T22" s="1">
        <v>6.57</v>
      </c>
      <c r="U22" s="2">
        <v>25934</v>
      </c>
      <c r="V22" s="1">
        <v>6</v>
      </c>
      <c r="W22" s="2">
        <v>35521</v>
      </c>
      <c r="X22" s="1">
        <v>7.02</v>
      </c>
      <c r="Y22" s="2">
        <v>29495</v>
      </c>
      <c r="Z22" s="1">
        <v>12.1</v>
      </c>
      <c r="AA22" s="2">
        <v>25934</v>
      </c>
      <c r="AB22" s="1">
        <v>5.8594600000000003</v>
      </c>
    </row>
    <row r="23" spans="1:28" x14ac:dyDescent="0.25">
      <c r="A23" s="2">
        <v>26024</v>
      </c>
      <c r="B23" s="1">
        <v>0.37</v>
      </c>
      <c r="C23" s="2">
        <v>26024</v>
      </c>
      <c r="D23" s="1">
        <v>5.0762299999999998</v>
      </c>
      <c r="E23" s="2">
        <v>26024</v>
      </c>
      <c r="F23" s="1">
        <v>5.9</v>
      </c>
      <c r="G23" s="2">
        <v>26024</v>
      </c>
      <c r="H23" s="1">
        <v>3.10684</v>
      </c>
      <c r="I23" s="2">
        <v>31321</v>
      </c>
      <c r="J23" s="1">
        <v>7.4</v>
      </c>
      <c r="K23" s="2">
        <v>31321</v>
      </c>
      <c r="L23" s="1">
        <v>7.63</v>
      </c>
      <c r="M23" s="2">
        <v>26024</v>
      </c>
      <c r="N23" s="1">
        <v>5</v>
      </c>
      <c r="O23" s="2">
        <v>26024</v>
      </c>
      <c r="P23" s="1">
        <v>5.84</v>
      </c>
      <c r="Q23" s="2">
        <v>26024</v>
      </c>
      <c r="R23" s="1">
        <v>6.16</v>
      </c>
      <c r="S23" s="2">
        <v>26755</v>
      </c>
      <c r="T23" s="1">
        <v>6.77</v>
      </c>
      <c r="U23" s="2">
        <v>26024</v>
      </c>
      <c r="V23" s="1">
        <v>6.25</v>
      </c>
      <c r="W23" s="2">
        <v>35612</v>
      </c>
      <c r="X23" s="1">
        <v>6.59</v>
      </c>
      <c r="Y23" s="2">
        <v>29587</v>
      </c>
      <c r="Z23" s="1">
        <v>12.53</v>
      </c>
      <c r="AA23" s="2">
        <v>26024</v>
      </c>
      <c r="AB23" s="1">
        <v>5.0114599999999996</v>
      </c>
    </row>
    <row r="24" spans="1:28" x14ac:dyDescent="0.25">
      <c r="A24" s="2">
        <v>26115</v>
      </c>
      <c r="B24" s="1">
        <v>0.25</v>
      </c>
      <c r="C24" s="2">
        <v>26115</v>
      </c>
      <c r="D24" s="1">
        <v>5.2797200000000002</v>
      </c>
      <c r="E24" s="2">
        <v>26115</v>
      </c>
      <c r="F24" s="1">
        <v>6</v>
      </c>
      <c r="G24" s="2">
        <v>26115</v>
      </c>
      <c r="H24" s="1">
        <v>3.00177</v>
      </c>
      <c r="I24" s="2">
        <v>31413</v>
      </c>
      <c r="J24" s="1">
        <v>7.12</v>
      </c>
      <c r="K24" s="2">
        <v>31413</v>
      </c>
      <c r="L24" s="1">
        <v>7.3</v>
      </c>
      <c r="M24" s="2">
        <v>26115</v>
      </c>
      <c r="N24" s="1">
        <v>5.75</v>
      </c>
      <c r="O24" s="2">
        <v>26115</v>
      </c>
      <c r="P24" s="1">
        <v>6.33</v>
      </c>
      <c r="Q24" s="2">
        <v>26115</v>
      </c>
      <c r="R24" s="1">
        <v>6.51</v>
      </c>
      <c r="S24" s="2">
        <v>26846</v>
      </c>
      <c r="T24" s="1">
        <v>7.29</v>
      </c>
      <c r="U24" s="2">
        <v>26115</v>
      </c>
      <c r="V24" s="1">
        <v>6.49</v>
      </c>
      <c r="W24" s="2">
        <v>35704</v>
      </c>
      <c r="X24" s="1">
        <v>6.22</v>
      </c>
      <c r="Y24" s="2">
        <v>29677</v>
      </c>
      <c r="Z24" s="1">
        <v>13.24</v>
      </c>
      <c r="AA24" s="2">
        <v>26115</v>
      </c>
      <c r="AB24" s="1">
        <v>4.5425800000000001</v>
      </c>
    </row>
    <row r="25" spans="1:28" x14ac:dyDescent="0.25">
      <c r="A25" s="2">
        <v>26207</v>
      </c>
      <c r="B25" s="1">
        <v>0.84</v>
      </c>
      <c r="C25" s="2">
        <v>26207</v>
      </c>
      <c r="D25" s="1">
        <v>4.7709400000000004</v>
      </c>
      <c r="E25" s="2">
        <v>26207</v>
      </c>
      <c r="F25" s="1">
        <v>5.9</v>
      </c>
      <c r="G25" s="2">
        <v>26207</v>
      </c>
      <c r="H25" s="1">
        <v>4.3752500000000003</v>
      </c>
      <c r="I25" s="2">
        <v>31503</v>
      </c>
      <c r="J25" s="1">
        <v>6.32</v>
      </c>
      <c r="K25" s="2">
        <v>31503</v>
      </c>
      <c r="L25" s="1">
        <v>6.46</v>
      </c>
      <c r="M25" s="2">
        <v>26207</v>
      </c>
      <c r="N25" s="1">
        <v>4.72</v>
      </c>
      <c r="O25" s="2">
        <v>26207</v>
      </c>
      <c r="P25" s="1">
        <v>5.39</v>
      </c>
      <c r="Q25" s="2">
        <v>26207</v>
      </c>
      <c r="R25" s="1">
        <v>5.79</v>
      </c>
      <c r="S25" s="2">
        <v>26938</v>
      </c>
      <c r="T25" s="1">
        <v>6.81</v>
      </c>
      <c r="U25" s="2">
        <v>26207</v>
      </c>
      <c r="V25" s="1">
        <v>5.89</v>
      </c>
      <c r="W25" s="2">
        <v>35796</v>
      </c>
      <c r="X25" s="1">
        <v>5.95</v>
      </c>
      <c r="Y25" s="2">
        <v>29768</v>
      </c>
      <c r="Z25" s="1">
        <v>14.13</v>
      </c>
      <c r="AA25" s="2">
        <v>26207</v>
      </c>
      <c r="AB25" s="1">
        <v>3.4309400000000001</v>
      </c>
    </row>
    <row r="26" spans="1:28" x14ac:dyDescent="0.25">
      <c r="A26" s="2">
        <v>26299</v>
      </c>
      <c r="B26" s="1">
        <v>1.43</v>
      </c>
      <c r="C26" s="2">
        <v>26299</v>
      </c>
      <c r="D26" s="1">
        <v>4.7926599999999997</v>
      </c>
      <c r="E26" s="2">
        <v>26299</v>
      </c>
      <c r="F26" s="1">
        <v>5.8</v>
      </c>
      <c r="G26" s="2">
        <v>26299</v>
      </c>
      <c r="H26" s="1">
        <v>3.4772400000000001</v>
      </c>
      <c r="I26" s="2">
        <v>31594</v>
      </c>
      <c r="J26" s="1">
        <v>5.68</v>
      </c>
      <c r="K26" s="2">
        <v>31594</v>
      </c>
      <c r="L26" s="1">
        <v>5.83</v>
      </c>
      <c r="M26" s="2">
        <v>26299</v>
      </c>
      <c r="N26" s="1">
        <v>4.41</v>
      </c>
      <c r="O26" s="2">
        <v>26299</v>
      </c>
      <c r="P26" s="1">
        <v>5.32</v>
      </c>
      <c r="Q26" s="2">
        <v>26299</v>
      </c>
      <c r="R26" s="1">
        <v>5.72</v>
      </c>
      <c r="S26" s="2">
        <v>27030</v>
      </c>
      <c r="T26" s="1">
        <v>7.05</v>
      </c>
      <c r="U26" s="2">
        <v>26299</v>
      </c>
      <c r="V26" s="1">
        <v>6.03</v>
      </c>
      <c r="W26" s="2">
        <v>35886</v>
      </c>
      <c r="X26" s="1">
        <v>5.93</v>
      </c>
      <c r="Y26" s="2">
        <v>29860</v>
      </c>
      <c r="Z26" s="1">
        <v>13.85</v>
      </c>
      <c r="AA26" s="2">
        <v>26299</v>
      </c>
      <c r="AB26" s="1">
        <v>3.3201299999999998</v>
      </c>
    </row>
    <row r="27" spans="1:28" x14ac:dyDescent="0.25">
      <c r="A27" s="2">
        <v>26390</v>
      </c>
      <c r="B27" s="1">
        <v>1.06</v>
      </c>
      <c r="C27" s="2">
        <v>26390</v>
      </c>
      <c r="D27" s="1">
        <v>4.0635700000000003</v>
      </c>
      <c r="E27" s="2">
        <v>26390</v>
      </c>
      <c r="F27" s="1">
        <v>5.7</v>
      </c>
      <c r="G27" s="2">
        <v>26390</v>
      </c>
      <c r="H27" s="1">
        <v>5.2736599999999996</v>
      </c>
      <c r="I27" s="2">
        <v>31686</v>
      </c>
      <c r="J27" s="1">
        <v>5.5</v>
      </c>
      <c r="K27" s="2">
        <v>31686</v>
      </c>
      <c r="L27" s="1">
        <v>5.63</v>
      </c>
      <c r="M27" s="2">
        <v>26390</v>
      </c>
      <c r="N27" s="1">
        <v>4.84</v>
      </c>
      <c r="O27" s="2">
        <v>26390</v>
      </c>
      <c r="P27" s="1">
        <v>5.68</v>
      </c>
      <c r="Q27" s="2">
        <v>26390</v>
      </c>
      <c r="R27" s="1">
        <v>5.97</v>
      </c>
      <c r="S27" s="2">
        <v>27120</v>
      </c>
      <c r="T27" s="1">
        <v>7.87</v>
      </c>
      <c r="U27" s="2">
        <v>26390</v>
      </c>
      <c r="V27" s="1">
        <v>6.14</v>
      </c>
      <c r="W27" s="2">
        <v>35977</v>
      </c>
      <c r="X27" s="1">
        <v>5.61</v>
      </c>
      <c r="Y27" s="2">
        <v>29952</v>
      </c>
      <c r="Z27" s="1">
        <v>13.96</v>
      </c>
      <c r="AA27" s="2">
        <v>26390</v>
      </c>
      <c r="AB27" s="1">
        <v>3.0516399999999999</v>
      </c>
    </row>
    <row r="28" spans="1:28" x14ac:dyDescent="0.25">
      <c r="A28" s="2">
        <v>26481</v>
      </c>
      <c r="B28" s="1">
        <v>0.86</v>
      </c>
      <c r="C28" s="2">
        <v>26481</v>
      </c>
      <c r="D28" s="1">
        <v>3.9853900000000002</v>
      </c>
      <c r="E28" s="2">
        <v>26481</v>
      </c>
      <c r="F28" s="1">
        <v>5.6</v>
      </c>
      <c r="G28" s="2">
        <v>26481</v>
      </c>
      <c r="H28" s="1">
        <v>5.4163300000000003</v>
      </c>
      <c r="I28" s="2">
        <v>31778</v>
      </c>
      <c r="J28" s="1">
        <v>5.7</v>
      </c>
      <c r="K28" s="2">
        <v>31778</v>
      </c>
      <c r="L28" s="1">
        <v>5.79</v>
      </c>
      <c r="M28" s="2">
        <v>26481</v>
      </c>
      <c r="N28" s="1">
        <v>5.15</v>
      </c>
      <c r="O28" s="2">
        <v>26481</v>
      </c>
      <c r="P28" s="1">
        <v>5.87</v>
      </c>
      <c r="Q28" s="2">
        <v>26481</v>
      </c>
      <c r="R28" s="1">
        <v>6.08</v>
      </c>
      <c r="S28" s="2">
        <v>27211</v>
      </c>
      <c r="T28" s="1">
        <v>8.2799999999999994</v>
      </c>
      <c r="U28" s="2">
        <v>26481</v>
      </c>
      <c r="V28" s="1">
        <v>6.29</v>
      </c>
      <c r="W28" s="2">
        <v>36069</v>
      </c>
      <c r="X28" s="1">
        <v>5.38</v>
      </c>
      <c r="Y28" s="2">
        <v>30042</v>
      </c>
      <c r="Z28" s="1">
        <v>13.52</v>
      </c>
      <c r="AA28" s="2">
        <v>26481</v>
      </c>
      <c r="AB28" s="1">
        <v>2.94645</v>
      </c>
    </row>
    <row r="29" spans="1:28" x14ac:dyDescent="0.25">
      <c r="A29" s="2">
        <v>26573</v>
      </c>
      <c r="B29" s="1">
        <v>1.85</v>
      </c>
      <c r="C29" s="2">
        <v>26573</v>
      </c>
      <c r="D29" s="1">
        <v>4.4384100000000002</v>
      </c>
      <c r="E29" s="2">
        <v>26573</v>
      </c>
      <c r="F29" s="1">
        <v>5.4</v>
      </c>
      <c r="G29" s="2">
        <v>26573</v>
      </c>
      <c r="H29" s="1">
        <v>6.8555000000000001</v>
      </c>
      <c r="I29" s="2">
        <v>31868</v>
      </c>
      <c r="J29" s="1">
        <v>5.84</v>
      </c>
      <c r="K29" s="2">
        <v>31868</v>
      </c>
      <c r="L29" s="1">
        <v>6.27</v>
      </c>
      <c r="M29" s="2">
        <v>26573</v>
      </c>
      <c r="N29" s="1">
        <v>5.44</v>
      </c>
      <c r="O29" s="2">
        <v>26573</v>
      </c>
      <c r="P29" s="1">
        <v>6</v>
      </c>
      <c r="Q29" s="2">
        <v>26573</v>
      </c>
      <c r="R29" s="1">
        <v>6.15</v>
      </c>
      <c r="S29" s="2">
        <v>27303</v>
      </c>
      <c r="T29" s="1">
        <v>7.66</v>
      </c>
      <c r="U29" s="2">
        <v>26573</v>
      </c>
      <c r="V29" s="1">
        <v>6.37</v>
      </c>
      <c r="W29" s="2">
        <v>36161</v>
      </c>
      <c r="X29" s="1">
        <v>5.67</v>
      </c>
      <c r="Y29" s="2">
        <v>30133</v>
      </c>
      <c r="Z29" s="1">
        <v>12.79</v>
      </c>
      <c r="AA29" s="2">
        <v>26573</v>
      </c>
      <c r="AB29" s="1">
        <v>2.9328699999999999</v>
      </c>
    </row>
    <row r="30" spans="1:28" x14ac:dyDescent="0.25">
      <c r="A30" s="2">
        <v>26665</v>
      </c>
      <c r="B30" s="1">
        <v>1.71</v>
      </c>
      <c r="C30" s="2">
        <v>26665</v>
      </c>
      <c r="D30" s="1">
        <v>4.0423299999999998</v>
      </c>
      <c r="E30" s="2">
        <v>26665</v>
      </c>
      <c r="F30" s="1">
        <v>4.9000000000000004</v>
      </c>
      <c r="G30" s="2">
        <v>26665</v>
      </c>
      <c r="H30" s="1">
        <v>7.55837</v>
      </c>
      <c r="I30" s="2">
        <v>31959</v>
      </c>
      <c r="J30" s="1">
        <v>6.24</v>
      </c>
      <c r="K30" s="2">
        <v>31959</v>
      </c>
      <c r="L30" s="1">
        <v>6.49</v>
      </c>
      <c r="M30" s="2">
        <v>26665</v>
      </c>
      <c r="N30" s="1">
        <v>6.32</v>
      </c>
      <c r="O30" s="2">
        <v>26665</v>
      </c>
      <c r="P30" s="1">
        <v>6.57</v>
      </c>
      <c r="Q30" s="2">
        <v>26665</v>
      </c>
      <c r="R30" s="1">
        <v>6.58</v>
      </c>
      <c r="S30" s="2">
        <v>27395</v>
      </c>
      <c r="T30" s="1">
        <v>7.45</v>
      </c>
      <c r="U30" s="2">
        <v>26665</v>
      </c>
      <c r="V30" s="1">
        <v>6.6</v>
      </c>
      <c r="W30" s="2">
        <v>36251</v>
      </c>
      <c r="X30" s="1">
        <v>6.09</v>
      </c>
      <c r="Y30" s="2">
        <v>30225</v>
      </c>
      <c r="Z30" s="1">
        <v>10.75</v>
      </c>
      <c r="AA30" s="2">
        <v>26665</v>
      </c>
      <c r="AB30" s="1">
        <v>2.83012</v>
      </c>
    </row>
    <row r="31" spans="1:28" x14ac:dyDescent="0.25">
      <c r="A31" s="2">
        <v>26755</v>
      </c>
      <c r="B31" s="1">
        <v>0.69</v>
      </c>
      <c r="C31" s="2">
        <v>26755</v>
      </c>
      <c r="D31" s="1">
        <v>4.98489</v>
      </c>
      <c r="E31" s="2">
        <v>26755</v>
      </c>
      <c r="F31" s="1">
        <v>4.9000000000000004</v>
      </c>
      <c r="G31" s="2">
        <v>26755</v>
      </c>
      <c r="H31" s="1">
        <v>6.3146000000000004</v>
      </c>
      <c r="I31" s="2">
        <v>32051</v>
      </c>
      <c r="J31" s="1">
        <v>6.07</v>
      </c>
      <c r="K31" s="2">
        <v>32051</v>
      </c>
      <c r="L31" s="1">
        <v>6.75</v>
      </c>
      <c r="M31" s="2">
        <v>26755</v>
      </c>
      <c r="N31" s="1">
        <v>7.02</v>
      </c>
      <c r="O31" s="2">
        <v>26755</v>
      </c>
      <c r="P31" s="1">
        <v>6.82</v>
      </c>
      <c r="Q31" s="2">
        <v>26755</v>
      </c>
      <c r="R31" s="1">
        <v>6.72</v>
      </c>
      <c r="S31" s="2">
        <v>27485</v>
      </c>
      <c r="T31" s="1">
        <v>7.9</v>
      </c>
      <c r="U31" s="2">
        <v>26755</v>
      </c>
      <c r="V31" s="1">
        <v>6.81</v>
      </c>
      <c r="W31" s="2">
        <v>36342</v>
      </c>
      <c r="X31" s="1">
        <v>6.4</v>
      </c>
      <c r="Y31" s="2">
        <v>30317</v>
      </c>
      <c r="Z31" s="1">
        <v>10.71</v>
      </c>
      <c r="AA31" s="2">
        <v>26755</v>
      </c>
      <c r="AB31" s="1">
        <v>3.1139000000000001</v>
      </c>
    </row>
    <row r="32" spans="1:28" x14ac:dyDescent="0.25">
      <c r="A32" s="2">
        <v>26846</v>
      </c>
      <c r="B32" s="1">
        <v>0.44</v>
      </c>
      <c r="C32" s="2">
        <v>26846</v>
      </c>
      <c r="D32" s="1">
        <v>5.9924900000000001</v>
      </c>
      <c r="E32" s="2">
        <v>26846</v>
      </c>
      <c r="F32" s="1">
        <v>4.8</v>
      </c>
      <c r="G32" s="2">
        <v>26846</v>
      </c>
      <c r="H32" s="1">
        <v>4.7721400000000003</v>
      </c>
      <c r="I32" s="2">
        <v>32143</v>
      </c>
      <c r="J32" s="1">
        <v>5.9</v>
      </c>
      <c r="K32" s="2">
        <v>32143</v>
      </c>
      <c r="L32" s="1">
        <v>6.31</v>
      </c>
      <c r="M32" s="2">
        <v>26846</v>
      </c>
      <c r="N32" s="1">
        <v>8.52</v>
      </c>
      <c r="O32" s="2">
        <v>26846</v>
      </c>
      <c r="P32" s="1">
        <v>7.58</v>
      </c>
      <c r="Q32" s="2">
        <v>26846</v>
      </c>
      <c r="R32" s="1">
        <v>7.36</v>
      </c>
      <c r="S32" s="2">
        <v>27576</v>
      </c>
      <c r="T32" s="1">
        <v>8.25</v>
      </c>
      <c r="U32" s="2">
        <v>26846</v>
      </c>
      <c r="V32" s="1">
        <v>7.22</v>
      </c>
      <c r="W32" s="2">
        <v>36434</v>
      </c>
      <c r="X32" s="1">
        <v>6.62</v>
      </c>
      <c r="Y32" s="2">
        <v>30407</v>
      </c>
      <c r="Z32" s="1">
        <v>10.65</v>
      </c>
      <c r="AA32" s="2">
        <v>26846</v>
      </c>
      <c r="AB32" s="1">
        <v>3.39113</v>
      </c>
    </row>
    <row r="33" spans="1:28" x14ac:dyDescent="0.25">
      <c r="A33" s="2">
        <v>26938</v>
      </c>
      <c r="B33" s="1">
        <v>0.92</v>
      </c>
      <c r="C33" s="2">
        <v>26938</v>
      </c>
      <c r="D33" s="1">
        <v>6.7452500000000004</v>
      </c>
      <c r="E33" s="2">
        <v>26938</v>
      </c>
      <c r="F33" s="1">
        <v>4.8</v>
      </c>
      <c r="G33" s="2">
        <v>26938</v>
      </c>
      <c r="H33" s="1">
        <v>4.0219399999999998</v>
      </c>
      <c r="I33" s="2">
        <v>32234</v>
      </c>
      <c r="J33" s="1">
        <v>6.41</v>
      </c>
      <c r="K33" s="2">
        <v>32234</v>
      </c>
      <c r="L33" s="1">
        <v>6.82</v>
      </c>
      <c r="M33" s="2">
        <v>26938</v>
      </c>
      <c r="N33" s="1">
        <v>7.41</v>
      </c>
      <c r="O33" s="2">
        <v>26938</v>
      </c>
      <c r="P33" s="1">
        <v>6.87</v>
      </c>
      <c r="Q33" s="2">
        <v>26938</v>
      </c>
      <c r="R33" s="1">
        <v>6.83</v>
      </c>
      <c r="S33" s="2">
        <v>27668</v>
      </c>
      <c r="T33" s="1">
        <v>7.99</v>
      </c>
      <c r="U33" s="2">
        <v>26938</v>
      </c>
      <c r="V33" s="1">
        <v>6.76</v>
      </c>
      <c r="W33" s="2">
        <v>36526</v>
      </c>
      <c r="X33" s="1">
        <v>6.58</v>
      </c>
      <c r="Y33" s="2">
        <v>30498</v>
      </c>
      <c r="Z33" s="1">
        <v>11.62</v>
      </c>
      <c r="AA33" s="2">
        <v>26938</v>
      </c>
      <c r="AB33" s="1">
        <v>4.57193</v>
      </c>
    </row>
    <row r="34" spans="1:28" x14ac:dyDescent="0.25">
      <c r="A34" s="2">
        <v>27030</v>
      </c>
      <c r="B34" s="1">
        <v>-0.15</v>
      </c>
      <c r="C34" s="2">
        <v>27030</v>
      </c>
      <c r="D34" s="1">
        <v>7.5250399999999997</v>
      </c>
      <c r="E34" s="2">
        <v>27030</v>
      </c>
      <c r="F34" s="1">
        <v>5.0999999999999996</v>
      </c>
      <c r="G34" s="2">
        <v>27030</v>
      </c>
      <c r="H34" s="1">
        <v>0.67837999999999998</v>
      </c>
      <c r="I34" s="2">
        <v>32325</v>
      </c>
      <c r="J34" s="1">
        <v>7.25</v>
      </c>
      <c r="K34" s="2">
        <v>32325</v>
      </c>
      <c r="L34" s="1">
        <v>7.66</v>
      </c>
      <c r="M34" s="2">
        <v>27030</v>
      </c>
      <c r="N34" s="1">
        <v>7.38</v>
      </c>
      <c r="O34" s="2">
        <v>27030</v>
      </c>
      <c r="P34" s="1">
        <v>7.04</v>
      </c>
      <c r="Q34" s="2">
        <v>27030</v>
      </c>
      <c r="R34" s="1">
        <v>7.04</v>
      </c>
      <c r="S34" s="2">
        <v>27760</v>
      </c>
      <c r="T34" s="1">
        <v>7.68</v>
      </c>
      <c r="U34" s="2">
        <v>27030</v>
      </c>
      <c r="V34" s="1">
        <v>7.06</v>
      </c>
      <c r="W34" s="2">
        <v>36617</v>
      </c>
      <c r="X34" s="1">
        <v>6.35</v>
      </c>
      <c r="Y34" s="2">
        <v>30590</v>
      </c>
      <c r="Z34" s="1">
        <v>11.74</v>
      </c>
      <c r="AA34" s="2">
        <v>27030</v>
      </c>
      <c r="AB34" s="1">
        <v>5.4307999999999996</v>
      </c>
    </row>
    <row r="35" spans="1:28" x14ac:dyDescent="0.25">
      <c r="A35" s="2">
        <v>27120</v>
      </c>
      <c r="B35" s="1">
        <v>-0.06</v>
      </c>
      <c r="C35" s="2">
        <v>27120</v>
      </c>
      <c r="D35" s="1">
        <v>8.4292999999999996</v>
      </c>
      <c r="E35" s="2">
        <v>27120</v>
      </c>
      <c r="F35" s="1">
        <v>5.2</v>
      </c>
      <c r="G35" s="2">
        <v>27120</v>
      </c>
      <c r="H35" s="1">
        <v>-0.18745000000000001</v>
      </c>
      <c r="I35" s="2">
        <v>32417</v>
      </c>
      <c r="J35" s="1">
        <v>8</v>
      </c>
      <c r="K35" s="2">
        <v>32417</v>
      </c>
      <c r="L35" s="1">
        <v>8.3000000000000007</v>
      </c>
      <c r="M35" s="2">
        <v>27120</v>
      </c>
      <c r="N35" s="1">
        <v>8.69</v>
      </c>
      <c r="O35" s="2">
        <v>27120</v>
      </c>
      <c r="P35" s="1">
        <v>8.16</v>
      </c>
      <c r="Q35" s="2">
        <v>27120</v>
      </c>
      <c r="R35" s="1">
        <v>8.07</v>
      </c>
      <c r="S35" s="2">
        <v>27851</v>
      </c>
      <c r="T35" s="1">
        <v>7.65</v>
      </c>
      <c r="U35" s="2">
        <v>27120</v>
      </c>
      <c r="V35" s="1">
        <v>7.54</v>
      </c>
      <c r="W35" s="2">
        <v>36708</v>
      </c>
      <c r="X35" s="1">
        <v>6.1</v>
      </c>
      <c r="Y35" s="2">
        <v>30682</v>
      </c>
      <c r="Z35" s="1">
        <v>12.04</v>
      </c>
      <c r="AA35" s="2">
        <v>27120</v>
      </c>
      <c r="AB35" s="1">
        <v>7.0691699999999997</v>
      </c>
    </row>
    <row r="36" spans="1:28" x14ac:dyDescent="0.25">
      <c r="A36" s="2">
        <v>27211</v>
      </c>
      <c r="B36" s="1">
        <v>-0.53</v>
      </c>
      <c r="C36" s="2">
        <v>27211</v>
      </c>
      <c r="D36" s="1">
        <v>9.4843499999999992</v>
      </c>
      <c r="E36" s="2">
        <v>27211</v>
      </c>
      <c r="F36" s="1">
        <v>5.6</v>
      </c>
      <c r="G36" s="2">
        <v>27211</v>
      </c>
      <c r="H36" s="1">
        <v>-0.61346000000000001</v>
      </c>
      <c r="I36" s="2">
        <v>32509</v>
      </c>
      <c r="J36" s="1">
        <v>8.86</v>
      </c>
      <c r="K36" s="2">
        <v>32509</v>
      </c>
      <c r="L36" s="1">
        <v>9.11</v>
      </c>
      <c r="M36" s="2">
        <v>27211</v>
      </c>
      <c r="N36" s="1">
        <v>9.02</v>
      </c>
      <c r="O36" s="2">
        <v>27211</v>
      </c>
      <c r="P36" s="1">
        <v>8.5</v>
      </c>
      <c r="Q36" s="2">
        <v>27211</v>
      </c>
      <c r="R36" s="1">
        <v>8.4600000000000009</v>
      </c>
      <c r="S36" s="2">
        <v>27942</v>
      </c>
      <c r="T36" s="1">
        <v>7.56</v>
      </c>
      <c r="U36" s="2">
        <v>27211</v>
      </c>
      <c r="V36" s="1">
        <v>7.96</v>
      </c>
      <c r="W36" s="2">
        <v>36800</v>
      </c>
      <c r="X36" s="1">
        <v>5.89</v>
      </c>
      <c r="Y36" s="2">
        <v>30773</v>
      </c>
      <c r="Z36" s="1">
        <v>13.18</v>
      </c>
      <c r="AA36" s="2">
        <v>27211</v>
      </c>
      <c r="AB36" s="1">
        <v>9.6210599999999999</v>
      </c>
    </row>
    <row r="37" spans="1:28" x14ac:dyDescent="0.25">
      <c r="A37" s="2">
        <v>27303</v>
      </c>
      <c r="B37" s="1">
        <v>-2.2799999999999998</v>
      </c>
      <c r="C37" s="2">
        <v>27303</v>
      </c>
      <c r="D37" s="1">
        <v>10.510770000000001</v>
      </c>
      <c r="E37" s="2">
        <v>27303</v>
      </c>
      <c r="F37" s="1">
        <v>6.6</v>
      </c>
      <c r="G37" s="2">
        <v>27303</v>
      </c>
      <c r="H37" s="1">
        <v>-1.9258900000000001</v>
      </c>
      <c r="I37" s="2">
        <v>32599</v>
      </c>
      <c r="J37" s="1">
        <v>8.6999999999999993</v>
      </c>
      <c r="K37" s="2">
        <v>32599</v>
      </c>
      <c r="L37" s="1">
        <v>8.81</v>
      </c>
      <c r="M37" s="2">
        <v>27303</v>
      </c>
      <c r="N37" s="1">
        <v>7.68</v>
      </c>
      <c r="O37" s="2">
        <v>27303</v>
      </c>
      <c r="P37" s="1">
        <v>7.62</v>
      </c>
      <c r="Q37" s="2">
        <v>27303</v>
      </c>
      <c r="R37" s="1">
        <v>7.66</v>
      </c>
      <c r="S37" s="2">
        <v>28034</v>
      </c>
      <c r="T37" s="1">
        <v>6.78</v>
      </c>
      <c r="U37" s="2">
        <v>27303</v>
      </c>
      <c r="V37" s="1">
        <v>7.67</v>
      </c>
      <c r="W37" s="2">
        <v>36892</v>
      </c>
      <c r="X37" s="1">
        <v>5.58</v>
      </c>
      <c r="Y37" s="2">
        <v>30864</v>
      </c>
      <c r="Z37" s="1">
        <v>12.69</v>
      </c>
      <c r="AA37" s="2">
        <v>27303</v>
      </c>
      <c r="AB37" s="1">
        <v>10.967739999999999</v>
      </c>
    </row>
    <row r="38" spans="1:28" x14ac:dyDescent="0.25">
      <c r="A38" s="2">
        <v>27395</v>
      </c>
      <c r="B38" s="1">
        <v>-3.66</v>
      </c>
      <c r="C38" s="2">
        <v>27395</v>
      </c>
      <c r="D38" s="1">
        <v>10.905329999999999</v>
      </c>
      <c r="E38" s="2">
        <v>27395</v>
      </c>
      <c r="F38" s="1">
        <v>8.3000000000000007</v>
      </c>
      <c r="G38" s="2">
        <v>27395</v>
      </c>
      <c r="H38" s="1">
        <v>-2.30017</v>
      </c>
      <c r="I38" s="2">
        <v>32690</v>
      </c>
      <c r="J38" s="1">
        <v>8.11</v>
      </c>
      <c r="K38" s="2">
        <v>32690</v>
      </c>
      <c r="L38" s="1">
        <v>8.1199999999999992</v>
      </c>
      <c r="M38" s="2">
        <v>27395</v>
      </c>
      <c r="N38" s="1">
        <v>6.34</v>
      </c>
      <c r="O38" s="2">
        <v>27395</v>
      </c>
      <c r="P38" s="1">
        <v>6.91</v>
      </c>
      <c r="Q38" s="2">
        <v>27395</v>
      </c>
      <c r="R38" s="1">
        <v>7.28</v>
      </c>
      <c r="S38" s="2">
        <v>28126</v>
      </c>
      <c r="T38" s="1">
        <v>7.1</v>
      </c>
      <c r="U38" s="2">
        <v>27395</v>
      </c>
      <c r="V38" s="1">
        <v>7.54</v>
      </c>
      <c r="W38" s="2">
        <v>36982</v>
      </c>
      <c r="X38" s="1">
        <v>5.84</v>
      </c>
      <c r="Y38" s="2">
        <v>30956</v>
      </c>
      <c r="Z38" s="1">
        <v>11.7</v>
      </c>
      <c r="AA38" s="2">
        <v>27395</v>
      </c>
      <c r="AB38" s="1">
        <v>11.574529999999999</v>
      </c>
    </row>
    <row r="39" spans="1:28" x14ac:dyDescent="0.25">
      <c r="A39" s="2">
        <v>27485</v>
      </c>
      <c r="B39" s="1">
        <v>-1.32</v>
      </c>
      <c r="C39" s="2">
        <v>27485</v>
      </c>
      <c r="D39" s="1">
        <v>9.9511500000000002</v>
      </c>
      <c r="E39" s="2">
        <v>27485</v>
      </c>
      <c r="F39" s="1">
        <v>8.9</v>
      </c>
      <c r="G39" s="2">
        <v>27485</v>
      </c>
      <c r="H39" s="1">
        <v>-1.8062</v>
      </c>
      <c r="I39" s="2">
        <v>32782</v>
      </c>
      <c r="J39" s="1">
        <v>7.91</v>
      </c>
      <c r="K39" s="2">
        <v>32782</v>
      </c>
      <c r="L39" s="1">
        <v>7.91</v>
      </c>
      <c r="M39" s="2">
        <v>27485</v>
      </c>
      <c r="N39" s="1">
        <v>6.53</v>
      </c>
      <c r="O39" s="2">
        <v>27485</v>
      </c>
      <c r="P39" s="1">
        <v>7.45</v>
      </c>
      <c r="Q39" s="2">
        <v>27485</v>
      </c>
      <c r="R39" s="1">
        <v>7.74</v>
      </c>
      <c r="S39" s="2">
        <v>28216</v>
      </c>
      <c r="T39" s="1">
        <v>7.14</v>
      </c>
      <c r="U39" s="2">
        <v>27485</v>
      </c>
      <c r="V39" s="1">
        <v>8.0500000000000007</v>
      </c>
      <c r="W39" s="2">
        <v>37073</v>
      </c>
      <c r="X39" s="1">
        <v>5.62</v>
      </c>
      <c r="Y39" s="2">
        <v>31048</v>
      </c>
      <c r="Z39" s="1">
        <v>11.58</v>
      </c>
      <c r="AA39" s="2">
        <v>27485</v>
      </c>
      <c r="AB39" s="1">
        <v>10.45247</v>
      </c>
    </row>
    <row r="40" spans="1:28" x14ac:dyDescent="0.25">
      <c r="A40" s="2">
        <v>27576</v>
      </c>
      <c r="B40" s="1">
        <v>0.63</v>
      </c>
      <c r="C40" s="2">
        <v>27576</v>
      </c>
      <c r="D40" s="1">
        <v>8.75563</v>
      </c>
      <c r="E40" s="2">
        <v>27576</v>
      </c>
      <c r="F40" s="1">
        <v>8.5</v>
      </c>
      <c r="G40" s="2">
        <v>27576</v>
      </c>
      <c r="H40" s="1">
        <v>0.79386999999999996</v>
      </c>
      <c r="I40" s="2">
        <v>32874</v>
      </c>
      <c r="J40" s="1">
        <v>8.0299999999999994</v>
      </c>
      <c r="K40" s="2">
        <v>32874</v>
      </c>
      <c r="L40" s="1">
        <v>8.1199999999999992</v>
      </c>
      <c r="M40" s="2">
        <v>27576</v>
      </c>
      <c r="N40" s="1">
        <v>7.52</v>
      </c>
      <c r="O40" s="2">
        <v>27576</v>
      </c>
      <c r="P40" s="1">
        <v>8.0500000000000007</v>
      </c>
      <c r="Q40" s="2">
        <v>27576</v>
      </c>
      <c r="R40" s="1">
        <v>8.1999999999999993</v>
      </c>
      <c r="S40" s="2">
        <v>28307</v>
      </c>
      <c r="T40" s="1">
        <v>7.19</v>
      </c>
      <c r="U40" s="2">
        <v>27576</v>
      </c>
      <c r="V40" s="1">
        <v>8.2899999999999991</v>
      </c>
      <c r="W40" s="2">
        <v>37165</v>
      </c>
      <c r="X40" s="1">
        <v>5.47</v>
      </c>
      <c r="Y40" s="2">
        <v>31138</v>
      </c>
      <c r="Z40" s="1">
        <v>11</v>
      </c>
      <c r="AA40" s="2">
        <v>27576</v>
      </c>
      <c r="AB40" s="1">
        <v>8.1782500000000002</v>
      </c>
    </row>
    <row r="41" spans="1:28" x14ac:dyDescent="0.25">
      <c r="A41" s="2">
        <v>27668</v>
      </c>
      <c r="B41" s="1">
        <v>0.68</v>
      </c>
      <c r="C41" s="2">
        <v>27668</v>
      </c>
      <c r="D41" s="1">
        <v>7.4056699999999998</v>
      </c>
      <c r="E41" s="2">
        <v>27668</v>
      </c>
      <c r="F41" s="1">
        <v>8.3000000000000007</v>
      </c>
      <c r="G41" s="2">
        <v>27668</v>
      </c>
      <c r="H41" s="1">
        <v>2.5610400000000002</v>
      </c>
      <c r="I41" s="2">
        <v>32964</v>
      </c>
      <c r="J41" s="1">
        <v>8.01</v>
      </c>
      <c r="K41" s="2">
        <v>32964</v>
      </c>
      <c r="L41" s="1">
        <v>8.17</v>
      </c>
      <c r="M41" s="2">
        <v>27668</v>
      </c>
      <c r="N41" s="1">
        <v>6.7</v>
      </c>
      <c r="O41" s="2">
        <v>27668</v>
      </c>
      <c r="P41" s="1">
        <v>7.58</v>
      </c>
      <c r="Q41" s="2">
        <v>27668</v>
      </c>
      <c r="R41" s="1">
        <v>7.85</v>
      </c>
      <c r="S41" s="2">
        <v>28399</v>
      </c>
      <c r="T41" s="1">
        <v>7.5</v>
      </c>
      <c r="U41" s="2">
        <v>27668</v>
      </c>
      <c r="V41" s="1">
        <v>8.06</v>
      </c>
      <c r="W41" s="2">
        <v>37257</v>
      </c>
      <c r="X41" s="1">
        <v>5.74</v>
      </c>
      <c r="Y41" s="2">
        <v>31229</v>
      </c>
      <c r="Z41" s="1">
        <v>10.55</v>
      </c>
      <c r="AA41" s="2">
        <v>27668</v>
      </c>
      <c r="AB41" s="1">
        <v>6.9127900000000002</v>
      </c>
    </row>
    <row r="42" spans="1:28" x14ac:dyDescent="0.25">
      <c r="A42" s="2">
        <v>27760</v>
      </c>
      <c r="B42" s="1">
        <v>1.4</v>
      </c>
      <c r="C42" s="2">
        <v>27760</v>
      </c>
      <c r="D42" s="1">
        <v>6.1174499999999998</v>
      </c>
      <c r="E42" s="2">
        <v>27760</v>
      </c>
      <c r="F42" s="1">
        <v>7.7</v>
      </c>
      <c r="G42" s="2">
        <v>27760</v>
      </c>
      <c r="H42" s="1">
        <v>6.16167</v>
      </c>
      <c r="I42" s="2">
        <v>33055</v>
      </c>
      <c r="J42" s="1">
        <v>7.73</v>
      </c>
      <c r="K42" s="2">
        <v>33055</v>
      </c>
      <c r="L42" s="1">
        <v>7.8</v>
      </c>
      <c r="M42" s="2">
        <v>27760</v>
      </c>
      <c r="N42" s="1">
        <v>5.99</v>
      </c>
      <c r="O42" s="2">
        <v>27760</v>
      </c>
      <c r="P42" s="1">
        <v>7.06</v>
      </c>
      <c r="Q42" s="2">
        <v>27760</v>
      </c>
      <c r="R42" s="1">
        <v>7.47</v>
      </c>
      <c r="S42" s="2">
        <v>28491</v>
      </c>
      <c r="T42" s="1">
        <v>7.92</v>
      </c>
      <c r="U42" s="2">
        <v>27760</v>
      </c>
      <c r="V42" s="1">
        <v>7.75</v>
      </c>
      <c r="W42" s="2">
        <v>37347</v>
      </c>
      <c r="X42" s="1">
        <v>5.77</v>
      </c>
      <c r="Y42" s="2">
        <v>31321</v>
      </c>
      <c r="Z42" s="1">
        <v>10.039999999999999</v>
      </c>
      <c r="AA42" s="2">
        <v>27760</v>
      </c>
      <c r="AB42" s="1">
        <v>6.6413700000000002</v>
      </c>
    </row>
    <row r="43" spans="1:28" x14ac:dyDescent="0.25">
      <c r="A43" s="2">
        <v>27851</v>
      </c>
      <c r="B43" s="1">
        <v>0.57999999999999996</v>
      </c>
      <c r="C43" s="2">
        <v>27851</v>
      </c>
      <c r="D43" s="1">
        <v>5.6151200000000001</v>
      </c>
      <c r="E43" s="2">
        <v>27851</v>
      </c>
      <c r="F43" s="1">
        <v>7.6</v>
      </c>
      <c r="G43" s="2">
        <v>27851</v>
      </c>
      <c r="H43" s="1">
        <v>6.1463999999999999</v>
      </c>
      <c r="I43" s="2">
        <v>33147</v>
      </c>
      <c r="J43" s="1">
        <v>7.22</v>
      </c>
      <c r="K43" s="2">
        <v>33147</v>
      </c>
      <c r="L43" s="1">
        <v>7.32</v>
      </c>
      <c r="M43" s="2">
        <v>27851</v>
      </c>
      <c r="N43" s="1">
        <v>6.28</v>
      </c>
      <c r="O43" s="2">
        <v>27851</v>
      </c>
      <c r="P43" s="1">
        <v>7.14</v>
      </c>
      <c r="Q43" s="2">
        <v>27851</v>
      </c>
      <c r="R43" s="1">
        <v>7.48</v>
      </c>
      <c r="S43" s="2">
        <v>28581</v>
      </c>
      <c r="T43" s="1">
        <v>8.24</v>
      </c>
      <c r="U43" s="2">
        <v>27851</v>
      </c>
      <c r="V43" s="1">
        <v>7.77</v>
      </c>
      <c r="W43" s="2">
        <v>37438</v>
      </c>
      <c r="X43" s="1">
        <v>5.2</v>
      </c>
      <c r="Y43" s="2">
        <v>31413</v>
      </c>
      <c r="Z43" s="1">
        <v>8.77</v>
      </c>
      <c r="AA43" s="2">
        <v>27851</v>
      </c>
      <c r="AB43" s="1">
        <v>6.4147299999999996</v>
      </c>
    </row>
    <row r="44" spans="1:28" x14ac:dyDescent="0.25">
      <c r="A44" s="2">
        <v>27942</v>
      </c>
      <c r="B44" s="1">
        <v>0.39</v>
      </c>
      <c r="C44" s="2">
        <v>27942</v>
      </c>
      <c r="D44" s="1">
        <v>5.1056600000000003</v>
      </c>
      <c r="E44" s="2">
        <v>27942</v>
      </c>
      <c r="F44" s="1">
        <v>7.7</v>
      </c>
      <c r="G44" s="2">
        <v>27942</v>
      </c>
      <c r="H44" s="1">
        <v>4.9507500000000002</v>
      </c>
      <c r="I44" s="2">
        <v>33239</v>
      </c>
      <c r="J44" s="1">
        <v>6.21</v>
      </c>
      <c r="K44" s="2">
        <v>33239</v>
      </c>
      <c r="L44" s="1">
        <v>6.33</v>
      </c>
      <c r="M44" s="2">
        <v>27942</v>
      </c>
      <c r="N44" s="1">
        <v>6.02</v>
      </c>
      <c r="O44" s="2">
        <v>27942</v>
      </c>
      <c r="P44" s="1">
        <v>6.88</v>
      </c>
      <c r="Q44" s="2">
        <v>27942</v>
      </c>
      <c r="R44" s="1">
        <v>7.31</v>
      </c>
      <c r="S44" s="2">
        <v>28672</v>
      </c>
      <c r="T44" s="1">
        <v>8.4499999999999993</v>
      </c>
      <c r="U44" s="2">
        <v>27942</v>
      </c>
      <c r="V44" s="1">
        <v>7.73</v>
      </c>
      <c r="W44" s="2">
        <v>37530</v>
      </c>
      <c r="X44" s="1">
        <v>5.0199999999999996</v>
      </c>
      <c r="Y44" s="2">
        <v>31503</v>
      </c>
      <c r="Z44" s="1">
        <v>7.49</v>
      </c>
      <c r="AA44" s="2">
        <v>27942</v>
      </c>
      <c r="AB44" s="1">
        <v>6.7615699999999999</v>
      </c>
    </row>
    <row r="45" spans="1:28" x14ac:dyDescent="0.25">
      <c r="A45" s="2">
        <v>28034</v>
      </c>
      <c r="B45" s="1">
        <v>0.49</v>
      </c>
      <c r="C45" s="2">
        <v>28034</v>
      </c>
      <c r="D45" s="1">
        <v>5.2148500000000002</v>
      </c>
      <c r="E45" s="2">
        <v>28034</v>
      </c>
      <c r="F45" s="1">
        <v>7.8</v>
      </c>
      <c r="G45" s="2">
        <v>28034</v>
      </c>
      <c r="H45" s="1">
        <v>4.3334999999999999</v>
      </c>
      <c r="I45" s="2">
        <v>33329</v>
      </c>
      <c r="J45" s="1">
        <v>5.74</v>
      </c>
      <c r="K45" s="2">
        <v>33329</v>
      </c>
      <c r="L45" s="1">
        <v>5.96</v>
      </c>
      <c r="M45" s="2">
        <v>28034</v>
      </c>
      <c r="N45" s="1">
        <v>5.22</v>
      </c>
      <c r="O45" s="2">
        <v>28034</v>
      </c>
      <c r="P45" s="1">
        <v>5.99</v>
      </c>
      <c r="Q45" s="2">
        <v>28034</v>
      </c>
      <c r="R45" s="1">
        <v>6.45</v>
      </c>
      <c r="S45" s="2">
        <v>28764</v>
      </c>
      <c r="T45" s="1">
        <v>8.82</v>
      </c>
      <c r="U45" s="2">
        <v>28034</v>
      </c>
      <c r="V45" s="1">
        <v>7.18</v>
      </c>
      <c r="W45" s="2">
        <v>37622</v>
      </c>
      <c r="X45" s="1">
        <v>4.9000000000000004</v>
      </c>
      <c r="Y45" s="2">
        <v>31594</v>
      </c>
      <c r="Z45" s="1">
        <v>7.4</v>
      </c>
      <c r="AA45" s="2">
        <v>28034</v>
      </c>
      <c r="AB45" s="1">
        <v>6.4041899999999998</v>
      </c>
    </row>
    <row r="46" spans="1:28" x14ac:dyDescent="0.25">
      <c r="A46" s="2">
        <v>28126</v>
      </c>
      <c r="B46" s="1">
        <v>1.03</v>
      </c>
      <c r="C46" s="2">
        <v>28126</v>
      </c>
      <c r="D46" s="1">
        <v>5.8079000000000001</v>
      </c>
      <c r="E46" s="2">
        <v>28126</v>
      </c>
      <c r="F46" s="1">
        <v>7.5</v>
      </c>
      <c r="G46" s="2">
        <v>28126</v>
      </c>
      <c r="H46" s="1">
        <v>3.2161599999999999</v>
      </c>
      <c r="I46" s="2">
        <v>33420</v>
      </c>
      <c r="J46" s="1">
        <v>5.55</v>
      </c>
      <c r="K46" s="2">
        <v>33420</v>
      </c>
      <c r="L46" s="1">
        <v>5.7</v>
      </c>
      <c r="M46" s="2">
        <v>28126</v>
      </c>
      <c r="N46" s="1">
        <v>5.42</v>
      </c>
      <c r="O46" s="2">
        <v>28126</v>
      </c>
      <c r="P46" s="1">
        <v>6.38</v>
      </c>
      <c r="Q46" s="2">
        <v>28126</v>
      </c>
      <c r="R46" s="1">
        <v>6.78</v>
      </c>
      <c r="S46" s="2">
        <v>28856</v>
      </c>
      <c r="T46" s="1">
        <v>9.14</v>
      </c>
      <c r="U46" s="2">
        <v>28126</v>
      </c>
      <c r="V46" s="1">
        <v>7.36</v>
      </c>
      <c r="W46" s="2">
        <v>37712</v>
      </c>
      <c r="X46" s="1">
        <v>4.59</v>
      </c>
      <c r="Y46" s="2">
        <v>31686</v>
      </c>
      <c r="Z46" s="1">
        <v>7.53</v>
      </c>
      <c r="AA46" s="2">
        <v>28126</v>
      </c>
      <c r="AB46" s="1">
        <v>6.1690399999999999</v>
      </c>
    </row>
    <row r="47" spans="1:28" x14ac:dyDescent="0.25">
      <c r="A47" s="2">
        <v>28216</v>
      </c>
      <c r="B47" s="1">
        <v>1.32</v>
      </c>
      <c r="C47" s="2">
        <v>28216</v>
      </c>
      <c r="D47" s="1">
        <v>6.2128500000000004</v>
      </c>
      <c r="E47" s="2">
        <v>28216</v>
      </c>
      <c r="F47" s="1">
        <v>7.1</v>
      </c>
      <c r="G47" s="2">
        <v>28216</v>
      </c>
      <c r="H47" s="1">
        <v>4.4515099999999999</v>
      </c>
      <c r="I47" s="2">
        <v>33512</v>
      </c>
      <c r="J47" s="1">
        <v>4.68</v>
      </c>
      <c r="K47" s="2">
        <v>33512</v>
      </c>
      <c r="L47" s="1">
        <v>4.78</v>
      </c>
      <c r="M47" s="2">
        <v>28216</v>
      </c>
      <c r="N47" s="1">
        <v>5.7</v>
      </c>
      <c r="O47" s="2">
        <v>28216</v>
      </c>
      <c r="P47" s="1">
        <v>6.42</v>
      </c>
      <c r="Q47" s="2">
        <v>28216</v>
      </c>
      <c r="R47" s="1">
        <v>6.83</v>
      </c>
      <c r="S47" s="2">
        <v>28946</v>
      </c>
      <c r="T47" s="1">
        <v>9.1</v>
      </c>
      <c r="U47" s="2">
        <v>28216</v>
      </c>
      <c r="V47" s="1">
        <v>7.37</v>
      </c>
      <c r="W47" s="2">
        <v>37803</v>
      </c>
      <c r="X47" s="1">
        <v>5.17</v>
      </c>
      <c r="Y47" s="2">
        <v>31778</v>
      </c>
      <c r="Z47" s="1">
        <v>7.49</v>
      </c>
      <c r="AA47" s="2">
        <v>28216</v>
      </c>
      <c r="AB47" s="1">
        <v>6.4352999999999998</v>
      </c>
    </row>
    <row r="48" spans="1:28" x14ac:dyDescent="0.25">
      <c r="A48" s="2">
        <v>28307</v>
      </c>
      <c r="B48" s="1">
        <v>0.81</v>
      </c>
      <c r="C48" s="2">
        <v>28307</v>
      </c>
      <c r="D48" s="1">
        <v>6.1518100000000002</v>
      </c>
      <c r="E48" s="2">
        <v>28307</v>
      </c>
      <c r="F48" s="1">
        <v>6.9</v>
      </c>
      <c r="G48" s="2">
        <v>28307</v>
      </c>
      <c r="H48" s="1">
        <v>5.76119</v>
      </c>
      <c r="I48" s="2">
        <v>33604</v>
      </c>
      <c r="J48" s="1">
        <v>4</v>
      </c>
      <c r="K48" s="2">
        <v>33604</v>
      </c>
      <c r="L48" s="1">
        <v>4.1399999999999997</v>
      </c>
      <c r="M48" s="2">
        <v>28307</v>
      </c>
      <c r="N48" s="1">
        <v>6.29</v>
      </c>
      <c r="O48" s="2">
        <v>28307</v>
      </c>
      <c r="P48" s="1">
        <v>6.72</v>
      </c>
      <c r="Q48" s="2">
        <v>28307</v>
      </c>
      <c r="R48" s="1">
        <v>6.98</v>
      </c>
      <c r="S48" s="2">
        <v>29037</v>
      </c>
      <c r="T48" s="1">
        <v>9.1</v>
      </c>
      <c r="U48" s="2">
        <v>28307</v>
      </c>
      <c r="V48" s="1">
        <v>7.36</v>
      </c>
      <c r="W48" s="2">
        <v>37895</v>
      </c>
      <c r="X48" s="1">
        <v>5.16</v>
      </c>
      <c r="Y48" s="2">
        <v>31868</v>
      </c>
      <c r="Z48" s="1">
        <v>8.5299999999999994</v>
      </c>
      <c r="AA48" s="2">
        <v>28307</v>
      </c>
      <c r="AB48" s="1">
        <v>6.2176200000000001</v>
      </c>
    </row>
    <row r="49" spans="1:28" x14ac:dyDescent="0.25">
      <c r="A49" s="2">
        <v>28399</v>
      </c>
      <c r="B49" s="1">
        <v>0.8</v>
      </c>
      <c r="C49" s="2">
        <v>28399</v>
      </c>
      <c r="D49" s="1">
        <v>6.5680899999999998</v>
      </c>
      <c r="E49" s="2">
        <v>28399</v>
      </c>
      <c r="F49" s="1">
        <v>6.7</v>
      </c>
      <c r="G49" s="2">
        <v>28399</v>
      </c>
      <c r="H49" s="1">
        <v>4.98386</v>
      </c>
      <c r="I49" s="2">
        <v>33695</v>
      </c>
      <c r="J49" s="1">
        <v>3.77</v>
      </c>
      <c r="K49" s="2">
        <v>33695</v>
      </c>
      <c r="L49" s="1">
        <v>3.93</v>
      </c>
      <c r="M49" s="2">
        <v>28399</v>
      </c>
      <c r="N49" s="1">
        <v>6.96</v>
      </c>
      <c r="O49" s="2">
        <v>28399</v>
      </c>
      <c r="P49" s="1">
        <v>7.24</v>
      </c>
      <c r="Q49" s="2">
        <v>28399</v>
      </c>
      <c r="R49" s="1">
        <v>7.38</v>
      </c>
      <c r="S49" s="2">
        <v>29129</v>
      </c>
      <c r="T49" s="1">
        <v>10.55</v>
      </c>
      <c r="U49" s="2">
        <v>28399</v>
      </c>
      <c r="V49" s="1">
        <v>7.6</v>
      </c>
      <c r="W49" s="2">
        <v>37987</v>
      </c>
      <c r="X49" s="1">
        <v>4.88</v>
      </c>
      <c r="Y49" s="2">
        <v>31959</v>
      </c>
      <c r="Z49" s="1">
        <v>9.06</v>
      </c>
      <c r="AA49" s="2">
        <v>28399</v>
      </c>
      <c r="AB49" s="1">
        <v>6.1890999999999998</v>
      </c>
    </row>
    <row r="50" spans="1:28" x14ac:dyDescent="0.25">
      <c r="A50" s="2">
        <v>28491</v>
      </c>
      <c r="B50" s="1">
        <v>0.45</v>
      </c>
      <c r="C50" s="2">
        <v>28491</v>
      </c>
      <c r="D50" s="1">
        <v>6.4437300000000004</v>
      </c>
      <c r="E50" s="2">
        <v>28491</v>
      </c>
      <c r="F50" s="1">
        <v>6.3</v>
      </c>
      <c r="G50" s="2">
        <v>28491</v>
      </c>
      <c r="H50" s="1">
        <v>4.1384999999999996</v>
      </c>
      <c r="I50" s="2">
        <v>33786</v>
      </c>
      <c r="J50" s="1">
        <v>3.15</v>
      </c>
      <c r="K50" s="2">
        <v>33786</v>
      </c>
      <c r="L50" s="1">
        <v>3.25</v>
      </c>
      <c r="M50" s="2">
        <v>28491</v>
      </c>
      <c r="N50" s="1">
        <v>7.31</v>
      </c>
      <c r="O50" s="2">
        <v>28491</v>
      </c>
      <c r="P50" s="1">
        <v>7.66</v>
      </c>
      <c r="Q50" s="2">
        <v>28491</v>
      </c>
      <c r="R50" s="1">
        <v>7.82</v>
      </c>
      <c r="S50" s="2">
        <v>29221</v>
      </c>
      <c r="T50" s="1">
        <v>12.07</v>
      </c>
      <c r="U50" s="2">
        <v>28491</v>
      </c>
      <c r="V50" s="1">
        <v>8.01</v>
      </c>
      <c r="W50" s="2">
        <v>38078</v>
      </c>
      <c r="X50" s="1">
        <v>5.36</v>
      </c>
      <c r="Y50" s="2">
        <v>32051</v>
      </c>
      <c r="Z50" s="1">
        <v>9.24</v>
      </c>
      <c r="AA50" s="2">
        <v>28491</v>
      </c>
      <c r="AB50" s="1">
        <v>6.3117000000000001</v>
      </c>
    </row>
    <row r="51" spans="1:28" x14ac:dyDescent="0.25">
      <c r="A51" s="2">
        <v>28581</v>
      </c>
      <c r="B51" s="1">
        <v>1.78</v>
      </c>
      <c r="C51" s="2">
        <v>28581</v>
      </c>
      <c r="D51" s="1">
        <v>6.8913099999999998</v>
      </c>
      <c r="E51" s="2">
        <v>28581</v>
      </c>
      <c r="F51" s="1">
        <v>6</v>
      </c>
      <c r="G51" s="2">
        <v>28581</v>
      </c>
      <c r="H51" s="1">
        <v>6.1051900000000003</v>
      </c>
      <c r="I51" s="2">
        <v>33878</v>
      </c>
      <c r="J51" s="1">
        <v>3.14</v>
      </c>
      <c r="K51" s="2">
        <v>33878</v>
      </c>
      <c r="L51" s="1">
        <v>3.34</v>
      </c>
      <c r="M51" s="2">
        <v>28581</v>
      </c>
      <c r="N51" s="1">
        <v>7.8</v>
      </c>
      <c r="O51" s="2">
        <v>28581</v>
      </c>
      <c r="P51" s="1">
        <v>8.08</v>
      </c>
      <c r="Q51" s="2">
        <v>28581</v>
      </c>
      <c r="R51" s="1">
        <v>8.18</v>
      </c>
      <c r="S51" s="2">
        <v>29312</v>
      </c>
      <c r="T51" s="1">
        <v>10.34</v>
      </c>
      <c r="U51" s="2">
        <v>28581</v>
      </c>
      <c r="V51" s="1">
        <v>8.33</v>
      </c>
      <c r="W51" s="2">
        <v>38169</v>
      </c>
      <c r="X51" s="1">
        <v>5.07</v>
      </c>
      <c r="Y51" s="2">
        <v>32143</v>
      </c>
      <c r="Z51" s="1">
        <v>8.6300000000000008</v>
      </c>
      <c r="AA51" s="2">
        <v>28581</v>
      </c>
      <c r="AB51" s="1">
        <v>6.7619899999999999</v>
      </c>
    </row>
    <row r="52" spans="1:28" x14ac:dyDescent="0.25">
      <c r="A52" s="2">
        <v>28672</v>
      </c>
      <c r="B52" s="1">
        <v>0.65</v>
      </c>
      <c r="C52" s="2">
        <v>28672</v>
      </c>
      <c r="D52" s="1">
        <v>7.3575299999999997</v>
      </c>
      <c r="E52" s="2">
        <v>28672</v>
      </c>
      <c r="F52" s="1">
        <v>6</v>
      </c>
      <c r="G52" s="2">
        <v>28672</v>
      </c>
      <c r="H52" s="1">
        <v>5.2795100000000001</v>
      </c>
      <c r="I52" s="2">
        <v>33970</v>
      </c>
      <c r="J52" s="1">
        <v>3.03</v>
      </c>
      <c r="K52" s="2">
        <v>33970</v>
      </c>
      <c r="L52" s="1">
        <v>3.18</v>
      </c>
      <c r="M52" s="2">
        <v>28672</v>
      </c>
      <c r="N52" s="1">
        <v>8.44</v>
      </c>
      <c r="O52" s="2">
        <v>28672</v>
      </c>
      <c r="P52" s="1">
        <v>8.42</v>
      </c>
      <c r="Q52" s="2">
        <v>28672</v>
      </c>
      <c r="R52" s="1">
        <v>8.43</v>
      </c>
      <c r="S52" s="2">
        <v>29403</v>
      </c>
      <c r="T52" s="1">
        <v>10.77</v>
      </c>
      <c r="U52" s="2">
        <v>28672</v>
      </c>
      <c r="V52" s="1">
        <v>8.49</v>
      </c>
      <c r="W52" s="2">
        <v>38261</v>
      </c>
      <c r="X52" s="1">
        <v>4.87</v>
      </c>
      <c r="Y52" s="2">
        <v>32234</v>
      </c>
      <c r="Z52" s="1">
        <v>9.06</v>
      </c>
      <c r="AA52" s="2">
        <v>28672</v>
      </c>
      <c r="AB52" s="1">
        <v>7.5333300000000003</v>
      </c>
    </row>
    <row r="53" spans="1:28" x14ac:dyDescent="0.25">
      <c r="A53" s="2">
        <v>28764</v>
      </c>
      <c r="B53" s="1">
        <v>0.99</v>
      </c>
      <c r="C53" s="2">
        <v>28764</v>
      </c>
      <c r="D53" s="1">
        <v>7.2843799999999996</v>
      </c>
      <c r="E53" s="2">
        <v>28764</v>
      </c>
      <c r="F53" s="1">
        <v>5.9</v>
      </c>
      <c r="G53" s="2">
        <v>28764</v>
      </c>
      <c r="H53" s="1">
        <v>6.6814</v>
      </c>
      <c r="I53" s="2">
        <v>34060</v>
      </c>
      <c r="J53" s="1">
        <v>3.04</v>
      </c>
      <c r="K53" s="2">
        <v>34060</v>
      </c>
      <c r="L53" s="1">
        <v>3.18</v>
      </c>
      <c r="M53" s="2">
        <v>28764</v>
      </c>
      <c r="N53" s="1">
        <v>9.8000000000000007</v>
      </c>
      <c r="O53" s="2">
        <v>28764</v>
      </c>
      <c r="P53" s="1">
        <v>8.99</v>
      </c>
      <c r="Q53" s="2">
        <v>28764</v>
      </c>
      <c r="R53" s="1">
        <v>8.84</v>
      </c>
      <c r="S53" s="2">
        <v>29495</v>
      </c>
      <c r="T53" s="1">
        <v>12.48</v>
      </c>
      <c r="U53" s="2">
        <v>28764</v>
      </c>
      <c r="V53" s="1">
        <v>8.82</v>
      </c>
      <c r="W53" s="2">
        <v>38353</v>
      </c>
      <c r="X53" s="1">
        <v>4.76</v>
      </c>
      <c r="Y53" s="2">
        <v>32325</v>
      </c>
      <c r="Z53" s="1">
        <v>9.18</v>
      </c>
      <c r="AA53" s="2">
        <v>28764</v>
      </c>
      <c r="AB53" s="1">
        <v>8.4497800000000005</v>
      </c>
    </row>
    <row r="54" spans="1:28" x14ac:dyDescent="0.25">
      <c r="A54" s="2">
        <v>28856</v>
      </c>
      <c r="B54" s="1">
        <v>0.43</v>
      </c>
      <c r="C54" s="2">
        <v>28856</v>
      </c>
      <c r="D54" s="1">
        <v>7.5984999999999996</v>
      </c>
      <c r="E54" s="2">
        <v>28856</v>
      </c>
      <c r="F54" s="1">
        <v>5.9</v>
      </c>
      <c r="G54" s="2">
        <v>28856</v>
      </c>
      <c r="H54" s="1">
        <v>6.5207300000000004</v>
      </c>
      <c r="I54" s="2">
        <v>34151</v>
      </c>
      <c r="J54" s="1">
        <v>3.07</v>
      </c>
      <c r="K54" s="2">
        <v>34151</v>
      </c>
      <c r="L54" s="1">
        <v>3.22</v>
      </c>
      <c r="M54" s="2">
        <v>28856</v>
      </c>
      <c r="N54" s="1">
        <v>10.3</v>
      </c>
      <c r="O54" s="2">
        <v>28856</v>
      </c>
      <c r="P54" s="1">
        <v>9.39</v>
      </c>
      <c r="Q54" s="2">
        <v>28856</v>
      </c>
      <c r="R54" s="1">
        <v>9.18</v>
      </c>
      <c r="S54" s="2">
        <v>29587</v>
      </c>
      <c r="T54" s="1">
        <v>13.05</v>
      </c>
      <c r="U54" s="2">
        <v>28856</v>
      </c>
      <c r="V54" s="1">
        <v>9.11</v>
      </c>
      <c r="W54" s="2">
        <v>38443</v>
      </c>
      <c r="X54" s="1">
        <v>4.55</v>
      </c>
      <c r="Y54" s="2">
        <v>32417</v>
      </c>
      <c r="Z54" s="1">
        <v>8.9700000000000006</v>
      </c>
      <c r="AA54" s="2">
        <v>28856</v>
      </c>
      <c r="AB54" s="1">
        <v>9.0394600000000001</v>
      </c>
    </row>
    <row r="55" spans="1:28" x14ac:dyDescent="0.25">
      <c r="A55" s="2">
        <v>28946</v>
      </c>
      <c r="B55" s="1">
        <v>0.1</v>
      </c>
      <c r="C55" s="2">
        <v>28946</v>
      </c>
      <c r="D55" s="1">
        <v>8.2218999999999998</v>
      </c>
      <c r="E55" s="2">
        <v>28946</v>
      </c>
      <c r="F55" s="1">
        <v>5.7</v>
      </c>
      <c r="G55" s="2">
        <v>28946</v>
      </c>
      <c r="H55" s="1">
        <v>2.6585899999999998</v>
      </c>
      <c r="I55" s="2">
        <v>34243</v>
      </c>
      <c r="J55" s="1">
        <v>3.13</v>
      </c>
      <c r="K55" s="2">
        <v>34243</v>
      </c>
      <c r="L55" s="1">
        <v>3.31</v>
      </c>
      <c r="M55" s="2">
        <v>28946</v>
      </c>
      <c r="N55" s="1">
        <v>9.93</v>
      </c>
      <c r="O55" s="2">
        <v>28946</v>
      </c>
      <c r="P55" s="1">
        <v>9.27</v>
      </c>
      <c r="Q55" s="2">
        <v>28946</v>
      </c>
      <c r="R55" s="1">
        <v>9.11</v>
      </c>
      <c r="S55" s="2">
        <v>29677</v>
      </c>
      <c r="T55" s="1">
        <v>13.93</v>
      </c>
      <c r="U55" s="2">
        <v>28946</v>
      </c>
      <c r="V55" s="1">
        <v>9.1199999999999992</v>
      </c>
      <c r="W55" s="2">
        <v>38534</v>
      </c>
      <c r="X55" s="1">
        <v>4.51</v>
      </c>
      <c r="Y55" s="2">
        <v>32509</v>
      </c>
      <c r="Z55" s="1">
        <v>9.0399999999999991</v>
      </c>
      <c r="AA55" s="2">
        <v>28946</v>
      </c>
      <c r="AB55" s="1">
        <v>9.3723399999999994</v>
      </c>
    </row>
    <row r="56" spans="1:28" x14ac:dyDescent="0.25">
      <c r="A56" s="2">
        <v>29037</v>
      </c>
      <c r="B56" s="1">
        <v>-0.06</v>
      </c>
      <c r="C56" s="2">
        <v>29037</v>
      </c>
      <c r="D56" s="1">
        <v>8.7151700000000005</v>
      </c>
      <c r="E56" s="2">
        <v>29037</v>
      </c>
      <c r="F56" s="1">
        <v>5.9</v>
      </c>
      <c r="G56" s="2">
        <v>29037</v>
      </c>
      <c r="H56" s="1">
        <v>2.3961000000000001</v>
      </c>
      <c r="I56" s="2">
        <v>34335</v>
      </c>
      <c r="J56" s="1">
        <v>3.33</v>
      </c>
      <c r="K56" s="2">
        <v>34335</v>
      </c>
      <c r="L56" s="1">
        <v>3.59</v>
      </c>
      <c r="M56" s="2">
        <v>29037</v>
      </c>
      <c r="N56" s="1">
        <v>10.130000000000001</v>
      </c>
      <c r="O56" s="2">
        <v>29037</v>
      </c>
      <c r="P56" s="1">
        <v>9.24</v>
      </c>
      <c r="Q56" s="2">
        <v>29037</v>
      </c>
      <c r="R56" s="1">
        <v>9.11</v>
      </c>
      <c r="S56" s="2">
        <v>29768</v>
      </c>
      <c r="T56" s="1">
        <v>15.11</v>
      </c>
      <c r="U56" s="2">
        <v>29037</v>
      </c>
      <c r="V56" s="1">
        <v>9.1</v>
      </c>
      <c r="W56" s="2">
        <v>38626</v>
      </c>
      <c r="X56" s="1">
        <v>4.7699999999999996</v>
      </c>
      <c r="Y56" s="2">
        <v>32599</v>
      </c>
      <c r="Z56" s="1">
        <v>8.6999999999999993</v>
      </c>
      <c r="AA56" s="2">
        <v>29037</v>
      </c>
      <c r="AB56" s="1">
        <v>9.8286800000000003</v>
      </c>
    </row>
    <row r="57" spans="1:28" x14ac:dyDescent="0.25">
      <c r="A57" s="2">
        <v>29129</v>
      </c>
      <c r="B57" s="1">
        <v>-0.21</v>
      </c>
      <c r="C57" s="2">
        <v>29129</v>
      </c>
      <c r="D57" s="1">
        <v>8.6004000000000005</v>
      </c>
      <c r="E57" s="2">
        <v>29129</v>
      </c>
      <c r="F57" s="1">
        <v>6</v>
      </c>
      <c r="G57" s="2">
        <v>29129</v>
      </c>
      <c r="H57" s="1">
        <v>1.3021199999999999</v>
      </c>
      <c r="I57" s="2">
        <v>34425</v>
      </c>
      <c r="J57" s="1">
        <v>4.1100000000000003</v>
      </c>
      <c r="K57" s="2">
        <v>34425</v>
      </c>
      <c r="L57" s="1">
        <v>4.5999999999999996</v>
      </c>
      <c r="M57" s="2">
        <v>29129</v>
      </c>
      <c r="N57" s="1">
        <v>12.28</v>
      </c>
      <c r="O57" s="2">
        <v>29129</v>
      </c>
      <c r="P57" s="1">
        <v>10.94</v>
      </c>
      <c r="Q57" s="2">
        <v>29129</v>
      </c>
      <c r="R57" s="1">
        <v>10.65</v>
      </c>
      <c r="S57" s="2">
        <v>29860</v>
      </c>
      <c r="T57" s="1">
        <v>14.15</v>
      </c>
      <c r="U57" s="2">
        <v>29129</v>
      </c>
      <c r="V57" s="1">
        <v>10.44</v>
      </c>
      <c r="W57" s="2">
        <v>38718</v>
      </c>
      <c r="X57" s="1">
        <v>4.7699999999999996</v>
      </c>
      <c r="Y57" s="2">
        <v>32690</v>
      </c>
      <c r="Z57" s="1">
        <v>8.1199999999999992</v>
      </c>
      <c r="AA57" s="2">
        <v>29129</v>
      </c>
      <c r="AB57" s="1">
        <v>10.6997</v>
      </c>
    </row>
    <row r="58" spans="1:28" x14ac:dyDescent="0.25">
      <c r="A58" s="2">
        <v>29221</v>
      </c>
      <c r="B58" s="1">
        <v>-0.4</v>
      </c>
      <c r="C58" s="2">
        <v>29221</v>
      </c>
      <c r="D58" s="1">
        <v>8.9118700000000004</v>
      </c>
      <c r="E58" s="2">
        <v>29221</v>
      </c>
      <c r="F58" s="1">
        <v>6.3</v>
      </c>
      <c r="G58" s="2">
        <v>29221</v>
      </c>
      <c r="H58" s="1">
        <v>1.4285699999999999</v>
      </c>
      <c r="I58" s="2">
        <v>34516</v>
      </c>
      <c r="J58" s="1">
        <v>4.6100000000000003</v>
      </c>
      <c r="K58" s="2">
        <v>34516</v>
      </c>
      <c r="L58" s="1">
        <v>5.09</v>
      </c>
      <c r="M58" s="2">
        <v>29221</v>
      </c>
      <c r="N58" s="1">
        <v>13.9</v>
      </c>
      <c r="O58" s="2">
        <v>29221</v>
      </c>
      <c r="P58" s="1">
        <v>12.55</v>
      </c>
      <c r="Q58" s="2">
        <v>29221</v>
      </c>
      <c r="R58" s="1">
        <v>12.23</v>
      </c>
      <c r="S58" s="2">
        <v>29952</v>
      </c>
      <c r="T58" s="1">
        <v>14.33</v>
      </c>
      <c r="U58" s="2">
        <v>29221</v>
      </c>
      <c r="V58" s="1">
        <v>11.96</v>
      </c>
      <c r="W58" s="2">
        <v>38808</v>
      </c>
      <c r="X58" s="1">
        <v>5.29</v>
      </c>
      <c r="Y58" s="2">
        <v>32782</v>
      </c>
      <c r="Z58" s="1">
        <v>7.93</v>
      </c>
      <c r="AA58" s="2">
        <v>29221</v>
      </c>
      <c r="AB58" s="1">
        <v>12.19223</v>
      </c>
    </row>
    <row r="59" spans="1:28" x14ac:dyDescent="0.25">
      <c r="A59" s="2">
        <v>29312</v>
      </c>
      <c r="B59" s="1">
        <v>-2.59</v>
      </c>
      <c r="C59" s="2">
        <v>29312</v>
      </c>
      <c r="D59" s="1">
        <v>8.67408</v>
      </c>
      <c r="E59" s="2">
        <v>29312</v>
      </c>
      <c r="F59" s="1">
        <v>7.3</v>
      </c>
      <c r="G59" s="2">
        <v>29312</v>
      </c>
      <c r="H59" s="1">
        <v>-0.74834999999999996</v>
      </c>
      <c r="I59" s="2">
        <v>34608</v>
      </c>
      <c r="J59" s="1">
        <v>5.44</v>
      </c>
      <c r="K59" s="2">
        <v>34608</v>
      </c>
      <c r="L59" s="1">
        <v>6.04</v>
      </c>
      <c r="M59" s="2">
        <v>29312</v>
      </c>
      <c r="N59" s="1">
        <v>10.28</v>
      </c>
      <c r="O59" s="2">
        <v>29312</v>
      </c>
      <c r="P59" s="1">
        <v>10.130000000000001</v>
      </c>
      <c r="Q59" s="2">
        <v>29312</v>
      </c>
      <c r="R59" s="1">
        <v>10.33</v>
      </c>
      <c r="S59" s="2">
        <v>30042</v>
      </c>
      <c r="T59" s="1">
        <v>14.06</v>
      </c>
      <c r="U59" s="2">
        <v>29312</v>
      </c>
      <c r="V59" s="1">
        <v>10.48</v>
      </c>
      <c r="W59" s="2">
        <v>38899</v>
      </c>
      <c r="X59" s="1">
        <v>5.09</v>
      </c>
      <c r="Y59" s="2">
        <v>32874</v>
      </c>
      <c r="Z59" s="1">
        <v>8.44</v>
      </c>
      <c r="AA59" s="2">
        <v>29312</v>
      </c>
      <c r="AB59" s="1">
        <v>13.27684</v>
      </c>
    </row>
    <row r="60" spans="1:28" x14ac:dyDescent="0.25">
      <c r="A60" s="2">
        <v>29403</v>
      </c>
      <c r="B60" s="1">
        <v>-0.99</v>
      </c>
      <c r="C60" s="2">
        <v>29403</v>
      </c>
      <c r="D60" s="1">
        <v>8.8497500000000002</v>
      </c>
      <c r="E60" s="2">
        <v>29403</v>
      </c>
      <c r="F60" s="1">
        <v>7.7</v>
      </c>
      <c r="G60" s="2">
        <v>29403</v>
      </c>
      <c r="H60" s="1">
        <v>-1.60626</v>
      </c>
      <c r="I60" s="2">
        <v>34700</v>
      </c>
      <c r="J60" s="1">
        <v>5.92</v>
      </c>
      <c r="K60" s="2">
        <v>34700</v>
      </c>
      <c r="L60" s="1">
        <v>6.32</v>
      </c>
      <c r="M60" s="2">
        <v>29403</v>
      </c>
      <c r="N60" s="1">
        <v>10.11</v>
      </c>
      <c r="O60" s="2">
        <v>29403</v>
      </c>
      <c r="P60" s="1">
        <v>10.47</v>
      </c>
      <c r="Q60" s="2">
        <v>29403</v>
      </c>
      <c r="R60" s="1">
        <v>10.64</v>
      </c>
      <c r="S60" s="2">
        <v>30133</v>
      </c>
      <c r="T60" s="1">
        <v>13.19</v>
      </c>
      <c r="U60" s="2">
        <v>29403</v>
      </c>
      <c r="V60" s="1">
        <v>10.94</v>
      </c>
      <c r="W60" s="2">
        <v>38991</v>
      </c>
      <c r="X60" s="1">
        <v>4.83</v>
      </c>
      <c r="Y60" s="2">
        <v>32964</v>
      </c>
      <c r="Z60" s="1">
        <v>8.65</v>
      </c>
      <c r="AA60" s="2">
        <v>29403</v>
      </c>
      <c r="AB60" s="1">
        <v>12.070270000000001</v>
      </c>
    </row>
    <row r="61" spans="1:28" x14ac:dyDescent="0.25">
      <c r="A61" s="2">
        <v>29495</v>
      </c>
      <c r="B61" s="1">
        <v>1.17</v>
      </c>
      <c r="C61" s="2">
        <v>29495</v>
      </c>
      <c r="D61" s="1">
        <v>9.6698900000000005</v>
      </c>
      <c r="E61" s="2">
        <v>29495</v>
      </c>
      <c r="F61" s="1">
        <v>7.4</v>
      </c>
      <c r="G61" s="2">
        <v>29495</v>
      </c>
      <c r="H61" s="1">
        <v>-4.1509999999999998E-2</v>
      </c>
      <c r="I61" s="2">
        <v>34790</v>
      </c>
      <c r="J61" s="1">
        <v>5.77</v>
      </c>
      <c r="K61" s="2">
        <v>34790</v>
      </c>
      <c r="L61" s="1">
        <v>5.87</v>
      </c>
      <c r="M61" s="2">
        <v>29495</v>
      </c>
      <c r="N61" s="1">
        <v>13.82</v>
      </c>
      <c r="O61" s="2">
        <v>29495</v>
      </c>
      <c r="P61" s="1">
        <v>12.96</v>
      </c>
      <c r="Q61" s="2">
        <v>29495</v>
      </c>
      <c r="R61" s="1">
        <v>12.63</v>
      </c>
      <c r="S61" s="2">
        <v>30225</v>
      </c>
      <c r="T61" s="1">
        <v>10.63</v>
      </c>
      <c r="U61" s="2">
        <v>29495</v>
      </c>
      <c r="V61" s="1">
        <v>12.41</v>
      </c>
      <c r="W61" s="2">
        <v>39083</v>
      </c>
      <c r="X61" s="1">
        <v>4.8899999999999997</v>
      </c>
      <c r="Y61" s="2">
        <v>33055</v>
      </c>
      <c r="Z61" s="1">
        <v>8.7899999999999991</v>
      </c>
      <c r="AA61" s="2">
        <v>29495</v>
      </c>
      <c r="AB61" s="1">
        <v>12.160410000000001</v>
      </c>
    </row>
    <row r="62" spans="1:28" x14ac:dyDescent="0.25">
      <c r="A62" s="2">
        <v>29587</v>
      </c>
      <c r="B62" s="1">
        <v>-0.05</v>
      </c>
      <c r="C62" s="2">
        <v>29587</v>
      </c>
      <c r="D62" s="1">
        <v>10.11923</v>
      </c>
      <c r="E62" s="2">
        <v>29587</v>
      </c>
      <c r="F62" s="1">
        <v>7.4</v>
      </c>
      <c r="G62" s="2">
        <v>29587</v>
      </c>
      <c r="H62" s="1">
        <v>1.69811</v>
      </c>
      <c r="I62" s="2">
        <v>34881</v>
      </c>
      <c r="J62" s="1">
        <v>5.53</v>
      </c>
      <c r="K62" s="2">
        <v>34881</v>
      </c>
      <c r="L62" s="1">
        <v>5.6</v>
      </c>
      <c r="M62" s="2">
        <v>29587</v>
      </c>
      <c r="N62" s="1">
        <v>14.09</v>
      </c>
      <c r="O62" s="2">
        <v>29587</v>
      </c>
      <c r="P62" s="1">
        <v>13.38</v>
      </c>
      <c r="Q62" s="2">
        <v>29587</v>
      </c>
      <c r="R62" s="1">
        <v>13.19</v>
      </c>
      <c r="S62" s="2">
        <v>30317</v>
      </c>
      <c r="T62" s="1">
        <v>10.4</v>
      </c>
      <c r="U62" s="2">
        <v>29587</v>
      </c>
      <c r="V62" s="1">
        <v>12.95</v>
      </c>
      <c r="W62" s="2">
        <v>39173</v>
      </c>
      <c r="X62" s="1">
        <v>5.07</v>
      </c>
      <c r="Y62" s="2">
        <v>33147</v>
      </c>
      <c r="Z62" s="1">
        <v>8.56</v>
      </c>
      <c r="AA62" s="2">
        <v>29587</v>
      </c>
      <c r="AB62" s="1">
        <v>10.695880000000001</v>
      </c>
    </row>
    <row r="63" spans="1:28" x14ac:dyDescent="0.25">
      <c r="A63" s="2">
        <v>29677</v>
      </c>
      <c r="B63" s="1">
        <v>-0.12</v>
      </c>
      <c r="C63" s="2">
        <v>29677</v>
      </c>
      <c r="D63" s="1">
        <v>9.7739700000000003</v>
      </c>
      <c r="E63" s="2">
        <v>29677</v>
      </c>
      <c r="F63" s="1">
        <v>7.4</v>
      </c>
      <c r="G63" s="2">
        <v>29677</v>
      </c>
      <c r="H63" s="1">
        <v>3.0457100000000001</v>
      </c>
      <c r="I63" s="2">
        <v>34973</v>
      </c>
      <c r="J63" s="1">
        <v>5.42</v>
      </c>
      <c r="K63" s="2">
        <v>34973</v>
      </c>
      <c r="L63" s="1">
        <v>5.48</v>
      </c>
      <c r="M63" s="2">
        <v>29677</v>
      </c>
      <c r="N63" s="1">
        <v>15.1</v>
      </c>
      <c r="O63" s="2">
        <v>29677</v>
      </c>
      <c r="P63" s="1">
        <v>14.48</v>
      </c>
      <c r="Q63" s="2">
        <v>29677</v>
      </c>
      <c r="R63" s="1">
        <v>14.18</v>
      </c>
      <c r="S63" s="2">
        <v>30407</v>
      </c>
      <c r="T63" s="1">
        <v>10.48</v>
      </c>
      <c r="U63" s="2">
        <v>29677</v>
      </c>
      <c r="V63" s="1">
        <v>13.74</v>
      </c>
      <c r="W63" s="2">
        <v>39264</v>
      </c>
      <c r="X63" s="1">
        <v>5.01</v>
      </c>
      <c r="Y63" s="2">
        <v>33239</v>
      </c>
      <c r="Z63" s="1">
        <v>8.1999999999999993</v>
      </c>
      <c r="AA63" s="2">
        <v>29677</v>
      </c>
      <c r="AB63" s="1">
        <v>9.4763099999999998</v>
      </c>
    </row>
    <row r="64" spans="1:28" x14ac:dyDescent="0.25">
      <c r="A64" s="2">
        <v>29768</v>
      </c>
      <c r="B64" s="1">
        <v>-0.4</v>
      </c>
      <c r="C64" s="2">
        <v>29768</v>
      </c>
      <c r="D64" s="1">
        <v>9.2349599999999992</v>
      </c>
      <c r="E64" s="2">
        <v>29768</v>
      </c>
      <c r="F64" s="1">
        <v>7.4</v>
      </c>
      <c r="G64" s="2">
        <v>29768</v>
      </c>
      <c r="H64" s="1">
        <v>4.3867200000000004</v>
      </c>
      <c r="I64" s="2">
        <v>35065</v>
      </c>
      <c r="J64" s="1">
        <v>5.07</v>
      </c>
      <c r="K64" s="2">
        <v>35065</v>
      </c>
      <c r="L64" s="1">
        <v>5.09</v>
      </c>
      <c r="M64" s="2">
        <v>29768</v>
      </c>
      <c r="N64" s="1">
        <v>16.309999999999999</v>
      </c>
      <c r="O64" s="2">
        <v>29768</v>
      </c>
      <c r="P64" s="1">
        <v>15.78</v>
      </c>
      <c r="Q64" s="2">
        <v>29768</v>
      </c>
      <c r="R64" s="1">
        <v>15.42</v>
      </c>
      <c r="S64" s="2">
        <v>30498</v>
      </c>
      <c r="T64" s="1">
        <v>11.59</v>
      </c>
      <c r="U64" s="2">
        <v>29768</v>
      </c>
      <c r="V64" s="1">
        <v>14.84</v>
      </c>
      <c r="W64" s="2">
        <v>39356</v>
      </c>
      <c r="X64" s="1">
        <v>4.66</v>
      </c>
      <c r="Y64" s="2">
        <v>33329</v>
      </c>
      <c r="Z64" s="1">
        <v>8.31</v>
      </c>
      <c r="AA64" s="2">
        <v>29768</v>
      </c>
      <c r="AB64" s="1">
        <v>11.50737</v>
      </c>
    </row>
    <row r="65" spans="1:28" x14ac:dyDescent="0.25">
      <c r="A65" s="2">
        <v>29860</v>
      </c>
      <c r="B65" s="1">
        <v>-1.74</v>
      </c>
      <c r="C65" s="2">
        <v>29860</v>
      </c>
      <c r="D65" s="1">
        <v>8.2895400000000006</v>
      </c>
      <c r="E65" s="2">
        <v>29860</v>
      </c>
      <c r="F65" s="1">
        <v>8.1999999999999993</v>
      </c>
      <c r="G65" s="2">
        <v>29860</v>
      </c>
      <c r="H65" s="1">
        <v>1.29053</v>
      </c>
      <c r="I65" s="2">
        <v>35156</v>
      </c>
      <c r="J65" s="1">
        <v>5.16</v>
      </c>
      <c r="K65" s="2">
        <v>35156</v>
      </c>
      <c r="L65" s="1">
        <v>5.35</v>
      </c>
      <c r="M65" s="2">
        <v>29860</v>
      </c>
      <c r="N65" s="1">
        <v>13.59</v>
      </c>
      <c r="O65" s="2">
        <v>29860</v>
      </c>
      <c r="P65" s="1">
        <v>14.13</v>
      </c>
      <c r="Q65" s="2">
        <v>29860</v>
      </c>
      <c r="R65" s="1">
        <v>14.16</v>
      </c>
      <c r="S65" s="2">
        <v>30590</v>
      </c>
      <c r="T65" s="1">
        <v>11.62</v>
      </c>
      <c r="U65" s="2">
        <v>29860</v>
      </c>
      <c r="V65" s="1">
        <v>14.12</v>
      </c>
      <c r="W65" s="2">
        <v>39448</v>
      </c>
      <c r="X65" s="1">
        <v>4.4000000000000004</v>
      </c>
      <c r="Y65" s="2">
        <v>33420</v>
      </c>
      <c r="Z65" s="1">
        <v>8.19</v>
      </c>
      <c r="AA65" s="2">
        <v>29860</v>
      </c>
      <c r="AB65" s="1">
        <v>10.246270000000001</v>
      </c>
    </row>
    <row r="66" spans="1:28" x14ac:dyDescent="0.25">
      <c r="A66" s="2">
        <v>29952</v>
      </c>
      <c r="B66" s="1">
        <v>-1.67</v>
      </c>
      <c r="C66" s="2">
        <v>29952</v>
      </c>
      <c r="D66" s="1">
        <v>7.1298399999999997</v>
      </c>
      <c r="E66" s="2">
        <v>29952</v>
      </c>
      <c r="F66" s="1">
        <v>8.8000000000000007</v>
      </c>
      <c r="G66" s="2">
        <v>29952</v>
      </c>
      <c r="H66" s="1">
        <v>-2.4217499999999998</v>
      </c>
      <c r="I66" s="2">
        <v>35247</v>
      </c>
      <c r="J66" s="1">
        <v>5.24</v>
      </c>
      <c r="K66" s="2">
        <v>35247</v>
      </c>
      <c r="L66" s="1">
        <v>5.44</v>
      </c>
      <c r="M66" s="2">
        <v>29952</v>
      </c>
      <c r="N66" s="1">
        <v>14.3</v>
      </c>
      <c r="O66" s="2">
        <v>29952</v>
      </c>
      <c r="P66" s="1">
        <v>14.47</v>
      </c>
      <c r="Q66" s="2">
        <v>29952</v>
      </c>
      <c r="R66" s="1">
        <v>14.36</v>
      </c>
      <c r="S66" s="2">
        <v>30682</v>
      </c>
      <c r="T66" s="1">
        <v>11.87</v>
      </c>
      <c r="U66" s="2">
        <v>29952</v>
      </c>
      <c r="V66" s="1">
        <v>14.27</v>
      </c>
      <c r="W66" s="2">
        <v>39539</v>
      </c>
      <c r="X66" s="1">
        <v>4.59</v>
      </c>
      <c r="Y66" s="2">
        <v>33512</v>
      </c>
      <c r="Z66" s="1">
        <v>7.85</v>
      </c>
      <c r="AA66" s="2">
        <v>29952</v>
      </c>
      <c r="AB66" s="1">
        <v>9.0419099999999997</v>
      </c>
    </row>
    <row r="67" spans="1:28" x14ac:dyDescent="0.25">
      <c r="A67" s="2">
        <v>30042</v>
      </c>
      <c r="B67" s="1">
        <v>-1.25</v>
      </c>
      <c r="C67" s="2">
        <v>30042</v>
      </c>
      <c r="D67" s="1">
        <v>6.4245799999999997</v>
      </c>
      <c r="E67" s="2">
        <v>30042</v>
      </c>
      <c r="F67" s="1">
        <v>9.4</v>
      </c>
      <c r="G67" s="2">
        <v>30042</v>
      </c>
      <c r="H67" s="1">
        <v>-1.1704300000000001</v>
      </c>
      <c r="I67" s="2">
        <v>35339</v>
      </c>
      <c r="J67" s="1">
        <v>5.1100000000000003</v>
      </c>
      <c r="K67" s="2">
        <v>35339</v>
      </c>
      <c r="L67" s="1">
        <v>5.28</v>
      </c>
      <c r="M67" s="2">
        <v>30042</v>
      </c>
      <c r="N67" s="1">
        <v>13.81</v>
      </c>
      <c r="O67" s="2">
        <v>30042</v>
      </c>
      <c r="P67" s="1">
        <v>14.16</v>
      </c>
      <c r="Q67" s="2">
        <v>30042</v>
      </c>
      <c r="R67" s="1">
        <v>14.07</v>
      </c>
      <c r="S67" s="2">
        <v>30773</v>
      </c>
      <c r="T67" s="1">
        <v>13.16</v>
      </c>
      <c r="U67" s="2">
        <v>30042</v>
      </c>
      <c r="V67" s="1">
        <v>13.94</v>
      </c>
      <c r="W67" s="2">
        <v>39630</v>
      </c>
      <c r="X67" s="1">
        <v>4.5</v>
      </c>
      <c r="Y67" s="2">
        <v>33604</v>
      </c>
      <c r="Z67" s="1">
        <v>7.8</v>
      </c>
      <c r="AA67" s="2">
        <v>30042</v>
      </c>
      <c r="AB67" s="1">
        <v>8.6560400000000008</v>
      </c>
    </row>
    <row r="68" spans="1:28" x14ac:dyDescent="0.25">
      <c r="A68" s="2">
        <v>30133</v>
      </c>
      <c r="B68" s="1">
        <v>-1.43</v>
      </c>
      <c r="C68" s="2">
        <v>30133</v>
      </c>
      <c r="D68" s="1">
        <v>6.0495200000000002</v>
      </c>
      <c r="E68" s="2">
        <v>30133</v>
      </c>
      <c r="F68" s="1">
        <v>9.9</v>
      </c>
      <c r="G68" s="2">
        <v>30133</v>
      </c>
      <c r="H68" s="1">
        <v>-2.6429900000000002</v>
      </c>
      <c r="I68" s="2">
        <v>35431</v>
      </c>
      <c r="J68" s="1">
        <v>5.2</v>
      </c>
      <c r="K68" s="2">
        <v>35431</v>
      </c>
      <c r="L68" s="1">
        <v>5.35</v>
      </c>
      <c r="M68" s="2">
        <v>30133</v>
      </c>
      <c r="N68" s="1">
        <v>11.83</v>
      </c>
      <c r="O68" s="2">
        <v>30133</v>
      </c>
      <c r="P68" s="1">
        <v>12.88</v>
      </c>
      <c r="Q68" s="2">
        <v>30133</v>
      </c>
      <c r="R68" s="1">
        <v>13.1</v>
      </c>
      <c r="S68" s="2">
        <v>30864</v>
      </c>
      <c r="T68" s="1">
        <v>12.9</v>
      </c>
      <c r="U68" s="2">
        <v>30133</v>
      </c>
      <c r="V68" s="1">
        <v>13.11</v>
      </c>
      <c r="W68" s="2">
        <v>39722</v>
      </c>
      <c r="X68" s="1">
        <v>3.95</v>
      </c>
      <c r="Y68" s="2">
        <v>33695</v>
      </c>
      <c r="Z68" s="1">
        <v>7.9</v>
      </c>
      <c r="AA68" s="2">
        <v>30133</v>
      </c>
      <c r="AB68" s="1">
        <v>6.8670299999999997</v>
      </c>
    </row>
    <row r="69" spans="1:28" x14ac:dyDescent="0.25">
      <c r="A69" s="2">
        <v>30225</v>
      </c>
      <c r="B69" s="1">
        <v>-1.44</v>
      </c>
      <c r="C69" s="2">
        <v>30225</v>
      </c>
      <c r="D69" s="1">
        <v>5.2544000000000004</v>
      </c>
      <c r="E69" s="2">
        <v>30225</v>
      </c>
      <c r="F69" s="1">
        <v>10.7</v>
      </c>
      <c r="G69" s="2">
        <v>30225</v>
      </c>
      <c r="H69" s="1">
        <v>-1.3970899999999999</v>
      </c>
      <c r="I69" s="2">
        <v>35521</v>
      </c>
      <c r="J69" s="1">
        <v>5.19</v>
      </c>
      <c r="K69" s="2">
        <v>35521</v>
      </c>
      <c r="L69" s="1">
        <v>5.49</v>
      </c>
      <c r="M69" s="2">
        <v>30225</v>
      </c>
      <c r="N69" s="1">
        <v>9.1199999999999992</v>
      </c>
      <c r="O69" s="2">
        <v>30225</v>
      </c>
      <c r="P69" s="1">
        <v>10.16</v>
      </c>
      <c r="Q69" s="2">
        <v>30225</v>
      </c>
      <c r="R69" s="1">
        <v>10.46</v>
      </c>
      <c r="S69" s="2">
        <v>30956</v>
      </c>
      <c r="T69" s="1">
        <v>11.72</v>
      </c>
      <c r="U69" s="2">
        <v>30225</v>
      </c>
      <c r="V69" s="1">
        <v>10.66</v>
      </c>
      <c r="W69" s="2">
        <v>39814</v>
      </c>
      <c r="X69" s="1">
        <v>3.69</v>
      </c>
      <c r="Y69" s="2">
        <v>33786</v>
      </c>
      <c r="Z69" s="1">
        <v>7.45</v>
      </c>
      <c r="AA69" s="2">
        <v>30225</v>
      </c>
      <c r="AB69" s="1">
        <v>5.1873399999999998</v>
      </c>
    </row>
    <row r="70" spans="1:28" x14ac:dyDescent="0.25">
      <c r="A70" s="2">
        <v>30317</v>
      </c>
      <c r="B70" s="1">
        <v>0.17</v>
      </c>
      <c r="C70" s="2">
        <v>30317</v>
      </c>
      <c r="D70" s="1">
        <v>4.6399400000000002</v>
      </c>
      <c r="E70" s="2">
        <v>30317</v>
      </c>
      <c r="F70" s="1">
        <v>10.4</v>
      </c>
      <c r="G70" s="2">
        <v>30317</v>
      </c>
      <c r="H70" s="1">
        <v>1.59382</v>
      </c>
      <c r="I70" s="2">
        <v>35612</v>
      </c>
      <c r="J70" s="1">
        <v>5.19</v>
      </c>
      <c r="K70" s="2">
        <v>35612</v>
      </c>
      <c r="L70" s="1">
        <v>5.34</v>
      </c>
      <c r="M70" s="2">
        <v>30317</v>
      </c>
      <c r="N70" s="1">
        <v>8.8699999999999992</v>
      </c>
      <c r="O70" s="2">
        <v>30317</v>
      </c>
      <c r="P70" s="1">
        <v>9.7899999999999991</v>
      </c>
      <c r="Q70" s="2">
        <v>30317</v>
      </c>
      <c r="R70" s="1">
        <v>10.119999999999999</v>
      </c>
      <c r="S70" s="2">
        <v>31048</v>
      </c>
      <c r="T70" s="1">
        <v>11.51</v>
      </c>
      <c r="U70" s="2">
        <v>30317</v>
      </c>
      <c r="V70" s="1">
        <v>10.56</v>
      </c>
      <c r="W70" s="2">
        <v>39904</v>
      </c>
      <c r="X70" s="1">
        <v>4.2</v>
      </c>
      <c r="Y70" s="2">
        <v>33878</v>
      </c>
      <c r="Z70" s="1">
        <v>7.52</v>
      </c>
      <c r="AA70" s="2">
        <v>30317</v>
      </c>
      <c r="AB70" s="1">
        <v>4.55443</v>
      </c>
    </row>
    <row r="71" spans="1:28" x14ac:dyDescent="0.25">
      <c r="A71" s="2">
        <v>30407</v>
      </c>
      <c r="B71" s="1">
        <v>0.94</v>
      </c>
      <c r="C71" s="2">
        <v>30407</v>
      </c>
      <c r="D71" s="1">
        <v>4.0941999999999998</v>
      </c>
      <c r="E71" s="2">
        <v>30407</v>
      </c>
      <c r="F71" s="1">
        <v>10.1</v>
      </c>
      <c r="G71" s="2">
        <v>30407</v>
      </c>
      <c r="H71" s="1">
        <v>3.3501300000000001</v>
      </c>
      <c r="I71" s="2">
        <v>35704</v>
      </c>
      <c r="J71" s="1">
        <v>5.23</v>
      </c>
      <c r="K71" s="2">
        <v>35704</v>
      </c>
      <c r="L71" s="1">
        <v>5.38</v>
      </c>
      <c r="M71" s="2">
        <v>30407</v>
      </c>
      <c r="N71" s="1">
        <v>9.19</v>
      </c>
      <c r="O71" s="2">
        <v>30407</v>
      </c>
      <c r="P71" s="1">
        <v>9.92</v>
      </c>
      <c r="Q71" s="2">
        <v>30407</v>
      </c>
      <c r="R71" s="1">
        <v>10.24</v>
      </c>
      <c r="S71" s="2">
        <v>31138</v>
      </c>
      <c r="T71" s="1">
        <v>10.72</v>
      </c>
      <c r="U71" s="2">
        <v>30407</v>
      </c>
      <c r="V71" s="1">
        <v>10.55</v>
      </c>
      <c r="W71" s="2">
        <v>39995</v>
      </c>
      <c r="X71" s="1">
        <v>4.28</v>
      </c>
      <c r="Y71" s="2">
        <v>33970</v>
      </c>
      <c r="Z71" s="1">
        <v>7.07</v>
      </c>
      <c r="AA71" s="2">
        <v>30407</v>
      </c>
      <c r="AB71" s="1">
        <v>3.6687599999999998</v>
      </c>
    </row>
    <row r="72" spans="1:28" x14ac:dyDescent="0.25">
      <c r="A72" s="2">
        <v>30498</v>
      </c>
      <c r="B72" s="1">
        <v>1.5</v>
      </c>
      <c r="C72" s="2">
        <v>30498</v>
      </c>
      <c r="D72" s="1">
        <v>3.6912199999999999</v>
      </c>
      <c r="E72" s="2">
        <v>30498</v>
      </c>
      <c r="F72" s="1">
        <v>9.4</v>
      </c>
      <c r="G72" s="2">
        <v>30498</v>
      </c>
      <c r="H72" s="1">
        <v>5.7532199999999998</v>
      </c>
      <c r="I72" s="2">
        <v>35796</v>
      </c>
      <c r="J72" s="1">
        <v>5.19</v>
      </c>
      <c r="K72" s="2">
        <v>35796</v>
      </c>
      <c r="L72" s="1">
        <v>5.25</v>
      </c>
      <c r="M72" s="2">
        <v>30498</v>
      </c>
      <c r="N72" s="1">
        <v>10.3</v>
      </c>
      <c r="O72" s="2">
        <v>30498</v>
      </c>
      <c r="P72" s="1">
        <v>11.1</v>
      </c>
      <c r="Q72" s="2">
        <v>30498</v>
      </c>
      <c r="R72" s="1">
        <v>11.43</v>
      </c>
      <c r="S72" s="2">
        <v>31229</v>
      </c>
      <c r="T72" s="1">
        <v>10.199999999999999</v>
      </c>
      <c r="U72" s="2">
        <v>30498</v>
      </c>
      <c r="V72" s="1">
        <v>11.64</v>
      </c>
      <c r="W72" s="2">
        <v>40087</v>
      </c>
      <c r="X72" s="1">
        <v>4.2699999999999996</v>
      </c>
      <c r="Y72" s="2">
        <v>34060</v>
      </c>
      <c r="Z72" s="1">
        <v>6.86</v>
      </c>
      <c r="AA72" s="2">
        <v>30498</v>
      </c>
      <c r="AB72" s="1">
        <v>3.2299000000000002</v>
      </c>
    </row>
    <row r="73" spans="1:28" x14ac:dyDescent="0.25">
      <c r="A73" s="2">
        <v>30590</v>
      </c>
      <c r="B73" s="1">
        <v>1.56</v>
      </c>
      <c r="C73" s="2">
        <v>30590</v>
      </c>
      <c r="D73" s="1">
        <v>3.3077399999999999</v>
      </c>
      <c r="E73" s="2">
        <v>30590</v>
      </c>
      <c r="F73" s="1">
        <v>8.5</v>
      </c>
      <c r="G73" s="2">
        <v>30590</v>
      </c>
      <c r="H73" s="1">
        <v>7.8298500000000004</v>
      </c>
      <c r="I73" s="2">
        <v>35886</v>
      </c>
      <c r="J73" s="1">
        <v>5.12</v>
      </c>
      <c r="K73" s="2">
        <v>35886</v>
      </c>
      <c r="L73" s="1">
        <v>5.31</v>
      </c>
      <c r="M73" s="2">
        <v>30590</v>
      </c>
      <c r="N73" s="1">
        <v>9.9499999999999993</v>
      </c>
      <c r="O73" s="2">
        <v>30590</v>
      </c>
      <c r="P73" s="1">
        <v>10.99</v>
      </c>
      <c r="Q73" s="2">
        <v>30590</v>
      </c>
      <c r="R73" s="1">
        <v>11.41</v>
      </c>
      <c r="S73" s="2">
        <v>31321</v>
      </c>
      <c r="T73" s="1">
        <v>9.6199999999999992</v>
      </c>
      <c r="U73" s="2">
        <v>30590</v>
      </c>
      <c r="V73" s="1">
        <v>11.69</v>
      </c>
      <c r="W73" s="2">
        <v>40179</v>
      </c>
      <c r="X73" s="1">
        <v>4.49</v>
      </c>
      <c r="Y73" s="2">
        <v>34151</v>
      </c>
      <c r="Z73" s="1">
        <v>6.32</v>
      </c>
      <c r="AA73" s="2">
        <v>30590</v>
      </c>
      <c r="AB73" s="1">
        <v>4.2123400000000002</v>
      </c>
    </row>
    <row r="74" spans="1:28" x14ac:dyDescent="0.25">
      <c r="A74" s="2">
        <v>30682</v>
      </c>
      <c r="B74" s="1">
        <v>1.5</v>
      </c>
      <c r="C74" s="2">
        <v>30682</v>
      </c>
      <c r="D74" s="1">
        <v>3.5704199999999999</v>
      </c>
      <c r="E74" s="2">
        <v>30682</v>
      </c>
      <c r="F74" s="1">
        <v>7.9</v>
      </c>
      <c r="G74" s="2">
        <v>30682</v>
      </c>
      <c r="H74" s="1">
        <v>8.5494500000000002</v>
      </c>
      <c r="I74" s="2">
        <v>35977</v>
      </c>
      <c r="J74" s="1">
        <v>4.96</v>
      </c>
      <c r="K74" s="2">
        <v>35977</v>
      </c>
      <c r="L74" s="1">
        <v>5.07</v>
      </c>
      <c r="M74" s="2">
        <v>30682</v>
      </c>
      <c r="N74" s="1">
        <v>10.19</v>
      </c>
      <c r="O74" s="2">
        <v>30682</v>
      </c>
      <c r="P74" s="1">
        <v>11.2</v>
      </c>
      <c r="Q74" s="2">
        <v>30682</v>
      </c>
      <c r="R74" s="1">
        <v>11.65</v>
      </c>
      <c r="S74" s="2">
        <v>31413</v>
      </c>
      <c r="T74" s="1">
        <v>8.43</v>
      </c>
      <c r="U74" s="2">
        <v>30682</v>
      </c>
      <c r="V74" s="1">
        <v>11.95</v>
      </c>
      <c r="W74" s="2">
        <v>40269</v>
      </c>
      <c r="X74" s="1">
        <v>4.2</v>
      </c>
      <c r="Y74" s="2">
        <v>34243</v>
      </c>
      <c r="Z74" s="1">
        <v>6.14</v>
      </c>
      <c r="AA74" s="2">
        <v>30682</v>
      </c>
      <c r="AB74" s="1">
        <v>5.0034200000000002</v>
      </c>
    </row>
    <row r="75" spans="1:28" x14ac:dyDescent="0.25">
      <c r="A75" s="2">
        <v>30773</v>
      </c>
      <c r="B75" s="1">
        <v>0.96</v>
      </c>
      <c r="C75" s="2">
        <v>30773</v>
      </c>
      <c r="D75" s="1">
        <v>3.7397900000000002</v>
      </c>
      <c r="E75" s="2">
        <v>30773</v>
      </c>
      <c r="F75" s="1">
        <v>7.4</v>
      </c>
      <c r="G75" s="2">
        <v>30773</v>
      </c>
      <c r="H75" s="1">
        <v>7.9916200000000002</v>
      </c>
      <c r="I75" s="2">
        <v>36069</v>
      </c>
      <c r="J75" s="1">
        <v>4.3600000000000003</v>
      </c>
      <c r="K75" s="2">
        <v>36069</v>
      </c>
      <c r="L75" s="1">
        <v>4.45</v>
      </c>
      <c r="M75" s="2">
        <v>30773</v>
      </c>
      <c r="N75" s="1">
        <v>11.56</v>
      </c>
      <c r="O75" s="2">
        <v>30773</v>
      </c>
      <c r="P75" s="1">
        <v>12.65</v>
      </c>
      <c r="Q75" s="2">
        <v>30773</v>
      </c>
      <c r="R75" s="1">
        <v>13.02</v>
      </c>
      <c r="S75" s="2">
        <v>31503</v>
      </c>
      <c r="T75" s="1">
        <v>7.52</v>
      </c>
      <c r="U75" s="2">
        <v>30773</v>
      </c>
      <c r="V75" s="1">
        <v>13.21</v>
      </c>
      <c r="W75" s="2">
        <v>40360</v>
      </c>
      <c r="X75" s="1">
        <v>3.59</v>
      </c>
      <c r="Y75" s="2">
        <v>34335</v>
      </c>
      <c r="Z75" s="1">
        <v>6.58</v>
      </c>
      <c r="AA75" s="2">
        <v>30773</v>
      </c>
      <c r="AB75" s="1">
        <v>5.2578399999999998</v>
      </c>
    </row>
    <row r="76" spans="1:28" x14ac:dyDescent="0.25">
      <c r="A76" s="2">
        <v>30864</v>
      </c>
      <c r="B76" s="1">
        <v>0.44</v>
      </c>
      <c r="C76" s="2">
        <v>30864</v>
      </c>
      <c r="D76" s="1">
        <v>3.4966499999999998</v>
      </c>
      <c r="E76" s="2">
        <v>30864</v>
      </c>
      <c r="F76" s="1">
        <v>7.4</v>
      </c>
      <c r="G76" s="2">
        <v>30864</v>
      </c>
      <c r="H76" s="1">
        <v>6.9606399999999997</v>
      </c>
      <c r="I76" s="2">
        <v>36161</v>
      </c>
      <c r="J76" s="1">
        <v>4.53</v>
      </c>
      <c r="K76" s="2">
        <v>36161</v>
      </c>
      <c r="L76" s="1">
        <v>4.59</v>
      </c>
      <c r="M76" s="2">
        <v>30864</v>
      </c>
      <c r="N76" s="1">
        <v>11.82</v>
      </c>
      <c r="O76" s="2">
        <v>30864</v>
      </c>
      <c r="P76" s="1">
        <v>12.64</v>
      </c>
      <c r="Q76" s="2">
        <v>30864</v>
      </c>
      <c r="R76" s="1">
        <v>12.84</v>
      </c>
      <c r="S76" s="2">
        <v>31594</v>
      </c>
      <c r="T76" s="1">
        <v>7.17</v>
      </c>
      <c r="U76" s="2">
        <v>30864</v>
      </c>
      <c r="V76" s="1">
        <v>12.87</v>
      </c>
      <c r="W76" s="2">
        <v>40452</v>
      </c>
      <c r="X76" s="1">
        <v>3.85</v>
      </c>
      <c r="Y76" s="2">
        <v>34425</v>
      </c>
      <c r="Z76" s="1">
        <v>7.36</v>
      </c>
      <c r="AA76" s="2">
        <v>30864</v>
      </c>
      <c r="AB76" s="1">
        <v>5.26</v>
      </c>
    </row>
    <row r="77" spans="1:28" x14ac:dyDescent="0.25">
      <c r="A77" s="2">
        <v>30956</v>
      </c>
      <c r="B77" s="1">
        <v>0.28999999999999998</v>
      </c>
      <c r="C77" s="2">
        <v>30956</v>
      </c>
      <c r="D77" s="1">
        <v>3.4305300000000001</v>
      </c>
      <c r="E77" s="2">
        <v>30956</v>
      </c>
      <c r="F77" s="1">
        <v>7.3</v>
      </c>
      <c r="G77" s="2">
        <v>30956</v>
      </c>
      <c r="H77" s="1">
        <v>5.6345099999999997</v>
      </c>
      <c r="I77" s="2">
        <v>36251</v>
      </c>
      <c r="J77" s="1">
        <v>4.58</v>
      </c>
      <c r="K77" s="2">
        <v>36251</v>
      </c>
      <c r="L77" s="1">
        <v>4.7699999999999996</v>
      </c>
      <c r="M77" s="2">
        <v>30956</v>
      </c>
      <c r="N77" s="1">
        <v>10.050000000000001</v>
      </c>
      <c r="O77" s="2">
        <v>30956</v>
      </c>
      <c r="P77" s="1">
        <v>11.13</v>
      </c>
      <c r="Q77" s="2">
        <v>30956</v>
      </c>
      <c r="R77" s="1">
        <v>11.51</v>
      </c>
      <c r="S77" s="2">
        <v>31686</v>
      </c>
      <c r="T77" s="1">
        <v>7.1</v>
      </c>
      <c r="U77" s="2">
        <v>30956</v>
      </c>
      <c r="V77" s="1">
        <v>11.76</v>
      </c>
      <c r="W77" s="2">
        <v>40544</v>
      </c>
      <c r="X77" s="1">
        <v>4.32</v>
      </c>
      <c r="Y77" s="2">
        <v>34516</v>
      </c>
      <c r="Z77" s="1">
        <v>7.59</v>
      </c>
      <c r="AA77" s="2">
        <v>30956</v>
      </c>
      <c r="AB77" s="1">
        <v>4.9628800000000002</v>
      </c>
    </row>
    <row r="78" spans="1:28" x14ac:dyDescent="0.25">
      <c r="A78" s="2">
        <v>31048</v>
      </c>
      <c r="B78" s="1">
        <v>0.12</v>
      </c>
      <c r="C78" s="2">
        <v>31048</v>
      </c>
      <c r="D78" s="1">
        <v>3.51851</v>
      </c>
      <c r="E78" s="2">
        <v>31048</v>
      </c>
      <c r="F78" s="1">
        <v>7.2</v>
      </c>
      <c r="G78" s="2">
        <v>31048</v>
      </c>
      <c r="H78" s="1">
        <v>4.6060600000000003</v>
      </c>
      <c r="I78" s="2">
        <v>36342</v>
      </c>
      <c r="J78" s="1">
        <v>4.8</v>
      </c>
      <c r="K78" s="2">
        <v>36342</v>
      </c>
      <c r="L78" s="1">
        <v>4.9800000000000004</v>
      </c>
      <c r="M78" s="2">
        <v>31048</v>
      </c>
      <c r="N78" s="1">
        <v>9.4</v>
      </c>
      <c r="O78" s="2">
        <v>31048</v>
      </c>
      <c r="P78" s="1">
        <v>10.68</v>
      </c>
      <c r="Q78" s="2">
        <v>31048</v>
      </c>
      <c r="R78" s="1">
        <v>11.2</v>
      </c>
      <c r="S78" s="2">
        <v>31778</v>
      </c>
      <c r="T78" s="1">
        <v>7.02</v>
      </c>
      <c r="U78" s="2">
        <v>31048</v>
      </c>
      <c r="V78" s="1">
        <v>11.59</v>
      </c>
      <c r="W78" s="2">
        <v>40634</v>
      </c>
      <c r="X78" s="1">
        <v>4.0599999999999996</v>
      </c>
      <c r="Y78" s="2">
        <v>34608</v>
      </c>
      <c r="Z78" s="1">
        <v>7.96</v>
      </c>
      <c r="AA78" s="2">
        <v>31048</v>
      </c>
      <c r="AB78" s="1">
        <v>4.6677600000000004</v>
      </c>
    </row>
    <row r="79" spans="1:28" x14ac:dyDescent="0.25">
      <c r="A79" s="2">
        <v>31138</v>
      </c>
      <c r="B79" s="1">
        <v>0.03</v>
      </c>
      <c r="C79" s="2">
        <v>31138</v>
      </c>
      <c r="D79" s="1">
        <v>3.2900800000000001</v>
      </c>
      <c r="E79" s="2">
        <v>31138</v>
      </c>
      <c r="F79" s="1">
        <v>7.3</v>
      </c>
      <c r="G79" s="2">
        <v>31138</v>
      </c>
      <c r="H79" s="1">
        <v>3.7420900000000001</v>
      </c>
      <c r="I79" s="2">
        <v>36434</v>
      </c>
      <c r="J79" s="1">
        <v>5.21</v>
      </c>
      <c r="K79" s="2">
        <v>36434</v>
      </c>
      <c r="L79" s="1">
        <v>5.45</v>
      </c>
      <c r="M79" s="2">
        <v>31138</v>
      </c>
      <c r="N79" s="1">
        <v>8.48</v>
      </c>
      <c r="O79" s="2">
        <v>31138</v>
      </c>
      <c r="P79" s="1">
        <v>9.77</v>
      </c>
      <c r="Q79" s="2">
        <v>31138</v>
      </c>
      <c r="R79" s="1">
        <v>10.33</v>
      </c>
      <c r="S79" s="2">
        <v>31868</v>
      </c>
      <c r="T79" s="1">
        <v>8.19</v>
      </c>
      <c r="U79" s="2">
        <v>31138</v>
      </c>
      <c r="V79" s="1">
        <v>10.82</v>
      </c>
      <c r="W79" s="2">
        <v>40725</v>
      </c>
      <c r="X79" s="1">
        <v>3.33</v>
      </c>
      <c r="Y79" s="2">
        <v>34700</v>
      </c>
      <c r="Z79" s="1">
        <v>7.63</v>
      </c>
      <c r="AA79" s="2">
        <v>31138</v>
      </c>
      <c r="AB79" s="1">
        <v>4.4831899999999996</v>
      </c>
    </row>
    <row r="80" spans="1:28" x14ac:dyDescent="0.25">
      <c r="A80" s="2">
        <v>31229</v>
      </c>
      <c r="B80" s="1">
        <v>-0.01</v>
      </c>
      <c r="C80" s="2">
        <v>31229</v>
      </c>
      <c r="D80" s="1">
        <v>3.0535899999999998</v>
      </c>
      <c r="E80" s="2">
        <v>31229</v>
      </c>
      <c r="F80" s="1">
        <v>7.2</v>
      </c>
      <c r="G80" s="2">
        <v>31229</v>
      </c>
      <c r="H80" s="1">
        <v>4.3298100000000002</v>
      </c>
      <c r="I80" s="2">
        <v>36526</v>
      </c>
      <c r="J80" s="1">
        <v>5.7</v>
      </c>
      <c r="K80" s="2">
        <v>36526</v>
      </c>
      <c r="L80" s="1">
        <v>5.96</v>
      </c>
      <c r="M80" s="2">
        <v>31229</v>
      </c>
      <c r="N80" s="1">
        <v>7.99</v>
      </c>
      <c r="O80" s="2">
        <v>31229</v>
      </c>
      <c r="P80" s="1">
        <v>9.2799999999999994</v>
      </c>
      <c r="Q80" s="2">
        <v>31229</v>
      </c>
      <c r="R80" s="1">
        <v>9.77</v>
      </c>
      <c r="S80" s="2">
        <v>31959</v>
      </c>
      <c r="T80" s="1">
        <v>8.6999999999999993</v>
      </c>
      <c r="U80" s="2">
        <v>31229</v>
      </c>
      <c r="V80" s="1">
        <v>10.34</v>
      </c>
      <c r="W80" s="2">
        <v>40817</v>
      </c>
      <c r="X80" s="1">
        <v>2.75</v>
      </c>
      <c r="Y80" s="2">
        <v>34790</v>
      </c>
      <c r="Z80" s="1">
        <v>6.94</v>
      </c>
      <c r="AA80" s="2">
        <v>31229</v>
      </c>
      <c r="AB80" s="1">
        <v>4.1110100000000003</v>
      </c>
    </row>
    <row r="81" spans="1:28" x14ac:dyDescent="0.25">
      <c r="A81" s="2">
        <v>31321</v>
      </c>
      <c r="B81" s="1">
        <v>0.18</v>
      </c>
      <c r="C81" s="2">
        <v>31321</v>
      </c>
      <c r="D81" s="1">
        <v>2.9583300000000001</v>
      </c>
      <c r="E81" s="2">
        <v>31321</v>
      </c>
      <c r="F81" s="1">
        <v>7</v>
      </c>
      <c r="G81" s="2">
        <v>31321</v>
      </c>
      <c r="H81" s="1">
        <v>4.2806899999999999</v>
      </c>
      <c r="I81" s="2">
        <v>36617</v>
      </c>
      <c r="J81" s="1">
        <v>5.9</v>
      </c>
      <c r="K81" s="2">
        <v>36617</v>
      </c>
      <c r="L81" s="1">
        <v>6.24</v>
      </c>
      <c r="M81" s="2">
        <v>31321</v>
      </c>
      <c r="N81" s="1">
        <v>7.86</v>
      </c>
      <c r="O81" s="2">
        <v>31321</v>
      </c>
      <c r="P81" s="1">
        <v>8.85</v>
      </c>
      <c r="Q81" s="2">
        <v>31321</v>
      </c>
      <c r="R81" s="1">
        <v>9.24</v>
      </c>
      <c r="S81" s="2">
        <v>32051</v>
      </c>
      <c r="T81" s="1">
        <v>8.9700000000000006</v>
      </c>
      <c r="U81" s="2">
        <v>31321</v>
      </c>
      <c r="V81" s="1">
        <v>9.77</v>
      </c>
      <c r="W81" s="2">
        <v>40909</v>
      </c>
      <c r="X81" s="1">
        <v>2.8</v>
      </c>
      <c r="Y81" s="2">
        <v>34881</v>
      </c>
      <c r="Z81" s="1">
        <v>6.72</v>
      </c>
      <c r="AA81" s="2">
        <v>31321</v>
      </c>
      <c r="AB81" s="1">
        <v>4.2576599999999996</v>
      </c>
    </row>
    <row r="82" spans="1:28" x14ac:dyDescent="0.25">
      <c r="A82" s="2">
        <v>31413</v>
      </c>
      <c r="B82" s="1">
        <v>0.21</v>
      </c>
      <c r="C82" s="2">
        <v>31413</v>
      </c>
      <c r="D82" s="1">
        <v>2.2847499999999998</v>
      </c>
      <c r="E82" s="2">
        <v>31413</v>
      </c>
      <c r="F82" s="1">
        <v>7</v>
      </c>
      <c r="G82" s="2">
        <v>31413</v>
      </c>
      <c r="H82" s="1">
        <v>4.2117899999999997</v>
      </c>
      <c r="I82" s="2">
        <v>36708</v>
      </c>
      <c r="J82" s="1">
        <v>6.2</v>
      </c>
      <c r="K82" s="2">
        <v>36708</v>
      </c>
      <c r="L82" s="1">
        <v>6.3</v>
      </c>
      <c r="M82" s="2">
        <v>31413</v>
      </c>
      <c r="N82" s="1">
        <v>7.46</v>
      </c>
      <c r="O82" s="2">
        <v>31413</v>
      </c>
      <c r="P82" s="1">
        <v>7.94</v>
      </c>
      <c r="Q82" s="2">
        <v>31413</v>
      </c>
      <c r="R82" s="1">
        <v>8.17</v>
      </c>
      <c r="S82" s="2">
        <v>32143</v>
      </c>
      <c r="T82" s="1">
        <v>8.2200000000000006</v>
      </c>
      <c r="U82" s="2">
        <v>31413</v>
      </c>
      <c r="V82" s="1">
        <v>8.57</v>
      </c>
      <c r="W82" s="2">
        <v>41000</v>
      </c>
      <c r="X82" s="1">
        <v>2.5499999999999998</v>
      </c>
      <c r="Y82" s="2">
        <v>34973</v>
      </c>
      <c r="Z82" s="1">
        <v>6.24</v>
      </c>
      <c r="AA82" s="2">
        <v>31413</v>
      </c>
      <c r="AB82" s="1">
        <v>4.2431200000000002</v>
      </c>
    </row>
    <row r="83" spans="1:28" x14ac:dyDescent="0.25">
      <c r="A83" s="2">
        <v>31503</v>
      </c>
      <c r="B83" s="1">
        <v>-0.02</v>
      </c>
      <c r="C83" s="2">
        <v>31503</v>
      </c>
      <c r="D83" s="1">
        <v>2.0621999999999998</v>
      </c>
      <c r="E83" s="2">
        <v>31503</v>
      </c>
      <c r="F83" s="1">
        <v>7.2</v>
      </c>
      <c r="G83" s="2">
        <v>31503</v>
      </c>
      <c r="H83" s="1">
        <v>3.73977</v>
      </c>
      <c r="I83" s="2">
        <v>36800</v>
      </c>
      <c r="J83" s="1">
        <v>6.2</v>
      </c>
      <c r="K83" s="2">
        <v>36800</v>
      </c>
      <c r="L83" s="1">
        <v>6.2</v>
      </c>
      <c r="M83" s="2">
        <v>31503</v>
      </c>
      <c r="N83" s="1">
        <v>6.6</v>
      </c>
      <c r="O83" s="2">
        <v>31503</v>
      </c>
      <c r="P83" s="1">
        <v>7.17</v>
      </c>
      <c r="Q83" s="2">
        <v>31503</v>
      </c>
      <c r="R83" s="1">
        <v>7.4</v>
      </c>
      <c r="S83" s="2">
        <v>32234</v>
      </c>
      <c r="T83" s="1">
        <v>8.74</v>
      </c>
      <c r="U83" s="2">
        <v>31503</v>
      </c>
      <c r="V83" s="1">
        <v>7.6</v>
      </c>
      <c r="W83" s="2">
        <v>41091</v>
      </c>
      <c r="X83" s="1">
        <v>2.36</v>
      </c>
      <c r="Y83" s="2">
        <v>35065</v>
      </c>
      <c r="Z83" s="1">
        <v>6.3</v>
      </c>
      <c r="AA83" s="2">
        <v>31503</v>
      </c>
      <c r="AB83" s="1">
        <v>4.0140900000000004</v>
      </c>
    </row>
    <row r="84" spans="1:28" x14ac:dyDescent="0.25">
      <c r="A84" s="2">
        <v>31594</v>
      </c>
      <c r="B84" s="1">
        <v>0.19</v>
      </c>
      <c r="C84" s="2">
        <v>31594</v>
      </c>
      <c r="D84" s="1">
        <v>1.8830800000000001</v>
      </c>
      <c r="E84" s="2">
        <v>31594</v>
      </c>
      <c r="F84" s="1">
        <v>7</v>
      </c>
      <c r="G84" s="2">
        <v>31594</v>
      </c>
      <c r="H84" s="1">
        <v>3.1795399999999998</v>
      </c>
      <c r="I84" s="2">
        <v>36892</v>
      </c>
      <c r="J84" s="1">
        <v>4.93</v>
      </c>
      <c r="K84" s="2">
        <v>36892</v>
      </c>
      <c r="L84" s="1">
        <v>4.82</v>
      </c>
      <c r="M84" s="2">
        <v>31594</v>
      </c>
      <c r="N84" s="1">
        <v>6</v>
      </c>
      <c r="O84" s="2">
        <v>31594</v>
      </c>
      <c r="P84" s="1">
        <v>6.66</v>
      </c>
      <c r="Q84" s="2">
        <v>31594</v>
      </c>
      <c r="R84" s="1">
        <v>6.93</v>
      </c>
      <c r="S84" s="2">
        <v>32325</v>
      </c>
      <c r="T84" s="1">
        <v>8.98</v>
      </c>
      <c r="U84" s="2">
        <v>31594</v>
      </c>
      <c r="V84" s="1">
        <v>7.31</v>
      </c>
      <c r="W84" s="2">
        <v>41183</v>
      </c>
      <c r="X84" s="1">
        <v>2.46</v>
      </c>
      <c r="Y84" s="2">
        <v>35156</v>
      </c>
      <c r="Z84" s="1">
        <v>6.92</v>
      </c>
      <c r="AA84" s="2">
        <v>31594</v>
      </c>
      <c r="AB84" s="1">
        <v>4.0707899999999997</v>
      </c>
    </row>
    <row r="85" spans="1:28" x14ac:dyDescent="0.25">
      <c r="A85" s="2">
        <v>31686</v>
      </c>
      <c r="B85" s="1">
        <v>0.26</v>
      </c>
      <c r="C85" s="2">
        <v>31686</v>
      </c>
      <c r="D85" s="1">
        <v>1.8618600000000001</v>
      </c>
      <c r="E85" s="2">
        <v>31686</v>
      </c>
      <c r="F85" s="1">
        <v>6.8</v>
      </c>
      <c r="G85" s="2">
        <v>31686</v>
      </c>
      <c r="H85" s="1">
        <v>2.9419400000000002</v>
      </c>
      <c r="I85" s="2">
        <v>36982</v>
      </c>
      <c r="J85" s="1">
        <v>3.74</v>
      </c>
      <c r="K85" s="2">
        <v>36982</v>
      </c>
      <c r="L85" s="1">
        <v>3.76</v>
      </c>
      <c r="M85" s="2">
        <v>31686</v>
      </c>
      <c r="N85" s="1">
        <v>5.8</v>
      </c>
      <c r="O85" s="2">
        <v>31686</v>
      </c>
      <c r="P85" s="1">
        <v>6.49</v>
      </c>
      <c r="Q85" s="2">
        <v>31686</v>
      </c>
      <c r="R85" s="1">
        <v>6.75</v>
      </c>
      <c r="S85" s="2">
        <v>32417</v>
      </c>
      <c r="T85" s="1">
        <v>8.91</v>
      </c>
      <c r="U85" s="2">
        <v>31686</v>
      </c>
      <c r="V85" s="1">
        <v>7.26</v>
      </c>
      <c r="W85" s="2">
        <v>41275</v>
      </c>
      <c r="X85" s="1">
        <v>2.75</v>
      </c>
      <c r="Y85" s="2">
        <v>35247</v>
      </c>
      <c r="Z85" s="1">
        <v>6.97</v>
      </c>
      <c r="AA85" s="2">
        <v>31686</v>
      </c>
      <c r="AB85" s="1">
        <v>3.8738700000000001</v>
      </c>
    </row>
    <row r="86" spans="1:28" x14ac:dyDescent="0.25">
      <c r="A86" s="2">
        <v>31778</v>
      </c>
      <c r="B86" s="1">
        <v>0.41</v>
      </c>
      <c r="C86" s="2">
        <v>31778</v>
      </c>
      <c r="D86" s="1">
        <v>2.1027200000000001</v>
      </c>
      <c r="E86" s="2">
        <v>31778</v>
      </c>
      <c r="F86" s="1">
        <v>6.6</v>
      </c>
      <c r="G86" s="2">
        <v>31778</v>
      </c>
      <c r="H86" s="1">
        <v>2.7093699999999998</v>
      </c>
      <c r="I86" s="2">
        <v>37073</v>
      </c>
      <c r="J86" s="1">
        <v>3.28</v>
      </c>
      <c r="K86" s="2">
        <v>37073</v>
      </c>
      <c r="L86" s="1">
        <v>3.26</v>
      </c>
      <c r="M86" s="2">
        <v>31778</v>
      </c>
      <c r="N86" s="1">
        <v>5.93</v>
      </c>
      <c r="O86" s="2">
        <v>31778</v>
      </c>
      <c r="P86" s="1">
        <v>6.52</v>
      </c>
      <c r="Q86" s="2">
        <v>31778</v>
      </c>
      <c r="R86" s="1">
        <v>6.74</v>
      </c>
      <c r="S86" s="2">
        <v>32509</v>
      </c>
      <c r="T86" s="1">
        <v>9.27</v>
      </c>
      <c r="U86" s="2">
        <v>31778</v>
      </c>
      <c r="V86" s="1">
        <v>7.2</v>
      </c>
      <c r="W86" s="2">
        <v>41365</v>
      </c>
      <c r="X86" s="1">
        <v>2.78</v>
      </c>
      <c r="Y86" s="2">
        <v>35339</v>
      </c>
      <c r="Z86" s="1">
        <v>6.62</v>
      </c>
      <c r="AA86" s="2">
        <v>31778</v>
      </c>
      <c r="AB86" s="1">
        <v>3.5944699999999998</v>
      </c>
    </row>
    <row r="87" spans="1:28" x14ac:dyDescent="0.25">
      <c r="A87" s="2">
        <v>31868</v>
      </c>
      <c r="B87" s="1">
        <v>0.64</v>
      </c>
      <c r="C87" s="2">
        <v>31868</v>
      </c>
      <c r="D87" s="1">
        <v>2.3776000000000002</v>
      </c>
      <c r="E87" s="2">
        <v>31868</v>
      </c>
      <c r="F87" s="1">
        <v>6.3</v>
      </c>
      <c r="G87" s="2">
        <v>31868</v>
      </c>
      <c r="H87" s="1">
        <v>3.3875500000000001</v>
      </c>
      <c r="I87" s="2">
        <v>37165</v>
      </c>
      <c r="J87" s="1">
        <v>1.95</v>
      </c>
      <c r="K87" s="2">
        <v>37165</v>
      </c>
      <c r="L87" s="1">
        <v>1.98</v>
      </c>
      <c r="M87" s="2">
        <v>31868</v>
      </c>
      <c r="N87" s="1">
        <v>6.76</v>
      </c>
      <c r="O87" s="2">
        <v>31868</v>
      </c>
      <c r="P87" s="1">
        <v>7.72</v>
      </c>
      <c r="Q87" s="2">
        <v>31868</v>
      </c>
      <c r="R87" s="1">
        <v>7.95</v>
      </c>
      <c r="S87" s="2">
        <v>32599</v>
      </c>
      <c r="T87" s="1">
        <v>8.8000000000000007</v>
      </c>
      <c r="U87" s="2">
        <v>31868</v>
      </c>
      <c r="V87" s="1">
        <v>8.34</v>
      </c>
      <c r="W87" s="2">
        <v>41456</v>
      </c>
      <c r="X87" s="1">
        <v>3.44</v>
      </c>
      <c r="Y87" s="2">
        <v>35431</v>
      </c>
      <c r="Z87" s="1">
        <v>6.82</v>
      </c>
      <c r="AA87" s="2">
        <v>31868</v>
      </c>
      <c r="AB87" s="1">
        <v>3.9776199999999999</v>
      </c>
    </row>
    <row r="88" spans="1:28" x14ac:dyDescent="0.25">
      <c r="A88" s="2">
        <v>31959</v>
      </c>
      <c r="B88" s="1">
        <v>0.67</v>
      </c>
      <c r="C88" s="2">
        <v>31959</v>
      </c>
      <c r="D88" s="1">
        <v>2.7065800000000002</v>
      </c>
      <c r="E88" s="2">
        <v>31959</v>
      </c>
      <c r="F88" s="1">
        <v>6</v>
      </c>
      <c r="G88" s="2">
        <v>31959</v>
      </c>
      <c r="H88" s="1">
        <v>3.2841300000000002</v>
      </c>
      <c r="I88" s="2">
        <v>37257</v>
      </c>
      <c r="J88" s="1">
        <v>1.75</v>
      </c>
      <c r="K88" s="2">
        <v>37257</v>
      </c>
      <c r="L88" s="1">
        <v>1.9</v>
      </c>
      <c r="M88" s="2">
        <v>31959</v>
      </c>
      <c r="N88" s="1">
        <v>7.12</v>
      </c>
      <c r="O88" s="2">
        <v>31959</v>
      </c>
      <c r="P88" s="1">
        <v>8.14</v>
      </c>
      <c r="Q88" s="2">
        <v>31959</v>
      </c>
      <c r="R88" s="1">
        <v>8.42</v>
      </c>
      <c r="S88" s="2">
        <v>32690</v>
      </c>
      <c r="T88" s="1">
        <v>8.09</v>
      </c>
      <c r="U88" s="2">
        <v>31959</v>
      </c>
      <c r="V88" s="1">
        <v>8.8699999999999992</v>
      </c>
      <c r="W88" s="2">
        <v>41548</v>
      </c>
      <c r="X88" s="1">
        <v>3.5</v>
      </c>
      <c r="Y88" s="2">
        <v>35521</v>
      </c>
      <c r="Z88" s="1">
        <v>6.94</v>
      </c>
      <c r="AA88" s="2">
        <v>31959</v>
      </c>
      <c r="AB88" s="1">
        <v>3.9693499999999999</v>
      </c>
    </row>
    <row r="89" spans="1:28" x14ac:dyDescent="0.25">
      <c r="A89" s="2">
        <v>32051</v>
      </c>
      <c r="B89" s="1">
        <v>0.82</v>
      </c>
      <c r="C89" s="2">
        <v>32051</v>
      </c>
      <c r="D89" s="1">
        <v>2.9823300000000001</v>
      </c>
      <c r="E89" s="2">
        <v>32051</v>
      </c>
      <c r="F89" s="1">
        <v>5.8</v>
      </c>
      <c r="G89" s="2">
        <v>32051</v>
      </c>
      <c r="H89" s="1">
        <v>4.4486400000000001</v>
      </c>
      <c r="I89" s="2">
        <v>37347</v>
      </c>
      <c r="J89" s="1">
        <v>1.75</v>
      </c>
      <c r="K89" s="2">
        <v>37347</v>
      </c>
      <c r="L89" s="1">
        <v>1.91</v>
      </c>
      <c r="M89" s="2">
        <v>32051</v>
      </c>
      <c r="N89" s="1">
        <v>7.25</v>
      </c>
      <c r="O89" s="2">
        <v>32051</v>
      </c>
      <c r="P89" s="1">
        <v>8.3000000000000007</v>
      </c>
      <c r="Q89" s="2">
        <v>32051</v>
      </c>
      <c r="R89" s="1">
        <v>8.6300000000000008</v>
      </c>
      <c r="S89" s="2">
        <v>32782</v>
      </c>
      <c r="T89" s="1">
        <v>7.91</v>
      </c>
      <c r="U89" s="2">
        <v>32051</v>
      </c>
      <c r="V89" s="1">
        <v>9.1300000000000008</v>
      </c>
      <c r="W89" s="2">
        <v>41640</v>
      </c>
      <c r="X89" s="1">
        <v>3.42</v>
      </c>
      <c r="Y89" s="2">
        <v>35612</v>
      </c>
      <c r="Z89" s="1">
        <v>6.53</v>
      </c>
      <c r="AA89" s="2">
        <v>32051</v>
      </c>
      <c r="AB89" s="1">
        <v>4.1630500000000001</v>
      </c>
    </row>
    <row r="90" spans="1:28" x14ac:dyDescent="0.25">
      <c r="A90" s="2">
        <v>32143</v>
      </c>
      <c r="B90" s="1">
        <v>0.4</v>
      </c>
      <c r="C90" s="2">
        <v>32143</v>
      </c>
      <c r="D90" s="1">
        <v>3.0435500000000002</v>
      </c>
      <c r="E90" s="2">
        <v>32143</v>
      </c>
      <c r="F90" s="1">
        <v>5.7</v>
      </c>
      <c r="G90" s="2">
        <v>32143</v>
      </c>
      <c r="H90" s="1">
        <v>4.3064400000000003</v>
      </c>
      <c r="I90" s="2">
        <v>37438</v>
      </c>
      <c r="J90" s="1">
        <v>1.67</v>
      </c>
      <c r="K90" s="2">
        <v>37438</v>
      </c>
      <c r="L90" s="1">
        <v>1.67</v>
      </c>
      <c r="M90" s="2">
        <v>32143</v>
      </c>
      <c r="N90" s="1">
        <v>6.77</v>
      </c>
      <c r="O90" s="2">
        <v>32143</v>
      </c>
      <c r="P90" s="1">
        <v>7.57</v>
      </c>
      <c r="Q90" s="2">
        <v>32143</v>
      </c>
      <c r="R90" s="1">
        <v>7.9</v>
      </c>
      <c r="S90" s="2">
        <v>32874</v>
      </c>
      <c r="T90" s="1">
        <v>8.44</v>
      </c>
      <c r="U90" s="2">
        <v>32143</v>
      </c>
      <c r="V90" s="1">
        <v>8.41</v>
      </c>
      <c r="W90" s="2">
        <v>41730</v>
      </c>
      <c r="X90" s="1">
        <v>3.18</v>
      </c>
      <c r="Y90" s="2">
        <v>35704</v>
      </c>
      <c r="Z90" s="1">
        <v>6.14</v>
      </c>
      <c r="AA90" s="2">
        <v>32143</v>
      </c>
      <c r="AB90" s="1">
        <v>4.3309600000000001</v>
      </c>
    </row>
    <row r="91" spans="1:28" x14ac:dyDescent="0.25">
      <c r="A91" s="2">
        <v>32234</v>
      </c>
      <c r="B91" s="1">
        <v>0.47</v>
      </c>
      <c r="C91" s="2">
        <v>32234</v>
      </c>
      <c r="D91" s="1">
        <v>3.3469199999999999</v>
      </c>
      <c r="E91" s="2">
        <v>32234</v>
      </c>
      <c r="F91" s="1">
        <v>5.5</v>
      </c>
      <c r="G91" s="2">
        <v>32234</v>
      </c>
      <c r="H91" s="1">
        <v>4.5122299999999997</v>
      </c>
      <c r="I91" s="2">
        <v>37530</v>
      </c>
      <c r="J91" s="1">
        <v>1.37</v>
      </c>
      <c r="K91" s="2">
        <v>37530</v>
      </c>
      <c r="L91" s="1">
        <v>1.39</v>
      </c>
      <c r="M91" s="2">
        <v>32234</v>
      </c>
      <c r="N91" s="1">
        <v>7.31</v>
      </c>
      <c r="O91" s="2">
        <v>32234</v>
      </c>
      <c r="P91" s="1">
        <v>8.1</v>
      </c>
      <c r="Q91" s="2">
        <v>32234</v>
      </c>
      <c r="R91" s="1">
        <v>8.43</v>
      </c>
      <c r="S91" s="2">
        <v>32964</v>
      </c>
      <c r="T91" s="1">
        <v>8.6999999999999993</v>
      </c>
      <c r="U91" s="2">
        <v>32234</v>
      </c>
      <c r="V91" s="1">
        <v>8.91</v>
      </c>
      <c r="W91" s="2">
        <v>41821</v>
      </c>
      <c r="X91" s="1">
        <v>3.01</v>
      </c>
      <c r="Y91" s="2">
        <v>35796</v>
      </c>
      <c r="Z91" s="1">
        <v>5.89</v>
      </c>
      <c r="AA91" s="2">
        <v>32234</v>
      </c>
      <c r="AB91" s="1">
        <v>4.3355199999999998</v>
      </c>
    </row>
    <row r="92" spans="1:28" x14ac:dyDescent="0.25">
      <c r="A92" s="2">
        <v>32325</v>
      </c>
      <c r="B92" s="1">
        <v>0.21</v>
      </c>
      <c r="C92" s="2">
        <v>32325</v>
      </c>
      <c r="D92" s="1">
        <v>3.8105500000000001</v>
      </c>
      <c r="E92" s="2">
        <v>32325</v>
      </c>
      <c r="F92" s="1">
        <v>5.5</v>
      </c>
      <c r="G92" s="2">
        <v>32325</v>
      </c>
      <c r="H92" s="1">
        <v>4.1713699999999996</v>
      </c>
      <c r="I92" s="2">
        <v>37622</v>
      </c>
      <c r="J92" s="1">
        <v>1.17</v>
      </c>
      <c r="K92" s="2">
        <v>37622</v>
      </c>
      <c r="L92" s="1">
        <v>1.19</v>
      </c>
      <c r="M92" s="2">
        <v>32325</v>
      </c>
      <c r="N92" s="1">
        <v>8.02</v>
      </c>
      <c r="O92" s="2">
        <v>32325</v>
      </c>
      <c r="P92" s="1">
        <v>8.6</v>
      </c>
      <c r="Q92" s="2">
        <v>32325</v>
      </c>
      <c r="R92" s="1">
        <v>8.77</v>
      </c>
      <c r="S92" s="2">
        <v>33055</v>
      </c>
      <c r="T92" s="1">
        <v>8.6199999999999992</v>
      </c>
      <c r="U92" s="2">
        <v>32325</v>
      </c>
      <c r="V92" s="1">
        <v>9.1</v>
      </c>
      <c r="W92" s="2">
        <v>41913</v>
      </c>
      <c r="X92" s="1">
        <v>2.69</v>
      </c>
      <c r="Y92" s="2">
        <v>35886</v>
      </c>
      <c r="Z92" s="1">
        <v>5.85</v>
      </c>
      <c r="AA92" s="2">
        <v>32325</v>
      </c>
      <c r="AB92" s="1">
        <v>4.5202299999999997</v>
      </c>
    </row>
    <row r="93" spans="1:28" x14ac:dyDescent="0.25">
      <c r="A93" s="2">
        <v>32417</v>
      </c>
      <c r="B93" s="1">
        <v>0.46</v>
      </c>
      <c r="C93" s="2">
        <v>32417</v>
      </c>
      <c r="D93" s="1">
        <v>3.78424</v>
      </c>
      <c r="E93" s="2">
        <v>32417</v>
      </c>
      <c r="F93" s="1">
        <v>5.3</v>
      </c>
      <c r="G93" s="2">
        <v>32417</v>
      </c>
      <c r="H93" s="1">
        <v>3.83711</v>
      </c>
      <c r="I93" s="2">
        <v>37712</v>
      </c>
      <c r="J93" s="1">
        <v>1.06</v>
      </c>
      <c r="K93" s="2">
        <v>37712</v>
      </c>
      <c r="L93" s="1">
        <v>1.07</v>
      </c>
      <c r="M93" s="2">
        <v>32417</v>
      </c>
      <c r="N93" s="1">
        <v>8.5299999999999994</v>
      </c>
      <c r="O93" s="2">
        <v>32417</v>
      </c>
      <c r="P93" s="1">
        <v>8.76</v>
      </c>
      <c r="Q93" s="2">
        <v>32417</v>
      </c>
      <c r="R93" s="1">
        <v>8.8000000000000007</v>
      </c>
      <c r="S93" s="2">
        <v>33147</v>
      </c>
      <c r="T93" s="1">
        <v>8.3000000000000007</v>
      </c>
      <c r="U93" s="2">
        <v>32417</v>
      </c>
      <c r="V93" s="1">
        <v>8.9600000000000009</v>
      </c>
      <c r="W93" s="2">
        <v>42005</v>
      </c>
      <c r="X93" s="1">
        <v>2.3199999999999998</v>
      </c>
      <c r="Y93" s="2">
        <v>35977</v>
      </c>
      <c r="Z93" s="1">
        <v>5.48</v>
      </c>
      <c r="AA93" s="2">
        <v>32417</v>
      </c>
      <c r="AB93" s="1">
        <v>4.5795199999999996</v>
      </c>
    </row>
    <row r="94" spans="1:28" x14ac:dyDescent="0.25">
      <c r="A94" s="2">
        <v>32509</v>
      </c>
      <c r="B94" s="1">
        <v>0.26</v>
      </c>
      <c r="C94" s="2">
        <v>32509</v>
      </c>
      <c r="D94" s="1">
        <v>4.1069399999999998</v>
      </c>
      <c r="E94" s="2">
        <v>32509</v>
      </c>
      <c r="F94" s="1">
        <v>5.2</v>
      </c>
      <c r="G94" s="2">
        <v>32509</v>
      </c>
      <c r="H94" s="1">
        <v>4.29772</v>
      </c>
      <c r="I94" s="2">
        <v>37803</v>
      </c>
      <c r="J94" s="1">
        <v>0.95</v>
      </c>
      <c r="K94" s="2">
        <v>37803</v>
      </c>
      <c r="L94" s="1">
        <v>1.02</v>
      </c>
      <c r="M94" s="2">
        <v>32509</v>
      </c>
      <c r="N94" s="1">
        <v>9.3000000000000007</v>
      </c>
      <c r="O94" s="2">
        <v>32509</v>
      </c>
      <c r="P94" s="1">
        <v>9.3800000000000008</v>
      </c>
      <c r="Q94" s="2">
        <v>32509</v>
      </c>
      <c r="R94" s="1">
        <v>9.32</v>
      </c>
      <c r="S94" s="2">
        <v>33239</v>
      </c>
      <c r="T94" s="1">
        <v>7.91</v>
      </c>
      <c r="U94" s="2">
        <v>32509</v>
      </c>
      <c r="V94" s="1">
        <v>9.2100000000000009</v>
      </c>
      <c r="W94" s="2">
        <v>42095</v>
      </c>
      <c r="X94" s="1">
        <v>2.62</v>
      </c>
      <c r="Y94" s="2">
        <v>36069</v>
      </c>
      <c r="Z94" s="1">
        <v>5.0999999999999996</v>
      </c>
      <c r="AA94" s="2">
        <v>32509</v>
      </c>
      <c r="AB94" s="1">
        <v>4.6723299999999997</v>
      </c>
    </row>
    <row r="95" spans="1:28" x14ac:dyDescent="0.25">
      <c r="A95" s="2">
        <v>32599</v>
      </c>
      <c r="B95" s="1">
        <v>-0.27</v>
      </c>
      <c r="C95" s="2">
        <v>32599</v>
      </c>
      <c r="D95" s="1">
        <v>4.1763300000000001</v>
      </c>
      <c r="E95" s="2">
        <v>32599</v>
      </c>
      <c r="F95" s="1">
        <v>5.2</v>
      </c>
      <c r="G95" s="2">
        <v>32599</v>
      </c>
      <c r="H95" s="1">
        <v>3.7469700000000001</v>
      </c>
      <c r="I95" s="2">
        <v>37895</v>
      </c>
      <c r="J95" s="1">
        <v>0.94</v>
      </c>
      <c r="K95" s="2">
        <v>37895</v>
      </c>
      <c r="L95" s="1">
        <v>1.02</v>
      </c>
      <c r="M95" s="2">
        <v>32599</v>
      </c>
      <c r="N95" s="1">
        <v>8.91</v>
      </c>
      <c r="O95" s="2">
        <v>32599</v>
      </c>
      <c r="P95" s="1">
        <v>8.9</v>
      </c>
      <c r="Q95" s="2">
        <v>32599</v>
      </c>
      <c r="R95" s="1">
        <v>8.82</v>
      </c>
      <c r="S95" s="2">
        <v>33329</v>
      </c>
      <c r="T95" s="1">
        <v>8.01</v>
      </c>
      <c r="U95" s="2">
        <v>32599</v>
      </c>
      <c r="V95" s="1">
        <v>8.76</v>
      </c>
      <c r="W95" s="2">
        <v>42186</v>
      </c>
      <c r="X95" s="1">
        <v>2.65</v>
      </c>
      <c r="Y95" s="2">
        <v>36161</v>
      </c>
      <c r="Z95" s="1">
        <v>5.38</v>
      </c>
      <c r="AA95" s="2">
        <v>32599</v>
      </c>
      <c r="AB95" s="1">
        <v>4.5358599999999996</v>
      </c>
    </row>
    <row r="96" spans="1:28" x14ac:dyDescent="0.25">
      <c r="A96" s="2">
        <v>32690</v>
      </c>
      <c r="B96" s="1">
        <v>-0.48</v>
      </c>
      <c r="C96" s="2">
        <v>32690</v>
      </c>
      <c r="D96" s="1">
        <v>3.7091699999999999</v>
      </c>
      <c r="E96" s="2">
        <v>32690</v>
      </c>
      <c r="F96" s="1">
        <v>5.2</v>
      </c>
      <c r="G96" s="2">
        <v>32690</v>
      </c>
      <c r="H96" s="1">
        <v>3.9207800000000002</v>
      </c>
      <c r="I96" s="2">
        <v>37987</v>
      </c>
      <c r="J96" s="1">
        <v>0.93</v>
      </c>
      <c r="K96" s="2">
        <v>37987</v>
      </c>
      <c r="L96" s="1">
        <v>1</v>
      </c>
      <c r="M96" s="2">
        <v>32690</v>
      </c>
      <c r="N96" s="1">
        <v>8.1</v>
      </c>
      <c r="O96" s="2">
        <v>32690</v>
      </c>
      <c r="P96" s="1">
        <v>8.08</v>
      </c>
      <c r="Q96" s="2">
        <v>32690</v>
      </c>
      <c r="R96" s="1">
        <v>8.0299999999999994</v>
      </c>
      <c r="S96" s="2">
        <v>33420</v>
      </c>
      <c r="T96" s="1">
        <v>7.8</v>
      </c>
      <c r="U96" s="2">
        <v>32690</v>
      </c>
      <c r="V96" s="1">
        <v>8.11</v>
      </c>
      <c r="W96" s="2">
        <v>42278</v>
      </c>
      <c r="X96" s="1">
        <v>2.6</v>
      </c>
      <c r="Y96" s="2">
        <v>36251</v>
      </c>
      <c r="Z96" s="1">
        <v>5.8</v>
      </c>
      <c r="AA96" s="2">
        <v>32690</v>
      </c>
      <c r="AB96" s="1">
        <v>4.3779199999999996</v>
      </c>
    </row>
    <row r="97" spans="1:28" x14ac:dyDescent="0.25">
      <c r="A97" s="2">
        <v>32782</v>
      </c>
      <c r="B97" s="1">
        <v>-0.21</v>
      </c>
      <c r="C97" s="2">
        <v>32782</v>
      </c>
      <c r="D97" s="1">
        <v>3.60012</v>
      </c>
      <c r="E97" s="2">
        <v>32782</v>
      </c>
      <c r="F97" s="1">
        <v>5.4</v>
      </c>
      <c r="G97" s="2">
        <v>32782</v>
      </c>
      <c r="H97" s="1">
        <v>2.7790400000000002</v>
      </c>
      <c r="I97" s="2">
        <v>38078</v>
      </c>
      <c r="J97" s="1">
        <v>1.1000000000000001</v>
      </c>
      <c r="K97" s="2">
        <v>38078</v>
      </c>
      <c r="L97" s="1">
        <v>1.36</v>
      </c>
      <c r="M97" s="2">
        <v>32782</v>
      </c>
      <c r="N97" s="1">
        <v>7.83</v>
      </c>
      <c r="O97" s="2">
        <v>32782</v>
      </c>
      <c r="P97" s="1">
        <v>7.86</v>
      </c>
      <c r="Q97" s="2">
        <v>32782</v>
      </c>
      <c r="R97" s="1">
        <v>7.84</v>
      </c>
      <c r="S97" s="2">
        <v>33512</v>
      </c>
      <c r="T97" s="1">
        <v>7</v>
      </c>
      <c r="U97" s="2">
        <v>32782</v>
      </c>
      <c r="V97" s="1">
        <v>7.91</v>
      </c>
      <c r="W97" s="2">
        <v>42370</v>
      </c>
      <c r="X97" s="1">
        <v>2.3199999999999998</v>
      </c>
      <c r="Y97" s="2">
        <v>36342</v>
      </c>
      <c r="Z97" s="1">
        <v>6.04</v>
      </c>
      <c r="AA97" s="2">
        <v>32782</v>
      </c>
      <c r="AB97" s="1">
        <v>4.3789800000000003</v>
      </c>
    </row>
    <row r="98" spans="1:28" x14ac:dyDescent="0.25">
      <c r="A98" s="2">
        <v>32874</v>
      </c>
      <c r="B98" s="1">
        <v>0.1</v>
      </c>
      <c r="C98" s="2">
        <v>32874</v>
      </c>
      <c r="D98" s="1">
        <v>3.6050399999999998</v>
      </c>
      <c r="E98" s="2">
        <v>32874</v>
      </c>
      <c r="F98" s="1">
        <v>5.3</v>
      </c>
      <c r="G98" s="2">
        <v>32874</v>
      </c>
      <c r="H98" s="1">
        <v>2.8674200000000001</v>
      </c>
      <c r="I98" s="2">
        <v>38169</v>
      </c>
      <c r="J98" s="1">
        <v>1.51</v>
      </c>
      <c r="K98" s="2">
        <v>38169</v>
      </c>
      <c r="L98" s="1">
        <v>1.79</v>
      </c>
      <c r="M98" s="2">
        <v>32874</v>
      </c>
      <c r="N98" s="1">
        <v>8.1300000000000008</v>
      </c>
      <c r="O98" s="2">
        <v>32874</v>
      </c>
      <c r="P98" s="1">
        <v>8.39</v>
      </c>
      <c r="Q98" s="2">
        <v>32874</v>
      </c>
      <c r="R98" s="1">
        <v>8.3800000000000008</v>
      </c>
      <c r="S98" s="2">
        <v>33604</v>
      </c>
      <c r="T98" s="1">
        <v>6.98</v>
      </c>
      <c r="U98" s="2">
        <v>32874</v>
      </c>
      <c r="V98" s="1">
        <v>8.42</v>
      </c>
      <c r="W98" s="2">
        <v>42461</v>
      </c>
      <c r="X98" s="1">
        <v>2.15</v>
      </c>
      <c r="Y98" s="2">
        <v>36434</v>
      </c>
      <c r="Z98" s="1">
        <v>6.26</v>
      </c>
      <c r="AA98" s="2">
        <v>32874</v>
      </c>
      <c r="AB98" s="1">
        <v>4.5961299999999996</v>
      </c>
    </row>
    <row r="99" spans="1:28" x14ac:dyDescent="0.25">
      <c r="A99" s="2">
        <v>32964</v>
      </c>
      <c r="B99" s="1">
        <v>-0.23</v>
      </c>
      <c r="C99" s="2">
        <v>32964</v>
      </c>
      <c r="D99" s="1">
        <v>3.6024099999999999</v>
      </c>
      <c r="E99" s="2">
        <v>32964</v>
      </c>
      <c r="F99" s="1">
        <v>5.3</v>
      </c>
      <c r="G99" s="2">
        <v>32964</v>
      </c>
      <c r="H99" s="1">
        <v>2.45947</v>
      </c>
      <c r="I99" s="2">
        <v>38261</v>
      </c>
      <c r="J99" s="1">
        <v>2.0499999999999998</v>
      </c>
      <c r="K99" s="2">
        <v>38261</v>
      </c>
      <c r="L99" s="1">
        <v>2.2999999999999998</v>
      </c>
      <c r="M99" s="2">
        <v>32964</v>
      </c>
      <c r="N99" s="1">
        <v>8.27</v>
      </c>
      <c r="O99" s="2">
        <v>32964</v>
      </c>
      <c r="P99" s="1">
        <v>8.6199999999999992</v>
      </c>
      <c r="Q99" s="2">
        <v>32964</v>
      </c>
      <c r="R99" s="1">
        <v>8.64</v>
      </c>
      <c r="S99" s="2">
        <v>33695</v>
      </c>
      <c r="T99" s="1">
        <v>7.04</v>
      </c>
      <c r="U99" s="2">
        <v>32964</v>
      </c>
      <c r="V99" s="1">
        <v>8.67</v>
      </c>
      <c r="W99" s="2">
        <v>42552</v>
      </c>
      <c r="X99" s="1">
        <v>1.91</v>
      </c>
      <c r="Y99" s="2">
        <v>36526</v>
      </c>
      <c r="Z99" s="1">
        <v>6.29</v>
      </c>
      <c r="AA99" s="2">
        <v>32964</v>
      </c>
      <c r="AB99" s="1">
        <v>4.8324199999999999</v>
      </c>
    </row>
    <row r="100" spans="1:28" x14ac:dyDescent="0.25">
      <c r="A100" s="2">
        <v>33055</v>
      </c>
      <c r="B100" s="1">
        <v>-0.57999999999999996</v>
      </c>
      <c r="C100" s="2">
        <v>33055</v>
      </c>
      <c r="D100" s="1">
        <v>3.7759800000000001</v>
      </c>
      <c r="E100" s="2">
        <v>33055</v>
      </c>
      <c r="F100" s="1">
        <v>5.7</v>
      </c>
      <c r="G100" s="2">
        <v>33055</v>
      </c>
      <c r="H100" s="1">
        <v>1.7256400000000001</v>
      </c>
      <c r="I100" s="2">
        <v>38353</v>
      </c>
      <c r="J100" s="1">
        <v>2.59</v>
      </c>
      <c r="K100" s="2">
        <v>38353</v>
      </c>
      <c r="L100" s="1">
        <v>2.88</v>
      </c>
      <c r="M100" s="2">
        <v>33055</v>
      </c>
      <c r="N100" s="1">
        <v>7.83</v>
      </c>
      <c r="O100" s="2">
        <v>33055</v>
      </c>
      <c r="P100" s="1">
        <v>8.25</v>
      </c>
      <c r="Q100" s="2">
        <v>33055</v>
      </c>
      <c r="R100" s="1">
        <v>8.42</v>
      </c>
      <c r="S100" s="2">
        <v>33786</v>
      </c>
      <c r="T100" s="1">
        <v>6.15</v>
      </c>
      <c r="U100" s="2">
        <v>33055</v>
      </c>
      <c r="V100" s="1">
        <v>8.6999999999999993</v>
      </c>
      <c r="W100" s="2">
        <v>42644</v>
      </c>
      <c r="X100" s="1">
        <v>2.52</v>
      </c>
      <c r="Y100" s="2">
        <v>36617</v>
      </c>
      <c r="Z100" s="1">
        <v>5.98</v>
      </c>
      <c r="AA100" s="2">
        <v>33055</v>
      </c>
      <c r="AB100" s="1">
        <v>5.3785499999999997</v>
      </c>
    </row>
    <row r="101" spans="1:28" x14ac:dyDescent="0.25">
      <c r="A101" s="2">
        <v>33147</v>
      </c>
      <c r="B101" s="1">
        <v>-1.43</v>
      </c>
      <c r="C101" s="2">
        <v>33147</v>
      </c>
      <c r="D101" s="1">
        <v>3.8389500000000001</v>
      </c>
      <c r="E101" s="2">
        <v>33147</v>
      </c>
      <c r="F101" s="1">
        <v>6.1</v>
      </c>
      <c r="G101" s="2">
        <v>33147</v>
      </c>
      <c r="H101" s="1">
        <v>0.64631000000000005</v>
      </c>
      <c r="I101" s="2">
        <v>38443</v>
      </c>
      <c r="J101" s="1">
        <v>2.93</v>
      </c>
      <c r="K101" s="2">
        <v>38443</v>
      </c>
      <c r="L101" s="1">
        <v>3.18</v>
      </c>
      <c r="M101" s="2">
        <v>33147</v>
      </c>
      <c r="N101" s="1">
        <v>7.31</v>
      </c>
      <c r="O101" s="2">
        <v>33147</v>
      </c>
      <c r="P101" s="1">
        <v>7.77</v>
      </c>
      <c r="Q101" s="2">
        <v>33147</v>
      </c>
      <c r="R101" s="1">
        <v>8.0399999999999991</v>
      </c>
      <c r="S101" s="2">
        <v>33878</v>
      </c>
      <c r="T101" s="1">
        <v>6.36</v>
      </c>
      <c r="U101" s="2">
        <v>33147</v>
      </c>
      <c r="V101" s="1">
        <v>8.41</v>
      </c>
      <c r="W101" s="2">
        <v>42736</v>
      </c>
      <c r="X101" s="1" t="e">
        <f>NA()</f>
        <v>#N/A</v>
      </c>
      <c r="Y101" s="2">
        <v>36708</v>
      </c>
      <c r="Z101" s="1">
        <v>5.79</v>
      </c>
      <c r="AA101" s="2">
        <v>33147</v>
      </c>
      <c r="AB101" s="1">
        <v>5.31426</v>
      </c>
    </row>
    <row r="102" spans="1:28" x14ac:dyDescent="0.25">
      <c r="A102" s="2">
        <v>33239</v>
      </c>
      <c r="B102" s="1">
        <v>-1.6</v>
      </c>
      <c r="C102" s="2">
        <v>33239</v>
      </c>
      <c r="D102" s="1">
        <v>3.7286800000000002</v>
      </c>
      <c r="E102" s="2">
        <v>33239</v>
      </c>
      <c r="F102" s="1">
        <v>6.6</v>
      </c>
      <c r="G102" s="2">
        <v>33239</v>
      </c>
      <c r="H102" s="1">
        <v>-0.91091</v>
      </c>
      <c r="I102" s="2">
        <v>38534</v>
      </c>
      <c r="J102" s="1">
        <v>3.44</v>
      </c>
      <c r="K102" s="2">
        <v>38534</v>
      </c>
      <c r="L102" s="1">
        <v>3.71</v>
      </c>
      <c r="M102" s="2">
        <v>33239</v>
      </c>
      <c r="N102" s="1">
        <v>6.44</v>
      </c>
      <c r="O102" s="2">
        <v>33239</v>
      </c>
      <c r="P102" s="1">
        <v>7.27</v>
      </c>
      <c r="Q102" s="2">
        <v>33239</v>
      </c>
      <c r="R102" s="1">
        <v>7.65</v>
      </c>
      <c r="S102" s="2">
        <v>33970</v>
      </c>
      <c r="T102" s="1">
        <v>5.91</v>
      </c>
      <c r="U102" s="2">
        <v>33239</v>
      </c>
      <c r="V102" s="1">
        <v>8.02</v>
      </c>
      <c r="Y102" s="2">
        <v>36800</v>
      </c>
      <c r="Z102" s="1">
        <v>5.69</v>
      </c>
      <c r="AA102" s="2">
        <v>33239</v>
      </c>
      <c r="AB102" s="1">
        <v>5.4983500000000003</v>
      </c>
    </row>
    <row r="103" spans="1:28" x14ac:dyDescent="0.25">
      <c r="A103" s="2">
        <v>33329</v>
      </c>
      <c r="B103" s="1">
        <v>-0.63</v>
      </c>
      <c r="C103" s="2">
        <v>33329</v>
      </c>
      <c r="D103" s="1">
        <v>3.3734199999999999</v>
      </c>
      <c r="E103" s="2">
        <v>33329</v>
      </c>
      <c r="F103" s="1">
        <v>6.8</v>
      </c>
      <c r="G103" s="2">
        <v>33329</v>
      </c>
      <c r="H103" s="1">
        <v>-0.52663000000000004</v>
      </c>
      <c r="I103" s="2">
        <v>38626</v>
      </c>
      <c r="J103" s="1">
        <v>3.91</v>
      </c>
      <c r="K103" s="2">
        <v>38626</v>
      </c>
      <c r="L103" s="1">
        <v>4.25</v>
      </c>
      <c r="M103" s="2">
        <v>33329</v>
      </c>
      <c r="N103" s="1">
        <v>6.24</v>
      </c>
      <c r="O103" s="2">
        <v>33329</v>
      </c>
      <c r="P103" s="1">
        <v>7.24</v>
      </c>
      <c r="Q103" s="2">
        <v>33329</v>
      </c>
      <c r="R103" s="1">
        <v>7.77</v>
      </c>
      <c r="S103" s="2">
        <v>34060</v>
      </c>
      <c r="T103" s="1">
        <v>5.62</v>
      </c>
      <c r="U103" s="2">
        <v>33329</v>
      </c>
      <c r="V103" s="1">
        <v>8.1300000000000008</v>
      </c>
      <c r="Y103" s="2">
        <v>36892</v>
      </c>
      <c r="Z103" s="1">
        <v>5.44</v>
      </c>
      <c r="AA103" s="2">
        <v>33329</v>
      </c>
      <c r="AB103" s="1">
        <v>5.0803000000000003</v>
      </c>
    </row>
    <row r="104" spans="1:28" x14ac:dyDescent="0.25">
      <c r="A104" s="2">
        <v>33420</v>
      </c>
      <c r="B104" s="1">
        <v>-0.12</v>
      </c>
      <c r="C104" s="2">
        <v>33420</v>
      </c>
      <c r="D104" s="1">
        <v>3.21095</v>
      </c>
      <c r="E104" s="2">
        <v>33420</v>
      </c>
      <c r="F104" s="1">
        <v>6.9</v>
      </c>
      <c r="G104" s="2">
        <v>33420</v>
      </c>
      <c r="H104" s="1">
        <v>-7.3459999999999998E-2</v>
      </c>
      <c r="I104" s="2">
        <v>38718</v>
      </c>
      <c r="J104" s="1">
        <v>4.51</v>
      </c>
      <c r="K104" s="2">
        <v>38718</v>
      </c>
      <c r="L104" s="1">
        <v>4.66</v>
      </c>
      <c r="M104" s="2">
        <v>33420</v>
      </c>
      <c r="N104" s="1">
        <v>5.9</v>
      </c>
      <c r="O104" s="2">
        <v>33420</v>
      </c>
      <c r="P104" s="1">
        <v>6.9</v>
      </c>
      <c r="Q104" s="2">
        <v>33420</v>
      </c>
      <c r="R104" s="1">
        <v>7.5</v>
      </c>
      <c r="S104" s="2">
        <v>34151</v>
      </c>
      <c r="T104" s="1">
        <v>5.3</v>
      </c>
      <c r="U104" s="2">
        <v>33420</v>
      </c>
      <c r="V104" s="1">
        <v>7.95</v>
      </c>
      <c r="Y104" s="2">
        <v>36982</v>
      </c>
      <c r="Z104" s="1">
        <v>5.7</v>
      </c>
      <c r="AA104" s="2">
        <v>33420</v>
      </c>
      <c r="AB104" s="1">
        <v>4.6644699999999997</v>
      </c>
    </row>
    <row r="105" spans="1:28" x14ac:dyDescent="0.25">
      <c r="A105" s="2">
        <v>33512</v>
      </c>
      <c r="B105" s="1">
        <v>-0.45</v>
      </c>
      <c r="C105" s="2">
        <v>33512</v>
      </c>
      <c r="D105" s="1">
        <v>2.9886699999999999</v>
      </c>
      <c r="E105" s="2">
        <v>33512</v>
      </c>
      <c r="F105" s="1">
        <v>7.1</v>
      </c>
      <c r="G105" s="2">
        <v>33512</v>
      </c>
      <c r="H105" s="1">
        <v>1.2237</v>
      </c>
      <c r="I105" s="2">
        <v>38808</v>
      </c>
      <c r="J105" s="1">
        <v>4.83</v>
      </c>
      <c r="K105" s="2">
        <v>38808</v>
      </c>
      <c r="L105" s="1">
        <v>5.03</v>
      </c>
      <c r="M105" s="2">
        <v>33512</v>
      </c>
      <c r="N105" s="1">
        <v>4.87</v>
      </c>
      <c r="O105" s="2">
        <v>33512</v>
      </c>
      <c r="P105" s="1">
        <v>5.85</v>
      </c>
      <c r="Q105" s="2">
        <v>33512</v>
      </c>
      <c r="R105" s="1">
        <v>6.56</v>
      </c>
      <c r="S105" s="2">
        <v>34243</v>
      </c>
      <c r="T105" s="1">
        <v>5.33</v>
      </c>
      <c r="U105" s="2">
        <v>33512</v>
      </c>
      <c r="V105" s="1">
        <v>7.35</v>
      </c>
      <c r="Y105" s="2">
        <v>37073</v>
      </c>
      <c r="Z105" s="1">
        <v>5.53</v>
      </c>
      <c r="AA105" s="2">
        <v>33512</v>
      </c>
      <c r="AB105" s="1">
        <v>4.4420500000000001</v>
      </c>
    </row>
    <row r="106" spans="1:28" x14ac:dyDescent="0.25">
      <c r="A106" s="2">
        <v>33604</v>
      </c>
      <c r="B106" s="1">
        <v>-0.37</v>
      </c>
      <c r="C106" s="2">
        <v>33604</v>
      </c>
      <c r="D106" s="1">
        <v>2.4100999999999999</v>
      </c>
      <c r="E106" s="2">
        <v>33604</v>
      </c>
      <c r="F106" s="1">
        <v>7.4</v>
      </c>
      <c r="G106" s="2">
        <v>33604</v>
      </c>
      <c r="H106" s="1">
        <v>2.9033600000000002</v>
      </c>
      <c r="I106" s="2">
        <v>38899</v>
      </c>
      <c r="J106" s="1">
        <v>5.04</v>
      </c>
      <c r="K106" s="2">
        <v>38899</v>
      </c>
      <c r="L106" s="1">
        <v>5.17</v>
      </c>
      <c r="M106" s="2">
        <v>33604</v>
      </c>
      <c r="N106" s="1">
        <v>4.3600000000000003</v>
      </c>
      <c r="O106" s="2">
        <v>33604</v>
      </c>
      <c r="P106" s="1">
        <v>5.77</v>
      </c>
      <c r="Q106" s="2">
        <v>33604</v>
      </c>
      <c r="R106" s="1">
        <v>6.59</v>
      </c>
      <c r="S106" s="2">
        <v>34335</v>
      </c>
      <c r="T106" s="1">
        <v>5.83</v>
      </c>
      <c r="U106" s="2">
        <v>33604</v>
      </c>
      <c r="V106" s="1">
        <v>7.31</v>
      </c>
      <c r="Y106" s="2">
        <v>37165</v>
      </c>
      <c r="Z106" s="1">
        <v>5.3</v>
      </c>
      <c r="AA106" s="2">
        <v>33604</v>
      </c>
      <c r="AB106" s="1">
        <v>3.8553000000000002</v>
      </c>
    </row>
    <row r="107" spans="1:28" x14ac:dyDescent="0.25">
      <c r="A107" s="2">
        <v>33695</v>
      </c>
      <c r="B107" s="1">
        <v>0.2</v>
      </c>
      <c r="C107" s="2">
        <v>33695</v>
      </c>
      <c r="D107" s="1">
        <v>2.3616999999999999</v>
      </c>
      <c r="E107" s="2">
        <v>33695</v>
      </c>
      <c r="F107" s="1">
        <v>7.6</v>
      </c>
      <c r="G107" s="2">
        <v>33695</v>
      </c>
      <c r="H107" s="1">
        <v>3.2358099999999999</v>
      </c>
      <c r="I107" s="2">
        <v>38991</v>
      </c>
      <c r="J107" s="1">
        <v>5.03</v>
      </c>
      <c r="K107" s="2">
        <v>38991</v>
      </c>
      <c r="L107" s="1">
        <v>5.1100000000000003</v>
      </c>
      <c r="M107" s="2">
        <v>33695</v>
      </c>
      <c r="N107" s="1">
        <v>4.22</v>
      </c>
      <c r="O107" s="2">
        <v>33695</v>
      </c>
      <c r="P107" s="1">
        <v>5.78</v>
      </c>
      <c r="Q107" s="2">
        <v>33695</v>
      </c>
      <c r="R107" s="1">
        <v>6.65</v>
      </c>
      <c r="S107" s="2">
        <v>34425</v>
      </c>
      <c r="T107" s="1">
        <v>6.91</v>
      </c>
      <c r="U107" s="2">
        <v>33695</v>
      </c>
      <c r="V107" s="1">
        <v>7.38</v>
      </c>
      <c r="Y107" s="2">
        <v>37257</v>
      </c>
      <c r="Z107" s="1">
        <v>5.43</v>
      </c>
      <c r="AA107" s="2">
        <v>33695</v>
      </c>
      <c r="AB107" s="1">
        <v>3.8207599999999999</v>
      </c>
    </row>
    <row r="108" spans="1:28" x14ac:dyDescent="0.25">
      <c r="A108" s="2">
        <v>33786</v>
      </c>
      <c r="B108" s="1">
        <v>-0.05</v>
      </c>
      <c r="C108" s="2">
        <v>33786</v>
      </c>
      <c r="D108" s="1">
        <v>2.0990600000000001</v>
      </c>
      <c r="E108" s="2">
        <v>33786</v>
      </c>
      <c r="F108" s="1">
        <v>7.6</v>
      </c>
      <c r="G108" s="2">
        <v>33786</v>
      </c>
      <c r="H108" s="1">
        <v>3.74166</v>
      </c>
      <c r="I108" s="2">
        <v>39083</v>
      </c>
      <c r="J108" s="1">
        <v>5.1100000000000003</v>
      </c>
      <c r="K108" s="2">
        <v>39083</v>
      </c>
      <c r="L108" s="1">
        <v>5.13</v>
      </c>
      <c r="M108" s="2">
        <v>33786</v>
      </c>
      <c r="N108" s="1">
        <v>3.42</v>
      </c>
      <c r="O108" s="2">
        <v>33786</v>
      </c>
      <c r="P108" s="1">
        <v>4.6900000000000004</v>
      </c>
      <c r="Q108" s="2">
        <v>33786</v>
      </c>
      <c r="R108" s="1">
        <v>5.61</v>
      </c>
      <c r="S108" s="2">
        <v>34516</v>
      </c>
      <c r="T108" s="1">
        <v>7.15</v>
      </c>
      <c r="U108" s="2">
        <v>33786</v>
      </c>
      <c r="V108" s="1">
        <v>6.62</v>
      </c>
      <c r="Y108" s="2">
        <v>37347</v>
      </c>
      <c r="Z108" s="1" t="e">
        <f>NA()</f>
        <v>#N/A</v>
      </c>
      <c r="AA108" s="2">
        <v>33786</v>
      </c>
      <c r="AB108" s="1">
        <v>3.4997600000000002</v>
      </c>
    </row>
    <row r="109" spans="1:28" x14ac:dyDescent="0.25">
      <c r="A109" s="2">
        <v>33878</v>
      </c>
      <c r="B109" s="1">
        <v>0.1</v>
      </c>
      <c r="C109" s="2">
        <v>33878</v>
      </c>
      <c r="D109" s="1">
        <v>2.23712</v>
      </c>
      <c r="E109" s="2">
        <v>33878</v>
      </c>
      <c r="F109" s="1">
        <v>7.4</v>
      </c>
      <c r="G109" s="2">
        <v>33878</v>
      </c>
      <c r="H109" s="1">
        <v>4.3265599999999997</v>
      </c>
      <c r="I109" s="2">
        <v>39173</v>
      </c>
      <c r="J109" s="1">
        <v>4.87</v>
      </c>
      <c r="K109" s="2">
        <v>39173</v>
      </c>
      <c r="L109" s="1">
        <v>5</v>
      </c>
      <c r="M109" s="2">
        <v>33878</v>
      </c>
      <c r="N109" s="1">
        <v>3.56</v>
      </c>
      <c r="O109" s="2">
        <v>33878</v>
      </c>
      <c r="P109" s="1">
        <v>5</v>
      </c>
      <c r="Q109" s="2">
        <v>33878</v>
      </c>
      <c r="R109" s="1">
        <v>5.9</v>
      </c>
      <c r="S109" s="2">
        <v>34608</v>
      </c>
      <c r="T109" s="1">
        <v>7.74</v>
      </c>
      <c r="U109" s="2">
        <v>33878</v>
      </c>
      <c r="V109" s="1">
        <v>6.74</v>
      </c>
      <c r="Y109" s="2">
        <v>37438</v>
      </c>
      <c r="Z109" s="1" t="e">
        <f>NA()</f>
        <v>#N/A</v>
      </c>
      <c r="AA109" s="2">
        <v>33878</v>
      </c>
      <c r="AB109" s="1">
        <v>3.4674100000000001</v>
      </c>
    </row>
    <row r="110" spans="1:28" x14ac:dyDescent="0.25">
      <c r="A110" s="2">
        <v>33970</v>
      </c>
      <c r="B110" s="1">
        <v>0.25</v>
      </c>
      <c r="C110" s="2">
        <v>33970</v>
      </c>
      <c r="D110" s="1">
        <v>2.3791099999999998</v>
      </c>
      <c r="E110" s="2">
        <v>33970</v>
      </c>
      <c r="F110" s="1">
        <v>7.1</v>
      </c>
      <c r="G110" s="2">
        <v>33970</v>
      </c>
      <c r="H110" s="1">
        <v>3.3004500000000001</v>
      </c>
      <c r="I110" s="2">
        <v>39264</v>
      </c>
      <c r="J110" s="1">
        <v>4.43</v>
      </c>
      <c r="K110" s="2">
        <v>39264</v>
      </c>
      <c r="L110" s="1">
        <v>4.6100000000000003</v>
      </c>
      <c r="M110" s="2">
        <v>33970</v>
      </c>
      <c r="N110" s="1">
        <v>3.4</v>
      </c>
      <c r="O110" s="2">
        <v>33970</v>
      </c>
      <c r="P110" s="1">
        <v>4.62</v>
      </c>
      <c r="Q110" s="2">
        <v>33970</v>
      </c>
      <c r="R110" s="1">
        <v>5.47</v>
      </c>
      <c r="S110" s="2">
        <v>34700</v>
      </c>
      <c r="T110" s="1">
        <v>7.44</v>
      </c>
      <c r="U110" s="2">
        <v>33970</v>
      </c>
      <c r="V110" s="1">
        <v>6.26</v>
      </c>
      <c r="Y110" s="2">
        <v>37530</v>
      </c>
      <c r="Z110" s="1" t="e">
        <f>NA()</f>
        <v>#N/A</v>
      </c>
      <c r="AA110" s="2">
        <v>33970</v>
      </c>
      <c r="AB110" s="1">
        <v>3.4598900000000001</v>
      </c>
    </row>
    <row r="111" spans="1:28" x14ac:dyDescent="0.25">
      <c r="A111" s="2">
        <v>34060</v>
      </c>
      <c r="B111" s="1">
        <v>-0.02</v>
      </c>
      <c r="C111" s="2">
        <v>34060</v>
      </c>
      <c r="D111" s="1">
        <v>2.3484099999999999</v>
      </c>
      <c r="E111" s="2">
        <v>34060</v>
      </c>
      <c r="F111" s="1">
        <v>7.1</v>
      </c>
      <c r="G111" s="2">
        <v>34060</v>
      </c>
      <c r="H111" s="1">
        <v>2.7820200000000002</v>
      </c>
      <c r="I111" s="2">
        <v>39356</v>
      </c>
      <c r="J111" s="1">
        <v>3.49</v>
      </c>
      <c r="K111" s="2">
        <v>39356</v>
      </c>
      <c r="L111" s="1">
        <v>3.71</v>
      </c>
      <c r="M111" s="2">
        <v>34060</v>
      </c>
      <c r="N111" s="1">
        <v>3.38</v>
      </c>
      <c r="O111" s="2">
        <v>34060</v>
      </c>
      <c r="P111" s="1">
        <v>4.41</v>
      </c>
      <c r="Q111" s="2">
        <v>34060</v>
      </c>
      <c r="R111" s="1">
        <v>5.18</v>
      </c>
      <c r="S111" s="2">
        <v>34790</v>
      </c>
      <c r="T111" s="1">
        <v>6.48</v>
      </c>
      <c r="U111" s="2">
        <v>34060</v>
      </c>
      <c r="V111" s="1">
        <v>5.99</v>
      </c>
      <c r="Y111" s="2">
        <v>37622</v>
      </c>
      <c r="Z111" s="1" t="e">
        <f>NA()</f>
        <v>#N/A</v>
      </c>
      <c r="AA111" s="2">
        <v>34060</v>
      </c>
      <c r="AB111" s="1">
        <v>3.43072</v>
      </c>
    </row>
    <row r="112" spans="1:28" x14ac:dyDescent="0.25">
      <c r="A112" s="2">
        <v>34151</v>
      </c>
      <c r="B112" s="1">
        <v>0.05</v>
      </c>
      <c r="C112" s="2">
        <v>34151</v>
      </c>
      <c r="D112" s="1">
        <v>2.4772699999999999</v>
      </c>
      <c r="E112" s="2">
        <v>34151</v>
      </c>
      <c r="F112" s="1">
        <v>6.8</v>
      </c>
      <c r="G112" s="2">
        <v>34151</v>
      </c>
      <c r="H112" s="1">
        <v>2.2881499999999999</v>
      </c>
      <c r="I112" s="2">
        <v>39448</v>
      </c>
      <c r="J112" s="1">
        <v>2.1</v>
      </c>
      <c r="K112" s="2">
        <v>39448</v>
      </c>
      <c r="L112" s="1">
        <v>2.16</v>
      </c>
      <c r="M112" s="2">
        <v>34151</v>
      </c>
      <c r="N112" s="1">
        <v>3.43</v>
      </c>
      <c r="O112" s="2">
        <v>34151</v>
      </c>
      <c r="P112" s="1">
        <v>4.32</v>
      </c>
      <c r="Q112" s="2">
        <v>34151</v>
      </c>
      <c r="R112" s="1">
        <v>4.95</v>
      </c>
      <c r="S112" s="2">
        <v>34881</v>
      </c>
      <c r="T112" s="1">
        <v>6.26</v>
      </c>
      <c r="U112" s="2">
        <v>34151</v>
      </c>
      <c r="V112" s="1">
        <v>5.62</v>
      </c>
      <c r="Y112" s="2">
        <v>37712</v>
      </c>
      <c r="Z112" s="1" t="e">
        <f>NA()</f>
        <v>#N/A</v>
      </c>
      <c r="AA112" s="2">
        <v>34151</v>
      </c>
      <c r="AB112" s="1">
        <v>3.2461600000000002</v>
      </c>
    </row>
    <row r="113" spans="1:28" x14ac:dyDescent="0.25">
      <c r="A113" s="2">
        <v>34243</v>
      </c>
      <c r="B113" s="1">
        <v>0.46</v>
      </c>
      <c r="C113" s="2">
        <v>34243</v>
      </c>
      <c r="D113" s="1">
        <v>2.3201900000000002</v>
      </c>
      <c r="E113" s="2">
        <v>34243</v>
      </c>
      <c r="F113" s="1">
        <v>6.6</v>
      </c>
      <c r="G113" s="2">
        <v>34243</v>
      </c>
      <c r="H113" s="1">
        <v>2.6258400000000002</v>
      </c>
      <c r="I113" s="2">
        <v>39539</v>
      </c>
      <c r="J113" s="1">
        <v>1.65</v>
      </c>
      <c r="K113" s="2">
        <v>39539</v>
      </c>
      <c r="L113" s="1">
        <v>1.87</v>
      </c>
      <c r="M113" s="2">
        <v>34243</v>
      </c>
      <c r="N113" s="1">
        <v>3.53</v>
      </c>
      <c r="O113" s="2">
        <v>34243</v>
      </c>
      <c r="P113" s="1">
        <v>4.41</v>
      </c>
      <c r="Q113" s="2">
        <v>34243</v>
      </c>
      <c r="R113" s="1">
        <v>4.9800000000000004</v>
      </c>
      <c r="S113" s="2">
        <v>34973</v>
      </c>
      <c r="T113" s="1">
        <v>5.81</v>
      </c>
      <c r="U113" s="2">
        <v>34243</v>
      </c>
      <c r="V113" s="1">
        <v>5.62</v>
      </c>
      <c r="Y113" s="2">
        <v>37803</v>
      </c>
      <c r="Z113" s="1" t="e">
        <f>NA()</f>
        <v>#N/A</v>
      </c>
      <c r="AA113" s="2">
        <v>34243</v>
      </c>
      <c r="AB113" s="1">
        <v>3.1280199999999998</v>
      </c>
    </row>
    <row r="114" spans="1:28" x14ac:dyDescent="0.25">
      <c r="A114" s="2">
        <v>34335</v>
      </c>
      <c r="B114" s="1">
        <v>0.46</v>
      </c>
      <c r="C114" s="2">
        <v>34335</v>
      </c>
      <c r="D114" s="1">
        <v>2.2344499999999998</v>
      </c>
      <c r="E114" s="2">
        <v>34335</v>
      </c>
      <c r="F114" s="1">
        <v>6.6</v>
      </c>
      <c r="G114" s="2">
        <v>34335</v>
      </c>
      <c r="H114" s="1">
        <v>3.43906</v>
      </c>
      <c r="I114" s="2">
        <v>39630</v>
      </c>
      <c r="J114" s="1">
        <v>1.52</v>
      </c>
      <c r="K114" s="2">
        <v>39630</v>
      </c>
      <c r="L114" s="1">
        <v>1.86</v>
      </c>
      <c r="M114" s="2">
        <v>34335</v>
      </c>
      <c r="N114" s="1">
        <v>3.93</v>
      </c>
      <c r="O114" s="2">
        <v>34335</v>
      </c>
      <c r="P114" s="1">
        <v>4.93</v>
      </c>
      <c r="Q114" s="2">
        <v>34335</v>
      </c>
      <c r="R114" s="1">
        <v>5.5</v>
      </c>
      <c r="S114" s="2">
        <v>35065</v>
      </c>
      <c r="T114" s="1">
        <v>5.79</v>
      </c>
      <c r="U114" s="2">
        <v>34335</v>
      </c>
      <c r="V114" s="1">
        <v>6.09</v>
      </c>
      <c r="Y114" s="2">
        <v>37895</v>
      </c>
      <c r="Z114" s="1" t="e">
        <f>NA()</f>
        <v>#N/A</v>
      </c>
      <c r="AA114" s="2">
        <v>34335</v>
      </c>
      <c r="AB114" s="1">
        <v>2.9016600000000001</v>
      </c>
    </row>
    <row r="115" spans="1:28" x14ac:dyDescent="0.25">
      <c r="A115" s="2">
        <v>34425</v>
      </c>
      <c r="B115" s="1">
        <v>0.74</v>
      </c>
      <c r="C115" s="2">
        <v>34425</v>
      </c>
      <c r="D115" s="1">
        <v>2.1237900000000001</v>
      </c>
      <c r="E115" s="2">
        <v>34425</v>
      </c>
      <c r="F115" s="1">
        <v>6.2</v>
      </c>
      <c r="G115" s="2">
        <v>34425</v>
      </c>
      <c r="H115" s="1">
        <v>4.2330800000000002</v>
      </c>
      <c r="I115" s="2">
        <v>39722</v>
      </c>
      <c r="J115" s="1">
        <v>0.31</v>
      </c>
      <c r="K115" s="2">
        <v>39722</v>
      </c>
      <c r="L115" s="1">
        <v>0.74</v>
      </c>
      <c r="M115" s="2">
        <v>34425</v>
      </c>
      <c r="N115" s="1">
        <v>5.14</v>
      </c>
      <c r="O115" s="2">
        <v>34425</v>
      </c>
      <c r="P115" s="1">
        <v>6.21</v>
      </c>
      <c r="Q115" s="2">
        <v>34425</v>
      </c>
      <c r="R115" s="1">
        <v>6.67</v>
      </c>
      <c r="S115" s="2">
        <v>35156</v>
      </c>
      <c r="T115" s="1">
        <v>6.65</v>
      </c>
      <c r="U115" s="2">
        <v>34425</v>
      </c>
      <c r="V115" s="1">
        <v>7.09</v>
      </c>
      <c r="Y115" s="2">
        <v>37987</v>
      </c>
      <c r="Z115" s="1" t="e">
        <f>NA()</f>
        <v>#N/A</v>
      </c>
      <c r="AA115" s="2">
        <v>34425</v>
      </c>
      <c r="AB115" s="1">
        <v>2.7450000000000001</v>
      </c>
    </row>
    <row r="116" spans="1:28" x14ac:dyDescent="0.25">
      <c r="A116" s="2">
        <v>34516</v>
      </c>
      <c r="B116" s="1">
        <v>0.57999999999999996</v>
      </c>
      <c r="C116" s="2">
        <v>34516</v>
      </c>
      <c r="D116" s="1">
        <v>2.0613999999999999</v>
      </c>
      <c r="E116" s="2">
        <v>34516</v>
      </c>
      <c r="F116" s="1">
        <v>6</v>
      </c>
      <c r="G116" s="2">
        <v>34516</v>
      </c>
      <c r="H116" s="1">
        <v>4.3395700000000001</v>
      </c>
      <c r="I116" s="2">
        <v>39814</v>
      </c>
      <c r="J116" s="1">
        <v>0.21</v>
      </c>
      <c r="K116" s="2">
        <v>39814</v>
      </c>
      <c r="L116" s="1">
        <v>0.4</v>
      </c>
      <c r="M116" s="2">
        <v>34516</v>
      </c>
      <c r="N116" s="1">
        <v>5.6</v>
      </c>
      <c r="O116" s="2">
        <v>34516</v>
      </c>
      <c r="P116" s="1">
        <v>6.55</v>
      </c>
      <c r="Q116" s="2">
        <v>34516</v>
      </c>
      <c r="R116" s="1">
        <v>6.96</v>
      </c>
      <c r="S116" s="2">
        <v>35247</v>
      </c>
      <c r="T116" s="1">
        <v>6.67</v>
      </c>
      <c r="U116" s="2">
        <v>34516</v>
      </c>
      <c r="V116" s="1">
        <v>7.33</v>
      </c>
      <c r="Y116" s="2">
        <v>38078</v>
      </c>
      <c r="Z116" s="1" t="e">
        <f>NA()</f>
        <v>#N/A</v>
      </c>
      <c r="AA116" s="2">
        <v>34516</v>
      </c>
      <c r="AB116" s="1">
        <v>2.9037099999999998</v>
      </c>
    </row>
    <row r="117" spans="1:28" x14ac:dyDescent="0.25">
      <c r="A117" s="2">
        <v>34608</v>
      </c>
      <c r="B117" s="1">
        <v>0.79</v>
      </c>
      <c r="C117" s="2">
        <v>34608</v>
      </c>
      <c r="D117" s="1">
        <v>2.0905100000000001</v>
      </c>
      <c r="E117" s="2">
        <v>34608</v>
      </c>
      <c r="F117" s="1">
        <v>5.6</v>
      </c>
      <c r="G117" s="2">
        <v>34608</v>
      </c>
      <c r="H117" s="1">
        <v>4.1332199999999997</v>
      </c>
      <c r="I117" s="2">
        <v>39904</v>
      </c>
      <c r="J117" s="1">
        <v>0.17</v>
      </c>
      <c r="K117" s="2">
        <v>39904</v>
      </c>
      <c r="L117" s="1">
        <v>0.32</v>
      </c>
      <c r="M117" s="2">
        <v>34608</v>
      </c>
      <c r="N117" s="1">
        <v>6.61</v>
      </c>
      <c r="O117" s="2">
        <v>34608</v>
      </c>
      <c r="P117" s="1">
        <v>7.4</v>
      </c>
      <c r="Q117" s="2">
        <v>34608</v>
      </c>
      <c r="R117" s="1">
        <v>7.63</v>
      </c>
      <c r="S117" s="2">
        <v>35339</v>
      </c>
      <c r="T117" s="1">
        <v>6.25</v>
      </c>
      <c r="U117" s="2">
        <v>34608</v>
      </c>
      <c r="V117" s="1">
        <v>7.84</v>
      </c>
      <c r="Y117" s="2">
        <v>38169</v>
      </c>
      <c r="Z117" s="1" t="e">
        <f>NA()</f>
        <v>#N/A</v>
      </c>
      <c r="AA117" s="2">
        <v>34608</v>
      </c>
      <c r="AB117" s="1">
        <v>2.75108</v>
      </c>
    </row>
    <row r="118" spans="1:28" x14ac:dyDescent="0.25">
      <c r="A118" s="2">
        <v>34700</v>
      </c>
      <c r="B118" s="1">
        <v>0.32</v>
      </c>
      <c r="C118" s="2">
        <v>34700</v>
      </c>
      <c r="D118" s="1">
        <v>2.1815199999999999</v>
      </c>
      <c r="E118" s="2">
        <v>34700</v>
      </c>
      <c r="F118" s="1">
        <v>5.5</v>
      </c>
      <c r="G118" s="2">
        <v>34700</v>
      </c>
      <c r="H118" s="1">
        <v>3.4744899999999999</v>
      </c>
      <c r="I118" s="2">
        <v>39995</v>
      </c>
      <c r="J118" s="1">
        <v>0.16</v>
      </c>
      <c r="K118" s="2">
        <v>39995</v>
      </c>
      <c r="L118" s="1">
        <v>0.25</v>
      </c>
      <c r="M118" s="2">
        <v>34700</v>
      </c>
      <c r="N118" s="1">
        <v>6.71</v>
      </c>
      <c r="O118" s="2">
        <v>34700</v>
      </c>
      <c r="P118" s="1">
        <v>7.25</v>
      </c>
      <c r="Q118" s="2">
        <v>34700</v>
      </c>
      <c r="R118" s="1">
        <v>7.37</v>
      </c>
      <c r="S118" s="2">
        <v>35431</v>
      </c>
      <c r="T118" s="1">
        <v>6.48</v>
      </c>
      <c r="U118" s="2">
        <v>34700</v>
      </c>
      <c r="V118" s="1">
        <v>7.47</v>
      </c>
      <c r="Y118" s="2">
        <v>38261</v>
      </c>
      <c r="Z118" s="1" t="e">
        <f>NA()</f>
        <v>#N/A</v>
      </c>
      <c r="AA118" s="2">
        <v>34700</v>
      </c>
      <c r="AB118" s="1">
        <v>2.94834</v>
      </c>
    </row>
    <row r="119" spans="1:28" x14ac:dyDescent="0.25">
      <c r="A119" s="2">
        <v>34790</v>
      </c>
      <c r="B119" s="1">
        <v>-0.27</v>
      </c>
      <c r="C119" s="2">
        <v>34790</v>
      </c>
      <c r="D119" s="1">
        <v>2.1217600000000001</v>
      </c>
      <c r="E119" s="2">
        <v>34790</v>
      </c>
      <c r="F119" s="1">
        <v>5.7</v>
      </c>
      <c r="G119" s="2">
        <v>34790</v>
      </c>
      <c r="H119" s="1">
        <v>2.4358900000000001</v>
      </c>
      <c r="I119" s="2">
        <v>40087</v>
      </c>
      <c r="J119" s="1">
        <v>0.06</v>
      </c>
      <c r="K119" s="2">
        <v>40087</v>
      </c>
      <c r="L119" s="1">
        <v>0.16</v>
      </c>
      <c r="M119" s="2">
        <v>34790</v>
      </c>
      <c r="N119" s="1">
        <v>5.95</v>
      </c>
      <c r="O119" s="2">
        <v>34790</v>
      </c>
      <c r="P119" s="1">
        <v>6.23</v>
      </c>
      <c r="Q119" s="2">
        <v>34790</v>
      </c>
      <c r="R119" s="1">
        <v>6.38</v>
      </c>
      <c r="S119" s="2">
        <v>35521</v>
      </c>
      <c r="T119" s="1">
        <v>6.66</v>
      </c>
      <c r="U119" s="2">
        <v>34790</v>
      </c>
      <c r="V119" s="1">
        <v>6.6</v>
      </c>
      <c r="Y119" s="2">
        <v>38353</v>
      </c>
      <c r="Z119" s="1" t="e">
        <f>NA()</f>
        <v>#N/A</v>
      </c>
      <c r="AA119" s="2">
        <v>34790</v>
      </c>
      <c r="AB119" s="1">
        <v>3.0782500000000002</v>
      </c>
    </row>
    <row r="120" spans="1:28" x14ac:dyDescent="0.25">
      <c r="A120" s="2">
        <v>34881</v>
      </c>
      <c r="B120" s="1">
        <v>0.02</v>
      </c>
      <c r="C120" s="2">
        <v>34881</v>
      </c>
      <c r="D120" s="1">
        <v>2.05491</v>
      </c>
      <c r="E120" s="2">
        <v>34881</v>
      </c>
      <c r="F120" s="1">
        <v>5.7</v>
      </c>
      <c r="G120" s="2">
        <v>34881</v>
      </c>
      <c r="H120" s="1">
        <v>2.7073299999999998</v>
      </c>
      <c r="I120" s="2">
        <v>40179</v>
      </c>
      <c r="J120" s="1">
        <v>0.11</v>
      </c>
      <c r="K120" s="2">
        <v>40179</v>
      </c>
      <c r="L120" s="1">
        <v>0.19</v>
      </c>
      <c r="M120" s="2">
        <v>34881</v>
      </c>
      <c r="N120" s="1">
        <v>5.66</v>
      </c>
      <c r="O120" s="2">
        <v>34881</v>
      </c>
      <c r="P120" s="1">
        <v>5.97</v>
      </c>
      <c r="Q120" s="2">
        <v>34881</v>
      </c>
      <c r="R120" s="1">
        <v>6.09</v>
      </c>
      <c r="S120" s="2">
        <v>35612</v>
      </c>
      <c r="T120" s="1">
        <v>6.23</v>
      </c>
      <c r="U120" s="2">
        <v>34881</v>
      </c>
      <c r="V120" s="1">
        <v>6.33</v>
      </c>
      <c r="Y120" s="2">
        <v>38443</v>
      </c>
      <c r="Z120" s="1" t="e">
        <f>NA()</f>
        <v>#N/A</v>
      </c>
      <c r="AA120" s="2">
        <v>34881</v>
      </c>
      <c r="AB120" s="1">
        <v>2.99173</v>
      </c>
    </row>
    <row r="121" spans="1:28" x14ac:dyDescent="0.25">
      <c r="A121" s="2">
        <v>34973</v>
      </c>
      <c r="B121" s="1">
        <v>0.02</v>
      </c>
      <c r="C121" s="2">
        <v>34973</v>
      </c>
      <c r="D121" s="1">
        <v>1.99661</v>
      </c>
      <c r="E121" s="2">
        <v>34973</v>
      </c>
      <c r="F121" s="1">
        <v>5.6</v>
      </c>
      <c r="G121" s="2">
        <v>34973</v>
      </c>
      <c r="H121" s="1">
        <v>2.2750599999999999</v>
      </c>
      <c r="I121" s="2">
        <v>40269</v>
      </c>
      <c r="J121" s="1">
        <v>0.15</v>
      </c>
      <c r="K121" s="2">
        <v>40269</v>
      </c>
      <c r="L121" s="1">
        <v>0.22</v>
      </c>
      <c r="M121" s="2">
        <v>34973</v>
      </c>
      <c r="N121" s="1">
        <v>5.45</v>
      </c>
      <c r="O121" s="2">
        <v>34973</v>
      </c>
      <c r="P121" s="1">
        <v>5.58</v>
      </c>
      <c r="Q121" s="2">
        <v>34973</v>
      </c>
      <c r="R121" s="1">
        <v>5.69</v>
      </c>
      <c r="S121" s="2">
        <v>35704</v>
      </c>
      <c r="T121" s="1">
        <v>5.93</v>
      </c>
      <c r="U121" s="2">
        <v>34973</v>
      </c>
      <c r="V121" s="1">
        <v>5.9</v>
      </c>
      <c r="Y121" s="2">
        <v>38534</v>
      </c>
      <c r="Z121" s="1" t="e">
        <f>NA()</f>
        <v>#N/A</v>
      </c>
      <c r="AA121" s="2">
        <v>34973</v>
      </c>
      <c r="AB121" s="1">
        <v>3.0569299999999999</v>
      </c>
    </row>
    <row r="122" spans="1:28" x14ac:dyDescent="0.25">
      <c r="A122" s="2">
        <v>35065</v>
      </c>
      <c r="B122" s="1">
        <v>-0.2</v>
      </c>
      <c r="C122" s="2">
        <v>35065</v>
      </c>
      <c r="D122" s="1">
        <v>1.9638199999999999</v>
      </c>
      <c r="E122" s="2">
        <v>35065</v>
      </c>
      <c r="F122" s="1">
        <v>5.5</v>
      </c>
      <c r="G122" s="2">
        <v>35065</v>
      </c>
      <c r="H122" s="1">
        <v>2.59545</v>
      </c>
      <c r="I122" s="2">
        <v>40360</v>
      </c>
      <c r="J122" s="1">
        <v>0.15</v>
      </c>
      <c r="K122" s="2">
        <v>40360</v>
      </c>
      <c r="L122" s="1">
        <v>0.2</v>
      </c>
      <c r="M122" s="2">
        <v>35065</v>
      </c>
      <c r="N122" s="1">
        <v>5.13</v>
      </c>
      <c r="O122" s="2">
        <v>35065</v>
      </c>
      <c r="P122" s="1">
        <v>5.38</v>
      </c>
      <c r="Q122" s="2">
        <v>35065</v>
      </c>
      <c r="R122" s="1">
        <v>5.57</v>
      </c>
      <c r="S122" s="2">
        <v>35796</v>
      </c>
      <c r="T122" s="1">
        <v>5.62</v>
      </c>
      <c r="U122" s="2">
        <v>35065</v>
      </c>
      <c r="V122" s="1">
        <v>5.91</v>
      </c>
      <c r="Y122" s="2">
        <v>38626</v>
      </c>
      <c r="Z122" s="1" t="e">
        <f>NA()</f>
        <v>#N/A</v>
      </c>
      <c r="AA122" s="2">
        <v>35065</v>
      </c>
      <c r="AB122" s="1">
        <v>2.8852199999999999</v>
      </c>
    </row>
    <row r="123" spans="1:28" x14ac:dyDescent="0.25">
      <c r="A123" s="2">
        <v>35156</v>
      </c>
      <c r="B123" s="1">
        <v>0.45</v>
      </c>
      <c r="C123" s="2">
        <v>35156</v>
      </c>
      <c r="D123" s="1">
        <v>1.9033199999999999</v>
      </c>
      <c r="E123" s="2">
        <v>35156</v>
      </c>
      <c r="F123" s="1">
        <v>5.5</v>
      </c>
      <c r="G123" s="2">
        <v>35156</v>
      </c>
      <c r="H123" s="1">
        <v>4.0238699999999996</v>
      </c>
      <c r="I123" s="2">
        <v>40452</v>
      </c>
      <c r="J123" s="1">
        <v>0.14000000000000001</v>
      </c>
      <c r="K123" s="2">
        <v>40452</v>
      </c>
      <c r="L123" s="1">
        <v>0.18</v>
      </c>
      <c r="M123" s="2">
        <v>35156</v>
      </c>
      <c r="N123" s="1">
        <v>5.66</v>
      </c>
      <c r="O123" s="2">
        <v>35156</v>
      </c>
      <c r="P123" s="1">
        <v>6.28</v>
      </c>
      <c r="Q123" s="2">
        <v>35156</v>
      </c>
      <c r="R123" s="1">
        <v>6.49</v>
      </c>
      <c r="S123" s="2">
        <v>35886</v>
      </c>
      <c r="T123" s="1">
        <v>5.66</v>
      </c>
      <c r="U123" s="2">
        <v>35156</v>
      </c>
      <c r="V123" s="1">
        <v>6.71</v>
      </c>
      <c r="Y123" s="2">
        <v>38718</v>
      </c>
      <c r="Z123" s="1">
        <v>4.66</v>
      </c>
      <c r="AA123" s="2">
        <v>35156</v>
      </c>
      <c r="AB123" s="1">
        <v>2.6547100000000001</v>
      </c>
    </row>
    <row r="124" spans="1:28" x14ac:dyDescent="0.25">
      <c r="A124" s="2">
        <v>35247</v>
      </c>
      <c r="B124" s="1">
        <v>0.34</v>
      </c>
      <c r="C124" s="2">
        <v>35247</v>
      </c>
      <c r="D124" s="1">
        <v>1.70753</v>
      </c>
      <c r="E124" s="2">
        <v>35247</v>
      </c>
      <c r="F124" s="1">
        <v>5.3</v>
      </c>
      <c r="G124" s="2">
        <v>35247</v>
      </c>
      <c r="H124" s="1">
        <v>4.0945099999999996</v>
      </c>
      <c r="I124" s="2">
        <v>40544</v>
      </c>
      <c r="J124" s="1">
        <v>0.13</v>
      </c>
      <c r="K124" s="2">
        <v>40544</v>
      </c>
      <c r="L124" s="1">
        <v>0.17</v>
      </c>
      <c r="M124" s="2">
        <v>35247</v>
      </c>
      <c r="N124" s="1">
        <v>5.78</v>
      </c>
      <c r="O124" s="2">
        <v>35247</v>
      </c>
      <c r="P124" s="1">
        <v>6.35</v>
      </c>
      <c r="Q124" s="2">
        <v>35247</v>
      </c>
      <c r="R124" s="1">
        <v>6.54</v>
      </c>
      <c r="S124" s="2">
        <v>35977</v>
      </c>
      <c r="T124" s="1">
        <v>5.22</v>
      </c>
      <c r="U124" s="2">
        <v>35247</v>
      </c>
      <c r="V124" s="1">
        <v>6.78</v>
      </c>
      <c r="Y124" s="2">
        <v>38808</v>
      </c>
      <c r="Z124" s="1">
        <v>5.14</v>
      </c>
      <c r="AA124" s="2">
        <v>35247</v>
      </c>
      <c r="AB124" s="1">
        <v>2.6372100000000001</v>
      </c>
    </row>
    <row r="125" spans="1:28" x14ac:dyDescent="0.25">
      <c r="A125" s="2">
        <v>35339</v>
      </c>
      <c r="B125" s="1">
        <v>0.3</v>
      </c>
      <c r="C125" s="2">
        <v>35339</v>
      </c>
      <c r="D125" s="1">
        <v>1.72289</v>
      </c>
      <c r="E125" s="2">
        <v>35339</v>
      </c>
      <c r="F125" s="1">
        <v>5.3</v>
      </c>
      <c r="G125" s="2">
        <v>35339</v>
      </c>
      <c r="H125" s="1">
        <v>4.4537599999999999</v>
      </c>
      <c r="I125" s="2">
        <v>40634</v>
      </c>
      <c r="J125" s="1">
        <v>0.05</v>
      </c>
      <c r="K125" s="2">
        <v>40634</v>
      </c>
      <c r="L125" s="1">
        <v>0.1</v>
      </c>
      <c r="M125" s="2">
        <v>35339</v>
      </c>
      <c r="N125" s="1">
        <v>5.48</v>
      </c>
      <c r="O125" s="2">
        <v>35339</v>
      </c>
      <c r="P125" s="1">
        <v>5.94</v>
      </c>
      <c r="Q125" s="2">
        <v>35339</v>
      </c>
      <c r="R125" s="1">
        <v>6.11</v>
      </c>
      <c r="S125" s="2">
        <v>36069</v>
      </c>
      <c r="T125" s="1">
        <v>4.62</v>
      </c>
      <c r="U125" s="2">
        <v>35339</v>
      </c>
      <c r="V125" s="1">
        <v>6.35</v>
      </c>
      <c r="Y125" s="2">
        <v>38899</v>
      </c>
      <c r="Z125" s="1">
        <v>4.99</v>
      </c>
      <c r="AA125" s="2">
        <v>35339</v>
      </c>
      <c r="AB125" s="1">
        <v>2.57775</v>
      </c>
    </row>
    <row r="126" spans="1:28" x14ac:dyDescent="0.25">
      <c r="A126" s="2">
        <v>35431</v>
      </c>
      <c r="B126" s="1">
        <v>0.49</v>
      </c>
      <c r="C126" s="2">
        <v>35431</v>
      </c>
      <c r="D126" s="1">
        <v>1.8027599999999999</v>
      </c>
      <c r="E126" s="2">
        <v>35431</v>
      </c>
      <c r="F126" s="1">
        <v>5.2</v>
      </c>
      <c r="G126" s="2">
        <v>35431</v>
      </c>
      <c r="H126" s="1">
        <v>4.5628900000000003</v>
      </c>
      <c r="I126" s="2">
        <v>40725</v>
      </c>
      <c r="J126" s="1">
        <v>0.03</v>
      </c>
      <c r="K126" s="2">
        <v>40725</v>
      </c>
      <c r="L126" s="1">
        <v>0.06</v>
      </c>
      <c r="M126" s="2">
        <v>35431</v>
      </c>
      <c r="N126" s="1">
        <v>5.65</v>
      </c>
      <c r="O126" s="2">
        <v>35431</v>
      </c>
      <c r="P126" s="1">
        <v>6.19</v>
      </c>
      <c r="Q126" s="2">
        <v>35431</v>
      </c>
      <c r="R126" s="1">
        <v>6.36</v>
      </c>
      <c r="S126" s="2">
        <v>36161</v>
      </c>
      <c r="T126" s="1">
        <v>5.0999999999999996</v>
      </c>
      <c r="U126" s="2">
        <v>35431</v>
      </c>
      <c r="V126" s="1">
        <v>6.57</v>
      </c>
      <c r="Y126" s="2">
        <v>38991</v>
      </c>
      <c r="Z126" s="1">
        <v>4.74</v>
      </c>
      <c r="AA126" s="2">
        <v>35431</v>
      </c>
      <c r="AB126" s="1">
        <v>2.4793799999999999</v>
      </c>
    </row>
    <row r="127" spans="1:28" x14ac:dyDescent="0.25">
      <c r="A127" s="2">
        <v>35521</v>
      </c>
      <c r="B127" s="1">
        <v>0.44</v>
      </c>
      <c r="C127" s="2">
        <v>35521</v>
      </c>
      <c r="D127" s="1">
        <v>1.6914400000000001</v>
      </c>
      <c r="E127" s="2">
        <v>35521</v>
      </c>
      <c r="F127" s="1">
        <v>5</v>
      </c>
      <c r="G127" s="2">
        <v>35521</v>
      </c>
      <c r="H127" s="1">
        <v>4.3193299999999999</v>
      </c>
      <c r="I127" s="2">
        <v>40817</v>
      </c>
      <c r="J127" s="1">
        <v>0.01</v>
      </c>
      <c r="K127" s="2">
        <v>40817</v>
      </c>
      <c r="L127" s="1">
        <v>0.05</v>
      </c>
      <c r="M127" s="2">
        <v>35521</v>
      </c>
      <c r="N127" s="1">
        <v>5.85</v>
      </c>
      <c r="O127" s="2">
        <v>35521</v>
      </c>
      <c r="P127" s="1">
        <v>6.42</v>
      </c>
      <c r="Q127" s="2">
        <v>35521</v>
      </c>
      <c r="R127" s="1">
        <v>6.57</v>
      </c>
      <c r="S127" s="2">
        <v>36251</v>
      </c>
      <c r="T127" s="1">
        <v>5.66</v>
      </c>
      <c r="U127" s="2">
        <v>35521</v>
      </c>
      <c r="V127" s="1">
        <v>6.7</v>
      </c>
      <c r="Y127" s="2">
        <v>39083</v>
      </c>
      <c r="Z127" s="1">
        <v>4.8</v>
      </c>
      <c r="AA127" s="2">
        <v>35521</v>
      </c>
      <c r="AB127" s="1">
        <v>2.5254500000000002</v>
      </c>
    </row>
    <row r="128" spans="1:28" x14ac:dyDescent="0.25">
      <c r="A128" s="2">
        <v>35612</v>
      </c>
      <c r="B128" s="1">
        <v>0.65</v>
      </c>
      <c r="C128" s="2">
        <v>35612</v>
      </c>
      <c r="D128" s="1">
        <v>1.7674300000000001</v>
      </c>
      <c r="E128" s="2">
        <v>35612</v>
      </c>
      <c r="F128" s="1">
        <v>4.9000000000000004</v>
      </c>
      <c r="G128" s="2">
        <v>35612</v>
      </c>
      <c r="H128" s="1">
        <v>4.6787400000000003</v>
      </c>
      <c r="I128" s="2">
        <v>40909</v>
      </c>
      <c r="J128" s="1">
        <v>7.0000000000000007E-2</v>
      </c>
      <c r="K128" s="2">
        <v>40909</v>
      </c>
      <c r="L128" s="1">
        <v>0.11</v>
      </c>
      <c r="M128" s="2">
        <v>35612</v>
      </c>
      <c r="N128" s="1">
        <v>5.54</v>
      </c>
      <c r="O128" s="2">
        <v>35612</v>
      </c>
      <c r="P128" s="1">
        <v>6.01</v>
      </c>
      <c r="Q128" s="2">
        <v>35612</v>
      </c>
      <c r="R128" s="1">
        <v>6.13</v>
      </c>
      <c r="S128" s="2">
        <v>36342</v>
      </c>
      <c r="T128" s="1">
        <v>6.07</v>
      </c>
      <c r="U128" s="2">
        <v>35612</v>
      </c>
      <c r="V128" s="1">
        <v>6.24</v>
      </c>
      <c r="Y128" s="2">
        <v>39173</v>
      </c>
      <c r="Z128" s="1">
        <v>4.99</v>
      </c>
      <c r="AA128" s="2">
        <v>35612</v>
      </c>
      <c r="AB128" s="1">
        <v>2.3081</v>
      </c>
    </row>
    <row r="129" spans="1:28" x14ac:dyDescent="0.25">
      <c r="A129" s="2">
        <v>35704</v>
      </c>
      <c r="B129" s="1">
        <v>0.7</v>
      </c>
      <c r="C129" s="2">
        <v>35704</v>
      </c>
      <c r="D129" s="1">
        <v>1.5900399999999999</v>
      </c>
      <c r="E129" s="2">
        <v>35704</v>
      </c>
      <c r="F129" s="1">
        <v>4.7</v>
      </c>
      <c r="G129" s="2">
        <v>35704</v>
      </c>
      <c r="H129" s="1">
        <v>4.3876999999999997</v>
      </c>
      <c r="I129" s="2">
        <v>41000</v>
      </c>
      <c r="J129" s="1">
        <v>0.09</v>
      </c>
      <c r="K129" s="2">
        <v>41000</v>
      </c>
      <c r="L129" s="1">
        <v>0.14000000000000001</v>
      </c>
      <c r="M129" s="2">
        <v>35704</v>
      </c>
      <c r="N129" s="1">
        <v>5.48</v>
      </c>
      <c r="O129" s="2">
        <v>35704</v>
      </c>
      <c r="P129" s="1">
        <v>5.78</v>
      </c>
      <c r="Q129" s="2">
        <v>35704</v>
      </c>
      <c r="R129" s="1">
        <v>5.84</v>
      </c>
      <c r="S129" s="2">
        <v>36434</v>
      </c>
      <c r="T129" s="1">
        <v>6.3</v>
      </c>
      <c r="U129" s="2">
        <v>35704</v>
      </c>
      <c r="V129" s="1">
        <v>5.91</v>
      </c>
      <c r="Y129" s="2">
        <v>39264</v>
      </c>
      <c r="Z129" s="1">
        <v>4.95</v>
      </c>
      <c r="AA129" s="2">
        <v>35704</v>
      </c>
      <c r="AB129" s="1">
        <v>2.2341500000000001</v>
      </c>
    </row>
    <row r="130" spans="1:28" x14ac:dyDescent="0.25">
      <c r="A130" s="2">
        <v>35796</v>
      </c>
      <c r="B130" s="1">
        <v>0.38</v>
      </c>
      <c r="C130" s="2">
        <v>35796</v>
      </c>
      <c r="D130" s="1">
        <v>1.12818</v>
      </c>
      <c r="E130" s="2">
        <v>35796</v>
      </c>
      <c r="F130" s="1">
        <v>4.5999999999999996</v>
      </c>
      <c r="G130" s="2">
        <v>35796</v>
      </c>
      <c r="H130" s="1">
        <v>4.6234599999999997</v>
      </c>
      <c r="I130" s="2">
        <v>41091</v>
      </c>
      <c r="J130" s="1">
        <v>0.1</v>
      </c>
      <c r="K130" s="2">
        <v>41091</v>
      </c>
      <c r="L130" s="1">
        <v>0.14000000000000001</v>
      </c>
      <c r="M130" s="2">
        <v>35796</v>
      </c>
      <c r="N130" s="1">
        <v>5.32</v>
      </c>
      <c r="O130" s="2">
        <v>35796</v>
      </c>
      <c r="P130" s="1">
        <v>5.46</v>
      </c>
      <c r="Q130" s="2">
        <v>35796</v>
      </c>
      <c r="R130" s="1">
        <v>5.51</v>
      </c>
      <c r="S130" s="2">
        <v>36526</v>
      </c>
      <c r="T130" s="1">
        <v>6.64</v>
      </c>
      <c r="U130" s="2">
        <v>35796</v>
      </c>
      <c r="V130" s="1">
        <v>5.59</v>
      </c>
      <c r="Y130" s="2">
        <v>39356</v>
      </c>
      <c r="Z130" s="1">
        <v>4.6100000000000003</v>
      </c>
      <c r="AA130" s="2">
        <v>35796</v>
      </c>
      <c r="AB130" s="1">
        <v>2.2605599999999999</v>
      </c>
    </row>
    <row r="131" spans="1:28" x14ac:dyDescent="0.25">
      <c r="A131" s="2">
        <v>35886</v>
      </c>
      <c r="B131" s="1">
        <v>0.19</v>
      </c>
      <c r="C131" s="2">
        <v>35886</v>
      </c>
      <c r="D131" s="1">
        <v>1.06606</v>
      </c>
      <c r="E131" s="2">
        <v>35886</v>
      </c>
      <c r="F131" s="1">
        <v>4.4000000000000004</v>
      </c>
      <c r="G131" s="2">
        <v>35886</v>
      </c>
      <c r="H131" s="1">
        <v>4.0676600000000001</v>
      </c>
      <c r="I131" s="2">
        <v>41183</v>
      </c>
      <c r="J131" s="1">
        <v>0.09</v>
      </c>
      <c r="K131" s="2">
        <v>41183</v>
      </c>
      <c r="L131" s="1">
        <v>0.14000000000000001</v>
      </c>
      <c r="M131" s="2">
        <v>35886</v>
      </c>
      <c r="N131" s="1">
        <v>5.41</v>
      </c>
      <c r="O131" s="2">
        <v>35886</v>
      </c>
      <c r="P131" s="1">
        <v>5.57</v>
      </c>
      <c r="Q131" s="2">
        <v>35886</v>
      </c>
      <c r="R131" s="1">
        <v>5.59</v>
      </c>
      <c r="S131" s="2">
        <v>36617</v>
      </c>
      <c r="T131" s="1">
        <v>6.44</v>
      </c>
      <c r="U131" s="2">
        <v>35886</v>
      </c>
      <c r="V131" s="1">
        <v>5.59</v>
      </c>
      <c r="Y131" s="2">
        <v>39448</v>
      </c>
      <c r="Z131" s="1">
        <v>4.41</v>
      </c>
      <c r="AA131" s="2">
        <v>35886</v>
      </c>
      <c r="AB131" s="1">
        <v>2.1871900000000002</v>
      </c>
    </row>
    <row r="132" spans="1:28" x14ac:dyDescent="0.25">
      <c r="A132" s="2">
        <v>35977</v>
      </c>
      <c r="B132" s="1">
        <v>0</v>
      </c>
      <c r="C132" s="2">
        <v>35977</v>
      </c>
      <c r="D132" s="1">
        <v>1.08274</v>
      </c>
      <c r="E132" s="2">
        <v>35977</v>
      </c>
      <c r="F132" s="1">
        <v>4.5</v>
      </c>
      <c r="G132" s="2">
        <v>35977</v>
      </c>
      <c r="H132" s="1">
        <v>4.1046399999999998</v>
      </c>
      <c r="I132" s="2">
        <v>41275</v>
      </c>
      <c r="J132" s="1">
        <v>0.09</v>
      </c>
      <c r="K132" s="2">
        <v>41275</v>
      </c>
      <c r="L132" s="1">
        <v>0.12</v>
      </c>
      <c r="M132" s="2">
        <v>35977</v>
      </c>
      <c r="N132" s="1">
        <v>5.0999999999999996</v>
      </c>
      <c r="O132" s="2">
        <v>35977</v>
      </c>
      <c r="P132" s="1">
        <v>5.1100000000000003</v>
      </c>
      <c r="Q132" s="2">
        <v>35977</v>
      </c>
      <c r="R132" s="1">
        <v>5.13</v>
      </c>
      <c r="S132" s="2">
        <v>36708</v>
      </c>
      <c r="T132" s="1">
        <v>6.08</v>
      </c>
      <c r="U132" s="2">
        <v>35977</v>
      </c>
      <c r="V132" s="1">
        <v>5.21</v>
      </c>
      <c r="Y132" s="2">
        <v>39539</v>
      </c>
      <c r="Z132" s="1">
        <v>4.57</v>
      </c>
      <c r="AA132" s="2">
        <v>35977</v>
      </c>
      <c r="AB132" s="1">
        <v>2.35433</v>
      </c>
    </row>
    <row r="133" spans="1:28" x14ac:dyDescent="0.25">
      <c r="A133" s="2">
        <v>36069</v>
      </c>
      <c r="B133" s="1">
        <v>0.35</v>
      </c>
      <c r="C133" s="2">
        <v>36069</v>
      </c>
      <c r="D133" s="1">
        <v>1.06257</v>
      </c>
      <c r="E133" s="2">
        <v>36069</v>
      </c>
      <c r="F133" s="1">
        <v>4.4000000000000004</v>
      </c>
      <c r="G133" s="2">
        <v>36069</v>
      </c>
      <c r="H133" s="1">
        <v>4.9989699999999999</v>
      </c>
      <c r="I133" s="2">
        <v>41365</v>
      </c>
      <c r="J133" s="1">
        <v>0.05</v>
      </c>
      <c r="K133" s="2">
        <v>41365</v>
      </c>
      <c r="L133" s="1">
        <v>0.09</v>
      </c>
      <c r="M133" s="2">
        <v>36069</v>
      </c>
      <c r="N133" s="1">
        <v>4.3899999999999997</v>
      </c>
      <c r="O133" s="2">
        <v>36069</v>
      </c>
      <c r="P133" s="1">
        <v>4.41</v>
      </c>
      <c r="Q133" s="2">
        <v>36069</v>
      </c>
      <c r="R133" s="1">
        <v>4.3899999999999997</v>
      </c>
      <c r="S133" s="2">
        <v>36800</v>
      </c>
      <c r="T133" s="1">
        <v>5.64</v>
      </c>
      <c r="U133" s="2">
        <v>36069</v>
      </c>
      <c r="V133" s="1">
        <v>4.66</v>
      </c>
      <c r="Y133" s="2">
        <v>39630</v>
      </c>
      <c r="Z133" s="1">
        <v>4.45</v>
      </c>
      <c r="AA133" s="2">
        <v>36069</v>
      </c>
      <c r="AB133" s="1">
        <v>2.3410000000000002</v>
      </c>
    </row>
    <row r="134" spans="1:28" x14ac:dyDescent="0.25">
      <c r="A134" s="2">
        <v>36161</v>
      </c>
      <c r="B134" s="1">
        <v>0.27</v>
      </c>
      <c r="C134" s="2">
        <v>36161</v>
      </c>
      <c r="D134" s="1">
        <v>1.4021399999999999</v>
      </c>
      <c r="E134" s="2">
        <v>36161</v>
      </c>
      <c r="F134" s="1">
        <v>4.3</v>
      </c>
      <c r="G134" s="2">
        <v>36161</v>
      </c>
      <c r="H134" s="1">
        <v>4.8007299999999997</v>
      </c>
      <c r="I134" s="2">
        <v>41456</v>
      </c>
      <c r="J134" s="1">
        <v>0.03</v>
      </c>
      <c r="K134" s="2">
        <v>41456</v>
      </c>
      <c r="L134" s="1">
        <v>0.06</v>
      </c>
      <c r="M134" s="2">
        <v>36161</v>
      </c>
      <c r="N134" s="1">
        <v>4.67</v>
      </c>
      <c r="O134" s="2">
        <v>36161</v>
      </c>
      <c r="P134" s="1">
        <v>4.8899999999999997</v>
      </c>
      <c r="Q134" s="2">
        <v>36161</v>
      </c>
      <c r="R134" s="1">
        <v>4.9000000000000004</v>
      </c>
      <c r="S134" s="2">
        <v>36892</v>
      </c>
      <c r="T134" s="1">
        <v>5.03</v>
      </c>
      <c r="U134" s="2">
        <v>36161</v>
      </c>
      <c r="V134" s="1">
        <v>5</v>
      </c>
      <c r="Y134" s="2">
        <v>39722</v>
      </c>
      <c r="Z134" s="1">
        <v>3.66</v>
      </c>
      <c r="AA134" s="2">
        <v>36161</v>
      </c>
      <c r="AB134" s="1">
        <v>2.1716099999999998</v>
      </c>
    </row>
    <row r="135" spans="1:28" x14ac:dyDescent="0.25">
      <c r="A135" s="2">
        <v>36251</v>
      </c>
      <c r="B135" s="1">
        <v>0.21</v>
      </c>
      <c r="C135" s="2">
        <v>36251</v>
      </c>
      <c r="D135" s="1">
        <v>1.5301100000000001</v>
      </c>
      <c r="E135" s="2">
        <v>36251</v>
      </c>
      <c r="F135" s="1">
        <v>4.3</v>
      </c>
      <c r="G135" s="2">
        <v>36251</v>
      </c>
      <c r="H135" s="1">
        <v>4.6496399999999998</v>
      </c>
      <c r="I135" s="2">
        <v>41548</v>
      </c>
      <c r="J135" s="1">
        <v>0.06</v>
      </c>
      <c r="K135" s="2">
        <v>41548</v>
      </c>
      <c r="L135" s="1">
        <v>0.09</v>
      </c>
      <c r="M135" s="2">
        <v>36251</v>
      </c>
      <c r="N135" s="1">
        <v>4.88</v>
      </c>
      <c r="O135" s="2">
        <v>36251</v>
      </c>
      <c r="P135" s="1">
        <v>5.35</v>
      </c>
      <c r="Q135" s="2">
        <v>36251</v>
      </c>
      <c r="R135" s="1">
        <v>5.44</v>
      </c>
      <c r="S135" s="2">
        <v>36982</v>
      </c>
      <c r="T135" s="1">
        <v>5.14</v>
      </c>
      <c r="U135" s="2">
        <v>36251</v>
      </c>
      <c r="V135" s="1">
        <v>5.54</v>
      </c>
      <c r="Y135" s="2">
        <v>39814</v>
      </c>
      <c r="Z135" s="1">
        <v>3.46</v>
      </c>
      <c r="AA135" s="2">
        <v>36251</v>
      </c>
      <c r="AB135" s="1">
        <v>2.0825300000000002</v>
      </c>
    </row>
    <row r="136" spans="1:28" x14ac:dyDescent="0.25">
      <c r="A136" s="2">
        <v>36342</v>
      </c>
      <c r="B136" s="1">
        <v>0.22</v>
      </c>
      <c r="C136" s="2">
        <v>36342</v>
      </c>
      <c r="D136" s="1">
        <v>1.5180899999999999</v>
      </c>
      <c r="E136" s="2">
        <v>36342</v>
      </c>
      <c r="F136" s="1">
        <v>4.2</v>
      </c>
      <c r="G136" s="2">
        <v>36342</v>
      </c>
      <c r="H136" s="1">
        <v>4.5982099999999999</v>
      </c>
      <c r="I136" s="2">
        <v>41640</v>
      </c>
      <c r="J136" s="1">
        <v>0.05</v>
      </c>
      <c r="K136" s="2">
        <v>41640</v>
      </c>
      <c r="L136" s="1">
        <v>0.08</v>
      </c>
      <c r="M136" s="2">
        <v>36342</v>
      </c>
      <c r="N136" s="1">
        <v>5.16</v>
      </c>
      <c r="O136" s="2">
        <v>36342</v>
      </c>
      <c r="P136" s="1">
        <v>5.71</v>
      </c>
      <c r="Q136" s="2">
        <v>36342</v>
      </c>
      <c r="R136" s="1">
        <v>5.78</v>
      </c>
      <c r="S136" s="2">
        <v>37073</v>
      </c>
      <c r="T136" s="1">
        <v>4.83</v>
      </c>
      <c r="U136" s="2">
        <v>36342</v>
      </c>
      <c r="V136" s="1">
        <v>5.88</v>
      </c>
      <c r="Y136" s="2">
        <v>39904</v>
      </c>
      <c r="Z136" s="1">
        <v>4.17</v>
      </c>
      <c r="AA136" s="2">
        <v>36342</v>
      </c>
      <c r="AB136" s="1">
        <v>2.0126499999999998</v>
      </c>
    </row>
    <row r="137" spans="1:28" x14ac:dyDescent="0.25">
      <c r="A137" s="2">
        <v>36434</v>
      </c>
      <c r="B137" s="1">
        <v>0.6</v>
      </c>
      <c r="C137" s="2">
        <v>36434</v>
      </c>
      <c r="D137" s="1">
        <v>1.66482</v>
      </c>
      <c r="E137" s="2">
        <v>36434</v>
      </c>
      <c r="F137" s="1">
        <v>4.0999999999999996</v>
      </c>
      <c r="G137" s="2">
        <v>36434</v>
      </c>
      <c r="H137" s="1">
        <v>4.6947099999999997</v>
      </c>
      <c r="I137" s="2">
        <v>41730</v>
      </c>
      <c r="J137" s="1">
        <v>0.03</v>
      </c>
      <c r="K137" s="2">
        <v>41730</v>
      </c>
      <c r="L137" s="1">
        <v>0.06</v>
      </c>
      <c r="M137" s="2">
        <v>36434</v>
      </c>
      <c r="N137" s="1">
        <v>5.62</v>
      </c>
      <c r="O137" s="2">
        <v>36434</v>
      </c>
      <c r="P137" s="1">
        <v>6.01</v>
      </c>
      <c r="Q137" s="2">
        <v>36434</v>
      </c>
      <c r="R137" s="1">
        <v>6.07</v>
      </c>
      <c r="S137" s="2">
        <v>37165</v>
      </c>
      <c r="T137" s="1">
        <v>4.5199999999999996</v>
      </c>
      <c r="U137" s="2">
        <v>36434</v>
      </c>
      <c r="V137" s="1">
        <v>6.14</v>
      </c>
      <c r="Y137" s="2">
        <v>39995</v>
      </c>
      <c r="Z137" s="1">
        <v>4.32</v>
      </c>
      <c r="AA137" s="2">
        <v>36434</v>
      </c>
      <c r="AB137" s="1">
        <v>2.0203899999999999</v>
      </c>
    </row>
    <row r="138" spans="1:28" x14ac:dyDescent="0.25">
      <c r="A138" s="2">
        <v>36526</v>
      </c>
      <c r="B138" s="1">
        <v>0.4</v>
      </c>
      <c r="C138" s="2">
        <v>36526</v>
      </c>
      <c r="D138" s="1">
        <v>1.93283</v>
      </c>
      <c r="E138" s="2">
        <v>36526</v>
      </c>
      <c r="F138" s="1">
        <v>4</v>
      </c>
      <c r="G138" s="2">
        <v>36526</v>
      </c>
      <c r="H138" s="1">
        <v>4.1669799999999997</v>
      </c>
      <c r="I138" s="2">
        <v>41821</v>
      </c>
      <c r="J138" s="1">
        <v>0.03</v>
      </c>
      <c r="K138" s="2">
        <v>41821</v>
      </c>
      <c r="L138" s="1">
        <v>0.05</v>
      </c>
      <c r="M138" s="2">
        <v>36526</v>
      </c>
      <c r="N138" s="1">
        <v>6.19</v>
      </c>
      <c r="O138" s="2">
        <v>36526</v>
      </c>
      <c r="P138" s="1">
        <v>6.56</v>
      </c>
      <c r="Q138" s="2">
        <v>36526</v>
      </c>
      <c r="R138" s="1">
        <v>6.58</v>
      </c>
      <c r="S138" s="2">
        <v>37257</v>
      </c>
      <c r="T138" s="1">
        <v>4.88</v>
      </c>
      <c r="U138" s="2">
        <v>36526</v>
      </c>
      <c r="V138" s="1">
        <v>6.47</v>
      </c>
      <c r="Y138" s="2">
        <v>40087</v>
      </c>
      <c r="Z138" s="1">
        <v>4.34</v>
      </c>
      <c r="AA138" s="2">
        <v>36526</v>
      </c>
      <c r="AB138" s="1">
        <v>2.2399</v>
      </c>
    </row>
    <row r="139" spans="1:28" x14ac:dyDescent="0.25">
      <c r="A139" s="2">
        <v>36617</v>
      </c>
      <c r="B139" s="1">
        <v>0.23</v>
      </c>
      <c r="C139" s="2">
        <v>36617</v>
      </c>
      <c r="D139" s="1">
        <v>2.1679499999999998</v>
      </c>
      <c r="E139" s="2">
        <v>36617</v>
      </c>
      <c r="F139" s="1">
        <v>3.9</v>
      </c>
      <c r="G139" s="2">
        <v>36617</v>
      </c>
      <c r="H139" s="1">
        <v>5.2664600000000004</v>
      </c>
      <c r="I139" s="2">
        <v>41913</v>
      </c>
      <c r="J139" s="1">
        <v>0.02</v>
      </c>
      <c r="K139" s="2">
        <v>41913</v>
      </c>
      <c r="L139" s="1">
        <v>0.08</v>
      </c>
      <c r="M139" s="2">
        <v>36617</v>
      </c>
      <c r="N139" s="1">
        <v>6.22</v>
      </c>
      <c r="O139" s="2">
        <v>36617</v>
      </c>
      <c r="P139" s="1">
        <v>6.52</v>
      </c>
      <c r="Q139" s="2">
        <v>36617</v>
      </c>
      <c r="R139" s="1">
        <v>6.42</v>
      </c>
      <c r="S139" s="2">
        <v>37347</v>
      </c>
      <c r="T139" s="1">
        <v>4.8499999999999996</v>
      </c>
      <c r="U139" s="2">
        <v>36617</v>
      </c>
      <c r="V139" s="1">
        <v>6.18</v>
      </c>
      <c r="Y139" s="2">
        <v>40179</v>
      </c>
      <c r="Z139" s="1">
        <v>4.62</v>
      </c>
      <c r="AA139" s="2">
        <v>36617</v>
      </c>
      <c r="AB139" s="1">
        <v>2.3987500000000002</v>
      </c>
    </row>
    <row r="140" spans="1:28" x14ac:dyDescent="0.25">
      <c r="A140" s="2">
        <v>36708</v>
      </c>
      <c r="B140" s="1">
        <v>-0.25</v>
      </c>
      <c r="C140" s="2">
        <v>36708</v>
      </c>
      <c r="D140" s="1">
        <v>2.45947</v>
      </c>
      <c r="E140" s="2">
        <v>36708</v>
      </c>
      <c r="F140" s="1">
        <v>4</v>
      </c>
      <c r="G140" s="2">
        <v>36708</v>
      </c>
      <c r="H140" s="1">
        <v>4.0831799999999996</v>
      </c>
      <c r="I140" s="2">
        <v>42005</v>
      </c>
      <c r="J140" s="1">
        <v>0.02</v>
      </c>
      <c r="K140" s="2">
        <v>42005</v>
      </c>
      <c r="L140" s="1">
        <v>0.09</v>
      </c>
      <c r="M140" s="2">
        <v>36708</v>
      </c>
      <c r="N140" s="1">
        <v>6.13</v>
      </c>
      <c r="O140" s="2">
        <v>36708</v>
      </c>
      <c r="P140" s="1">
        <v>6.16</v>
      </c>
      <c r="Q140" s="2">
        <v>36708</v>
      </c>
      <c r="R140" s="1">
        <v>6.06</v>
      </c>
      <c r="S140" s="2">
        <v>37438</v>
      </c>
      <c r="T140" s="1">
        <v>3.9</v>
      </c>
      <c r="U140" s="2">
        <v>36708</v>
      </c>
      <c r="V140" s="1">
        <v>5.89</v>
      </c>
      <c r="Y140" s="2">
        <v>40269</v>
      </c>
      <c r="Z140" s="1">
        <v>4.37</v>
      </c>
      <c r="AA140" s="2">
        <v>36708</v>
      </c>
      <c r="AB140" s="1">
        <v>2.5366399999999998</v>
      </c>
    </row>
    <row r="141" spans="1:28" x14ac:dyDescent="0.25">
      <c r="A141" s="2">
        <v>36800</v>
      </c>
      <c r="B141" s="1">
        <v>-0.36</v>
      </c>
      <c r="C141" s="2">
        <v>36800</v>
      </c>
      <c r="D141" s="1">
        <v>2.54013</v>
      </c>
      <c r="E141" s="2">
        <v>36800</v>
      </c>
      <c r="F141" s="1">
        <v>3.9</v>
      </c>
      <c r="G141" s="2">
        <v>36800</v>
      </c>
      <c r="H141" s="1">
        <v>2.8888400000000001</v>
      </c>
      <c r="I141" s="2">
        <v>42095</v>
      </c>
      <c r="J141" s="1">
        <v>0.02</v>
      </c>
      <c r="K141" s="2">
        <v>42095</v>
      </c>
      <c r="L141" s="1">
        <v>0.09</v>
      </c>
      <c r="M141" s="2">
        <v>36800</v>
      </c>
      <c r="N141" s="1">
        <v>5.91</v>
      </c>
      <c r="O141" s="2">
        <v>36800</v>
      </c>
      <c r="P141" s="1">
        <v>5.64</v>
      </c>
      <c r="Q141" s="2">
        <v>36800</v>
      </c>
      <c r="R141" s="1">
        <v>5.56</v>
      </c>
      <c r="S141" s="2">
        <v>37530</v>
      </c>
      <c r="T141" s="1">
        <v>3.6</v>
      </c>
      <c r="U141" s="2">
        <v>36800</v>
      </c>
      <c r="V141" s="1">
        <v>5.57</v>
      </c>
      <c r="Y141" s="2">
        <v>40360</v>
      </c>
      <c r="Z141" s="1">
        <v>3.86</v>
      </c>
      <c r="AA141" s="2">
        <v>36800</v>
      </c>
      <c r="AB141" s="1">
        <v>2.5784799999999999</v>
      </c>
    </row>
    <row r="142" spans="1:28" x14ac:dyDescent="0.25">
      <c r="A142" s="2">
        <v>36892</v>
      </c>
      <c r="B142" s="1">
        <v>-0.87</v>
      </c>
      <c r="C142" s="2">
        <v>36892</v>
      </c>
      <c r="D142" s="1">
        <v>2.4013399999999998</v>
      </c>
      <c r="E142" s="2">
        <v>36892</v>
      </c>
      <c r="F142" s="1">
        <v>4.2</v>
      </c>
      <c r="G142" s="2">
        <v>36892</v>
      </c>
      <c r="H142" s="1">
        <v>2.2995199999999998</v>
      </c>
      <c r="I142" s="2">
        <v>42186</v>
      </c>
      <c r="J142" s="1">
        <v>0.04</v>
      </c>
      <c r="K142" s="2">
        <v>42186</v>
      </c>
      <c r="L142" s="1">
        <v>0.17</v>
      </c>
      <c r="M142" s="2">
        <v>36892</v>
      </c>
      <c r="N142" s="1">
        <v>4.59</v>
      </c>
      <c r="O142" s="2">
        <v>36892</v>
      </c>
      <c r="P142" s="1">
        <v>4.63</v>
      </c>
      <c r="Q142" s="2">
        <v>36892</v>
      </c>
      <c r="R142" s="1">
        <v>4.79</v>
      </c>
      <c r="S142" s="2">
        <v>37622</v>
      </c>
      <c r="T142" s="1">
        <v>3.47</v>
      </c>
      <c r="U142" s="2">
        <v>36892</v>
      </c>
      <c r="V142" s="1">
        <v>5.04</v>
      </c>
      <c r="Y142" s="2">
        <v>40452</v>
      </c>
      <c r="Z142" s="1">
        <v>4.17</v>
      </c>
      <c r="AA142" s="2">
        <v>36892</v>
      </c>
      <c r="AB142" s="1">
        <v>2.6541600000000001</v>
      </c>
    </row>
    <row r="143" spans="1:28" x14ac:dyDescent="0.25">
      <c r="A143" s="2">
        <v>36982</v>
      </c>
      <c r="B143" s="1">
        <v>-1.18</v>
      </c>
      <c r="C143" s="2">
        <v>36982</v>
      </c>
      <c r="D143" s="1">
        <v>2.5434000000000001</v>
      </c>
      <c r="E143" s="2">
        <v>36982</v>
      </c>
      <c r="F143" s="1">
        <v>4.4000000000000004</v>
      </c>
      <c r="G143" s="2">
        <v>36982</v>
      </c>
      <c r="H143" s="1">
        <v>0.93547999999999998</v>
      </c>
      <c r="I143" s="2">
        <v>42278</v>
      </c>
      <c r="J143" s="1">
        <v>0.13</v>
      </c>
      <c r="K143" s="2">
        <v>42278</v>
      </c>
      <c r="L143" s="1">
        <v>0.32</v>
      </c>
      <c r="M143" s="2">
        <v>36982</v>
      </c>
      <c r="N143" s="1">
        <v>3.77</v>
      </c>
      <c r="O143" s="2">
        <v>36982</v>
      </c>
      <c r="P143" s="1">
        <v>4.43</v>
      </c>
      <c r="Q143" s="2">
        <v>36982</v>
      </c>
      <c r="R143" s="1">
        <v>4.84</v>
      </c>
      <c r="S143" s="2">
        <v>37712</v>
      </c>
      <c r="T143" s="1">
        <v>3.13</v>
      </c>
      <c r="U143" s="2">
        <v>36982</v>
      </c>
      <c r="V143" s="1">
        <v>5.28</v>
      </c>
      <c r="Y143" s="2">
        <v>40544</v>
      </c>
      <c r="Z143" s="1">
        <v>4.5599999999999996</v>
      </c>
      <c r="AA143" s="2">
        <v>36982</v>
      </c>
      <c r="AB143" s="1">
        <v>2.6380699999999999</v>
      </c>
    </row>
    <row r="144" spans="1:28" x14ac:dyDescent="0.25">
      <c r="A144" s="2">
        <v>37073</v>
      </c>
      <c r="B144" s="1">
        <v>-1.1100000000000001</v>
      </c>
      <c r="C144" s="2">
        <v>37073</v>
      </c>
      <c r="D144" s="1">
        <v>2.2166199999999998</v>
      </c>
      <c r="E144" s="2">
        <v>37073</v>
      </c>
      <c r="F144" s="1">
        <v>4.8</v>
      </c>
      <c r="G144" s="2">
        <v>37073</v>
      </c>
      <c r="H144" s="1">
        <v>0.49493999999999999</v>
      </c>
      <c r="I144" s="2">
        <v>42370</v>
      </c>
      <c r="J144" s="1">
        <v>0.28999999999999998</v>
      </c>
      <c r="K144" s="2">
        <v>42370</v>
      </c>
      <c r="L144" s="1">
        <v>0.45</v>
      </c>
      <c r="M144" s="2">
        <v>37073</v>
      </c>
      <c r="N144" s="1">
        <v>3.34</v>
      </c>
      <c r="O144" s="2">
        <v>37073</v>
      </c>
      <c r="P144" s="1">
        <v>3.97</v>
      </c>
      <c r="Q144" s="2">
        <v>37073</v>
      </c>
      <c r="R144" s="1">
        <v>4.51</v>
      </c>
      <c r="S144" s="2">
        <v>37803</v>
      </c>
      <c r="T144" s="1">
        <v>3.72</v>
      </c>
      <c r="U144" s="2">
        <v>37073</v>
      </c>
      <c r="V144" s="1">
        <v>5</v>
      </c>
      <c r="Y144" s="2">
        <v>40634</v>
      </c>
      <c r="Z144" s="1">
        <v>4.34</v>
      </c>
      <c r="AA144" s="2">
        <v>37073</v>
      </c>
      <c r="AB144" s="1">
        <v>2.6569500000000001</v>
      </c>
    </row>
    <row r="145" spans="1:28" x14ac:dyDescent="0.25">
      <c r="A145" s="2">
        <v>37165</v>
      </c>
      <c r="B145" s="1">
        <v>-1.1499999999999999</v>
      </c>
      <c r="C145" s="2">
        <v>37165</v>
      </c>
      <c r="D145" s="1">
        <v>1.97838</v>
      </c>
      <c r="E145" s="2">
        <v>37165</v>
      </c>
      <c r="F145" s="1">
        <v>5.5</v>
      </c>
      <c r="G145" s="2">
        <v>37165</v>
      </c>
      <c r="H145" s="1">
        <v>0.20505999999999999</v>
      </c>
      <c r="I145" s="2">
        <v>42461</v>
      </c>
      <c r="J145" s="1">
        <v>0.26</v>
      </c>
      <c r="K145" s="2">
        <v>42461</v>
      </c>
      <c r="L145" s="1">
        <v>0.4</v>
      </c>
      <c r="M145" s="2">
        <v>37165</v>
      </c>
      <c r="N145" s="1">
        <v>2.25</v>
      </c>
      <c r="O145" s="2">
        <v>37165</v>
      </c>
      <c r="P145" s="1">
        <v>3.32</v>
      </c>
      <c r="Q145" s="2">
        <v>37165</v>
      </c>
      <c r="R145" s="1">
        <v>4.08</v>
      </c>
      <c r="S145" s="2">
        <v>37895</v>
      </c>
      <c r="T145" s="1">
        <v>3.78</v>
      </c>
      <c r="U145" s="2">
        <v>37165</v>
      </c>
      <c r="V145" s="1">
        <v>4.76</v>
      </c>
      <c r="Y145" s="2">
        <v>40725</v>
      </c>
      <c r="Z145" s="1">
        <v>3.69</v>
      </c>
      <c r="AA145" s="2">
        <v>37165</v>
      </c>
      <c r="AB145" s="1">
        <v>2.71421</v>
      </c>
    </row>
    <row r="146" spans="1:28" x14ac:dyDescent="0.25">
      <c r="A146" s="2">
        <v>37257</v>
      </c>
      <c r="B146" s="1">
        <v>-0.46</v>
      </c>
      <c r="C146" s="2">
        <v>37257</v>
      </c>
      <c r="D146" s="1">
        <v>1.6664300000000001</v>
      </c>
      <c r="E146" s="2">
        <v>37257</v>
      </c>
      <c r="F146" s="1">
        <v>5.7</v>
      </c>
      <c r="G146" s="2">
        <v>37257</v>
      </c>
      <c r="H146" s="1">
        <v>1.41577</v>
      </c>
      <c r="I146" s="2">
        <v>42552</v>
      </c>
      <c r="J146" s="1">
        <v>0.3</v>
      </c>
      <c r="K146" s="2">
        <v>42552</v>
      </c>
      <c r="L146" s="1">
        <v>0.44</v>
      </c>
      <c r="M146" s="2">
        <v>37257</v>
      </c>
      <c r="N146" s="1">
        <v>2.3199999999999998</v>
      </c>
      <c r="O146" s="2">
        <v>37257</v>
      </c>
      <c r="P146" s="1">
        <v>3.75</v>
      </c>
      <c r="Q146" s="2">
        <v>37257</v>
      </c>
      <c r="R146" s="1">
        <v>4.46</v>
      </c>
      <c r="S146" s="2">
        <v>37987</v>
      </c>
      <c r="T146" s="1">
        <v>3.5</v>
      </c>
      <c r="U146" s="2">
        <v>37257</v>
      </c>
      <c r="V146" s="1">
        <v>5.08</v>
      </c>
      <c r="Y146" s="2">
        <v>40817</v>
      </c>
      <c r="Z146" s="1">
        <v>3.04</v>
      </c>
      <c r="AA146" s="2">
        <v>37257</v>
      </c>
      <c r="AB146" s="1">
        <v>2.5318299999999998</v>
      </c>
    </row>
    <row r="147" spans="1:28" x14ac:dyDescent="0.25">
      <c r="A147" s="2">
        <v>37347</v>
      </c>
      <c r="B147" s="1">
        <v>-0.02</v>
      </c>
      <c r="C147" s="2">
        <v>37347</v>
      </c>
      <c r="D147" s="1">
        <v>1.3297600000000001</v>
      </c>
      <c r="E147" s="2">
        <v>37347</v>
      </c>
      <c r="F147" s="1">
        <v>5.8</v>
      </c>
      <c r="G147" s="2">
        <v>37347</v>
      </c>
      <c r="H147" s="1">
        <v>1.4374199999999999</v>
      </c>
      <c r="I147" s="2">
        <v>42644</v>
      </c>
      <c r="J147" s="1">
        <v>0.43</v>
      </c>
      <c r="K147" s="2">
        <v>42644</v>
      </c>
      <c r="L147" s="1">
        <v>0.56999999999999995</v>
      </c>
      <c r="M147" s="2">
        <v>37347</v>
      </c>
      <c r="N147" s="1">
        <v>2.35</v>
      </c>
      <c r="O147" s="2">
        <v>37347</v>
      </c>
      <c r="P147" s="1">
        <v>3.77</v>
      </c>
      <c r="Q147" s="2">
        <v>37347</v>
      </c>
      <c r="R147" s="1">
        <v>4.45</v>
      </c>
      <c r="S147" s="2">
        <v>38078</v>
      </c>
      <c r="T147" s="1">
        <v>4.18</v>
      </c>
      <c r="U147" s="2">
        <v>37347</v>
      </c>
      <c r="V147" s="1">
        <v>5.1100000000000003</v>
      </c>
      <c r="Y147" s="2">
        <v>40909</v>
      </c>
      <c r="Z147" s="1">
        <v>3.14</v>
      </c>
      <c r="AA147" s="2">
        <v>37347</v>
      </c>
      <c r="AB147" s="1">
        <v>2.42631</v>
      </c>
    </row>
    <row r="148" spans="1:28" x14ac:dyDescent="0.25">
      <c r="A148" s="2">
        <v>37438</v>
      </c>
      <c r="B148" s="1">
        <v>-0.19</v>
      </c>
      <c r="C148" s="2">
        <v>37438</v>
      </c>
      <c r="D148" s="1">
        <v>1.4492799999999999</v>
      </c>
      <c r="E148" s="2">
        <v>37438</v>
      </c>
      <c r="F148" s="1">
        <v>5.7</v>
      </c>
      <c r="G148" s="2">
        <v>37438</v>
      </c>
      <c r="H148" s="1">
        <v>2.2549199999999998</v>
      </c>
      <c r="I148" s="2">
        <v>42736</v>
      </c>
      <c r="J148" s="1" t="e">
        <f>NA()</f>
        <v>#N/A</v>
      </c>
      <c r="K148" s="2">
        <v>42736</v>
      </c>
      <c r="L148" s="1" t="e">
        <f>NA()</f>
        <v>#N/A</v>
      </c>
      <c r="M148" s="2">
        <v>37438</v>
      </c>
      <c r="N148" s="1">
        <v>1.81</v>
      </c>
      <c r="O148" s="2">
        <v>37438</v>
      </c>
      <c r="P148" s="1">
        <v>2.63</v>
      </c>
      <c r="Q148" s="2">
        <v>37438</v>
      </c>
      <c r="R148" s="1">
        <v>3.36</v>
      </c>
      <c r="S148" s="2">
        <v>38169</v>
      </c>
      <c r="T148" s="1">
        <v>3.92</v>
      </c>
      <c r="U148" s="2">
        <v>37438</v>
      </c>
      <c r="V148" s="1">
        <v>4.2699999999999996</v>
      </c>
      <c r="Y148" s="2">
        <v>41000</v>
      </c>
      <c r="Z148" s="1">
        <v>2.94</v>
      </c>
      <c r="AA148" s="2">
        <v>37438</v>
      </c>
      <c r="AB148" s="1">
        <v>2.2674099999999999</v>
      </c>
    </row>
    <row r="149" spans="1:28" x14ac:dyDescent="0.25">
      <c r="A149" s="2">
        <v>37530</v>
      </c>
      <c r="B149" s="1">
        <v>-0.43</v>
      </c>
      <c r="C149" s="2">
        <v>37530</v>
      </c>
      <c r="D149" s="1">
        <v>1.6906699999999999</v>
      </c>
      <c r="E149" s="2">
        <v>37530</v>
      </c>
      <c r="F149" s="1">
        <v>5.9</v>
      </c>
      <c r="G149" s="2">
        <v>37530</v>
      </c>
      <c r="H149" s="1">
        <v>2.0361600000000002</v>
      </c>
      <c r="M149" s="2">
        <v>37530</v>
      </c>
      <c r="N149" s="1">
        <v>1.53</v>
      </c>
      <c r="O149" s="2">
        <v>37530</v>
      </c>
      <c r="P149" s="1">
        <v>2.27</v>
      </c>
      <c r="Q149" s="2">
        <v>37530</v>
      </c>
      <c r="R149" s="1">
        <v>3.01</v>
      </c>
      <c r="S149" s="2">
        <v>38261</v>
      </c>
      <c r="T149" s="1">
        <v>3.86</v>
      </c>
      <c r="U149" s="2">
        <v>37530</v>
      </c>
      <c r="V149" s="1">
        <v>4</v>
      </c>
      <c r="Y149" s="2">
        <v>41091</v>
      </c>
      <c r="Z149" s="1">
        <v>2.74</v>
      </c>
      <c r="AA149" s="2">
        <v>37530</v>
      </c>
      <c r="AB149" s="1">
        <v>2.05674</v>
      </c>
    </row>
    <row r="150" spans="1:28" x14ac:dyDescent="0.25">
      <c r="A150" s="2">
        <v>37622</v>
      </c>
      <c r="B150" s="1">
        <v>-0.28999999999999998</v>
      </c>
      <c r="C150" s="2">
        <v>37622</v>
      </c>
      <c r="D150" s="1">
        <v>1.9905999999999999</v>
      </c>
      <c r="E150" s="2">
        <v>37622</v>
      </c>
      <c r="F150" s="1">
        <v>5.9</v>
      </c>
      <c r="G150" s="2">
        <v>37622</v>
      </c>
      <c r="H150" s="1">
        <v>1.6291899999999999</v>
      </c>
      <c r="M150" s="2">
        <v>37622</v>
      </c>
      <c r="N150" s="1">
        <v>1.3</v>
      </c>
      <c r="O150" s="2">
        <v>37622</v>
      </c>
      <c r="P150" s="1">
        <v>2.0699999999999998</v>
      </c>
      <c r="Q150" s="2">
        <v>37622</v>
      </c>
      <c r="R150" s="1">
        <v>2.91</v>
      </c>
      <c r="S150" s="2">
        <v>38353</v>
      </c>
      <c r="T150" s="1">
        <v>4.0999999999999996</v>
      </c>
      <c r="U150" s="2">
        <v>37622</v>
      </c>
      <c r="V150" s="1">
        <v>3.92</v>
      </c>
      <c r="Y150" s="2">
        <v>41183</v>
      </c>
      <c r="Z150" s="1">
        <v>2.86</v>
      </c>
      <c r="AA150" s="2">
        <v>37622</v>
      </c>
      <c r="AB150" s="1">
        <v>1.83439</v>
      </c>
    </row>
    <row r="151" spans="1:28" x14ac:dyDescent="0.25">
      <c r="A151" s="2">
        <v>37712</v>
      </c>
      <c r="B151" s="1">
        <v>-0.56000000000000005</v>
      </c>
      <c r="C151" s="2">
        <v>37712</v>
      </c>
      <c r="D151" s="1">
        <v>1.93723</v>
      </c>
      <c r="E151" s="2">
        <v>37712</v>
      </c>
      <c r="F151" s="1">
        <v>6.1</v>
      </c>
      <c r="G151" s="2">
        <v>37712</v>
      </c>
      <c r="H151" s="1">
        <v>2.00962</v>
      </c>
      <c r="M151" s="2">
        <v>37712</v>
      </c>
      <c r="N151" s="1">
        <v>1.1499999999999999</v>
      </c>
      <c r="O151" s="2">
        <v>37712</v>
      </c>
      <c r="P151" s="1">
        <v>1.77</v>
      </c>
      <c r="Q151" s="2">
        <v>37712</v>
      </c>
      <c r="R151" s="1">
        <v>2.57</v>
      </c>
      <c r="S151" s="2">
        <v>38443</v>
      </c>
      <c r="T151" s="1">
        <v>3.98</v>
      </c>
      <c r="U151" s="2">
        <v>37712</v>
      </c>
      <c r="V151" s="1">
        <v>3.62</v>
      </c>
      <c r="Y151" s="2">
        <v>41275</v>
      </c>
      <c r="Z151" s="1">
        <v>3.13</v>
      </c>
      <c r="AA151" s="2">
        <v>37712</v>
      </c>
      <c r="AB151" s="1">
        <v>1.4913099999999999</v>
      </c>
    </row>
    <row r="152" spans="1:28" x14ac:dyDescent="0.25">
      <c r="A152" s="2">
        <v>37803</v>
      </c>
      <c r="B152" s="1">
        <v>-0.03</v>
      </c>
      <c r="C152" s="2">
        <v>37803</v>
      </c>
      <c r="D152" s="1">
        <v>2.0471900000000001</v>
      </c>
      <c r="E152" s="2">
        <v>37803</v>
      </c>
      <c r="F152" s="1">
        <v>6.1</v>
      </c>
      <c r="G152" s="2">
        <v>37803</v>
      </c>
      <c r="H152" s="1">
        <v>3.2155499999999999</v>
      </c>
      <c r="M152" s="2">
        <v>37803</v>
      </c>
      <c r="N152" s="1">
        <v>1.22</v>
      </c>
      <c r="O152" s="2">
        <v>37803</v>
      </c>
      <c r="P152" s="1">
        <v>2.2000000000000002</v>
      </c>
      <c r="Q152" s="2">
        <v>37803</v>
      </c>
      <c r="R152" s="1">
        <v>3.14</v>
      </c>
      <c r="S152" s="2">
        <v>38534</v>
      </c>
      <c r="T152" s="1">
        <v>4.1100000000000003</v>
      </c>
      <c r="U152" s="2">
        <v>37803</v>
      </c>
      <c r="V152" s="1">
        <v>4.2300000000000004</v>
      </c>
      <c r="Y152" s="2">
        <v>41365</v>
      </c>
      <c r="Z152" s="1">
        <v>3.14</v>
      </c>
      <c r="AA152" s="2">
        <v>37803</v>
      </c>
      <c r="AB152" s="1">
        <v>1.3614900000000001</v>
      </c>
    </row>
    <row r="153" spans="1:28" x14ac:dyDescent="0.25">
      <c r="A153" s="2">
        <v>37895</v>
      </c>
      <c r="B153" s="1">
        <v>0.28000000000000003</v>
      </c>
      <c r="C153" s="2">
        <v>37895</v>
      </c>
      <c r="D153" s="1">
        <v>1.9789600000000001</v>
      </c>
      <c r="E153" s="2">
        <v>37895</v>
      </c>
      <c r="F153" s="1">
        <v>5.8</v>
      </c>
      <c r="G153" s="2">
        <v>37895</v>
      </c>
      <c r="H153" s="1">
        <v>4.3559099999999997</v>
      </c>
      <c r="M153" s="2">
        <v>37895</v>
      </c>
      <c r="N153" s="1">
        <v>1.3</v>
      </c>
      <c r="O153" s="2">
        <v>37895</v>
      </c>
      <c r="P153" s="1">
        <v>2.38</v>
      </c>
      <c r="Q153" s="2">
        <v>37895</v>
      </c>
      <c r="R153" s="1">
        <v>3.24</v>
      </c>
      <c r="S153" s="2">
        <v>38626</v>
      </c>
      <c r="T153" s="1">
        <v>4.43</v>
      </c>
      <c r="U153" s="2">
        <v>37895</v>
      </c>
      <c r="V153" s="1">
        <v>4.29</v>
      </c>
      <c r="Y153" s="2">
        <v>41456</v>
      </c>
      <c r="Z153" s="1">
        <v>3.71</v>
      </c>
      <c r="AA153" s="2">
        <v>37895</v>
      </c>
      <c r="AB153" s="1">
        <v>1.16455</v>
      </c>
    </row>
    <row r="154" spans="1:28" x14ac:dyDescent="0.25">
      <c r="A154" s="2">
        <v>37987</v>
      </c>
      <c r="B154" s="1">
        <v>0.28999999999999998</v>
      </c>
      <c r="C154" s="2">
        <v>37987</v>
      </c>
      <c r="D154" s="1">
        <v>2.2383600000000001</v>
      </c>
      <c r="E154" s="2">
        <v>37987</v>
      </c>
      <c r="F154" s="1">
        <v>5.7</v>
      </c>
      <c r="G154" s="2">
        <v>37987</v>
      </c>
      <c r="H154" s="1">
        <v>4.41479</v>
      </c>
      <c r="M154" s="2">
        <v>37987</v>
      </c>
      <c r="N154" s="1">
        <v>1.22</v>
      </c>
      <c r="O154" s="2">
        <v>37987</v>
      </c>
      <c r="P154" s="1">
        <v>2.16</v>
      </c>
      <c r="Q154" s="2">
        <v>37987</v>
      </c>
      <c r="R154" s="1">
        <v>2.98</v>
      </c>
      <c r="S154" s="2">
        <v>38718</v>
      </c>
      <c r="T154" s="1">
        <v>4.5599999999999996</v>
      </c>
      <c r="U154" s="2">
        <v>37987</v>
      </c>
      <c r="V154" s="1">
        <v>4.01</v>
      </c>
      <c r="Y154" s="2">
        <v>41548</v>
      </c>
      <c r="Z154" s="1">
        <v>3.79</v>
      </c>
      <c r="AA154" s="2">
        <v>37987</v>
      </c>
      <c r="AB154" s="1">
        <v>1.3160700000000001</v>
      </c>
    </row>
    <row r="155" spans="1:28" x14ac:dyDescent="0.25">
      <c r="A155" s="2">
        <v>38078</v>
      </c>
      <c r="B155" s="1">
        <v>0.43</v>
      </c>
      <c r="C155" s="2">
        <v>38078</v>
      </c>
      <c r="D155" s="1">
        <v>2.79914</v>
      </c>
      <c r="E155" s="2">
        <v>38078</v>
      </c>
      <c r="F155" s="1">
        <v>5.6</v>
      </c>
      <c r="G155" s="2">
        <v>38078</v>
      </c>
      <c r="H155" s="1">
        <v>4.2130200000000002</v>
      </c>
      <c r="M155" s="2">
        <v>38078</v>
      </c>
      <c r="N155" s="1">
        <v>1.78</v>
      </c>
      <c r="O155" s="2">
        <v>38078</v>
      </c>
      <c r="P155" s="1">
        <v>2.97</v>
      </c>
      <c r="Q155" s="2">
        <v>38078</v>
      </c>
      <c r="R155" s="1">
        <v>3.72</v>
      </c>
      <c r="S155" s="2">
        <v>38808</v>
      </c>
      <c r="T155" s="1">
        <v>5.0199999999999996</v>
      </c>
      <c r="U155" s="2">
        <v>38078</v>
      </c>
      <c r="V155" s="1">
        <v>4.5999999999999996</v>
      </c>
      <c r="Y155" s="2">
        <v>41640</v>
      </c>
      <c r="Z155" s="1">
        <v>3.68</v>
      </c>
      <c r="AA155" s="2">
        <v>38078</v>
      </c>
      <c r="AB155" s="1">
        <v>1.7806</v>
      </c>
    </row>
    <row r="156" spans="1:28" x14ac:dyDescent="0.25">
      <c r="A156" s="2">
        <v>38169</v>
      </c>
      <c r="B156" s="1">
        <v>0.31</v>
      </c>
      <c r="C156" s="2">
        <v>38169</v>
      </c>
      <c r="D156" s="1">
        <v>2.8619400000000002</v>
      </c>
      <c r="E156" s="2">
        <v>38169</v>
      </c>
      <c r="F156" s="1">
        <v>5.4</v>
      </c>
      <c r="G156" s="2">
        <v>38169</v>
      </c>
      <c r="H156" s="1">
        <v>3.4279600000000001</v>
      </c>
      <c r="M156" s="2">
        <v>38169</v>
      </c>
      <c r="N156" s="1">
        <v>2.08</v>
      </c>
      <c r="O156" s="2">
        <v>38169</v>
      </c>
      <c r="P156" s="1">
        <v>2.92</v>
      </c>
      <c r="Q156" s="2">
        <v>38169</v>
      </c>
      <c r="R156" s="1">
        <v>3.51</v>
      </c>
      <c r="S156" s="2">
        <v>38899</v>
      </c>
      <c r="T156" s="1">
        <v>4.8499999999999996</v>
      </c>
      <c r="U156" s="2">
        <v>38169</v>
      </c>
      <c r="V156" s="1">
        <v>4.3</v>
      </c>
      <c r="Y156" s="2">
        <v>41730</v>
      </c>
      <c r="Z156" s="1">
        <v>3.44</v>
      </c>
      <c r="AA156" s="2">
        <v>38169</v>
      </c>
      <c r="AB156" s="1">
        <v>1.80816</v>
      </c>
    </row>
    <row r="157" spans="1:28" x14ac:dyDescent="0.25">
      <c r="A157" s="2">
        <v>38261</v>
      </c>
      <c r="B157" s="1">
        <v>0.4</v>
      </c>
      <c r="C157" s="2">
        <v>38261</v>
      </c>
      <c r="D157" s="1">
        <v>3.0945900000000002</v>
      </c>
      <c r="E157" s="2">
        <v>38261</v>
      </c>
      <c r="F157" s="1">
        <v>5.4</v>
      </c>
      <c r="G157" s="2">
        <v>38261</v>
      </c>
      <c r="H157" s="1">
        <v>3.1170800000000001</v>
      </c>
      <c r="M157" s="2">
        <v>38261</v>
      </c>
      <c r="N157" s="1">
        <v>2.4700000000000002</v>
      </c>
      <c r="O157" s="2">
        <v>38261</v>
      </c>
      <c r="P157" s="1">
        <v>3.06</v>
      </c>
      <c r="Q157" s="2">
        <v>38261</v>
      </c>
      <c r="R157" s="1">
        <v>3.49</v>
      </c>
      <c r="S157" s="2">
        <v>38991</v>
      </c>
      <c r="T157" s="1">
        <v>4.5999999999999996</v>
      </c>
      <c r="U157" s="2">
        <v>38261</v>
      </c>
      <c r="V157" s="1">
        <v>4.18</v>
      </c>
      <c r="Y157" s="2">
        <v>41821</v>
      </c>
      <c r="Z157" s="1">
        <v>3.27</v>
      </c>
      <c r="AA157" s="2">
        <v>38261</v>
      </c>
      <c r="AB157" s="1">
        <v>2.1642000000000001</v>
      </c>
    </row>
    <row r="158" spans="1:28" x14ac:dyDescent="0.25">
      <c r="A158" s="2">
        <v>38353</v>
      </c>
      <c r="B158" s="1">
        <v>0.41</v>
      </c>
      <c r="C158" s="2">
        <v>38353</v>
      </c>
      <c r="D158" s="1">
        <v>3.14954</v>
      </c>
      <c r="E158" s="2">
        <v>38353</v>
      </c>
      <c r="F158" s="1">
        <v>5.3</v>
      </c>
      <c r="G158" s="2">
        <v>38353</v>
      </c>
      <c r="H158" s="1">
        <v>3.62033</v>
      </c>
      <c r="M158" s="2">
        <v>38353</v>
      </c>
      <c r="N158" s="1">
        <v>3.07</v>
      </c>
      <c r="O158" s="2">
        <v>38353</v>
      </c>
      <c r="P158" s="1">
        <v>3.62</v>
      </c>
      <c r="Q158" s="2">
        <v>38353</v>
      </c>
      <c r="R158" s="1">
        <v>3.89</v>
      </c>
      <c r="S158" s="2">
        <v>39083</v>
      </c>
      <c r="T158" s="1">
        <v>4.6500000000000004</v>
      </c>
      <c r="U158" s="2">
        <v>38353</v>
      </c>
      <c r="V158" s="1">
        <v>4.3</v>
      </c>
      <c r="Y158" s="2">
        <v>41913</v>
      </c>
      <c r="Z158" s="1">
        <v>2.97</v>
      </c>
      <c r="AA158" s="2">
        <v>38353</v>
      </c>
      <c r="AB158" s="1">
        <v>2.30769</v>
      </c>
    </row>
    <row r="159" spans="1:28" x14ac:dyDescent="0.25">
      <c r="A159" s="2">
        <v>38443</v>
      </c>
      <c r="B159" s="1">
        <v>0.28999999999999998</v>
      </c>
      <c r="C159" s="2">
        <v>38443</v>
      </c>
      <c r="D159" s="1">
        <v>3.00197</v>
      </c>
      <c r="E159" s="2">
        <v>38443</v>
      </c>
      <c r="F159" s="1">
        <v>5.0999999999999996</v>
      </c>
      <c r="G159" s="2">
        <v>38443</v>
      </c>
      <c r="H159" s="1">
        <v>3.4035700000000002</v>
      </c>
      <c r="M159" s="2">
        <v>38443</v>
      </c>
      <c r="N159" s="1">
        <v>3.34</v>
      </c>
      <c r="O159" s="2">
        <v>38443</v>
      </c>
      <c r="P159" s="1">
        <v>3.73</v>
      </c>
      <c r="Q159" s="2">
        <v>38443</v>
      </c>
      <c r="R159" s="1">
        <v>3.87</v>
      </c>
      <c r="S159" s="2">
        <v>39173</v>
      </c>
      <c r="T159" s="1">
        <v>4.78</v>
      </c>
      <c r="U159" s="2">
        <v>38443</v>
      </c>
      <c r="V159" s="1">
        <v>4.16</v>
      </c>
      <c r="Y159" s="2">
        <v>42005</v>
      </c>
      <c r="Z159" s="1">
        <v>2.5499999999999998</v>
      </c>
      <c r="AA159" s="2">
        <v>38443</v>
      </c>
      <c r="AB159" s="1">
        <v>2.1403099999999999</v>
      </c>
    </row>
    <row r="160" spans="1:28" x14ac:dyDescent="0.25">
      <c r="A160" s="2">
        <v>38534</v>
      </c>
      <c r="B160" s="1">
        <v>0.05</v>
      </c>
      <c r="C160" s="2">
        <v>38534</v>
      </c>
      <c r="D160" s="1">
        <v>3.3291599999999999</v>
      </c>
      <c r="E160" s="2">
        <v>38534</v>
      </c>
      <c r="F160" s="1">
        <v>5</v>
      </c>
      <c r="G160" s="2">
        <v>38534</v>
      </c>
      <c r="H160" s="1">
        <v>3.3331400000000002</v>
      </c>
      <c r="M160" s="2">
        <v>38534</v>
      </c>
      <c r="N160" s="1">
        <v>3.79</v>
      </c>
      <c r="O160" s="2">
        <v>38534</v>
      </c>
      <c r="P160" s="1">
        <v>3.99</v>
      </c>
      <c r="Q160" s="2">
        <v>38534</v>
      </c>
      <c r="R160" s="1">
        <v>4.04</v>
      </c>
      <c r="S160" s="2">
        <v>39264</v>
      </c>
      <c r="T160" s="1">
        <v>4.5999999999999996</v>
      </c>
      <c r="U160" s="2">
        <v>38534</v>
      </c>
      <c r="V160" s="1">
        <v>4.22</v>
      </c>
      <c r="Y160" s="2">
        <v>42095</v>
      </c>
      <c r="Z160" s="1">
        <v>2.88</v>
      </c>
      <c r="AA160" s="2">
        <v>38534</v>
      </c>
      <c r="AB160" s="1">
        <v>2.0465100000000001</v>
      </c>
    </row>
    <row r="161" spans="1:28" x14ac:dyDescent="0.25">
      <c r="A161" s="2">
        <v>38626</v>
      </c>
      <c r="B161" s="1">
        <v>0.41</v>
      </c>
      <c r="C161" s="2">
        <v>38626</v>
      </c>
      <c r="D161" s="1">
        <v>3.3881600000000001</v>
      </c>
      <c r="E161" s="2">
        <v>38626</v>
      </c>
      <c r="F161" s="1">
        <v>5</v>
      </c>
      <c r="G161" s="2">
        <v>38626</v>
      </c>
      <c r="H161" s="1">
        <v>3.0321699999999998</v>
      </c>
      <c r="M161" s="2">
        <v>38626</v>
      </c>
      <c r="N161" s="1">
        <v>4.29</v>
      </c>
      <c r="O161" s="2">
        <v>38626</v>
      </c>
      <c r="P161" s="1">
        <v>4.37</v>
      </c>
      <c r="Q161" s="2">
        <v>38626</v>
      </c>
      <c r="R161" s="1">
        <v>4.3899999999999997</v>
      </c>
      <c r="S161" s="2">
        <v>39356</v>
      </c>
      <c r="T161" s="1">
        <v>3.99</v>
      </c>
      <c r="U161" s="2">
        <v>38626</v>
      </c>
      <c r="V161" s="1">
        <v>4.49</v>
      </c>
      <c r="Y161" s="2">
        <v>42186</v>
      </c>
      <c r="Z161" s="1">
        <v>2.96</v>
      </c>
      <c r="AA161" s="2">
        <v>38626</v>
      </c>
      <c r="AB161" s="1">
        <v>2.10121</v>
      </c>
    </row>
    <row r="162" spans="1:28" x14ac:dyDescent="0.25">
      <c r="A162" s="2">
        <v>38718</v>
      </c>
      <c r="B162" s="1">
        <v>0.51</v>
      </c>
      <c r="C162" s="2">
        <v>38718</v>
      </c>
      <c r="D162" s="1">
        <v>3.2448299999999999</v>
      </c>
      <c r="E162" s="2">
        <v>38718</v>
      </c>
      <c r="F162" s="1">
        <v>4.7</v>
      </c>
      <c r="G162" s="2">
        <v>38718</v>
      </c>
      <c r="H162" s="1">
        <v>3.17042</v>
      </c>
      <c r="M162" s="2">
        <v>38718</v>
      </c>
      <c r="N162" s="1">
        <v>4.6399999999999997</v>
      </c>
      <c r="O162" s="2">
        <v>38718</v>
      </c>
      <c r="P162" s="1">
        <v>4.58</v>
      </c>
      <c r="Q162" s="2">
        <v>38718</v>
      </c>
      <c r="R162" s="1">
        <v>4.55</v>
      </c>
      <c r="S162" s="2">
        <v>39448</v>
      </c>
      <c r="T162" s="1">
        <v>3.15</v>
      </c>
      <c r="U162" s="2">
        <v>38718</v>
      </c>
      <c r="V162" s="1">
        <v>4.58</v>
      </c>
      <c r="Y162" s="2">
        <v>42278</v>
      </c>
      <c r="Z162" s="1">
        <v>2.96</v>
      </c>
      <c r="AA162" s="2">
        <v>38718</v>
      </c>
      <c r="AB162" s="1">
        <v>2.1052599999999999</v>
      </c>
    </row>
    <row r="163" spans="1:28" x14ac:dyDescent="0.25">
      <c r="A163" s="2">
        <v>38808</v>
      </c>
      <c r="B163" s="1">
        <v>0.04</v>
      </c>
      <c r="C163" s="2">
        <v>38808</v>
      </c>
      <c r="D163" s="1">
        <v>3.3252100000000002</v>
      </c>
      <c r="E163" s="2">
        <v>38808</v>
      </c>
      <c r="F163" s="1">
        <v>4.5999999999999996</v>
      </c>
      <c r="G163" s="2">
        <v>38808</v>
      </c>
      <c r="H163" s="1">
        <v>2.94157</v>
      </c>
      <c r="M163" s="2">
        <v>38808</v>
      </c>
      <c r="N163" s="1">
        <v>5.0199999999999996</v>
      </c>
      <c r="O163" s="2">
        <v>38808</v>
      </c>
      <c r="P163" s="1">
        <v>4.99</v>
      </c>
      <c r="Q163" s="2">
        <v>38808</v>
      </c>
      <c r="R163" s="1">
        <v>4.99</v>
      </c>
      <c r="S163" s="2">
        <v>39539</v>
      </c>
      <c r="T163" s="1">
        <v>3.46</v>
      </c>
      <c r="U163" s="2">
        <v>38808</v>
      </c>
      <c r="V163" s="1">
        <v>5.07</v>
      </c>
      <c r="Y163" s="2">
        <v>42370</v>
      </c>
      <c r="Z163" s="1">
        <v>2.72</v>
      </c>
      <c r="AA163" s="2">
        <v>38808</v>
      </c>
      <c r="AB163" s="1">
        <v>2.4616699999999998</v>
      </c>
    </row>
    <row r="164" spans="1:28" x14ac:dyDescent="0.25">
      <c r="A164" s="2">
        <v>38899</v>
      </c>
      <c r="B164" s="1">
        <v>-0.09</v>
      </c>
      <c r="C164" s="2">
        <v>38899</v>
      </c>
      <c r="D164" s="1">
        <v>3.0822799999999999</v>
      </c>
      <c r="E164" s="2">
        <v>38899</v>
      </c>
      <c r="F164" s="1">
        <v>4.5999999999999996</v>
      </c>
      <c r="G164" s="2">
        <v>38899</v>
      </c>
      <c r="H164" s="1">
        <v>2.1746699999999999</v>
      </c>
      <c r="M164" s="2">
        <v>38899</v>
      </c>
      <c r="N164" s="1">
        <v>5.09</v>
      </c>
      <c r="O164" s="2">
        <v>38899</v>
      </c>
      <c r="P164" s="1">
        <v>4.87</v>
      </c>
      <c r="Q164" s="2">
        <v>38899</v>
      </c>
      <c r="R164" s="1">
        <v>4.84</v>
      </c>
      <c r="S164" s="2">
        <v>39630</v>
      </c>
      <c r="T164" s="1">
        <v>3.44</v>
      </c>
      <c r="U164" s="2">
        <v>38899</v>
      </c>
      <c r="V164" s="1">
        <v>4.8899999999999997</v>
      </c>
      <c r="Y164" s="2">
        <v>42461</v>
      </c>
      <c r="Z164" s="1">
        <v>2.57</v>
      </c>
      <c r="AA164" s="2">
        <v>38899</v>
      </c>
      <c r="AB164" s="1">
        <v>2.8180000000000001</v>
      </c>
    </row>
    <row r="165" spans="1:28" x14ac:dyDescent="0.25">
      <c r="A165" s="2">
        <v>38991</v>
      </c>
      <c r="B165" s="1">
        <v>-0.06</v>
      </c>
      <c r="C165" s="2">
        <v>38991</v>
      </c>
      <c r="D165" s="1">
        <v>2.6638000000000002</v>
      </c>
      <c r="E165" s="2">
        <v>38991</v>
      </c>
      <c r="F165" s="1">
        <v>4.4000000000000004</v>
      </c>
      <c r="G165" s="2">
        <v>38991</v>
      </c>
      <c r="H165" s="1">
        <v>2.3898299999999999</v>
      </c>
      <c r="M165" s="2">
        <v>38991</v>
      </c>
      <c r="N165" s="1">
        <v>4.99</v>
      </c>
      <c r="O165" s="2">
        <v>38991</v>
      </c>
      <c r="P165" s="1">
        <v>4.6500000000000004</v>
      </c>
      <c r="Q165" s="2">
        <v>38991</v>
      </c>
      <c r="R165" s="1">
        <v>4.5999999999999996</v>
      </c>
      <c r="S165" s="2">
        <v>39722</v>
      </c>
      <c r="T165" s="1">
        <v>2.62</v>
      </c>
      <c r="U165" s="2">
        <v>38991</v>
      </c>
      <c r="V165" s="1">
        <v>4.63</v>
      </c>
      <c r="Y165" s="2">
        <v>42552</v>
      </c>
      <c r="Z165" s="1">
        <v>2.2799999999999998</v>
      </c>
      <c r="AA165" s="2">
        <v>38991</v>
      </c>
      <c r="AB165" s="1">
        <v>2.6675499999999999</v>
      </c>
    </row>
    <row r="166" spans="1:28" x14ac:dyDescent="0.25">
      <c r="A166" s="2">
        <v>39083</v>
      </c>
      <c r="B166" s="1">
        <v>0.02</v>
      </c>
      <c r="C166" s="2">
        <v>39083</v>
      </c>
      <c r="D166" s="1">
        <v>3.0074999999999998</v>
      </c>
      <c r="E166" s="2">
        <v>39083</v>
      </c>
      <c r="F166" s="1">
        <v>4.5</v>
      </c>
      <c r="G166" s="2">
        <v>39083</v>
      </c>
      <c r="H166" s="1">
        <v>1.2367600000000001</v>
      </c>
      <c r="M166" s="2">
        <v>39083</v>
      </c>
      <c r="N166" s="1">
        <v>5.01</v>
      </c>
      <c r="O166" s="2">
        <v>39083</v>
      </c>
      <c r="P166" s="1">
        <v>4.68</v>
      </c>
      <c r="Q166" s="2">
        <v>39083</v>
      </c>
      <c r="R166" s="1">
        <v>4.6399999999999997</v>
      </c>
      <c r="S166" s="2">
        <v>39814</v>
      </c>
      <c r="T166" s="1">
        <v>2.2400000000000002</v>
      </c>
      <c r="U166" s="2">
        <v>39083</v>
      </c>
      <c r="V166" s="1">
        <v>4.68</v>
      </c>
      <c r="Y166" s="2">
        <v>42644</v>
      </c>
      <c r="Z166" s="1">
        <v>2.83</v>
      </c>
      <c r="AA166" s="2">
        <v>39083</v>
      </c>
      <c r="AB166" s="1">
        <v>2.6269</v>
      </c>
    </row>
    <row r="167" spans="1:28" x14ac:dyDescent="0.25">
      <c r="A167" s="2">
        <v>39173</v>
      </c>
      <c r="B167" s="1">
        <v>0.01</v>
      </c>
      <c r="C167" s="2">
        <v>39173</v>
      </c>
      <c r="D167" s="1">
        <v>2.7561900000000001</v>
      </c>
      <c r="E167" s="2">
        <v>39173</v>
      </c>
      <c r="F167" s="1">
        <v>4.5</v>
      </c>
      <c r="G167" s="2">
        <v>39173</v>
      </c>
      <c r="H167" s="1">
        <v>1.7073799999999999</v>
      </c>
      <c r="M167" s="2">
        <v>39173</v>
      </c>
      <c r="N167" s="1">
        <v>4.93</v>
      </c>
      <c r="O167" s="2">
        <v>39173</v>
      </c>
      <c r="P167" s="1">
        <v>4.76</v>
      </c>
      <c r="Q167" s="2">
        <v>39173</v>
      </c>
      <c r="R167" s="1">
        <v>4.76</v>
      </c>
      <c r="S167" s="2">
        <v>39904</v>
      </c>
      <c r="T167" s="1">
        <v>2.89</v>
      </c>
      <c r="U167" s="2">
        <v>39173</v>
      </c>
      <c r="V167" s="1">
        <v>4.8499999999999996</v>
      </c>
      <c r="Y167" s="2">
        <v>42736</v>
      </c>
      <c r="Z167" s="1" t="e">
        <f>NA()</f>
        <v>#N/A</v>
      </c>
      <c r="AA167" s="2">
        <v>39173</v>
      </c>
      <c r="AB167" s="1">
        <v>2.2881</v>
      </c>
    </row>
    <row r="168" spans="1:28" x14ac:dyDescent="0.25">
      <c r="A168" s="2">
        <v>39264</v>
      </c>
      <c r="B168" s="1">
        <v>-0.31</v>
      </c>
      <c r="C168" s="2">
        <v>39264</v>
      </c>
      <c r="D168" s="1">
        <v>2.39798</v>
      </c>
      <c r="E168" s="2">
        <v>39264</v>
      </c>
      <c r="F168" s="1">
        <v>4.7</v>
      </c>
      <c r="G168" s="2">
        <v>39264</v>
      </c>
      <c r="H168" s="1">
        <v>2.3002799999999999</v>
      </c>
      <c r="M168" s="2">
        <v>39264</v>
      </c>
      <c r="N168" s="1">
        <v>4.54</v>
      </c>
      <c r="O168" s="2">
        <v>39264</v>
      </c>
      <c r="P168" s="1">
        <v>4.42</v>
      </c>
      <c r="Q168" s="2">
        <v>39264</v>
      </c>
      <c r="R168" s="1">
        <v>4.51</v>
      </c>
      <c r="S168" s="2">
        <v>39995</v>
      </c>
      <c r="T168" s="1">
        <v>3.12</v>
      </c>
      <c r="U168" s="2">
        <v>39264</v>
      </c>
      <c r="V168" s="1">
        <v>4.74</v>
      </c>
      <c r="AA168" s="2">
        <v>39264</v>
      </c>
      <c r="AB168" s="1">
        <v>2.1192899999999999</v>
      </c>
    </row>
    <row r="169" spans="1:28" x14ac:dyDescent="0.25">
      <c r="A169" s="2">
        <v>39356</v>
      </c>
      <c r="B169" s="1">
        <v>-0.41</v>
      </c>
      <c r="C169" s="2">
        <v>39356</v>
      </c>
      <c r="D169" s="1">
        <v>2.4858799999999999</v>
      </c>
      <c r="E169" s="2">
        <v>39356</v>
      </c>
      <c r="F169" s="1">
        <v>4.8</v>
      </c>
      <c r="G169" s="2">
        <v>39356</v>
      </c>
      <c r="H169" s="1">
        <v>1.86792</v>
      </c>
      <c r="M169" s="2">
        <v>39356</v>
      </c>
      <c r="N169" s="1">
        <v>3.64</v>
      </c>
      <c r="O169" s="2">
        <v>39356</v>
      </c>
      <c r="P169" s="1">
        <v>3.51</v>
      </c>
      <c r="Q169" s="2">
        <v>39356</v>
      </c>
      <c r="R169" s="1">
        <v>3.8</v>
      </c>
      <c r="S169" s="2">
        <v>40087</v>
      </c>
      <c r="T169" s="1">
        <v>2.99</v>
      </c>
      <c r="U169" s="2">
        <v>39356</v>
      </c>
      <c r="V169" s="1">
        <v>4.2699999999999996</v>
      </c>
      <c r="AA169" s="2">
        <v>39356</v>
      </c>
      <c r="AB169" s="1">
        <v>2.3105099999999998</v>
      </c>
    </row>
    <row r="170" spans="1:28" x14ac:dyDescent="0.25">
      <c r="A170" s="2">
        <v>39448</v>
      </c>
      <c r="B170" s="1">
        <v>-0.75</v>
      </c>
      <c r="C170" s="2">
        <v>39448</v>
      </c>
      <c r="D170" s="1">
        <v>1.9264600000000001</v>
      </c>
      <c r="E170" s="2">
        <v>39448</v>
      </c>
      <c r="F170" s="1">
        <v>5</v>
      </c>
      <c r="G170" s="2">
        <v>39448</v>
      </c>
      <c r="H170" s="1">
        <v>1.1102799999999999</v>
      </c>
      <c r="M170" s="2">
        <v>39448</v>
      </c>
      <c r="N170" s="1">
        <v>2.11</v>
      </c>
      <c r="O170" s="2">
        <v>39448</v>
      </c>
      <c r="P170" s="1">
        <v>2.17</v>
      </c>
      <c r="Q170" s="2">
        <v>39448</v>
      </c>
      <c r="R170" s="1">
        <v>2.75</v>
      </c>
      <c r="S170" s="2">
        <v>40179</v>
      </c>
      <c r="T170" s="1">
        <v>3.16</v>
      </c>
      <c r="U170" s="2">
        <v>39448</v>
      </c>
      <c r="V170" s="1">
        <v>3.67</v>
      </c>
      <c r="AA170" s="2">
        <v>39448</v>
      </c>
      <c r="AB170" s="1">
        <v>2.3879299999999999</v>
      </c>
    </row>
    <row r="171" spans="1:28" x14ac:dyDescent="0.25">
      <c r="A171" s="2">
        <v>39539</v>
      </c>
      <c r="B171" s="1">
        <v>-1.21</v>
      </c>
      <c r="C171" s="2">
        <v>39539</v>
      </c>
      <c r="D171" s="1">
        <v>1.853</v>
      </c>
      <c r="E171" s="2">
        <v>39539</v>
      </c>
      <c r="F171" s="1">
        <v>5.3</v>
      </c>
      <c r="G171" s="2">
        <v>39539</v>
      </c>
      <c r="H171" s="1">
        <v>0.84036999999999995</v>
      </c>
      <c r="M171" s="2">
        <v>39539</v>
      </c>
      <c r="N171" s="1">
        <v>2.0699999999999998</v>
      </c>
      <c r="O171" s="2">
        <v>39539</v>
      </c>
      <c r="P171" s="1">
        <v>2.66</v>
      </c>
      <c r="Q171" s="2">
        <v>39539</v>
      </c>
      <c r="R171" s="1">
        <v>3.16</v>
      </c>
      <c r="S171" s="2">
        <v>40269</v>
      </c>
      <c r="T171" s="1">
        <v>2.94</v>
      </c>
      <c r="U171" s="2">
        <v>39539</v>
      </c>
      <c r="V171" s="1">
        <v>3.88</v>
      </c>
      <c r="AA171" s="2">
        <v>39539</v>
      </c>
      <c r="AB171" s="1">
        <v>2.3359299999999998</v>
      </c>
    </row>
    <row r="172" spans="1:28" x14ac:dyDescent="0.25">
      <c r="A172" s="2">
        <v>39630</v>
      </c>
      <c r="B172" s="1">
        <v>-1.9</v>
      </c>
      <c r="C172" s="2">
        <v>39630</v>
      </c>
      <c r="D172" s="1">
        <v>2.1962199999999998</v>
      </c>
      <c r="E172" s="2">
        <v>39630</v>
      </c>
      <c r="F172" s="1">
        <v>6</v>
      </c>
      <c r="G172" s="2">
        <v>39630</v>
      </c>
      <c r="H172" s="1">
        <v>-0.31395000000000001</v>
      </c>
      <c r="M172" s="2">
        <v>39630</v>
      </c>
      <c r="N172" s="1">
        <v>2.13</v>
      </c>
      <c r="O172" s="2">
        <v>39630</v>
      </c>
      <c r="P172" s="1">
        <v>2.63</v>
      </c>
      <c r="Q172" s="2">
        <v>39630</v>
      </c>
      <c r="R172" s="1">
        <v>3.11</v>
      </c>
      <c r="S172" s="2">
        <v>40360</v>
      </c>
      <c r="T172" s="1">
        <v>2.19</v>
      </c>
      <c r="U172" s="2">
        <v>39630</v>
      </c>
      <c r="V172" s="1">
        <v>3.86</v>
      </c>
      <c r="AA172" s="2">
        <v>39630</v>
      </c>
      <c r="AB172" s="1">
        <v>2.4664999999999999</v>
      </c>
    </row>
    <row r="173" spans="1:28" x14ac:dyDescent="0.25">
      <c r="A173" s="2">
        <v>39722</v>
      </c>
      <c r="B173" s="1">
        <v>-2.98</v>
      </c>
      <c r="C173" s="2">
        <v>39722</v>
      </c>
      <c r="D173" s="1">
        <v>1.8977900000000001</v>
      </c>
      <c r="E173" s="2">
        <v>39722</v>
      </c>
      <c r="F173" s="1">
        <v>6.9</v>
      </c>
      <c r="G173" s="2">
        <v>39722</v>
      </c>
      <c r="H173" s="1">
        <v>-2.7668499999999998</v>
      </c>
      <c r="M173" s="2">
        <v>39722</v>
      </c>
      <c r="N173" s="1">
        <v>0.99</v>
      </c>
      <c r="O173" s="2">
        <v>39722</v>
      </c>
      <c r="P173" s="1">
        <v>1.48</v>
      </c>
      <c r="Q173" s="2">
        <v>39722</v>
      </c>
      <c r="R173" s="1">
        <v>2.17</v>
      </c>
      <c r="S173" s="2">
        <v>40452</v>
      </c>
      <c r="T173" s="1">
        <v>2.19</v>
      </c>
      <c r="U173" s="2">
        <v>39722</v>
      </c>
      <c r="V173" s="1">
        <v>3.23</v>
      </c>
      <c r="AA173" s="2">
        <v>39722</v>
      </c>
      <c r="AB173" s="1">
        <v>1.9996700000000001</v>
      </c>
    </row>
    <row r="174" spans="1:28" x14ac:dyDescent="0.25">
      <c r="A174" s="2">
        <v>39814</v>
      </c>
      <c r="B174" s="1">
        <v>-3.84</v>
      </c>
      <c r="C174" s="2">
        <v>39814</v>
      </c>
      <c r="D174" s="1">
        <v>1.5692900000000001</v>
      </c>
      <c r="E174" s="2">
        <v>39814</v>
      </c>
      <c r="F174" s="1">
        <v>8.3000000000000007</v>
      </c>
      <c r="G174" s="2">
        <v>39814</v>
      </c>
      <c r="H174" s="1">
        <v>-3.45546</v>
      </c>
      <c r="M174" s="2">
        <v>39814</v>
      </c>
      <c r="N174" s="1">
        <v>0.56999999999999995</v>
      </c>
      <c r="O174" s="2">
        <v>39814</v>
      </c>
      <c r="P174" s="1">
        <v>1.27</v>
      </c>
      <c r="Q174" s="2">
        <v>39814</v>
      </c>
      <c r="R174" s="1">
        <v>1.76</v>
      </c>
      <c r="S174" s="2">
        <v>40544</v>
      </c>
      <c r="T174" s="1">
        <v>2.82</v>
      </c>
      <c r="U174" s="2">
        <v>39814</v>
      </c>
      <c r="V174" s="1">
        <v>2.74</v>
      </c>
      <c r="AA174" s="2">
        <v>39814</v>
      </c>
      <c r="AB174" s="1">
        <v>1.7538499999999999</v>
      </c>
    </row>
    <row r="175" spans="1:28" x14ac:dyDescent="0.25">
      <c r="A175" s="2">
        <v>39904</v>
      </c>
      <c r="B175" s="1">
        <v>-2.66</v>
      </c>
      <c r="C175" s="2">
        <v>39904</v>
      </c>
      <c r="D175" s="1">
        <v>0.90913999999999995</v>
      </c>
      <c r="E175" s="2">
        <v>39904</v>
      </c>
      <c r="F175" s="1">
        <v>9.3000000000000007</v>
      </c>
      <c r="G175" s="2">
        <v>39904</v>
      </c>
      <c r="H175" s="1">
        <v>-4.0619100000000001</v>
      </c>
      <c r="M175" s="2">
        <v>39904</v>
      </c>
      <c r="N175" s="1">
        <v>0.52</v>
      </c>
      <c r="O175" s="2">
        <v>39904</v>
      </c>
      <c r="P175" s="1">
        <v>1.5</v>
      </c>
      <c r="Q175" s="2">
        <v>39904</v>
      </c>
      <c r="R175" s="1">
        <v>2.2400000000000002</v>
      </c>
      <c r="S175" s="2">
        <v>40634</v>
      </c>
      <c r="T175" s="1">
        <v>2.54</v>
      </c>
      <c r="U175" s="2">
        <v>39904</v>
      </c>
      <c r="V175" s="1">
        <v>3.32</v>
      </c>
      <c r="AA175" s="2">
        <v>39904</v>
      </c>
      <c r="AB175" s="1">
        <v>1.83</v>
      </c>
    </row>
    <row r="176" spans="1:28" x14ac:dyDescent="0.25">
      <c r="A176" s="2">
        <v>39995</v>
      </c>
      <c r="B176" s="1">
        <v>-0.79</v>
      </c>
      <c r="C176" s="2">
        <v>39995</v>
      </c>
      <c r="D176" s="1">
        <v>0.20066000000000001</v>
      </c>
      <c r="E176" s="2">
        <v>39995</v>
      </c>
      <c r="F176" s="1">
        <v>9.6</v>
      </c>
      <c r="G176" s="2">
        <v>39995</v>
      </c>
      <c r="H176" s="1">
        <v>-3.2844000000000002</v>
      </c>
      <c r="M176" s="2">
        <v>39995</v>
      </c>
      <c r="N176" s="1">
        <v>0.45</v>
      </c>
      <c r="O176" s="2">
        <v>39995</v>
      </c>
      <c r="P176" s="1">
        <v>1.56</v>
      </c>
      <c r="Q176" s="2">
        <v>39995</v>
      </c>
      <c r="R176" s="1">
        <v>2.4700000000000002</v>
      </c>
      <c r="S176" s="2">
        <v>40725</v>
      </c>
      <c r="T176" s="1">
        <v>1.76</v>
      </c>
      <c r="U176" s="2">
        <v>39995</v>
      </c>
      <c r="V176" s="1">
        <v>3.52</v>
      </c>
      <c r="AA176" s="2">
        <v>39995</v>
      </c>
      <c r="AB176" s="1">
        <v>1.4804200000000001</v>
      </c>
    </row>
    <row r="177" spans="1:28" x14ac:dyDescent="0.25">
      <c r="A177" s="2">
        <v>40087</v>
      </c>
      <c r="B177" s="1">
        <v>-0.49</v>
      </c>
      <c r="C177" s="2">
        <v>40087</v>
      </c>
      <c r="D177" s="1">
        <v>0.35465999999999998</v>
      </c>
      <c r="E177" s="2">
        <v>40087</v>
      </c>
      <c r="F177" s="1">
        <v>9.9</v>
      </c>
      <c r="G177" s="2">
        <v>40087</v>
      </c>
      <c r="H177" s="1">
        <v>-0.24079</v>
      </c>
      <c r="M177" s="2">
        <v>40087</v>
      </c>
      <c r="N177" s="1">
        <v>0.35</v>
      </c>
      <c r="O177" s="2">
        <v>40087</v>
      </c>
      <c r="P177" s="1">
        <v>1.39</v>
      </c>
      <c r="Q177" s="2">
        <v>40087</v>
      </c>
      <c r="R177" s="1">
        <v>2.2999999999999998</v>
      </c>
      <c r="S177" s="2">
        <v>40817</v>
      </c>
      <c r="T177" s="1">
        <v>1.5</v>
      </c>
      <c r="U177" s="2">
        <v>40087</v>
      </c>
      <c r="V177" s="1">
        <v>3.46</v>
      </c>
      <c r="AA177" s="2">
        <v>40087</v>
      </c>
      <c r="AB177" s="1">
        <v>1.7502200000000001</v>
      </c>
    </row>
    <row r="178" spans="1:28" x14ac:dyDescent="0.25">
      <c r="A178" s="2">
        <v>40179</v>
      </c>
      <c r="B178" s="1">
        <v>-0.18</v>
      </c>
      <c r="C178" s="2">
        <v>40179</v>
      </c>
      <c r="D178" s="1">
        <v>0.45971000000000001</v>
      </c>
      <c r="E178" s="2">
        <v>40179</v>
      </c>
      <c r="F178" s="1">
        <v>9.8000000000000007</v>
      </c>
      <c r="G178" s="2">
        <v>40179</v>
      </c>
      <c r="H178" s="1">
        <v>1.5986100000000001</v>
      </c>
      <c r="M178" s="2">
        <v>40179</v>
      </c>
      <c r="N178" s="1">
        <v>0.36</v>
      </c>
      <c r="O178" s="2">
        <v>40179</v>
      </c>
      <c r="P178" s="1">
        <v>1.47</v>
      </c>
      <c r="Q178" s="2">
        <v>40179</v>
      </c>
      <c r="R178" s="1">
        <v>2.4300000000000002</v>
      </c>
      <c r="S178" s="2">
        <v>40909</v>
      </c>
      <c r="T178" s="1">
        <v>1.44</v>
      </c>
      <c r="U178" s="2">
        <v>40179</v>
      </c>
      <c r="V178" s="1">
        <v>3.72</v>
      </c>
      <c r="AA178" s="2">
        <v>40179</v>
      </c>
      <c r="AB178" s="1">
        <v>1.3402400000000001</v>
      </c>
    </row>
    <row r="179" spans="1:28" x14ac:dyDescent="0.25">
      <c r="A179" s="2">
        <v>40269</v>
      </c>
      <c r="B179" s="1">
        <v>0.36</v>
      </c>
      <c r="C179" s="2">
        <v>40269</v>
      </c>
      <c r="D179" s="1">
        <v>1.07413</v>
      </c>
      <c r="E179" s="2">
        <v>40269</v>
      </c>
      <c r="F179" s="1">
        <v>9.6</v>
      </c>
      <c r="G179" s="2">
        <v>40269</v>
      </c>
      <c r="H179" s="1">
        <v>2.7187999999999999</v>
      </c>
      <c r="M179" s="2">
        <v>40269</v>
      </c>
      <c r="N179" s="1">
        <v>0.38</v>
      </c>
      <c r="O179" s="2">
        <v>40269</v>
      </c>
      <c r="P179" s="1">
        <v>1.38</v>
      </c>
      <c r="Q179" s="2">
        <v>40269</v>
      </c>
      <c r="R179" s="1">
        <v>2.25</v>
      </c>
      <c r="S179" s="2">
        <v>41000</v>
      </c>
      <c r="T179" s="1">
        <v>1.24</v>
      </c>
      <c r="U179" s="2">
        <v>40269</v>
      </c>
      <c r="V179" s="1">
        <v>3.49</v>
      </c>
      <c r="AA179" s="2">
        <v>40269</v>
      </c>
      <c r="AB179" s="1">
        <v>0.95291999999999999</v>
      </c>
    </row>
    <row r="180" spans="1:28" x14ac:dyDescent="0.25">
      <c r="A180" s="2">
        <v>40360</v>
      </c>
      <c r="B180" s="1">
        <v>0</v>
      </c>
      <c r="C180" s="2">
        <v>40360</v>
      </c>
      <c r="D180" s="1">
        <v>1.5579799999999999</v>
      </c>
      <c r="E180" s="2">
        <v>40360</v>
      </c>
      <c r="F180" s="1">
        <v>9.5</v>
      </c>
      <c r="G180" s="2">
        <v>40360</v>
      </c>
      <c r="H180" s="1">
        <v>3.07585</v>
      </c>
      <c r="M180" s="2">
        <v>40360</v>
      </c>
      <c r="N180" s="1">
        <v>0.27</v>
      </c>
      <c r="O180" s="2">
        <v>40360</v>
      </c>
      <c r="P180" s="1">
        <v>0.83</v>
      </c>
      <c r="Q180" s="2">
        <v>40360</v>
      </c>
      <c r="R180" s="1">
        <v>1.55</v>
      </c>
      <c r="S180" s="2">
        <v>41091</v>
      </c>
      <c r="T180" s="1">
        <v>1.08</v>
      </c>
      <c r="U180" s="2">
        <v>40360</v>
      </c>
      <c r="V180" s="1">
        <v>2.78</v>
      </c>
      <c r="AA180" s="2">
        <v>40360</v>
      </c>
      <c r="AB180" s="1">
        <v>0.89634000000000003</v>
      </c>
    </row>
    <row r="181" spans="1:28" x14ac:dyDescent="0.25">
      <c r="A181" s="2">
        <v>40452</v>
      </c>
      <c r="B181" s="1">
        <v>-0.2</v>
      </c>
      <c r="C181" s="2">
        <v>40452</v>
      </c>
      <c r="D181" s="1">
        <v>1.7769999999999999</v>
      </c>
      <c r="E181" s="2">
        <v>40452</v>
      </c>
      <c r="F181" s="1">
        <v>9.5</v>
      </c>
      <c r="G181" s="2">
        <v>40452</v>
      </c>
      <c r="H181" s="1">
        <v>2.7307299999999999</v>
      </c>
      <c r="M181" s="2">
        <v>40452</v>
      </c>
      <c r="N181" s="1">
        <v>0.26</v>
      </c>
      <c r="O181" s="2">
        <v>40452</v>
      </c>
      <c r="P181" s="1">
        <v>0.75</v>
      </c>
      <c r="Q181" s="2">
        <v>40452</v>
      </c>
      <c r="R181" s="1">
        <v>1.5</v>
      </c>
      <c r="S181" s="2">
        <v>41183</v>
      </c>
      <c r="T181" s="1">
        <v>1.1200000000000001</v>
      </c>
      <c r="U181" s="2">
        <v>40452</v>
      </c>
      <c r="V181" s="1">
        <v>2.88</v>
      </c>
      <c r="AA181" s="2">
        <v>40452</v>
      </c>
      <c r="AB181" s="1">
        <v>0.64527000000000001</v>
      </c>
    </row>
    <row r="182" spans="1:28" x14ac:dyDescent="0.25">
      <c r="A182" s="2">
        <v>40544</v>
      </c>
      <c r="B182" s="1">
        <v>-0.02</v>
      </c>
      <c r="C182" s="2">
        <v>40544</v>
      </c>
      <c r="D182" s="1">
        <v>1.8672500000000001</v>
      </c>
      <c r="E182" s="2">
        <v>40544</v>
      </c>
      <c r="F182" s="1">
        <v>9</v>
      </c>
      <c r="G182" s="2">
        <v>40544</v>
      </c>
      <c r="H182" s="1">
        <v>1.8932100000000001</v>
      </c>
      <c r="M182" s="2">
        <v>40544</v>
      </c>
      <c r="N182" s="1">
        <v>0.27</v>
      </c>
      <c r="O182" s="2">
        <v>40544</v>
      </c>
      <c r="P182" s="1">
        <v>1.1599999999999999</v>
      </c>
      <c r="Q182" s="2">
        <v>40544</v>
      </c>
      <c r="R182" s="1">
        <v>2.12</v>
      </c>
      <c r="S182" s="2">
        <v>41275</v>
      </c>
      <c r="T182" s="1">
        <v>1.32</v>
      </c>
      <c r="U182" s="2">
        <v>40544</v>
      </c>
      <c r="V182" s="1">
        <v>3.46</v>
      </c>
      <c r="AA182" s="2">
        <v>40544</v>
      </c>
      <c r="AB182" s="1">
        <v>1.10595</v>
      </c>
    </row>
    <row r="183" spans="1:28" x14ac:dyDescent="0.25">
      <c r="A183" s="2">
        <v>40634</v>
      </c>
      <c r="B183" s="1">
        <v>-0.23</v>
      </c>
      <c r="C183" s="2">
        <v>40634</v>
      </c>
      <c r="D183" s="1">
        <v>2.1561300000000001</v>
      </c>
      <c r="E183" s="2">
        <v>40634</v>
      </c>
      <c r="F183" s="1">
        <v>9.1</v>
      </c>
      <c r="G183" s="2">
        <v>40634</v>
      </c>
      <c r="H183" s="1">
        <v>1.65266</v>
      </c>
      <c r="M183" s="2">
        <v>40634</v>
      </c>
      <c r="N183" s="1">
        <v>0.2</v>
      </c>
      <c r="O183" s="2">
        <v>40634</v>
      </c>
      <c r="P183" s="1">
        <v>0.94</v>
      </c>
      <c r="Q183" s="2">
        <v>40634</v>
      </c>
      <c r="R183" s="1">
        <v>1.85</v>
      </c>
      <c r="S183" s="2">
        <v>41365</v>
      </c>
      <c r="T183" s="1">
        <v>1.38</v>
      </c>
      <c r="U183" s="2">
        <v>40634</v>
      </c>
      <c r="V183" s="1">
        <v>3.2</v>
      </c>
      <c r="AA183" s="2">
        <v>40634</v>
      </c>
      <c r="AB183" s="1">
        <v>1.4511799999999999</v>
      </c>
    </row>
    <row r="184" spans="1:28" x14ac:dyDescent="0.25">
      <c r="A184" s="2">
        <v>40725</v>
      </c>
      <c r="B184" s="1">
        <v>-0.06</v>
      </c>
      <c r="C184" s="2">
        <v>40725</v>
      </c>
      <c r="D184" s="1">
        <v>2.3060499999999999</v>
      </c>
      <c r="E184" s="2">
        <v>40725</v>
      </c>
      <c r="F184" s="1">
        <v>9</v>
      </c>
      <c r="G184" s="2">
        <v>40725</v>
      </c>
      <c r="H184" s="1">
        <v>1.18285</v>
      </c>
      <c r="M184" s="2">
        <v>40725</v>
      </c>
      <c r="N184" s="1">
        <v>0.13</v>
      </c>
      <c r="O184" s="2">
        <v>40725</v>
      </c>
      <c r="P184" s="1">
        <v>0.47</v>
      </c>
      <c r="Q184" s="2">
        <v>40725</v>
      </c>
      <c r="R184" s="1">
        <v>1.1399999999999999</v>
      </c>
      <c r="S184" s="2">
        <v>41456</v>
      </c>
      <c r="T184" s="1">
        <v>2.12</v>
      </c>
      <c r="U184" s="2">
        <v>40725</v>
      </c>
      <c r="V184" s="1">
        <v>2.41</v>
      </c>
      <c r="AA184" s="2">
        <v>40725</v>
      </c>
      <c r="AB184" s="1">
        <v>1.89818</v>
      </c>
    </row>
    <row r="185" spans="1:28" x14ac:dyDescent="0.25">
      <c r="A185" s="2">
        <v>40817</v>
      </c>
      <c r="B185" s="1">
        <v>-0.11</v>
      </c>
      <c r="C185" s="2">
        <v>40817</v>
      </c>
      <c r="D185" s="1">
        <v>1.93038</v>
      </c>
      <c r="E185" s="2">
        <v>40817</v>
      </c>
      <c r="F185" s="1">
        <v>8.6</v>
      </c>
      <c r="G185" s="2">
        <v>40817</v>
      </c>
      <c r="H185" s="1">
        <v>1.6821699999999999</v>
      </c>
      <c r="M185" s="2">
        <v>40817</v>
      </c>
      <c r="N185" s="1">
        <v>0.11</v>
      </c>
      <c r="O185" s="2">
        <v>40817</v>
      </c>
      <c r="P185" s="1">
        <v>0.42</v>
      </c>
      <c r="Q185" s="2">
        <v>40817</v>
      </c>
      <c r="R185" s="1">
        <v>0.95</v>
      </c>
      <c r="S185" s="2">
        <v>41548</v>
      </c>
      <c r="T185" s="1">
        <v>2.12</v>
      </c>
      <c r="U185" s="2">
        <v>40817</v>
      </c>
      <c r="V185" s="1">
        <v>2.0499999999999998</v>
      </c>
      <c r="AA185" s="2">
        <v>40817</v>
      </c>
      <c r="AB185" s="1">
        <v>2.1746300000000001</v>
      </c>
    </row>
    <row r="186" spans="1:28" x14ac:dyDescent="0.25">
      <c r="A186" s="2">
        <v>40909</v>
      </c>
      <c r="B186" s="1">
        <v>0.18</v>
      </c>
      <c r="C186" s="2">
        <v>40909</v>
      </c>
      <c r="D186" s="1">
        <v>2.01857</v>
      </c>
      <c r="E186" s="2">
        <v>40909</v>
      </c>
      <c r="F186" s="1">
        <v>8.3000000000000007</v>
      </c>
      <c r="G186" s="2">
        <v>40909</v>
      </c>
      <c r="H186" s="1">
        <v>2.75312</v>
      </c>
      <c r="M186" s="2">
        <v>40909</v>
      </c>
      <c r="N186" s="1">
        <v>0.16</v>
      </c>
      <c r="O186" s="2">
        <v>40909</v>
      </c>
      <c r="P186" s="1">
        <v>0.42</v>
      </c>
      <c r="Q186" s="2">
        <v>40909</v>
      </c>
      <c r="R186" s="1">
        <v>0.9</v>
      </c>
      <c r="S186" s="2">
        <v>41640</v>
      </c>
      <c r="T186" s="1">
        <v>2.23</v>
      </c>
      <c r="U186" s="2">
        <v>40909</v>
      </c>
      <c r="V186" s="1">
        <v>2.04</v>
      </c>
      <c r="AA186" s="2">
        <v>40909</v>
      </c>
      <c r="AB186" s="1">
        <v>2.2334100000000001</v>
      </c>
    </row>
    <row r="187" spans="1:28" x14ac:dyDescent="0.25">
      <c r="A187" s="2">
        <v>41000</v>
      </c>
      <c r="B187" s="1">
        <v>-0.19</v>
      </c>
      <c r="C187" s="2">
        <v>41000</v>
      </c>
      <c r="D187" s="1">
        <v>1.74318</v>
      </c>
      <c r="E187" s="2">
        <v>41000</v>
      </c>
      <c r="F187" s="1">
        <v>8.1999999999999993</v>
      </c>
      <c r="G187" s="2">
        <v>41000</v>
      </c>
      <c r="H187" s="1">
        <v>2.48706</v>
      </c>
      <c r="M187" s="2">
        <v>41000</v>
      </c>
      <c r="N187" s="1">
        <v>0.19</v>
      </c>
      <c r="O187" s="2">
        <v>41000</v>
      </c>
      <c r="P187" s="1">
        <v>0.4</v>
      </c>
      <c r="Q187" s="2">
        <v>41000</v>
      </c>
      <c r="R187" s="1">
        <v>0.79</v>
      </c>
      <c r="S187" s="2">
        <v>41730</v>
      </c>
      <c r="T187" s="1">
        <v>2.19</v>
      </c>
      <c r="U187" s="2">
        <v>41000</v>
      </c>
      <c r="V187" s="1">
        <v>1.83</v>
      </c>
      <c r="AA187" s="2">
        <v>41000</v>
      </c>
      <c r="AB187" s="1">
        <v>2.2662800000000001</v>
      </c>
    </row>
    <row r="188" spans="1:28" x14ac:dyDescent="0.25">
      <c r="A188" s="2">
        <v>41091</v>
      </c>
      <c r="B188" s="1">
        <v>-0.37</v>
      </c>
      <c r="C188" s="2">
        <v>41091</v>
      </c>
      <c r="D188" s="1">
        <v>1.67682</v>
      </c>
      <c r="E188" s="2">
        <v>41091</v>
      </c>
      <c r="F188" s="1">
        <v>8</v>
      </c>
      <c r="G188" s="2">
        <v>41091</v>
      </c>
      <c r="H188" s="1">
        <v>2.3946299999999998</v>
      </c>
      <c r="M188" s="2">
        <v>41091</v>
      </c>
      <c r="N188" s="1">
        <v>0.18</v>
      </c>
      <c r="O188" s="2">
        <v>41091</v>
      </c>
      <c r="P188" s="1">
        <v>0.35</v>
      </c>
      <c r="Q188" s="2">
        <v>41091</v>
      </c>
      <c r="R188" s="1">
        <v>0.67</v>
      </c>
      <c r="S188" s="2">
        <v>41821</v>
      </c>
      <c r="T188" s="1">
        <v>2.16</v>
      </c>
      <c r="U188" s="2">
        <v>41091</v>
      </c>
      <c r="V188" s="1">
        <v>1.64</v>
      </c>
      <c r="AA188" s="2">
        <v>41091</v>
      </c>
      <c r="AB188" s="1">
        <v>2.0054699999999999</v>
      </c>
    </row>
    <row r="189" spans="1:28" x14ac:dyDescent="0.25">
      <c r="A189" s="2">
        <v>41183</v>
      </c>
      <c r="B189" s="1">
        <v>-0.11</v>
      </c>
      <c r="C189" s="2">
        <v>41183</v>
      </c>
      <c r="D189" s="1">
        <v>1.9419299999999999</v>
      </c>
      <c r="E189" s="2">
        <v>41183</v>
      </c>
      <c r="F189" s="1">
        <v>7.8</v>
      </c>
      <c r="G189" s="2">
        <v>41183</v>
      </c>
      <c r="H189" s="1">
        <v>1.2771300000000001</v>
      </c>
      <c r="M189" s="2">
        <v>41183</v>
      </c>
      <c r="N189" s="1">
        <v>0.17</v>
      </c>
      <c r="O189" s="2">
        <v>41183</v>
      </c>
      <c r="P189" s="1">
        <v>0.36</v>
      </c>
      <c r="Q189" s="2">
        <v>41183</v>
      </c>
      <c r="R189" s="1">
        <v>0.69</v>
      </c>
      <c r="S189" s="2">
        <v>41913</v>
      </c>
      <c r="T189" s="1">
        <v>1.99</v>
      </c>
      <c r="U189" s="2">
        <v>41183</v>
      </c>
      <c r="V189" s="1">
        <v>1.71</v>
      </c>
      <c r="AA189" s="2">
        <v>41183</v>
      </c>
      <c r="AB189" s="1">
        <v>1.93886</v>
      </c>
    </row>
    <row r="190" spans="1:28" x14ac:dyDescent="0.25">
      <c r="A190" s="2">
        <v>41275</v>
      </c>
      <c r="B190" s="1">
        <v>-0.01</v>
      </c>
      <c r="C190" s="2">
        <v>41275</v>
      </c>
      <c r="D190" s="1">
        <v>1.8025</v>
      </c>
      <c r="E190" s="2">
        <v>41275</v>
      </c>
      <c r="F190" s="1">
        <v>7.7</v>
      </c>
      <c r="G190" s="2">
        <v>41275</v>
      </c>
      <c r="H190" s="1">
        <v>1.3138399999999999</v>
      </c>
      <c r="M190" s="2">
        <v>41275</v>
      </c>
      <c r="N190" s="1">
        <v>0.15</v>
      </c>
      <c r="O190" s="2">
        <v>41275</v>
      </c>
      <c r="P190" s="1">
        <v>0.39</v>
      </c>
      <c r="Q190" s="2">
        <v>41275</v>
      </c>
      <c r="R190" s="1">
        <v>0.82</v>
      </c>
      <c r="S190" s="2">
        <v>42005</v>
      </c>
      <c r="T190" s="1">
        <v>1.77</v>
      </c>
      <c r="U190" s="2">
        <v>41275</v>
      </c>
      <c r="V190" s="1">
        <v>1.95</v>
      </c>
      <c r="AA190" s="2">
        <v>41275</v>
      </c>
      <c r="AB190" s="1">
        <v>1.9413400000000001</v>
      </c>
    </row>
    <row r="191" spans="1:28" x14ac:dyDescent="0.25">
      <c r="A191" s="2">
        <v>41365</v>
      </c>
      <c r="B191" s="1">
        <v>-0.21</v>
      </c>
      <c r="C191" s="2">
        <v>41365</v>
      </c>
      <c r="D191" s="1">
        <v>1.55037</v>
      </c>
      <c r="E191" s="2">
        <v>41365</v>
      </c>
      <c r="F191" s="1">
        <v>7.5</v>
      </c>
      <c r="G191" s="2">
        <v>41365</v>
      </c>
      <c r="H191" s="1">
        <v>1.0363</v>
      </c>
      <c r="M191" s="2">
        <v>41365</v>
      </c>
      <c r="N191" s="1">
        <v>0.13</v>
      </c>
      <c r="O191" s="2">
        <v>41365</v>
      </c>
      <c r="P191" s="1">
        <v>0.43</v>
      </c>
      <c r="Q191" s="2">
        <v>41365</v>
      </c>
      <c r="R191" s="1">
        <v>0.91</v>
      </c>
      <c r="S191" s="2">
        <v>42095</v>
      </c>
      <c r="T191" s="1">
        <v>1.91</v>
      </c>
      <c r="U191" s="2">
        <v>41365</v>
      </c>
      <c r="V191" s="1">
        <v>1.99</v>
      </c>
      <c r="AA191" s="2">
        <v>41365</v>
      </c>
      <c r="AB191" s="1">
        <v>1.6748000000000001</v>
      </c>
    </row>
    <row r="192" spans="1:28" x14ac:dyDescent="0.25">
      <c r="A192" s="2">
        <v>41456</v>
      </c>
      <c r="B192" s="1">
        <v>-0.17</v>
      </c>
      <c r="C192" s="2">
        <v>41456</v>
      </c>
      <c r="D192" s="1">
        <v>1.49373</v>
      </c>
      <c r="E192" s="2">
        <v>41456</v>
      </c>
      <c r="F192" s="1">
        <v>7.3</v>
      </c>
      <c r="G192" s="2">
        <v>41456</v>
      </c>
      <c r="H192" s="1">
        <v>1.69367</v>
      </c>
      <c r="M192" s="2">
        <v>41456</v>
      </c>
      <c r="N192" s="1">
        <v>0.12</v>
      </c>
      <c r="O192" s="2">
        <v>41456</v>
      </c>
      <c r="P192" s="1">
        <v>0.71</v>
      </c>
      <c r="Q192" s="2">
        <v>41456</v>
      </c>
      <c r="R192" s="1">
        <v>1.5</v>
      </c>
      <c r="S192" s="2">
        <v>42186</v>
      </c>
      <c r="T192" s="1">
        <v>1.94</v>
      </c>
      <c r="U192" s="2">
        <v>41456</v>
      </c>
      <c r="V192" s="1">
        <v>2.71</v>
      </c>
      <c r="AA192" s="2">
        <v>41456</v>
      </c>
      <c r="AB192" s="1">
        <v>1.7345600000000001</v>
      </c>
    </row>
    <row r="193" spans="1:28" x14ac:dyDescent="0.25">
      <c r="A193" s="2">
        <v>41548</v>
      </c>
      <c r="B193" s="1">
        <v>0.14000000000000001</v>
      </c>
      <c r="C193" s="2">
        <v>41548</v>
      </c>
      <c r="D193" s="1">
        <v>1.6056999999999999</v>
      </c>
      <c r="E193" s="2">
        <v>41548</v>
      </c>
      <c r="F193" s="1">
        <v>6.9</v>
      </c>
      <c r="G193" s="2">
        <v>41548</v>
      </c>
      <c r="H193" s="1">
        <v>2.6624500000000002</v>
      </c>
      <c r="M193" s="2">
        <v>41548</v>
      </c>
      <c r="N193" s="1">
        <v>0.13</v>
      </c>
      <c r="O193" s="2">
        <v>41548</v>
      </c>
      <c r="P193" s="1">
        <v>0.63</v>
      </c>
      <c r="Q193" s="2">
        <v>41548</v>
      </c>
      <c r="R193" s="1">
        <v>1.44</v>
      </c>
      <c r="S193" s="2">
        <v>42278</v>
      </c>
      <c r="T193" s="1">
        <v>1.94</v>
      </c>
      <c r="U193" s="2">
        <v>41548</v>
      </c>
      <c r="V193" s="1">
        <v>2.74</v>
      </c>
      <c r="AA193" s="2">
        <v>41548</v>
      </c>
      <c r="AB193" s="1">
        <v>1.7053</v>
      </c>
    </row>
    <row r="194" spans="1:28" x14ac:dyDescent="0.25">
      <c r="A194" s="2">
        <v>41640</v>
      </c>
      <c r="B194" s="1">
        <v>-0.08</v>
      </c>
      <c r="C194" s="2">
        <v>41640</v>
      </c>
      <c r="D194" s="1">
        <v>1.66245</v>
      </c>
      <c r="E194" s="2">
        <v>41640</v>
      </c>
      <c r="F194" s="1">
        <v>6.7</v>
      </c>
      <c r="G194" s="2">
        <v>41640</v>
      </c>
      <c r="H194" s="1">
        <v>1.6466700000000001</v>
      </c>
      <c r="M194" s="2">
        <v>41640</v>
      </c>
      <c r="N194" s="1">
        <v>0.12</v>
      </c>
      <c r="O194" s="2">
        <v>41640</v>
      </c>
      <c r="P194" s="1">
        <v>0.76</v>
      </c>
      <c r="Q194" s="2">
        <v>41640</v>
      </c>
      <c r="R194" s="1">
        <v>1.6</v>
      </c>
      <c r="S194" s="2">
        <v>42370</v>
      </c>
      <c r="T194" s="1">
        <v>1.69</v>
      </c>
      <c r="U194" s="2">
        <v>41640</v>
      </c>
      <c r="V194" s="1">
        <v>2.77</v>
      </c>
      <c r="AA194" s="2">
        <v>41640</v>
      </c>
      <c r="AB194" s="1">
        <v>1.61242</v>
      </c>
    </row>
    <row r="195" spans="1:28" x14ac:dyDescent="0.25">
      <c r="A195" s="2">
        <v>41730</v>
      </c>
      <c r="B195" s="1">
        <v>0.28000000000000003</v>
      </c>
      <c r="C195" s="2">
        <v>41730</v>
      </c>
      <c r="D195" s="1">
        <v>2.0071300000000001</v>
      </c>
      <c r="E195" s="2">
        <v>41730</v>
      </c>
      <c r="F195" s="1">
        <v>6.2</v>
      </c>
      <c r="G195" s="2">
        <v>41730</v>
      </c>
      <c r="H195" s="1">
        <v>2.4430499999999999</v>
      </c>
      <c r="M195" s="2">
        <v>41730</v>
      </c>
      <c r="N195" s="1">
        <v>0.1</v>
      </c>
      <c r="O195" s="2">
        <v>41730</v>
      </c>
      <c r="P195" s="1">
        <v>0.87</v>
      </c>
      <c r="Q195" s="2">
        <v>41730</v>
      </c>
      <c r="R195" s="1">
        <v>1.66</v>
      </c>
      <c r="S195" s="2">
        <v>42461</v>
      </c>
      <c r="T195" s="1">
        <v>1.54</v>
      </c>
      <c r="U195" s="2">
        <v>41730</v>
      </c>
      <c r="V195" s="1">
        <v>2.62</v>
      </c>
      <c r="AA195" s="2">
        <v>41730</v>
      </c>
      <c r="AB195" s="1">
        <v>1.8930100000000001</v>
      </c>
    </row>
    <row r="196" spans="1:28" x14ac:dyDescent="0.25">
      <c r="A196" s="2">
        <v>41821</v>
      </c>
      <c r="B196" s="1">
        <v>0.15</v>
      </c>
      <c r="C196" s="2">
        <v>41821</v>
      </c>
      <c r="D196" s="1">
        <v>1.94333</v>
      </c>
      <c r="E196" s="2">
        <v>41821</v>
      </c>
      <c r="F196" s="1">
        <v>6.1</v>
      </c>
      <c r="G196" s="2">
        <v>41821</v>
      </c>
      <c r="H196" s="1">
        <v>2.8974600000000001</v>
      </c>
      <c r="M196" s="2">
        <v>41821</v>
      </c>
      <c r="N196" s="1">
        <v>0.11</v>
      </c>
      <c r="O196" s="2">
        <v>41821</v>
      </c>
      <c r="P196" s="1">
        <v>0.98</v>
      </c>
      <c r="Q196" s="2">
        <v>41821</v>
      </c>
      <c r="R196" s="1">
        <v>1.7</v>
      </c>
      <c r="S196" s="2">
        <v>42552</v>
      </c>
      <c r="T196" s="1">
        <v>1.4</v>
      </c>
      <c r="U196" s="2">
        <v>41821</v>
      </c>
      <c r="V196" s="1">
        <v>2.5</v>
      </c>
      <c r="AA196" s="2">
        <v>41821</v>
      </c>
      <c r="AB196" s="1">
        <v>1.7771300000000001</v>
      </c>
    </row>
    <row r="197" spans="1:28" x14ac:dyDescent="0.25">
      <c r="A197" s="2">
        <v>41913</v>
      </c>
      <c r="B197" s="1">
        <v>0.21</v>
      </c>
      <c r="C197" s="2">
        <v>41913</v>
      </c>
      <c r="D197" s="1">
        <v>1.5459499999999999</v>
      </c>
      <c r="E197" s="2">
        <v>41913</v>
      </c>
      <c r="F197" s="1">
        <v>5.7</v>
      </c>
      <c r="G197" s="2">
        <v>41913</v>
      </c>
      <c r="H197" s="1">
        <v>2.4870399999999999</v>
      </c>
      <c r="M197" s="2">
        <v>41913</v>
      </c>
      <c r="N197" s="1">
        <v>0.15</v>
      </c>
      <c r="O197" s="2">
        <v>41913</v>
      </c>
      <c r="P197" s="1">
        <v>0.97</v>
      </c>
      <c r="Q197" s="2">
        <v>41913</v>
      </c>
      <c r="R197" s="1">
        <v>1.6</v>
      </c>
      <c r="S197" s="2">
        <v>42644</v>
      </c>
      <c r="T197" s="1">
        <v>1.94</v>
      </c>
      <c r="U197" s="2">
        <v>41913</v>
      </c>
      <c r="V197" s="1">
        <v>2.2799999999999998</v>
      </c>
      <c r="AA197" s="2">
        <v>41913</v>
      </c>
      <c r="AB197" s="1">
        <v>1.7136899999999999</v>
      </c>
    </row>
    <row r="198" spans="1:28" x14ac:dyDescent="0.25">
      <c r="A198" s="2">
        <v>42005</v>
      </c>
      <c r="B198" s="1">
        <v>-0.09</v>
      </c>
      <c r="C198" s="2">
        <v>42005</v>
      </c>
      <c r="D198" s="1">
        <v>1.1034299999999999</v>
      </c>
      <c r="E198" s="2">
        <v>42005</v>
      </c>
      <c r="F198" s="1">
        <v>5.5</v>
      </c>
      <c r="G198" s="2">
        <v>42005</v>
      </c>
      <c r="H198" s="1">
        <v>3.3149199999999999</v>
      </c>
      <c r="M198" s="2">
        <v>42005</v>
      </c>
      <c r="N198" s="1">
        <v>0.23</v>
      </c>
      <c r="O198" s="2">
        <v>42005</v>
      </c>
      <c r="P198" s="1">
        <v>0.97</v>
      </c>
      <c r="Q198" s="2">
        <v>42005</v>
      </c>
      <c r="R198" s="1">
        <v>1.46</v>
      </c>
      <c r="S198" s="2">
        <v>42736</v>
      </c>
      <c r="T198" s="1" t="e">
        <f>NA()</f>
        <v>#N/A</v>
      </c>
      <c r="U198" s="2">
        <v>42005</v>
      </c>
      <c r="V198" s="1">
        <v>1.97</v>
      </c>
      <c r="AA198" s="2">
        <v>42005</v>
      </c>
      <c r="AB198" s="1">
        <v>1.7006600000000001</v>
      </c>
    </row>
    <row r="199" spans="1:28" x14ac:dyDescent="0.25">
      <c r="A199" s="2">
        <v>42095</v>
      </c>
      <c r="B199" s="1">
        <v>-0.12</v>
      </c>
      <c r="C199" s="2">
        <v>42095</v>
      </c>
      <c r="D199" s="1">
        <v>1.1130599999999999</v>
      </c>
      <c r="E199" s="2">
        <v>42095</v>
      </c>
      <c r="F199" s="1">
        <v>5.4</v>
      </c>
      <c r="G199" s="2">
        <v>42095</v>
      </c>
      <c r="H199" s="1">
        <v>2.9772099999999999</v>
      </c>
      <c r="M199" s="2">
        <v>42095</v>
      </c>
      <c r="N199" s="1">
        <v>0.25</v>
      </c>
      <c r="O199" s="2">
        <v>42095</v>
      </c>
      <c r="P199" s="1">
        <v>0.97</v>
      </c>
      <c r="Q199" s="2">
        <v>42095</v>
      </c>
      <c r="R199" s="1">
        <v>1.53</v>
      </c>
      <c r="U199" s="2">
        <v>42095</v>
      </c>
      <c r="V199" s="1">
        <v>2.16</v>
      </c>
      <c r="AA199" s="2">
        <v>42095</v>
      </c>
      <c r="AB199" s="1">
        <v>1.7614300000000001</v>
      </c>
    </row>
    <row r="200" spans="1:28" x14ac:dyDescent="0.25">
      <c r="A200" s="2">
        <v>42186</v>
      </c>
      <c r="B200" s="1">
        <v>-0.03</v>
      </c>
      <c r="C200" s="2">
        <v>42186</v>
      </c>
      <c r="D200" s="1">
        <v>0.99665999999999999</v>
      </c>
      <c r="E200" s="2">
        <v>42186</v>
      </c>
      <c r="F200" s="1">
        <v>5.0999999999999996</v>
      </c>
      <c r="G200" s="2">
        <v>42186</v>
      </c>
      <c r="H200" s="1">
        <v>2.2392699999999999</v>
      </c>
      <c r="M200" s="2">
        <v>42186</v>
      </c>
      <c r="N200" s="1">
        <v>0.35</v>
      </c>
      <c r="O200" s="2">
        <v>42186</v>
      </c>
      <c r="P200" s="1">
        <v>1.02</v>
      </c>
      <c r="Q200" s="2">
        <v>42186</v>
      </c>
      <c r="R200" s="1">
        <v>1.56</v>
      </c>
      <c r="U200" s="2">
        <v>42186</v>
      </c>
      <c r="V200" s="1">
        <v>2.2200000000000002</v>
      </c>
      <c r="AA200" s="2">
        <v>42186</v>
      </c>
      <c r="AB200" s="1">
        <v>1.8442499999999999</v>
      </c>
    </row>
    <row r="201" spans="1:28" x14ac:dyDescent="0.25">
      <c r="A201" s="2">
        <v>42278</v>
      </c>
      <c r="B201" s="1">
        <v>-0.25</v>
      </c>
      <c r="C201" s="2">
        <v>42278</v>
      </c>
      <c r="D201" s="1">
        <v>1.1015600000000001</v>
      </c>
      <c r="E201" s="2">
        <v>42278</v>
      </c>
      <c r="F201" s="1">
        <v>5</v>
      </c>
      <c r="G201" s="2">
        <v>42278</v>
      </c>
      <c r="H201" s="1">
        <v>1.87809</v>
      </c>
      <c r="M201" s="2">
        <v>42278</v>
      </c>
      <c r="N201" s="1">
        <v>0.47</v>
      </c>
      <c r="O201" s="2">
        <v>42278</v>
      </c>
      <c r="P201" s="1">
        <v>1.1399999999999999</v>
      </c>
      <c r="Q201" s="2">
        <v>42278</v>
      </c>
      <c r="R201" s="1">
        <v>1.58</v>
      </c>
      <c r="U201" s="2">
        <v>42278</v>
      </c>
      <c r="V201" s="1">
        <v>2.19</v>
      </c>
      <c r="AA201" s="2">
        <v>42278</v>
      </c>
      <c r="AB201" s="1">
        <v>2.0078200000000002</v>
      </c>
    </row>
    <row r="202" spans="1:28" x14ac:dyDescent="0.25">
      <c r="A202" s="2">
        <v>42370</v>
      </c>
      <c r="B202" s="1">
        <v>-0.16</v>
      </c>
      <c r="C202" s="2">
        <v>42370</v>
      </c>
      <c r="D202" s="1">
        <v>1.20757</v>
      </c>
      <c r="E202" s="2">
        <v>42370</v>
      </c>
      <c r="F202" s="1">
        <v>4.9000000000000004</v>
      </c>
      <c r="G202" s="2">
        <v>42370</v>
      </c>
      <c r="H202" s="1">
        <v>1.5735399999999999</v>
      </c>
      <c r="M202" s="2">
        <v>42370</v>
      </c>
      <c r="N202" s="1">
        <v>0.57999999999999996</v>
      </c>
      <c r="O202" s="2">
        <v>42370</v>
      </c>
      <c r="P202" s="1">
        <v>1.02</v>
      </c>
      <c r="Q202" s="2">
        <v>42370</v>
      </c>
      <c r="R202" s="1">
        <v>1.37</v>
      </c>
      <c r="U202" s="2">
        <v>42370</v>
      </c>
      <c r="V202" s="1">
        <v>1.91</v>
      </c>
      <c r="AA202" s="2">
        <v>42370</v>
      </c>
      <c r="AB202" s="1">
        <v>2.2518199999999999</v>
      </c>
    </row>
    <row r="203" spans="1:28" x14ac:dyDescent="0.25">
      <c r="A203" s="2">
        <v>42461</v>
      </c>
      <c r="B203" s="1">
        <v>-0.28999999999999998</v>
      </c>
      <c r="C203" s="2">
        <v>42461</v>
      </c>
      <c r="D203" s="1">
        <v>1.21817</v>
      </c>
      <c r="E203" s="2">
        <v>42461</v>
      </c>
      <c r="F203" s="1">
        <v>4.9000000000000004</v>
      </c>
      <c r="G203" s="2">
        <v>42461</v>
      </c>
      <c r="H203" s="1">
        <v>1.27579</v>
      </c>
      <c r="M203" s="2">
        <v>42461</v>
      </c>
      <c r="N203" s="1">
        <v>0.56999999999999995</v>
      </c>
      <c r="O203" s="2">
        <v>42461</v>
      </c>
      <c r="P203" s="1">
        <v>0.92</v>
      </c>
      <c r="Q203" s="2">
        <v>42461</v>
      </c>
      <c r="R203" s="1">
        <v>1.24</v>
      </c>
      <c r="U203" s="2">
        <v>42461</v>
      </c>
      <c r="V203" s="1">
        <v>1.75</v>
      </c>
      <c r="AA203" s="2">
        <v>42461</v>
      </c>
      <c r="AB203" s="1">
        <v>2.1996699999999998</v>
      </c>
    </row>
    <row r="204" spans="1:28" x14ac:dyDescent="0.25">
      <c r="A204" s="2">
        <v>42552</v>
      </c>
      <c r="B204" s="1">
        <v>-0.13</v>
      </c>
      <c r="C204" s="2">
        <v>42552</v>
      </c>
      <c r="D204" s="1">
        <v>1.2652699999999999</v>
      </c>
      <c r="E204" s="2">
        <v>42552</v>
      </c>
      <c r="F204" s="1">
        <v>4.9000000000000004</v>
      </c>
      <c r="G204" s="2">
        <v>42552</v>
      </c>
      <c r="H204" s="1">
        <v>1.65361</v>
      </c>
      <c r="M204" s="2">
        <v>42552</v>
      </c>
      <c r="N204" s="1">
        <v>0.56000000000000005</v>
      </c>
      <c r="O204" s="2">
        <v>42552</v>
      </c>
      <c r="P204" s="1">
        <v>0.85</v>
      </c>
      <c r="Q204" s="2">
        <v>42552</v>
      </c>
      <c r="R204" s="1">
        <v>1.1299999999999999</v>
      </c>
      <c r="U204" s="2">
        <v>42552</v>
      </c>
      <c r="V204" s="1">
        <v>1.56</v>
      </c>
      <c r="AA204" s="2">
        <v>42552</v>
      </c>
      <c r="AB204" s="1">
        <v>2.2226900000000001</v>
      </c>
    </row>
    <row r="205" spans="1:28" x14ac:dyDescent="0.25">
      <c r="A205" s="2">
        <v>42644</v>
      </c>
      <c r="B205" s="1">
        <v>-0.13</v>
      </c>
      <c r="C205" s="2">
        <v>42644</v>
      </c>
      <c r="D205" s="1">
        <v>1.56555</v>
      </c>
      <c r="E205" s="2">
        <v>42644</v>
      </c>
      <c r="F205" s="1">
        <v>4.7</v>
      </c>
      <c r="G205" s="2">
        <v>42644</v>
      </c>
      <c r="H205" s="1">
        <v>1.9047099999999999</v>
      </c>
      <c r="M205" s="2">
        <v>42644</v>
      </c>
      <c r="N205" s="1">
        <v>0.76</v>
      </c>
      <c r="O205" s="2">
        <v>42644</v>
      </c>
      <c r="P205" s="1">
        <v>1.24</v>
      </c>
      <c r="Q205" s="2">
        <v>42644</v>
      </c>
      <c r="R205" s="1">
        <v>1.61</v>
      </c>
      <c r="U205" s="2">
        <v>42644</v>
      </c>
      <c r="V205" s="1">
        <v>2.14</v>
      </c>
      <c r="AA205" s="2">
        <v>42644</v>
      </c>
      <c r="AB205" s="1">
        <v>2.1727099999999999</v>
      </c>
    </row>
    <row r="206" spans="1:28" x14ac:dyDescent="0.25">
      <c r="E206" s="2">
        <v>42736</v>
      </c>
      <c r="F206" s="1" t="e">
        <f>NA()</f>
        <v>#N/A</v>
      </c>
      <c r="M206" s="2">
        <v>42736</v>
      </c>
      <c r="N206" s="1" t="e">
        <f>NA()</f>
        <v>#N/A</v>
      </c>
      <c r="O206" s="2">
        <v>42736</v>
      </c>
      <c r="P206" s="1" t="e">
        <f>NA()</f>
        <v>#N/A</v>
      </c>
      <c r="Q206" s="2">
        <v>42736</v>
      </c>
      <c r="R206" s="1" t="e">
        <f>NA()</f>
        <v>#N/A</v>
      </c>
      <c r="U206" s="2">
        <v>42736</v>
      </c>
      <c r="V206" s="1" t="e">
        <f>NA()</f>
        <v>#N/A</v>
      </c>
    </row>
  </sheetData>
  <hyperlinks>
    <hyperlink ref="A5" r:id="rId1"/>
    <hyperlink ref="C5" r:id="rId2"/>
    <hyperlink ref="E5" r:id="rId3"/>
    <hyperlink ref="G5" r:id="rId4"/>
    <hyperlink ref="I5" r:id="rId5"/>
    <hyperlink ref="K5" r:id="rId6"/>
    <hyperlink ref="M5" r:id="rId7"/>
    <hyperlink ref="O5" r:id="rId8"/>
    <hyperlink ref="Q5" r:id="rId9"/>
    <hyperlink ref="S5" r:id="rId10"/>
    <hyperlink ref="U5" r:id="rId11"/>
    <hyperlink ref="W5" r:id="rId12"/>
    <hyperlink ref="Y5" r:id="rId13"/>
    <hyperlink ref="AA5" r:id="rId1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3"/>
  <sheetViews>
    <sheetView topLeftCell="A252" workbookViewId="0"/>
  </sheetViews>
  <sheetFormatPr defaultColWidth="12" defaultRowHeight="15" x14ac:dyDescent="0.25"/>
  <cols>
    <col min="1" max="1" width="12" style="2"/>
    <col min="2" max="2" width="12" style="1"/>
    <col min="3" max="3" width="12" style="2"/>
    <col min="4" max="4" width="12" style="1"/>
    <col min="5" max="5" width="12" style="2"/>
    <col min="6" max="6" width="12" style="1"/>
    <col min="7" max="7" width="12" style="2"/>
    <col min="8" max="8" width="12" style="1"/>
    <col min="9" max="9" width="12" style="2"/>
    <col min="10" max="10" width="12" style="1"/>
    <col min="11" max="11" width="12" style="2"/>
    <col min="12" max="12" width="12" style="1"/>
    <col min="13" max="13" width="12" style="2"/>
    <col min="14" max="14" width="12" style="1"/>
  </cols>
  <sheetData>
    <row r="1" spans="1:14" x14ac:dyDescent="0.25">
      <c r="A1" s="2" t="s">
        <v>50</v>
      </c>
      <c r="C1" s="2" t="s">
        <v>51</v>
      </c>
      <c r="E1" s="2" t="s">
        <v>24</v>
      </c>
      <c r="G1" s="2" t="s">
        <v>25</v>
      </c>
      <c r="I1" s="2" t="s">
        <v>26</v>
      </c>
      <c r="K1" s="2" t="s">
        <v>27</v>
      </c>
      <c r="M1" s="2" t="s">
        <v>4</v>
      </c>
    </row>
    <row r="2" spans="1:14" x14ac:dyDescent="0.25">
      <c r="A2" s="2" t="s">
        <v>6</v>
      </c>
      <c r="B2" s="1" t="s">
        <v>14</v>
      </c>
      <c r="C2" s="2" t="s">
        <v>6</v>
      </c>
      <c r="D2" s="1" t="s">
        <v>14</v>
      </c>
      <c r="E2" s="2" t="s">
        <v>6</v>
      </c>
      <c r="F2" s="1" t="s">
        <v>14</v>
      </c>
      <c r="G2" s="2" t="s">
        <v>6</v>
      </c>
      <c r="H2" s="1" t="s">
        <v>14</v>
      </c>
      <c r="I2" s="2" t="s">
        <v>6</v>
      </c>
      <c r="J2" s="1" t="s">
        <v>14</v>
      </c>
      <c r="K2" s="2" t="s">
        <v>6</v>
      </c>
      <c r="L2" s="1" t="s">
        <v>14</v>
      </c>
      <c r="M2" s="2" t="s">
        <v>6</v>
      </c>
      <c r="N2" s="1" t="s">
        <v>14</v>
      </c>
    </row>
    <row r="3" spans="1:14" x14ac:dyDescent="0.25">
      <c r="A3" s="2" t="s">
        <v>52</v>
      </c>
      <c r="B3" s="1" t="s">
        <v>28</v>
      </c>
      <c r="C3" s="2" t="s">
        <v>52</v>
      </c>
      <c r="D3" s="1" t="s">
        <v>28</v>
      </c>
      <c r="E3" s="2" t="s">
        <v>52</v>
      </c>
      <c r="F3" s="1" t="s">
        <v>28</v>
      </c>
      <c r="G3" s="2" t="s">
        <v>52</v>
      </c>
      <c r="H3" s="1" t="s">
        <v>28</v>
      </c>
      <c r="I3" s="2" t="s">
        <v>52</v>
      </c>
      <c r="J3" s="1" t="s">
        <v>28</v>
      </c>
      <c r="K3" s="2" t="s">
        <v>52</v>
      </c>
      <c r="L3" s="1" t="s">
        <v>28</v>
      </c>
      <c r="M3" s="2" t="s">
        <v>52</v>
      </c>
      <c r="N3" s="1" t="s">
        <v>28</v>
      </c>
    </row>
    <row r="4" spans="1:14" x14ac:dyDescent="0.25">
      <c r="A4" s="2">
        <v>42382</v>
      </c>
      <c r="B4" s="1" t="s">
        <v>98</v>
      </c>
      <c r="C4" s="2">
        <f>$A$4</f>
        <v>42382</v>
      </c>
      <c r="D4" s="1" t="s">
        <v>98</v>
      </c>
      <c r="E4" s="2">
        <f>$A$4</f>
        <v>42382</v>
      </c>
      <c r="F4" s="1" t="s">
        <v>99</v>
      </c>
      <c r="G4" s="2">
        <f>$A$4</f>
        <v>42382</v>
      </c>
      <c r="H4" s="1" t="s">
        <v>99</v>
      </c>
      <c r="I4" s="2">
        <f>$A$4</f>
        <v>42382</v>
      </c>
      <c r="J4" s="1" t="s">
        <v>99</v>
      </c>
      <c r="K4" s="2">
        <f>$A$4</f>
        <v>42382</v>
      </c>
      <c r="L4" s="1" t="s">
        <v>100</v>
      </c>
      <c r="M4" s="2">
        <f>$A$4</f>
        <v>42382</v>
      </c>
      <c r="N4" s="1" t="s">
        <v>99</v>
      </c>
    </row>
    <row r="5" spans="1:14" x14ac:dyDescent="0.25">
      <c r="A5" s="3" t="s">
        <v>53</v>
      </c>
      <c r="C5" s="3" t="s">
        <v>54</v>
      </c>
      <c r="E5" s="3" t="s">
        <v>29</v>
      </c>
      <c r="G5" s="3" t="s">
        <v>30</v>
      </c>
      <c r="I5" s="3" t="s">
        <v>31</v>
      </c>
      <c r="K5" s="3" t="s">
        <v>32</v>
      </c>
      <c r="M5" s="3" t="s">
        <v>33</v>
      </c>
    </row>
    <row r="6" spans="1:14" x14ac:dyDescent="0.25">
      <c r="A6" s="2" t="s">
        <v>13</v>
      </c>
      <c r="C6" s="2" t="s">
        <v>13</v>
      </c>
      <c r="E6" s="2" t="s">
        <v>13</v>
      </c>
      <c r="G6" s="2" t="s">
        <v>13</v>
      </c>
      <c r="I6" s="2" t="s">
        <v>13</v>
      </c>
      <c r="K6" s="2" t="s">
        <v>13</v>
      </c>
      <c r="M6" s="2" t="s">
        <v>13</v>
      </c>
    </row>
    <row r="7" spans="1:14" x14ac:dyDescent="0.25">
      <c r="A7" s="2" t="s">
        <v>11</v>
      </c>
      <c r="B7" s="1" t="s">
        <v>12</v>
      </c>
      <c r="C7" s="2" t="s">
        <v>11</v>
      </c>
      <c r="D7" s="1" t="s">
        <v>12</v>
      </c>
      <c r="E7" s="2" t="s">
        <v>11</v>
      </c>
      <c r="F7" s="1" t="s">
        <v>12</v>
      </c>
      <c r="G7" s="2" t="s">
        <v>11</v>
      </c>
      <c r="H7" s="1" t="s">
        <v>12</v>
      </c>
      <c r="I7" s="2" t="s">
        <v>11</v>
      </c>
      <c r="J7" s="1" t="s">
        <v>12</v>
      </c>
      <c r="K7" s="2" t="s">
        <v>11</v>
      </c>
      <c r="L7" s="1" t="s">
        <v>12</v>
      </c>
      <c r="M7" s="2" t="s">
        <v>11</v>
      </c>
      <c r="N7" s="1" t="s">
        <v>12</v>
      </c>
    </row>
    <row r="8" spans="1:14" x14ac:dyDescent="0.25">
      <c r="A8" s="2">
        <v>42382</v>
      </c>
      <c r="B8" s="1">
        <v>0.22</v>
      </c>
      <c r="C8" s="2">
        <v>42382</v>
      </c>
      <c r="D8" s="1">
        <v>0.46</v>
      </c>
      <c r="E8" s="2">
        <v>42382</v>
      </c>
      <c r="F8" s="1">
        <v>0.6</v>
      </c>
      <c r="G8" s="2">
        <v>42382</v>
      </c>
      <c r="H8" s="1">
        <v>1.1499999999999999</v>
      </c>
      <c r="I8" s="2">
        <v>42382</v>
      </c>
      <c r="J8" s="1">
        <v>1.51</v>
      </c>
      <c r="K8" s="2">
        <v>42382</v>
      </c>
      <c r="L8" s="1">
        <v>1.85</v>
      </c>
      <c r="M8" s="2">
        <v>42382</v>
      </c>
      <c r="N8" s="1">
        <v>2.08</v>
      </c>
    </row>
    <row r="9" spans="1:14" x14ac:dyDescent="0.25">
      <c r="A9" s="2">
        <v>42383</v>
      </c>
      <c r="B9" s="1">
        <v>0.25</v>
      </c>
      <c r="C9" s="2">
        <v>42383</v>
      </c>
      <c r="D9" s="1">
        <v>0.43</v>
      </c>
      <c r="E9" s="2">
        <v>42383</v>
      </c>
      <c r="F9" s="1">
        <v>0.55000000000000004</v>
      </c>
      <c r="G9" s="2">
        <v>42383</v>
      </c>
      <c r="H9" s="1">
        <v>1.1399999999999999</v>
      </c>
      <c r="I9" s="2">
        <v>42383</v>
      </c>
      <c r="J9" s="1">
        <v>1.52</v>
      </c>
      <c r="K9" s="2">
        <v>42383</v>
      </c>
      <c r="L9" s="1">
        <v>1.87</v>
      </c>
      <c r="M9" s="2">
        <v>42383</v>
      </c>
      <c r="N9" s="1">
        <v>2.1</v>
      </c>
    </row>
    <row r="10" spans="1:14" x14ac:dyDescent="0.25">
      <c r="A10" s="2">
        <v>42384</v>
      </c>
      <c r="B10" s="1">
        <v>0.24</v>
      </c>
      <c r="C10" s="2">
        <v>42384</v>
      </c>
      <c r="D10" s="1">
        <v>0.37</v>
      </c>
      <c r="E10" s="2">
        <v>42384</v>
      </c>
      <c r="F10" s="1">
        <v>0.49</v>
      </c>
      <c r="G10" s="2">
        <v>42384</v>
      </c>
      <c r="H10" s="1">
        <v>1.08</v>
      </c>
      <c r="I10" s="2">
        <v>42384</v>
      </c>
      <c r="J10" s="1">
        <v>1.46</v>
      </c>
      <c r="K10" s="2">
        <v>42384</v>
      </c>
      <c r="L10" s="1">
        <v>1.79</v>
      </c>
      <c r="M10" s="2">
        <v>42384</v>
      </c>
      <c r="N10" s="1">
        <v>2.0299999999999998</v>
      </c>
    </row>
    <row r="11" spans="1:14" x14ac:dyDescent="0.25">
      <c r="A11" s="2">
        <v>42387</v>
      </c>
      <c r="B11" s="1" t="e">
        <f>NA()</f>
        <v>#N/A</v>
      </c>
      <c r="C11" s="2">
        <v>42387</v>
      </c>
      <c r="D11" s="1" t="e">
        <f>NA()</f>
        <v>#N/A</v>
      </c>
      <c r="E11" s="2">
        <v>42387</v>
      </c>
      <c r="F11" s="1" t="e">
        <f>NA()</f>
        <v>#N/A</v>
      </c>
      <c r="G11" s="2">
        <v>42387</v>
      </c>
      <c r="H11" s="1" t="e">
        <f>NA()</f>
        <v>#N/A</v>
      </c>
      <c r="I11" s="2">
        <v>42387</v>
      </c>
      <c r="J11" s="1" t="e">
        <f>NA()</f>
        <v>#N/A</v>
      </c>
      <c r="K11" s="2">
        <v>42387</v>
      </c>
      <c r="L11" s="1" t="e">
        <f>NA()</f>
        <v>#N/A</v>
      </c>
      <c r="M11" s="2">
        <v>42387</v>
      </c>
      <c r="N11" s="1" t="e">
        <f>NA()</f>
        <v>#N/A</v>
      </c>
    </row>
    <row r="12" spans="1:14" x14ac:dyDescent="0.25">
      <c r="A12" s="2">
        <v>42388</v>
      </c>
      <c r="B12" s="1">
        <v>0.26</v>
      </c>
      <c r="C12" s="2">
        <v>42388</v>
      </c>
      <c r="D12" s="1">
        <v>0.37</v>
      </c>
      <c r="E12" s="2">
        <v>42388</v>
      </c>
      <c r="F12" s="1">
        <v>0.48</v>
      </c>
      <c r="G12" s="2">
        <v>42388</v>
      </c>
      <c r="H12" s="1">
        <v>1.1100000000000001</v>
      </c>
      <c r="I12" s="2">
        <v>42388</v>
      </c>
      <c r="J12" s="1">
        <v>1.49</v>
      </c>
      <c r="K12" s="2">
        <v>42388</v>
      </c>
      <c r="L12" s="1">
        <v>1.82</v>
      </c>
      <c r="M12" s="2">
        <v>42388</v>
      </c>
      <c r="N12" s="1">
        <v>2.06</v>
      </c>
    </row>
    <row r="13" spans="1:14" x14ac:dyDescent="0.25">
      <c r="A13" s="2">
        <v>42389</v>
      </c>
      <c r="B13" s="1">
        <v>0.26</v>
      </c>
      <c r="C13" s="2">
        <v>42389</v>
      </c>
      <c r="D13" s="1">
        <v>0.35</v>
      </c>
      <c r="E13" s="2">
        <v>42389</v>
      </c>
      <c r="F13" s="1">
        <v>0.43</v>
      </c>
      <c r="G13" s="2">
        <v>42389</v>
      </c>
      <c r="H13" s="1">
        <v>1.06</v>
      </c>
      <c r="I13" s="2">
        <v>42389</v>
      </c>
      <c r="J13" s="1">
        <v>1.44</v>
      </c>
      <c r="K13" s="2">
        <v>42389</v>
      </c>
      <c r="L13" s="1">
        <v>1.76</v>
      </c>
      <c r="M13" s="2">
        <v>42389</v>
      </c>
      <c r="N13" s="1">
        <v>2.0099999999999998</v>
      </c>
    </row>
    <row r="14" spans="1:14" x14ac:dyDescent="0.25">
      <c r="A14" s="2">
        <v>42390</v>
      </c>
      <c r="B14" s="1">
        <v>0.28000000000000003</v>
      </c>
      <c r="C14" s="2">
        <v>42390</v>
      </c>
      <c r="D14" s="1">
        <v>0.38</v>
      </c>
      <c r="E14" s="2">
        <v>42390</v>
      </c>
      <c r="F14" s="1">
        <v>0.44</v>
      </c>
      <c r="G14" s="2">
        <v>42390</v>
      </c>
      <c r="H14" s="1">
        <v>1.06</v>
      </c>
      <c r="I14" s="2">
        <v>42390</v>
      </c>
      <c r="J14" s="1">
        <v>1.44</v>
      </c>
      <c r="K14" s="2">
        <v>42390</v>
      </c>
      <c r="L14" s="1">
        <v>1.77</v>
      </c>
      <c r="M14" s="2">
        <v>42390</v>
      </c>
      <c r="N14" s="1">
        <v>2.02</v>
      </c>
    </row>
    <row r="15" spans="1:14" x14ac:dyDescent="0.25">
      <c r="A15" s="2">
        <v>42391</v>
      </c>
      <c r="B15" s="1">
        <v>0.31</v>
      </c>
      <c r="C15" s="2">
        <v>42391</v>
      </c>
      <c r="D15" s="1">
        <v>0.41</v>
      </c>
      <c r="E15" s="2">
        <v>42391</v>
      </c>
      <c r="F15" s="1">
        <v>0.47</v>
      </c>
      <c r="G15" s="2">
        <v>42391</v>
      </c>
      <c r="H15" s="1">
        <v>1.1100000000000001</v>
      </c>
      <c r="I15" s="2">
        <v>42391</v>
      </c>
      <c r="J15" s="1">
        <v>1.49</v>
      </c>
      <c r="K15" s="2">
        <v>42391</v>
      </c>
      <c r="L15" s="1">
        <v>1.81</v>
      </c>
      <c r="M15" s="2">
        <v>42391</v>
      </c>
      <c r="N15" s="1">
        <v>2.0699999999999998</v>
      </c>
    </row>
    <row r="16" spans="1:14" x14ac:dyDescent="0.25">
      <c r="A16" s="2">
        <v>42394</v>
      </c>
      <c r="B16" s="1">
        <v>0.31</v>
      </c>
      <c r="C16" s="2">
        <v>42394</v>
      </c>
      <c r="D16" s="1">
        <v>0.42</v>
      </c>
      <c r="E16" s="2">
        <v>42394</v>
      </c>
      <c r="F16" s="1">
        <v>0.47</v>
      </c>
      <c r="G16" s="2">
        <v>42394</v>
      </c>
      <c r="H16" s="1">
        <v>1.1000000000000001</v>
      </c>
      <c r="I16" s="2">
        <v>42394</v>
      </c>
      <c r="J16" s="1">
        <v>1.47</v>
      </c>
      <c r="K16" s="2">
        <v>42394</v>
      </c>
      <c r="L16" s="1">
        <v>1.79</v>
      </c>
      <c r="M16" s="2">
        <v>42394</v>
      </c>
      <c r="N16" s="1">
        <v>2.0299999999999998</v>
      </c>
    </row>
    <row r="17" spans="1:14" x14ac:dyDescent="0.25">
      <c r="A17" s="2">
        <v>42395</v>
      </c>
      <c r="B17" s="1">
        <v>0.31</v>
      </c>
      <c r="C17" s="2">
        <v>42395</v>
      </c>
      <c r="D17" s="1">
        <v>0.45</v>
      </c>
      <c r="E17" s="2">
        <v>42395</v>
      </c>
      <c r="F17" s="1">
        <v>0.47</v>
      </c>
      <c r="G17" s="2">
        <v>42395</v>
      </c>
      <c r="H17" s="1">
        <v>1.07</v>
      </c>
      <c r="I17" s="2">
        <v>42395</v>
      </c>
      <c r="J17" s="1">
        <v>1.45</v>
      </c>
      <c r="K17" s="2">
        <v>42395</v>
      </c>
      <c r="L17" s="1">
        <v>1.76</v>
      </c>
      <c r="M17" s="2">
        <v>42395</v>
      </c>
      <c r="N17" s="1">
        <v>2.0099999999999998</v>
      </c>
    </row>
    <row r="18" spans="1:14" x14ac:dyDescent="0.25">
      <c r="A18" s="2">
        <v>42396</v>
      </c>
      <c r="B18" s="1">
        <v>0.32</v>
      </c>
      <c r="C18" s="2">
        <v>42396</v>
      </c>
      <c r="D18" s="1">
        <v>0.43</v>
      </c>
      <c r="E18" s="2">
        <v>42396</v>
      </c>
      <c r="F18" s="1">
        <v>0.47</v>
      </c>
      <c r="G18" s="2">
        <v>42396</v>
      </c>
      <c r="H18" s="1">
        <v>1.07</v>
      </c>
      <c r="I18" s="2">
        <v>42396</v>
      </c>
      <c r="J18" s="1">
        <v>1.43</v>
      </c>
      <c r="K18" s="2">
        <v>42396</v>
      </c>
      <c r="L18" s="1">
        <v>1.76</v>
      </c>
      <c r="M18" s="2">
        <v>42396</v>
      </c>
      <c r="N18" s="1">
        <v>2.02</v>
      </c>
    </row>
    <row r="19" spans="1:14" x14ac:dyDescent="0.25">
      <c r="A19" s="2">
        <v>42397</v>
      </c>
      <c r="B19" s="1">
        <v>0.35</v>
      </c>
      <c r="C19" s="2">
        <v>42397</v>
      </c>
      <c r="D19" s="1">
        <v>0.45</v>
      </c>
      <c r="E19" s="2">
        <v>42397</v>
      </c>
      <c r="F19" s="1">
        <v>0.47</v>
      </c>
      <c r="G19" s="2">
        <v>42397</v>
      </c>
      <c r="H19" s="1">
        <v>1.05</v>
      </c>
      <c r="I19" s="2">
        <v>42397</v>
      </c>
      <c r="J19" s="1">
        <v>1.4</v>
      </c>
      <c r="K19" s="2">
        <v>42397</v>
      </c>
      <c r="L19" s="1">
        <v>1.75</v>
      </c>
      <c r="M19" s="2">
        <v>42397</v>
      </c>
      <c r="N19" s="1">
        <v>2</v>
      </c>
    </row>
    <row r="20" spans="1:14" x14ac:dyDescent="0.25">
      <c r="A20" s="2">
        <v>42398</v>
      </c>
      <c r="B20" s="1">
        <v>0.33</v>
      </c>
      <c r="C20" s="2">
        <v>42398</v>
      </c>
      <c r="D20" s="1">
        <v>0.43</v>
      </c>
      <c r="E20" s="2">
        <v>42398</v>
      </c>
      <c r="F20" s="1">
        <v>0.47</v>
      </c>
      <c r="G20" s="2">
        <v>42398</v>
      </c>
      <c r="H20" s="1">
        <v>0.97</v>
      </c>
      <c r="I20" s="2">
        <v>42398</v>
      </c>
      <c r="J20" s="1">
        <v>1.33</v>
      </c>
      <c r="K20" s="2">
        <v>42398</v>
      </c>
      <c r="L20" s="1">
        <v>1.67</v>
      </c>
      <c r="M20" s="2">
        <v>42398</v>
      </c>
      <c r="N20" s="1">
        <v>1.94</v>
      </c>
    </row>
    <row r="21" spans="1:14" x14ac:dyDescent="0.25">
      <c r="A21" s="2">
        <v>42401</v>
      </c>
      <c r="B21" s="1">
        <v>0.35</v>
      </c>
      <c r="C21" s="2">
        <v>42401</v>
      </c>
      <c r="D21" s="1">
        <v>0.47</v>
      </c>
      <c r="E21" s="2">
        <v>42401</v>
      </c>
      <c r="F21" s="1">
        <v>0.47</v>
      </c>
      <c r="G21" s="2">
        <v>42401</v>
      </c>
      <c r="H21" s="1">
        <v>1.01</v>
      </c>
      <c r="I21" s="2">
        <v>42401</v>
      </c>
      <c r="J21" s="1">
        <v>1.38</v>
      </c>
      <c r="K21" s="2">
        <v>42401</v>
      </c>
      <c r="L21" s="1">
        <v>1.72</v>
      </c>
      <c r="M21" s="2">
        <v>42401</v>
      </c>
      <c r="N21" s="1">
        <v>1.97</v>
      </c>
    </row>
    <row r="22" spans="1:14" x14ac:dyDescent="0.25">
      <c r="A22" s="2">
        <v>42402</v>
      </c>
      <c r="B22" s="1">
        <v>0.34</v>
      </c>
      <c r="C22" s="2">
        <v>42402</v>
      </c>
      <c r="D22" s="1">
        <v>0.47</v>
      </c>
      <c r="E22" s="2">
        <v>42402</v>
      </c>
      <c r="F22" s="1">
        <v>0.54</v>
      </c>
      <c r="G22" s="2">
        <v>42402</v>
      </c>
      <c r="H22" s="1">
        <v>0.93</v>
      </c>
      <c r="I22" s="2">
        <v>42402</v>
      </c>
      <c r="J22" s="1">
        <v>1.28</v>
      </c>
      <c r="K22" s="2">
        <v>42402</v>
      </c>
      <c r="L22" s="1">
        <v>1.61</v>
      </c>
      <c r="M22" s="2">
        <v>42402</v>
      </c>
      <c r="N22" s="1">
        <v>1.87</v>
      </c>
    </row>
    <row r="23" spans="1:14" x14ac:dyDescent="0.25">
      <c r="A23" s="2">
        <v>42403</v>
      </c>
      <c r="B23" s="1">
        <v>0.33</v>
      </c>
      <c r="C23" s="2">
        <v>42403</v>
      </c>
      <c r="D23" s="1">
        <v>0.46</v>
      </c>
      <c r="E23" s="2">
        <v>42403</v>
      </c>
      <c r="F23" s="1">
        <v>0.54</v>
      </c>
      <c r="G23" s="2">
        <v>42403</v>
      </c>
      <c r="H23" s="1">
        <v>0.91</v>
      </c>
      <c r="I23" s="2">
        <v>42403</v>
      </c>
      <c r="J23" s="1">
        <v>1.27</v>
      </c>
      <c r="K23" s="2">
        <v>42403</v>
      </c>
      <c r="L23" s="1">
        <v>1.61</v>
      </c>
      <c r="M23" s="2">
        <v>42403</v>
      </c>
      <c r="N23" s="1">
        <v>1.88</v>
      </c>
    </row>
    <row r="24" spans="1:14" x14ac:dyDescent="0.25">
      <c r="A24" s="2">
        <v>42404</v>
      </c>
      <c r="B24" s="1">
        <v>0.28999999999999998</v>
      </c>
      <c r="C24" s="2">
        <v>42404</v>
      </c>
      <c r="D24" s="1">
        <v>0.43</v>
      </c>
      <c r="E24" s="2">
        <v>42404</v>
      </c>
      <c r="F24" s="1">
        <v>0.52</v>
      </c>
      <c r="G24" s="2">
        <v>42404</v>
      </c>
      <c r="H24" s="1">
        <v>0.9</v>
      </c>
      <c r="I24" s="2">
        <v>42404</v>
      </c>
      <c r="J24" s="1">
        <v>1.25</v>
      </c>
      <c r="K24" s="2">
        <v>42404</v>
      </c>
      <c r="L24" s="1">
        <v>1.6</v>
      </c>
      <c r="M24" s="2">
        <v>42404</v>
      </c>
      <c r="N24" s="1">
        <v>1.87</v>
      </c>
    </row>
    <row r="25" spans="1:14" x14ac:dyDescent="0.25">
      <c r="A25" s="2">
        <v>42405</v>
      </c>
      <c r="B25" s="1">
        <v>0.3</v>
      </c>
      <c r="C25" s="2">
        <v>42405</v>
      </c>
      <c r="D25" s="1">
        <v>0.45</v>
      </c>
      <c r="E25" s="2">
        <v>42405</v>
      </c>
      <c r="F25" s="1">
        <v>0.55000000000000004</v>
      </c>
      <c r="G25" s="2">
        <v>42405</v>
      </c>
      <c r="H25" s="1">
        <v>0.91</v>
      </c>
      <c r="I25" s="2">
        <v>42405</v>
      </c>
      <c r="J25" s="1">
        <v>1.25</v>
      </c>
      <c r="K25" s="2">
        <v>42405</v>
      </c>
      <c r="L25" s="1">
        <v>1.58</v>
      </c>
      <c r="M25" s="2">
        <v>42405</v>
      </c>
      <c r="N25" s="1">
        <v>1.86</v>
      </c>
    </row>
    <row r="26" spans="1:14" x14ac:dyDescent="0.25">
      <c r="A26" s="2">
        <v>42408</v>
      </c>
      <c r="B26" s="1">
        <v>0.32</v>
      </c>
      <c r="C26" s="2">
        <v>42408</v>
      </c>
      <c r="D26" s="1">
        <v>0.42</v>
      </c>
      <c r="E26" s="2">
        <v>42408</v>
      </c>
      <c r="F26" s="1">
        <v>0.51</v>
      </c>
      <c r="G26" s="2">
        <v>42408</v>
      </c>
      <c r="H26" s="1">
        <v>0.83</v>
      </c>
      <c r="I26" s="2">
        <v>42408</v>
      </c>
      <c r="J26" s="1">
        <v>1.1599999999999999</v>
      </c>
      <c r="K26" s="2">
        <v>42408</v>
      </c>
      <c r="L26" s="1">
        <v>1.48</v>
      </c>
      <c r="M26" s="2">
        <v>42408</v>
      </c>
      <c r="N26" s="1">
        <v>1.75</v>
      </c>
    </row>
    <row r="27" spans="1:14" x14ac:dyDescent="0.25">
      <c r="A27" s="2">
        <v>42409</v>
      </c>
      <c r="B27" s="1">
        <v>0.3</v>
      </c>
      <c r="C27" s="2">
        <v>42409</v>
      </c>
      <c r="D27" s="1">
        <v>0.43</v>
      </c>
      <c r="E27" s="2">
        <v>42409</v>
      </c>
      <c r="F27" s="1">
        <v>0.52</v>
      </c>
      <c r="G27" s="2">
        <v>42409</v>
      </c>
      <c r="H27" s="1">
        <v>0.85</v>
      </c>
      <c r="I27" s="2">
        <v>42409</v>
      </c>
      <c r="J27" s="1">
        <v>1.1499999999999999</v>
      </c>
      <c r="K27" s="2">
        <v>42409</v>
      </c>
      <c r="L27" s="1">
        <v>1.47</v>
      </c>
      <c r="M27" s="2">
        <v>42409</v>
      </c>
      <c r="N27" s="1">
        <v>1.74</v>
      </c>
    </row>
    <row r="28" spans="1:14" x14ac:dyDescent="0.25">
      <c r="A28" s="2">
        <v>42410</v>
      </c>
      <c r="B28" s="1">
        <v>0.31</v>
      </c>
      <c r="C28" s="2">
        <v>42410</v>
      </c>
      <c r="D28" s="1">
        <v>0.42</v>
      </c>
      <c r="E28" s="2">
        <v>42410</v>
      </c>
      <c r="F28" s="1">
        <v>0.52</v>
      </c>
      <c r="G28" s="2">
        <v>42410</v>
      </c>
      <c r="H28" s="1">
        <v>0.85</v>
      </c>
      <c r="I28" s="2">
        <v>42410</v>
      </c>
      <c r="J28" s="1">
        <v>1.1499999999999999</v>
      </c>
      <c r="K28" s="2">
        <v>42410</v>
      </c>
      <c r="L28" s="1">
        <v>1.46</v>
      </c>
      <c r="M28" s="2">
        <v>42410</v>
      </c>
      <c r="N28" s="1">
        <v>1.71</v>
      </c>
    </row>
    <row r="29" spans="1:14" x14ac:dyDescent="0.25">
      <c r="A29" s="2">
        <v>42411</v>
      </c>
      <c r="B29" s="1">
        <v>0.28000000000000003</v>
      </c>
      <c r="C29" s="2">
        <v>42411</v>
      </c>
      <c r="D29" s="1">
        <v>0.39</v>
      </c>
      <c r="E29" s="2">
        <v>42411</v>
      </c>
      <c r="F29" s="1">
        <v>0.47</v>
      </c>
      <c r="G29" s="2">
        <v>42411</v>
      </c>
      <c r="H29" s="1">
        <v>0.81</v>
      </c>
      <c r="I29" s="2">
        <v>42411</v>
      </c>
      <c r="J29" s="1">
        <v>1.1100000000000001</v>
      </c>
      <c r="K29" s="2">
        <v>42411</v>
      </c>
      <c r="L29" s="1">
        <v>1.39</v>
      </c>
      <c r="M29" s="2">
        <v>42411</v>
      </c>
      <c r="N29" s="1">
        <v>1.63</v>
      </c>
    </row>
    <row r="30" spans="1:14" x14ac:dyDescent="0.25">
      <c r="A30" s="2">
        <v>42412</v>
      </c>
      <c r="B30" s="1">
        <v>0.3</v>
      </c>
      <c r="C30" s="2">
        <v>42412</v>
      </c>
      <c r="D30" s="1">
        <v>0.39</v>
      </c>
      <c r="E30" s="2">
        <v>42412</v>
      </c>
      <c r="F30" s="1">
        <v>0.51</v>
      </c>
      <c r="G30" s="2">
        <v>42412</v>
      </c>
      <c r="H30" s="1">
        <v>0.89</v>
      </c>
      <c r="I30" s="2">
        <v>42412</v>
      </c>
      <c r="J30" s="1">
        <v>1.2</v>
      </c>
      <c r="K30" s="2">
        <v>42412</v>
      </c>
      <c r="L30" s="1">
        <v>1.5</v>
      </c>
      <c r="M30" s="2">
        <v>42412</v>
      </c>
      <c r="N30" s="1">
        <v>1.74</v>
      </c>
    </row>
    <row r="31" spans="1:14" x14ac:dyDescent="0.25">
      <c r="A31" s="2">
        <v>42415</v>
      </c>
      <c r="B31" s="1" t="e">
        <f>NA()</f>
        <v>#N/A</v>
      </c>
      <c r="C31" s="2">
        <v>42415</v>
      </c>
      <c r="D31" s="1" t="e">
        <f>NA()</f>
        <v>#N/A</v>
      </c>
      <c r="E31" s="2">
        <v>42415</v>
      </c>
      <c r="F31" s="1" t="e">
        <f>NA()</f>
        <v>#N/A</v>
      </c>
      <c r="G31" s="2">
        <v>42415</v>
      </c>
      <c r="H31" s="1" t="e">
        <f>NA()</f>
        <v>#N/A</v>
      </c>
      <c r="I31" s="2">
        <v>42415</v>
      </c>
      <c r="J31" s="1" t="e">
        <f>NA()</f>
        <v>#N/A</v>
      </c>
      <c r="K31" s="2">
        <v>42415</v>
      </c>
      <c r="L31" s="1" t="e">
        <f>NA()</f>
        <v>#N/A</v>
      </c>
      <c r="M31" s="2">
        <v>42415</v>
      </c>
      <c r="N31" s="1" t="e">
        <f>NA()</f>
        <v>#N/A</v>
      </c>
    </row>
    <row r="32" spans="1:14" x14ac:dyDescent="0.25">
      <c r="A32" s="2">
        <v>42416</v>
      </c>
      <c r="B32" s="1">
        <v>0.3</v>
      </c>
      <c r="C32" s="2">
        <v>42416</v>
      </c>
      <c r="D32" s="1">
        <v>0.42</v>
      </c>
      <c r="E32" s="2">
        <v>42416</v>
      </c>
      <c r="F32" s="1">
        <v>0.51</v>
      </c>
      <c r="G32" s="2">
        <v>42416</v>
      </c>
      <c r="H32" s="1">
        <v>0.91</v>
      </c>
      <c r="I32" s="2">
        <v>42416</v>
      </c>
      <c r="J32" s="1">
        <v>1.23</v>
      </c>
      <c r="K32" s="2">
        <v>42416</v>
      </c>
      <c r="L32" s="1">
        <v>1.53</v>
      </c>
      <c r="M32" s="2">
        <v>42416</v>
      </c>
      <c r="N32" s="1">
        <v>1.78</v>
      </c>
    </row>
    <row r="33" spans="1:14" x14ac:dyDescent="0.25">
      <c r="A33" s="2">
        <v>42417</v>
      </c>
      <c r="B33" s="1">
        <v>0.3</v>
      </c>
      <c r="C33" s="2">
        <v>42417</v>
      </c>
      <c r="D33" s="1">
        <v>0.43</v>
      </c>
      <c r="E33" s="2">
        <v>42417</v>
      </c>
      <c r="F33" s="1">
        <v>0.53</v>
      </c>
      <c r="G33" s="2">
        <v>42417</v>
      </c>
      <c r="H33" s="1">
        <v>0.93</v>
      </c>
      <c r="I33" s="2">
        <v>42417</v>
      </c>
      <c r="J33" s="1">
        <v>1.26</v>
      </c>
      <c r="K33" s="2">
        <v>42417</v>
      </c>
      <c r="L33" s="1">
        <v>1.57</v>
      </c>
      <c r="M33" s="2">
        <v>42417</v>
      </c>
      <c r="N33" s="1">
        <v>1.81</v>
      </c>
    </row>
    <row r="34" spans="1:14" x14ac:dyDescent="0.25">
      <c r="A34" s="2">
        <v>42418</v>
      </c>
      <c r="B34" s="1">
        <v>0.3</v>
      </c>
      <c r="C34" s="2">
        <v>42418</v>
      </c>
      <c r="D34" s="1">
        <v>0.45</v>
      </c>
      <c r="E34" s="2">
        <v>42418</v>
      </c>
      <c r="F34" s="1">
        <v>0.53</v>
      </c>
      <c r="G34" s="2">
        <v>42418</v>
      </c>
      <c r="H34" s="1">
        <v>0.88</v>
      </c>
      <c r="I34" s="2">
        <v>42418</v>
      </c>
      <c r="J34" s="1">
        <v>1.21</v>
      </c>
      <c r="K34" s="2">
        <v>42418</v>
      </c>
      <c r="L34" s="1">
        <v>1.51</v>
      </c>
      <c r="M34" s="2">
        <v>42418</v>
      </c>
      <c r="N34" s="1">
        <v>1.75</v>
      </c>
    </row>
    <row r="35" spans="1:14" x14ac:dyDescent="0.25">
      <c r="A35" s="2">
        <v>42419</v>
      </c>
      <c r="B35" s="1">
        <v>0.31</v>
      </c>
      <c r="C35" s="2">
        <v>42419</v>
      </c>
      <c r="D35" s="1">
        <v>0.46</v>
      </c>
      <c r="E35" s="2">
        <v>42419</v>
      </c>
      <c r="F35" s="1">
        <v>0.53</v>
      </c>
      <c r="G35" s="2">
        <v>42419</v>
      </c>
      <c r="H35" s="1">
        <v>0.91</v>
      </c>
      <c r="I35" s="2">
        <v>42419</v>
      </c>
      <c r="J35" s="1">
        <v>1.24</v>
      </c>
      <c r="K35" s="2">
        <v>42419</v>
      </c>
      <c r="L35" s="1">
        <v>1.53</v>
      </c>
      <c r="M35" s="2">
        <v>42419</v>
      </c>
      <c r="N35" s="1">
        <v>1.76</v>
      </c>
    </row>
    <row r="36" spans="1:14" x14ac:dyDescent="0.25">
      <c r="A36" s="2">
        <v>42422</v>
      </c>
      <c r="B36" s="1">
        <v>0.33</v>
      </c>
      <c r="C36" s="2">
        <v>42422</v>
      </c>
      <c r="D36" s="1">
        <v>0.46</v>
      </c>
      <c r="E36" s="2">
        <v>42422</v>
      </c>
      <c r="F36" s="1">
        <v>0.55000000000000004</v>
      </c>
      <c r="G36" s="2">
        <v>42422</v>
      </c>
      <c r="H36" s="1">
        <v>0.92</v>
      </c>
      <c r="I36" s="2">
        <v>42422</v>
      </c>
      <c r="J36" s="1">
        <v>1.25</v>
      </c>
      <c r="K36" s="2">
        <v>42422</v>
      </c>
      <c r="L36" s="1">
        <v>1.54</v>
      </c>
      <c r="M36" s="2">
        <v>42422</v>
      </c>
      <c r="N36" s="1">
        <v>1.77</v>
      </c>
    </row>
    <row r="37" spans="1:14" x14ac:dyDescent="0.25">
      <c r="A37" s="2">
        <v>42423</v>
      </c>
      <c r="B37" s="1">
        <v>0.32</v>
      </c>
      <c r="C37" s="2">
        <v>42423</v>
      </c>
      <c r="D37" s="1">
        <v>0.47</v>
      </c>
      <c r="E37" s="2">
        <v>42423</v>
      </c>
      <c r="F37" s="1">
        <v>0.55000000000000004</v>
      </c>
      <c r="G37" s="2">
        <v>42423</v>
      </c>
      <c r="H37" s="1">
        <v>0.9</v>
      </c>
      <c r="I37" s="2">
        <v>42423</v>
      </c>
      <c r="J37" s="1">
        <v>1.23</v>
      </c>
      <c r="K37" s="2">
        <v>42423</v>
      </c>
      <c r="L37" s="1">
        <v>1.51</v>
      </c>
      <c r="M37" s="2">
        <v>42423</v>
      </c>
      <c r="N37" s="1">
        <v>1.74</v>
      </c>
    </row>
    <row r="38" spans="1:14" x14ac:dyDescent="0.25">
      <c r="A38" s="2">
        <v>42424</v>
      </c>
      <c r="B38" s="1">
        <v>0.33</v>
      </c>
      <c r="C38" s="2">
        <v>42424</v>
      </c>
      <c r="D38" s="1">
        <v>0.46</v>
      </c>
      <c r="E38" s="2">
        <v>42424</v>
      </c>
      <c r="F38" s="1">
        <v>0.55000000000000004</v>
      </c>
      <c r="G38" s="2">
        <v>42424</v>
      </c>
      <c r="H38" s="1">
        <v>0.9</v>
      </c>
      <c r="I38" s="2">
        <v>42424</v>
      </c>
      <c r="J38" s="1">
        <v>1.21</v>
      </c>
      <c r="K38" s="2">
        <v>42424</v>
      </c>
      <c r="L38" s="1">
        <v>1.52</v>
      </c>
      <c r="M38" s="2">
        <v>42424</v>
      </c>
      <c r="N38" s="1">
        <v>1.75</v>
      </c>
    </row>
    <row r="39" spans="1:14" x14ac:dyDescent="0.25">
      <c r="A39" s="2">
        <v>42425</v>
      </c>
      <c r="B39" s="1">
        <v>0.32</v>
      </c>
      <c r="C39" s="2">
        <v>42425</v>
      </c>
      <c r="D39" s="1">
        <v>0.46</v>
      </c>
      <c r="E39" s="2">
        <v>42425</v>
      </c>
      <c r="F39" s="1">
        <v>0.56000000000000005</v>
      </c>
      <c r="G39" s="2">
        <v>42425</v>
      </c>
      <c r="H39" s="1">
        <v>0.85</v>
      </c>
      <c r="I39" s="2">
        <v>42425</v>
      </c>
      <c r="J39" s="1">
        <v>1.1599999999999999</v>
      </c>
      <c r="K39" s="2">
        <v>42425</v>
      </c>
      <c r="L39" s="1">
        <v>1.47</v>
      </c>
      <c r="M39" s="2">
        <v>42425</v>
      </c>
      <c r="N39" s="1">
        <v>1.71</v>
      </c>
    </row>
    <row r="40" spans="1:14" x14ac:dyDescent="0.25">
      <c r="A40" s="2">
        <v>42426</v>
      </c>
      <c r="B40" s="1">
        <v>0.33</v>
      </c>
      <c r="C40" s="2">
        <v>42426</v>
      </c>
      <c r="D40" s="1">
        <v>0.47</v>
      </c>
      <c r="E40" s="2">
        <v>42426</v>
      </c>
      <c r="F40" s="1">
        <v>0.6</v>
      </c>
      <c r="G40" s="2">
        <v>42426</v>
      </c>
      <c r="H40" s="1">
        <v>0.93</v>
      </c>
      <c r="I40" s="2">
        <v>42426</v>
      </c>
      <c r="J40" s="1">
        <v>1.23</v>
      </c>
      <c r="K40" s="2">
        <v>42426</v>
      </c>
      <c r="L40" s="1">
        <v>1.55</v>
      </c>
      <c r="M40" s="2">
        <v>42426</v>
      </c>
      <c r="N40" s="1">
        <v>1.76</v>
      </c>
    </row>
    <row r="41" spans="1:14" x14ac:dyDescent="0.25">
      <c r="A41" s="2">
        <v>42429</v>
      </c>
      <c r="B41" s="1">
        <v>0.33</v>
      </c>
      <c r="C41" s="2">
        <v>42429</v>
      </c>
      <c r="D41" s="1">
        <v>0.49</v>
      </c>
      <c r="E41" s="2">
        <v>42429</v>
      </c>
      <c r="F41" s="1">
        <v>0.62</v>
      </c>
      <c r="G41" s="2">
        <v>42429</v>
      </c>
      <c r="H41" s="1">
        <v>0.91</v>
      </c>
      <c r="I41" s="2">
        <v>42429</v>
      </c>
      <c r="J41" s="1">
        <v>1.22</v>
      </c>
      <c r="K41" s="2">
        <v>42429</v>
      </c>
      <c r="L41" s="1">
        <v>1.52</v>
      </c>
      <c r="M41" s="2">
        <v>42429</v>
      </c>
      <c r="N41" s="1">
        <v>1.74</v>
      </c>
    </row>
    <row r="42" spans="1:14" x14ac:dyDescent="0.25">
      <c r="A42" s="2">
        <v>42430</v>
      </c>
      <c r="B42" s="1">
        <v>0.33</v>
      </c>
      <c r="C42" s="2">
        <v>42430</v>
      </c>
      <c r="D42" s="1">
        <v>0.5</v>
      </c>
      <c r="E42" s="2">
        <v>42430</v>
      </c>
      <c r="F42" s="1">
        <v>0.68</v>
      </c>
      <c r="G42" s="2">
        <v>42430</v>
      </c>
      <c r="H42" s="1">
        <v>0.98</v>
      </c>
      <c r="I42" s="2">
        <v>42430</v>
      </c>
      <c r="J42" s="1">
        <v>1.31</v>
      </c>
      <c r="K42" s="2">
        <v>42430</v>
      </c>
      <c r="L42" s="1">
        <v>1.62</v>
      </c>
      <c r="M42" s="2">
        <v>42430</v>
      </c>
      <c r="N42" s="1">
        <v>1.83</v>
      </c>
    </row>
    <row r="43" spans="1:14" x14ac:dyDescent="0.25">
      <c r="A43" s="2">
        <v>42431</v>
      </c>
      <c r="B43" s="1">
        <v>0.36</v>
      </c>
      <c r="C43" s="2">
        <v>42431</v>
      </c>
      <c r="D43" s="1">
        <v>0.48</v>
      </c>
      <c r="E43" s="2">
        <v>42431</v>
      </c>
      <c r="F43" s="1">
        <v>0.67</v>
      </c>
      <c r="G43" s="2">
        <v>42431</v>
      </c>
      <c r="H43" s="1">
        <v>1</v>
      </c>
      <c r="I43" s="2">
        <v>42431</v>
      </c>
      <c r="J43" s="1">
        <v>1.34</v>
      </c>
      <c r="K43" s="2">
        <v>42431</v>
      </c>
      <c r="L43" s="1">
        <v>1.65</v>
      </c>
      <c r="M43" s="2">
        <v>42431</v>
      </c>
      <c r="N43" s="1">
        <v>1.84</v>
      </c>
    </row>
    <row r="44" spans="1:14" x14ac:dyDescent="0.25">
      <c r="A44" s="2">
        <v>42432</v>
      </c>
      <c r="B44" s="1">
        <v>0.28000000000000003</v>
      </c>
      <c r="C44" s="2">
        <v>42432</v>
      </c>
      <c r="D44" s="1">
        <v>0.46</v>
      </c>
      <c r="E44" s="2">
        <v>42432</v>
      </c>
      <c r="F44" s="1">
        <v>0.65</v>
      </c>
      <c r="G44" s="2">
        <v>42432</v>
      </c>
      <c r="H44" s="1">
        <v>0.99</v>
      </c>
      <c r="I44" s="2">
        <v>42432</v>
      </c>
      <c r="J44" s="1">
        <v>1.33</v>
      </c>
      <c r="K44" s="2">
        <v>42432</v>
      </c>
      <c r="L44" s="1">
        <v>1.63</v>
      </c>
      <c r="M44" s="2">
        <v>42432</v>
      </c>
      <c r="N44" s="1">
        <v>1.83</v>
      </c>
    </row>
    <row r="45" spans="1:14" x14ac:dyDescent="0.25">
      <c r="A45" s="2">
        <v>42433</v>
      </c>
      <c r="B45" s="1">
        <v>0.28999999999999998</v>
      </c>
      <c r="C45" s="2">
        <v>42433</v>
      </c>
      <c r="D45" s="1">
        <v>0.47</v>
      </c>
      <c r="E45" s="2">
        <v>42433</v>
      </c>
      <c r="F45" s="1">
        <v>0.67</v>
      </c>
      <c r="G45" s="2">
        <v>42433</v>
      </c>
      <c r="H45" s="1">
        <v>1.04</v>
      </c>
      <c r="I45" s="2">
        <v>42433</v>
      </c>
      <c r="J45" s="1">
        <v>1.38</v>
      </c>
      <c r="K45" s="2">
        <v>42433</v>
      </c>
      <c r="L45" s="1">
        <v>1.69</v>
      </c>
      <c r="M45" s="2">
        <v>42433</v>
      </c>
      <c r="N45" s="1">
        <v>1.88</v>
      </c>
    </row>
    <row r="46" spans="1:14" x14ac:dyDescent="0.25">
      <c r="A46" s="2">
        <v>42436</v>
      </c>
      <c r="B46" s="1">
        <v>0.32</v>
      </c>
      <c r="C46" s="2">
        <v>42436</v>
      </c>
      <c r="D46" s="1">
        <v>0.49</v>
      </c>
      <c r="E46" s="2">
        <v>42436</v>
      </c>
      <c r="F46" s="1">
        <v>0.67</v>
      </c>
      <c r="G46" s="2">
        <v>42436</v>
      </c>
      <c r="H46" s="1">
        <v>1.08</v>
      </c>
      <c r="I46" s="2">
        <v>42436</v>
      </c>
      <c r="J46" s="1">
        <v>1.42</v>
      </c>
      <c r="K46" s="2">
        <v>42436</v>
      </c>
      <c r="L46" s="1">
        <v>1.72</v>
      </c>
      <c r="M46" s="2">
        <v>42436</v>
      </c>
      <c r="N46" s="1">
        <v>1.91</v>
      </c>
    </row>
    <row r="47" spans="1:14" x14ac:dyDescent="0.25">
      <c r="A47" s="2">
        <v>42437</v>
      </c>
      <c r="B47" s="1">
        <v>0.28999999999999998</v>
      </c>
      <c r="C47" s="2">
        <v>42437</v>
      </c>
      <c r="D47" s="1">
        <v>0.48</v>
      </c>
      <c r="E47" s="2">
        <v>42437</v>
      </c>
      <c r="F47" s="1">
        <v>0.68</v>
      </c>
      <c r="G47" s="2">
        <v>42437</v>
      </c>
      <c r="H47" s="1">
        <v>1.04</v>
      </c>
      <c r="I47" s="2">
        <v>42437</v>
      </c>
      <c r="J47" s="1">
        <v>1.34</v>
      </c>
      <c r="K47" s="2">
        <v>42437</v>
      </c>
      <c r="L47" s="1">
        <v>1.64</v>
      </c>
      <c r="M47" s="2">
        <v>42437</v>
      </c>
      <c r="N47" s="1">
        <v>1.83</v>
      </c>
    </row>
    <row r="48" spans="1:14" x14ac:dyDescent="0.25">
      <c r="A48" s="2">
        <v>42438</v>
      </c>
      <c r="B48" s="1">
        <v>0.3</v>
      </c>
      <c r="C48" s="2">
        <v>42438</v>
      </c>
      <c r="D48" s="1">
        <v>0.47</v>
      </c>
      <c r="E48" s="2">
        <v>42438</v>
      </c>
      <c r="F48" s="1">
        <v>0.68</v>
      </c>
      <c r="G48" s="2">
        <v>42438</v>
      </c>
      <c r="H48" s="1">
        <v>1.07</v>
      </c>
      <c r="I48" s="2">
        <v>42438</v>
      </c>
      <c r="J48" s="1">
        <v>1.39</v>
      </c>
      <c r="K48" s="2">
        <v>42438</v>
      </c>
      <c r="L48" s="1">
        <v>1.69</v>
      </c>
      <c r="M48" s="2">
        <v>42438</v>
      </c>
      <c r="N48" s="1">
        <v>1.9</v>
      </c>
    </row>
    <row r="49" spans="1:14" x14ac:dyDescent="0.25">
      <c r="A49" s="2">
        <v>42439</v>
      </c>
      <c r="B49" s="1">
        <v>0.32</v>
      </c>
      <c r="C49" s="2">
        <v>42439</v>
      </c>
      <c r="D49" s="1">
        <v>0.5</v>
      </c>
      <c r="E49" s="2">
        <v>42439</v>
      </c>
      <c r="F49" s="1">
        <v>0.69</v>
      </c>
      <c r="G49" s="2">
        <v>42439</v>
      </c>
      <c r="H49" s="1">
        <v>1.1100000000000001</v>
      </c>
      <c r="I49" s="2">
        <v>42439</v>
      </c>
      <c r="J49" s="1">
        <v>1.45</v>
      </c>
      <c r="K49" s="2">
        <v>42439</v>
      </c>
      <c r="L49" s="1">
        <v>1.75</v>
      </c>
      <c r="M49" s="2">
        <v>42439</v>
      </c>
      <c r="N49" s="1">
        <v>1.93</v>
      </c>
    </row>
    <row r="50" spans="1:14" x14ac:dyDescent="0.25">
      <c r="A50" s="2">
        <v>42440</v>
      </c>
      <c r="B50" s="1">
        <v>0.33</v>
      </c>
      <c r="C50" s="2">
        <v>42440</v>
      </c>
      <c r="D50" s="1">
        <v>0.51</v>
      </c>
      <c r="E50" s="2">
        <v>42440</v>
      </c>
      <c r="F50" s="1">
        <v>0.7</v>
      </c>
      <c r="G50" s="2">
        <v>42440</v>
      </c>
      <c r="H50" s="1">
        <v>1.1599999999999999</v>
      </c>
      <c r="I50" s="2">
        <v>42440</v>
      </c>
      <c r="J50" s="1">
        <v>1.49</v>
      </c>
      <c r="K50" s="2">
        <v>42440</v>
      </c>
      <c r="L50" s="1">
        <v>1.79</v>
      </c>
      <c r="M50" s="2">
        <v>42440</v>
      </c>
      <c r="N50" s="1">
        <v>1.98</v>
      </c>
    </row>
    <row r="51" spans="1:14" x14ac:dyDescent="0.25">
      <c r="A51" s="2">
        <v>42443</v>
      </c>
      <c r="B51" s="1">
        <v>0.34</v>
      </c>
      <c r="C51" s="2">
        <v>42443</v>
      </c>
      <c r="D51" s="1">
        <v>0.52</v>
      </c>
      <c r="E51" s="2">
        <v>42443</v>
      </c>
      <c r="F51" s="1">
        <v>0.7</v>
      </c>
      <c r="G51" s="2">
        <v>42443</v>
      </c>
      <c r="H51" s="1">
        <v>1.1499999999999999</v>
      </c>
      <c r="I51" s="2">
        <v>42443</v>
      </c>
      <c r="J51" s="1">
        <v>1.49</v>
      </c>
      <c r="K51" s="2">
        <v>42443</v>
      </c>
      <c r="L51" s="1">
        <v>1.78</v>
      </c>
      <c r="M51" s="2">
        <v>42443</v>
      </c>
      <c r="N51" s="1">
        <v>1.97</v>
      </c>
    </row>
    <row r="52" spans="1:14" x14ac:dyDescent="0.25">
      <c r="A52" s="2">
        <v>42444</v>
      </c>
      <c r="B52" s="1">
        <v>0.34</v>
      </c>
      <c r="C52" s="2">
        <v>42444</v>
      </c>
      <c r="D52" s="1">
        <v>0.52</v>
      </c>
      <c r="E52" s="2">
        <v>42444</v>
      </c>
      <c r="F52" s="1">
        <v>0.71</v>
      </c>
      <c r="G52" s="2">
        <v>42444</v>
      </c>
      <c r="H52" s="1">
        <v>1.1599999999999999</v>
      </c>
      <c r="I52" s="2">
        <v>42444</v>
      </c>
      <c r="J52" s="1">
        <v>1.5</v>
      </c>
      <c r="K52" s="2">
        <v>42444</v>
      </c>
      <c r="L52" s="1">
        <v>1.78</v>
      </c>
      <c r="M52" s="2">
        <v>42444</v>
      </c>
      <c r="N52" s="1">
        <v>1.97</v>
      </c>
    </row>
    <row r="53" spans="1:14" x14ac:dyDescent="0.25">
      <c r="A53" s="2">
        <v>42445</v>
      </c>
      <c r="B53" s="1">
        <v>0.31</v>
      </c>
      <c r="C53" s="2">
        <v>42445</v>
      </c>
      <c r="D53" s="1">
        <v>0.47</v>
      </c>
      <c r="E53" s="2">
        <v>42445</v>
      </c>
      <c r="F53" s="1">
        <v>0.66</v>
      </c>
      <c r="G53" s="2">
        <v>42445</v>
      </c>
      <c r="H53" s="1">
        <v>1.05</v>
      </c>
      <c r="I53" s="2">
        <v>42445</v>
      </c>
      <c r="J53" s="1">
        <v>1.41</v>
      </c>
      <c r="K53" s="2">
        <v>42445</v>
      </c>
      <c r="L53" s="1">
        <v>1.72</v>
      </c>
      <c r="M53" s="2">
        <v>42445</v>
      </c>
      <c r="N53" s="1">
        <v>1.94</v>
      </c>
    </row>
    <row r="54" spans="1:14" x14ac:dyDescent="0.25">
      <c r="A54" s="2">
        <v>42446</v>
      </c>
      <c r="B54" s="1">
        <v>0.28999999999999998</v>
      </c>
      <c r="C54" s="2">
        <v>42446</v>
      </c>
      <c r="D54" s="1">
        <v>0.47</v>
      </c>
      <c r="E54" s="2">
        <v>42446</v>
      </c>
      <c r="F54" s="1">
        <v>0.64</v>
      </c>
      <c r="G54" s="2">
        <v>42446</v>
      </c>
      <c r="H54" s="1">
        <v>1.04</v>
      </c>
      <c r="I54" s="2">
        <v>42446</v>
      </c>
      <c r="J54" s="1">
        <v>1.39</v>
      </c>
      <c r="K54" s="2">
        <v>42446</v>
      </c>
      <c r="L54" s="1">
        <v>1.7</v>
      </c>
      <c r="M54" s="2">
        <v>42446</v>
      </c>
      <c r="N54" s="1">
        <v>1.91</v>
      </c>
    </row>
    <row r="55" spans="1:14" x14ac:dyDescent="0.25">
      <c r="A55" s="2">
        <v>42447</v>
      </c>
      <c r="B55" s="1">
        <v>0.3</v>
      </c>
      <c r="C55" s="2">
        <v>42447</v>
      </c>
      <c r="D55" s="1">
        <v>0.44</v>
      </c>
      <c r="E55" s="2">
        <v>42447</v>
      </c>
      <c r="F55" s="1">
        <v>0.62</v>
      </c>
      <c r="G55" s="2">
        <v>42447</v>
      </c>
      <c r="H55" s="1">
        <v>1</v>
      </c>
      <c r="I55" s="2">
        <v>42447</v>
      </c>
      <c r="J55" s="1">
        <v>1.34</v>
      </c>
      <c r="K55" s="2">
        <v>42447</v>
      </c>
      <c r="L55" s="1">
        <v>1.66</v>
      </c>
      <c r="M55" s="2">
        <v>42447</v>
      </c>
      <c r="N55" s="1">
        <v>1.88</v>
      </c>
    </row>
    <row r="56" spans="1:14" x14ac:dyDescent="0.25">
      <c r="A56" s="2">
        <v>42450</v>
      </c>
      <c r="B56" s="1">
        <v>0.31</v>
      </c>
      <c r="C56" s="2">
        <v>42450</v>
      </c>
      <c r="D56" s="1">
        <v>0.46</v>
      </c>
      <c r="E56" s="2">
        <v>42450</v>
      </c>
      <c r="F56" s="1">
        <v>0.63</v>
      </c>
      <c r="G56" s="2">
        <v>42450</v>
      </c>
      <c r="H56" s="1">
        <v>1.05</v>
      </c>
      <c r="I56" s="2">
        <v>42450</v>
      </c>
      <c r="J56" s="1">
        <v>1.38</v>
      </c>
      <c r="K56" s="2">
        <v>42450</v>
      </c>
      <c r="L56" s="1">
        <v>1.7</v>
      </c>
      <c r="M56" s="2">
        <v>42450</v>
      </c>
      <c r="N56" s="1">
        <v>1.92</v>
      </c>
    </row>
    <row r="57" spans="1:14" x14ac:dyDescent="0.25">
      <c r="A57" s="2">
        <v>42451</v>
      </c>
      <c r="B57" s="1">
        <v>0.3</v>
      </c>
      <c r="C57" s="2">
        <v>42451</v>
      </c>
      <c r="D57" s="1">
        <v>0.46</v>
      </c>
      <c r="E57" s="2">
        <v>42451</v>
      </c>
      <c r="F57" s="1">
        <v>0.64</v>
      </c>
      <c r="G57" s="2">
        <v>42451</v>
      </c>
      <c r="H57" s="1">
        <v>1.08</v>
      </c>
      <c r="I57" s="2">
        <v>42451</v>
      </c>
      <c r="J57" s="1">
        <v>1.42</v>
      </c>
      <c r="K57" s="2">
        <v>42451</v>
      </c>
      <c r="L57" s="1">
        <v>1.74</v>
      </c>
      <c r="M57" s="2">
        <v>42451</v>
      </c>
      <c r="N57" s="1">
        <v>1.94</v>
      </c>
    </row>
    <row r="58" spans="1:14" x14ac:dyDescent="0.25">
      <c r="A58" s="2">
        <v>42452</v>
      </c>
      <c r="B58" s="1">
        <v>0.3</v>
      </c>
      <c r="C58" s="2">
        <v>42452</v>
      </c>
      <c r="D58" s="1">
        <v>0.46</v>
      </c>
      <c r="E58" s="2">
        <v>42452</v>
      </c>
      <c r="F58" s="1">
        <v>0.64</v>
      </c>
      <c r="G58" s="2">
        <v>42452</v>
      </c>
      <c r="H58" s="1">
        <v>1.03</v>
      </c>
      <c r="I58" s="2">
        <v>42452</v>
      </c>
      <c r="J58" s="1">
        <v>1.37</v>
      </c>
      <c r="K58" s="2">
        <v>42452</v>
      </c>
      <c r="L58" s="1">
        <v>1.67</v>
      </c>
      <c r="M58" s="2">
        <v>42452</v>
      </c>
      <c r="N58" s="1">
        <v>1.88</v>
      </c>
    </row>
    <row r="59" spans="1:14" x14ac:dyDescent="0.25">
      <c r="A59" s="2">
        <v>42453</v>
      </c>
      <c r="B59" s="1">
        <v>0.3</v>
      </c>
      <c r="C59" s="2">
        <v>42453</v>
      </c>
      <c r="D59" s="1">
        <v>0.46</v>
      </c>
      <c r="E59" s="2">
        <v>42453</v>
      </c>
      <c r="F59" s="1">
        <v>0.63</v>
      </c>
      <c r="G59" s="2">
        <v>42453</v>
      </c>
      <c r="H59" s="1">
        <v>1.05</v>
      </c>
      <c r="I59" s="2">
        <v>42453</v>
      </c>
      <c r="J59" s="1">
        <v>1.39</v>
      </c>
      <c r="K59" s="2">
        <v>42453</v>
      </c>
      <c r="L59" s="1">
        <v>1.7</v>
      </c>
      <c r="M59" s="2">
        <v>42453</v>
      </c>
      <c r="N59" s="1">
        <v>1.91</v>
      </c>
    </row>
    <row r="60" spans="1:14" x14ac:dyDescent="0.25">
      <c r="A60" s="2">
        <v>42454</v>
      </c>
      <c r="B60" s="1" t="e">
        <f>NA()</f>
        <v>#N/A</v>
      </c>
      <c r="C60" s="2">
        <v>42454</v>
      </c>
      <c r="D60" s="1" t="e">
        <f>NA()</f>
        <v>#N/A</v>
      </c>
      <c r="E60" s="2">
        <v>42454</v>
      </c>
      <c r="F60" s="1" t="e">
        <f>NA()</f>
        <v>#N/A</v>
      </c>
      <c r="G60" s="2">
        <v>42454</v>
      </c>
      <c r="H60" s="1" t="e">
        <f>NA()</f>
        <v>#N/A</v>
      </c>
      <c r="I60" s="2">
        <v>42454</v>
      </c>
      <c r="J60" s="1" t="e">
        <f>NA()</f>
        <v>#N/A</v>
      </c>
      <c r="K60" s="2">
        <v>42454</v>
      </c>
      <c r="L60" s="1" t="e">
        <f>NA()</f>
        <v>#N/A</v>
      </c>
      <c r="M60" s="2">
        <v>42454</v>
      </c>
      <c r="N60" s="1" t="e">
        <f>NA()</f>
        <v>#N/A</v>
      </c>
    </row>
    <row r="61" spans="1:14" x14ac:dyDescent="0.25">
      <c r="A61" s="2">
        <v>42457</v>
      </c>
      <c r="B61" s="1">
        <v>0.28999999999999998</v>
      </c>
      <c r="C61" s="2">
        <v>42457</v>
      </c>
      <c r="D61" s="1">
        <v>0.49</v>
      </c>
      <c r="E61" s="2">
        <v>42457</v>
      </c>
      <c r="F61" s="1">
        <v>0.65</v>
      </c>
      <c r="G61" s="2">
        <v>42457</v>
      </c>
      <c r="H61" s="1">
        <v>1.04</v>
      </c>
      <c r="I61" s="2">
        <v>42457</v>
      </c>
      <c r="J61" s="1">
        <v>1.37</v>
      </c>
      <c r="K61" s="2">
        <v>42457</v>
      </c>
      <c r="L61" s="1">
        <v>1.68</v>
      </c>
      <c r="M61" s="2">
        <v>42457</v>
      </c>
      <c r="N61" s="1">
        <v>1.89</v>
      </c>
    </row>
    <row r="62" spans="1:14" x14ac:dyDescent="0.25">
      <c r="A62" s="2">
        <v>42458</v>
      </c>
      <c r="B62" s="1">
        <v>0.23</v>
      </c>
      <c r="C62" s="2">
        <v>42458</v>
      </c>
      <c r="D62" s="1">
        <v>0.45</v>
      </c>
      <c r="E62" s="2">
        <v>42458</v>
      </c>
      <c r="F62" s="1">
        <v>0.63</v>
      </c>
      <c r="G62" s="2">
        <v>42458</v>
      </c>
      <c r="H62" s="1">
        <v>0.94</v>
      </c>
      <c r="I62" s="2">
        <v>42458</v>
      </c>
      <c r="J62" s="1">
        <v>1.29</v>
      </c>
      <c r="K62" s="2">
        <v>42458</v>
      </c>
      <c r="L62" s="1">
        <v>1.59</v>
      </c>
      <c r="M62" s="2">
        <v>42458</v>
      </c>
      <c r="N62" s="1">
        <v>1.81</v>
      </c>
    </row>
    <row r="63" spans="1:14" x14ac:dyDescent="0.25">
      <c r="A63" s="2">
        <v>42459</v>
      </c>
      <c r="B63" s="1">
        <v>0.2</v>
      </c>
      <c r="C63" s="2">
        <v>42459</v>
      </c>
      <c r="D63" s="1">
        <v>0.39</v>
      </c>
      <c r="E63" s="2">
        <v>42459</v>
      </c>
      <c r="F63" s="1">
        <v>0.61</v>
      </c>
      <c r="G63" s="2">
        <v>42459</v>
      </c>
      <c r="H63" s="1">
        <v>0.91</v>
      </c>
      <c r="I63" s="2">
        <v>42459</v>
      </c>
      <c r="J63" s="1">
        <v>1.26</v>
      </c>
      <c r="K63" s="2">
        <v>42459</v>
      </c>
      <c r="L63" s="1">
        <v>1.6</v>
      </c>
      <c r="M63" s="2">
        <v>42459</v>
      </c>
      <c r="N63" s="1">
        <v>1.83</v>
      </c>
    </row>
    <row r="64" spans="1:14" x14ac:dyDescent="0.25">
      <c r="A64" s="2">
        <v>42460</v>
      </c>
      <c r="B64" s="1">
        <v>0.21</v>
      </c>
      <c r="C64" s="2">
        <v>42460</v>
      </c>
      <c r="D64" s="1">
        <v>0.39</v>
      </c>
      <c r="E64" s="2">
        <v>42460</v>
      </c>
      <c r="F64" s="1">
        <v>0.59</v>
      </c>
      <c r="G64" s="2">
        <v>42460</v>
      </c>
      <c r="H64" s="1">
        <v>0.87</v>
      </c>
      <c r="I64" s="2">
        <v>42460</v>
      </c>
      <c r="J64" s="1">
        <v>1.21</v>
      </c>
      <c r="K64" s="2">
        <v>42460</v>
      </c>
      <c r="L64" s="1">
        <v>1.54</v>
      </c>
      <c r="M64" s="2">
        <v>42460</v>
      </c>
      <c r="N64" s="1">
        <v>1.78</v>
      </c>
    </row>
    <row r="65" spans="1:14" x14ac:dyDescent="0.25">
      <c r="A65" s="2">
        <v>42461</v>
      </c>
      <c r="B65" s="1">
        <v>0.23</v>
      </c>
      <c r="C65" s="2">
        <v>42461</v>
      </c>
      <c r="D65" s="1">
        <v>0.4</v>
      </c>
      <c r="E65" s="2">
        <v>42461</v>
      </c>
      <c r="F65" s="1">
        <v>0.62</v>
      </c>
      <c r="G65" s="2">
        <v>42461</v>
      </c>
      <c r="H65" s="1">
        <v>0.9</v>
      </c>
      <c r="I65" s="2">
        <v>42461</v>
      </c>
      <c r="J65" s="1">
        <v>1.24</v>
      </c>
      <c r="K65" s="2">
        <v>42461</v>
      </c>
      <c r="L65" s="1">
        <v>1.56</v>
      </c>
      <c r="M65" s="2">
        <v>42461</v>
      </c>
      <c r="N65" s="1">
        <v>1.79</v>
      </c>
    </row>
    <row r="66" spans="1:14" x14ac:dyDescent="0.25">
      <c r="A66" s="2">
        <v>42464</v>
      </c>
      <c r="B66" s="1">
        <v>0.23</v>
      </c>
      <c r="C66" s="2">
        <v>42464</v>
      </c>
      <c r="D66" s="1">
        <v>0.38</v>
      </c>
      <c r="E66" s="2">
        <v>42464</v>
      </c>
      <c r="F66" s="1">
        <v>0.59</v>
      </c>
      <c r="G66" s="2">
        <v>42464</v>
      </c>
      <c r="H66" s="1">
        <v>0.88</v>
      </c>
      <c r="I66" s="2">
        <v>42464</v>
      </c>
      <c r="J66" s="1">
        <v>1.22</v>
      </c>
      <c r="K66" s="2">
        <v>42464</v>
      </c>
      <c r="L66" s="1">
        <v>1.53</v>
      </c>
      <c r="M66" s="2">
        <v>42464</v>
      </c>
      <c r="N66" s="1">
        <v>1.78</v>
      </c>
    </row>
    <row r="67" spans="1:14" x14ac:dyDescent="0.25">
      <c r="A67" s="2">
        <v>42465</v>
      </c>
      <c r="B67" s="1">
        <v>0.23</v>
      </c>
      <c r="C67" s="2">
        <v>42465</v>
      </c>
      <c r="D67" s="1">
        <v>0.36</v>
      </c>
      <c r="E67" s="2">
        <v>42465</v>
      </c>
      <c r="F67" s="1">
        <v>0.56000000000000005</v>
      </c>
      <c r="G67" s="2">
        <v>42465</v>
      </c>
      <c r="H67" s="1">
        <v>0.85</v>
      </c>
      <c r="I67" s="2">
        <v>42465</v>
      </c>
      <c r="J67" s="1">
        <v>1.17</v>
      </c>
      <c r="K67" s="2">
        <v>42465</v>
      </c>
      <c r="L67" s="1">
        <v>1.49</v>
      </c>
      <c r="M67" s="2">
        <v>42465</v>
      </c>
      <c r="N67" s="1">
        <v>1.73</v>
      </c>
    </row>
    <row r="68" spans="1:14" x14ac:dyDescent="0.25">
      <c r="A68" s="2">
        <v>42466</v>
      </c>
      <c r="B68" s="1">
        <v>0.23</v>
      </c>
      <c r="C68" s="2">
        <v>42466</v>
      </c>
      <c r="D68" s="1">
        <v>0.36</v>
      </c>
      <c r="E68" s="2">
        <v>42466</v>
      </c>
      <c r="F68" s="1">
        <v>0.55000000000000004</v>
      </c>
      <c r="G68" s="2">
        <v>42466</v>
      </c>
      <c r="H68" s="1">
        <v>0.88</v>
      </c>
      <c r="I68" s="2">
        <v>42466</v>
      </c>
      <c r="J68" s="1">
        <v>1.2</v>
      </c>
      <c r="K68" s="2">
        <v>42466</v>
      </c>
      <c r="L68" s="1">
        <v>1.52</v>
      </c>
      <c r="M68" s="2">
        <v>42466</v>
      </c>
      <c r="N68" s="1">
        <v>1.76</v>
      </c>
    </row>
    <row r="69" spans="1:14" x14ac:dyDescent="0.25">
      <c r="A69" s="2">
        <v>42467</v>
      </c>
      <c r="B69" s="1">
        <v>0.23</v>
      </c>
      <c r="C69" s="2">
        <v>42467</v>
      </c>
      <c r="D69" s="1">
        <v>0.36</v>
      </c>
      <c r="E69" s="2">
        <v>42467</v>
      </c>
      <c r="F69" s="1">
        <v>0.52</v>
      </c>
      <c r="G69" s="2">
        <v>42467</v>
      </c>
      <c r="H69" s="1">
        <v>0.83</v>
      </c>
      <c r="I69" s="2">
        <v>42467</v>
      </c>
      <c r="J69" s="1">
        <v>1.1399999999999999</v>
      </c>
      <c r="K69" s="2">
        <v>42467</v>
      </c>
      <c r="L69" s="1">
        <v>1.46</v>
      </c>
      <c r="M69" s="2">
        <v>42467</v>
      </c>
      <c r="N69" s="1">
        <v>1.7</v>
      </c>
    </row>
    <row r="70" spans="1:14" x14ac:dyDescent="0.25">
      <c r="A70" s="2">
        <v>42468</v>
      </c>
      <c r="B70" s="1">
        <v>0.23</v>
      </c>
      <c r="C70" s="2">
        <v>42468</v>
      </c>
      <c r="D70" s="1">
        <v>0.34</v>
      </c>
      <c r="E70" s="2">
        <v>42468</v>
      </c>
      <c r="F70" s="1">
        <v>0.54</v>
      </c>
      <c r="G70" s="2">
        <v>42468</v>
      </c>
      <c r="H70" s="1">
        <v>0.84</v>
      </c>
      <c r="I70" s="2">
        <v>42468</v>
      </c>
      <c r="J70" s="1">
        <v>1.1599999999999999</v>
      </c>
      <c r="K70" s="2">
        <v>42468</v>
      </c>
      <c r="L70" s="1">
        <v>1.47</v>
      </c>
      <c r="M70" s="2">
        <v>42468</v>
      </c>
      <c r="N70" s="1">
        <v>1.72</v>
      </c>
    </row>
    <row r="71" spans="1:14" x14ac:dyDescent="0.25">
      <c r="A71" s="2">
        <v>42471</v>
      </c>
      <c r="B71" s="1">
        <v>0.23</v>
      </c>
      <c r="C71" s="2">
        <v>42471</v>
      </c>
      <c r="D71" s="1">
        <v>0.34</v>
      </c>
      <c r="E71" s="2">
        <v>42471</v>
      </c>
      <c r="F71" s="1">
        <v>0.53</v>
      </c>
      <c r="G71" s="2">
        <v>42471</v>
      </c>
      <c r="H71" s="1">
        <v>0.85</v>
      </c>
      <c r="I71" s="2">
        <v>42471</v>
      </c>
      <c r="J71" s="1">
        <v>1.1599999999999999</v>
      </c>
      <c r="K71" s="2">
        <v>42471</v>
      </c>
      <c r="L71" s="1">
        <v>1.48</v>
      </c>
      <c r="M71" s="2">
        <v>42471</v>
      </c>
      <c r="N71" s="1">
        <v>1.73</v>
      </c>
    </row>
    <row r="72" spans="1:14" x14ac:dyDescent="0.25">
      <c r="A72" s="2">
        <v>42472</v>
      </c>
      <c r="B72" s="1">
        <v>0.22</v>
      </c>
      <c r="C72" s="2">
        <v>42472</v>
      </c>
      <c r="D72" s="1">
        <v>0.34</v>
      </c>
      <c r="E72" s="2">
        <v>42472</v>
      </c>
      <c r="F72" s="1">
        <v>0.54</v>
      </c>
      <c r="G72" s="2">
        <v>42472</v>
      </c>
      <c r="H72" s="1">
        <v>0.9</v>
      </c>
      <c r="I72" s="2">
        <v>42472</v>
      </c>
      <c r="J72" s="1">
        <v>1.22</v>
      </c>
      <c r="K72" s="2">
        <v>42472</v>
      </c>
      <c r="L72" s="1">
        <v>1.54</v>
      </c>
      <c r="M72" s="2">
        <v>42472</v>
      </c>
      <c r="N72" s="1">
        <v>1.79</v>
      </c>
    </row>
    <row r="73" spans="1:14" x14ac:dyDescent="0.25">
      <c r="A73" s="2">
        <v>42473</v>
      </c>
      <c r="B73" s="1">
        <v>0.23</v>
      </c>
      <c r="C73" s="2">
        <v>42473</v>
      </c>
      <c r="D73" s="1">
        <v>0.36</v>
      </c>
      <c r="E73" s="2">
        <v>42473</v>
      </c>
      <c r="F73" s="1">
        <v>0.55000000000000004</v>
      </c>
      <c r="G73" s="2">
        <v>42473</v>
      </c>
      <c r="H73" s="1">
        <v>0.9</v>
      </c>
      <c r="I73" s="2">
        <v>42473</v>
      </c>
      <c r="J73" s="1">
        <v>1.22</v>
      </c>
      <c r="K73" s="2">
        <v>42473</v>
      </c>
      <c r="L73" s="1">
        <v>1.53</v>
      </c>
      <c r="M73" s="2">
        <v>42473</v>
      </c>
      <c r="N73" s="1">
        <v>1.77</v>
      </c>
    </row>
    <row r="74" spans="1:14" x14ac:dyDescent="0.25">
      <c r="A74" s="2">
        <v>42474</v>
      </c>
      <c r="B74" s="1">
        <v>0.22</v>
      </c>
      <c r="C74" s="2">
        <v>42474</v>
      </c>
      <c r="D74" s="1">
        <v>0.37</v>
      </c>
      <c r="E74" s="2">
        <v>42474</v>
      </c>
      <c r="F74" s="1">
        <v>0.55000000000000004</v>
      </c>
      <c r="G74" s="2">
        <v>42474</v>
      </c>
      <c r="H74" s="1">
        <v>0.92</v>
      </c>
      <c r="I74" s="2">
        <v>42474</v>
      </c>
      <c r="J74" s="1">
        <v>1.26</v>
      </c>
      <c r="K74" s="2">
        <v>42474</v>
      </c>
      <c r="L74" s="1">
        <v>1.57</v>
      </c>
      <c r="M74" s="2">
        <v>42474</v>
      </c>
      <c r="N74" s="1">
        <v>1.8</v>
      </c>
    </row>
    <row r="75" spans="1:14" x14ac:dyDescent="0.25">
      <c r="A75" s="2">
        <v>42475</v>
      </c>
      <c r="B75" s="1">
        <v>0.22</v>
      </c>
      <c r="C75" s="2">
        <v>42475</v>
      </c>
      <c r="D75" s="1">
        <v>0.37</v>
      </c>
      <c r="E75" s="2">
        <v>42475</v>
      </c>
      <c r="F75" s="1">
        <v>0.53</v>
      </c>
      <c r="G75" s="2">
        <v>42475</v>
      </c>
      <c r="H75" s="1">
        <v>0.87</v>
      </c>
      <c r="I75" s="2">
        <v>42475</v>
      </c>
      <c r="J75" s="1">
        <v>1.22</v>
      </c>
      <c r="K75" s="2">
        <v>42475</v>
      </c>
      <c r="L75" s="1">
        <v>1.52</v>
      </c>
      <c r="M75" s="2">
        <v>42475</v>
      </c>
      <c r="N75" s="1">
        <v>1.76</v>
      </c>
    </row>
    <row r="76" spans="1:14" x14ac:dyDescent="0.25">
      <c r="A76" s="2">
        <v>42478</v>
      </c>
      <c r="B76" s="1">
        <v>0.22</v>
      </c>
      <c r="C76" s="2">
        <v>42478</v>
      </c>
      <c r="D76" s="1">
        <v>0.35</v>
      </c>
      <c r="E76" s="2">
        <v>42478</v>
      </c>
      <c r="F76" s="1">
        <v>0.52</v>
      </c>
      <c r="G76" s="2">
        <v>42478</v>
      </c>
      <c r="H76" s="1">
        <v>0.9</v>
      </c>
      <c r="I76" s="2">
        <v>42478</v>
      </c>
      <c r="J76" s="1">
        <v>1.24</v>
      </c>
      <c r="K76" s="2">
        <v>42478</v>
      </c>
      <c r="L76" s="1">
        <v>1.54</v>
      </c>
      <c r="M76" s="2">
        <v>42478</v>
      </c>
      <c r="N76" s="1">
        <v>1.78</v>
      </c>
    </row>
    <row r="77" spans="1:14" x14ac:dyDescent="0.25">
      <c r="A77" s="2">
        <v>42479</v>
      </c>
      <c r="B77" s="1">
        <v>0.21</v>
      </c>
      <c r="C77" s="2">
        <v>42479</v>
      </c>
      <c r="D77" s="1">
        <v>0.36</v>
      </c>
      <c r="E77" s="2">
        <v>42479</v>
      </c>
      <c r="F77" s="1">
        <v>0.53</v>
      </c>
      <c r="G77" s="2">
        <v>42479</v>
      </c>
      <c r="H77" s="1">
        <v>0.92</v>
      </c>
      <c r="I77" s="2">
        <v>42479</v>
      </c>
      <c r="J77" s="1">
        <v>1.26</v>
      </c>
      <c r="K77" s="2">
        <v>42479</v>
      </c>
      <c r="L77" s="1">
        <v>1.57</v>
      </c>
      <c r="M77" s="2">
        <v>42479</v>
      </c>
      <c r="N77" s="1">
        <v>1.79</v>
      </c>
    </row>
    <row r="78" spans="1:14" x14ac:dyDescent="0.25">
      <c r="A78" s="2">
        <v>42480</v>
      </c>
      <c r="B78" s="1">
        <v>0.23</v>
      </c>
      <c r="C78" s="2">
        <v>42480</v>
      </c>
      <c r="D78" s="1">
        <v>0.36</v>
      </c>
      <c r="E78" s="2">
        <v>42480</v>
      </c>
      <c r="F78" s="1">
        <v>0.54</v>
      </c>
      <c r="G78" s="2">
        <v>42480</v>
      </c>
      <c r="H78" s="1">
        <v>0.97</v>
      </c>
      <c r="I78" s="2">
        <v>42480</v>
      </c>
      <c r="J78" s="1">
        <v>1.32</v>
      </c>
      <c r="K78" s="2">
        <v>42480</v>
      </c>
      <c r="L78" s="1">
        <v>1.63</v>
      </c>
      <c r="M78" s="2">
        <v>42480</v>
      </c>
      <c r="N78" s="1">
        <v>1.85</v>
      </c>
    </row>
    <row r="79" spans="1:14" x14ac:dyDescent="0.25">
      <c r="A79" s="2">
        <v>42481</v>
      </c>
      <c r="B79" s="1">
        <v>0.23</v>
      </c>
      <c r="C79" s="2">
        <v>42481</v>
      </c>
      <c r="D79" s="1">
        <v>0.37</v>
      </c>
      <c r="E79" s="2">
        <v>42481</v>
      </c>
      <c r="F79" s="1">
        <v>0.56000000000000005</v>
      </c>
      <c r="G79" s="2">
        <v>42481</v>
      </c>
      <c r="H79" s="1">
        <v>0.98</v>
      </c>
      <c r="I79" s="2">
        <v>42481</v>
      </c>
      <c r="J79" s="1">
        <v>1.35</v>
      </c>
      <c r="K79" s="2">
        <v>42481</v>
      </c>
      <c r="L79" s="1">
        <v>1.65</v>
      </c>
      <c r="M79" s="2">
        <v>42481</v>
      </c>
      <c r="N79" s="1">
        <v>1.88</v>
      </c>
    </row>
    <row r="80" spans="1:14" x14ac:dyDescent="0.25">
      <c r="A80" s="2">
        <v>42482</v>
      </c>
      <c r="B80" s="1">
        <v>0.23</v>
      </c>
      <c r="C80" s="2">
        <v>42482</v>
      </c>
      <c r="D80" s="1">
        <v>0.38</v>
      </c>
      <c r="E80" s="2">
        <v>42482</v>
      </c>
      <c r="F80" s="1">
        <v>0.56000000000000005</v>
      </c>
      <c r="G80" s="2">
        <v>42482</v>
      </c>
      <c r="H80" s="1">
        <v>1.01</v>
      </c>
      <c r="I80" s="2">
        <v>42482</v>
      </c>
      <c r="J80" s="1">
        <v>1.37</v>
      </c>
      <c r="K80" s="2">
        <v>42482</v>
      </c>
      <c r="L80" s="1">
        <v>1.67</v>
      </c>
      <c r="M80" s="2">
        <v>42482</v>
      </c>
      <c r="N80" s="1">
        <v>1.89</v>
      </c>
    </row>
    <row r="81" spans="1:14" x14ac:dyDescent="0.25">
      <c r="A81" s="2">
        <v>42485</v>
      </c>
      <c r="B81" s="1">
        <v>0.25</v>
      </c>
      <c r="C81" s="2">
        <v>42485</v>
      </c>
      <c r="D81" s="1">
        <v>0.4</v>
      </c>
      <c r="E81" s="2">
        <v>42485</v>
      </c>
      <c r="F81" s="1">
        <v>0.56999999999999995</v>
      </c>
      <c r="G81" s="2">
        <v>42485</v>
      </c>
      <c r="H81" s="1">
        <v>1.01</v>
      </c>
      <c r="I81" s="2">
        <v>42485</v>
      </c>
      <c r="J81" s="1">
        <v>1.38</v>
      </c>
      <c r="K81" s="2">
        <v>42485</v>
      </c>
      <c r="L81" s="1">
        <v>1.69</v>
      </c>
      <c r="M81" s="2">
        <v>42485</v>
      </c>
      <c r="N81" s="1">
        <v>1.91</v>
      </c>
    </row>
    <row r="82" spans="1:14" x14ac:dyDescent="0.25">
      <c r="A82" s="2">
        <v>42486</v>
      </c>
      <c r="B82" s="1">
        <v>0.24</v>
      </c>
      <c r="C82" s="2">
        <v>42486</v>
      </c>
      <c r="D82" s="1">
        <v>0.43</v>
      </c>
      <c r="E82" s="2">
        <v>42486</v>
      </c>
      <c r="F82" s="1">
        <v>0.61</v>
      </c>
      <c r="G82" s="2">
        <v>42486</v>
      </c>
      <c r="H82" s="1">
        <v>1.04</v>
      </c>
      <c r="I82" s="2">
        <v>42486</v>
      </c>
      <c r="J82" s="1">
        <v>1.4</v>
      </c>
      <c r="K82" s="2">
        <v>42486</v>
      </c>
      <c r="L82" s="1">
        <v>1.72</v>
      </c>
      <c r="M82" s="2">
        <v>42486</v>
      </c>
      <c r="N82" s="1">
        <v>1.94</v>
      </c>
    </row>
    <row r="83" spans="1:14" x14ac:dyDescent="0.25">
      <c r="A83" s="2">
        <v>42487</v>
      </c>
      <c r="B83" s="1">
        <v>0.24</v>
      </c>
      <c r="C83" s="2">
        <v>42487</v>
      </c>
      <c r="D83" s="1">
        <v>0.4</v>
      </c>
      <c r="E83" s="2">
        <v>42487</v>
      </c>
      <c r="F83" s="1">
        <v>0.57999999999999996</v>
      </c>
      <c r="G83" s="2">
        <v>42487</v>
      </c>
      <c r="H83" s="1">
        <v>0.99</v>
      </c>
      <c r="I83" s="2">
        <v>42487</v>
      </c>
      <c r="J83" s="1">
        <v>1.33</v>
      </c>
      <c r="K83" s="2">
        <v>42487</v>
      </c>
      <c r="L83" s="1">
        <v>1.64</v>
      </c>
      <c r="M83" s="2">
        <v>42487</v>
      </c>
      <c r="N83" s="1">
        <v>1.87</v>
      </c>
    </row>
    <row r="84" spans="1:14" x14ac:dyDescent="0.25">
      <c r="A84" s="2">
        <v>42488</v>
      </c>
      <c r="B84" s="1">
        <v>0.22</v>
      </c>
      <c r="C84" s="2">
        <v>42488</v>
      </c>
      <c r="D84" s="1">
        <v>0.39</v>
      </c>
      <c r="E84" s="2">
        <v>42488</v>
      </c>
      <c r="F84" s="1">
        <v>0.56000000000000005</v>
      </c>
      <c r="G84" s="2">
        <v>42488</v>
      </c>
      <c r="H84" s="1">
        <v>0.93</v>
      </c>
      <c r="I84" s="2">
        <v>42488</v>
      </c>
      <c r="J84" s="1">
        <v>1.28</v>
      </c>
      <c r="K84" s="2">
        <v>42488</v>
      </c>
      <c r="L84" s="1">
        <v>1.6</v>
      </c>
      <c r="M84" s="2">
        <v>42488</v>
      </c>
      <c r="N84" s="1">
        <v>1.84</v>
      </c>
    </row>
    <row r="85" spans="1:14" x14ac:dyDescent="0.25">
      <c r="A85" s="2">
        <v>42489</v>
      </c>
      <c r="B85" s="1">
        <v>0.22</v>
      </c>
      <c r="C85" s="2">
        <v>42489</v>
      </c>
      <c r="D85" s="1">
        <v>0.4</v>
      </c>
      <c r="E85" s="2">
        <v>42489</v>
      </c>
      <c r="F85" s="1">
        <v>0.56000000000000005</v>
      </c>
      <c r="G85" s="2">
        <v>42489</v>
      </c>
      <c r="H85" s="1">
        <v>0.92</v>
      </c>
      <c r="I85" s="2">
        <v>42489</v>
      </c>
      <c r="J85" s="1">
        <v>1.28</v>
      </c>
      <c r="K85" s="2">
        <v>42489</v>
      </c>
      <c r="L85" s="1">
        <v>1.6</v>
      </c>
      <c r="M85" s="2">
        <v>42489</v>
      </c>
      <c r="N85" s="1">
        <v>1.83</v>
      </c>
    </row>
    <row r="86" spans="1:14" x14ac:dyDescent="0.25">
      <c r="A86" s="2">
        <v>42492</v>
      </c>
      <c r="B86" s="1">
        <v>0.22</v>
      </c>
      <c r="C86" s="2">
        <v>42492</v>
      </c>
      <c r="D86" s="1">
        <v>0.41</v>
      </c>
      <c r="E86" s="2">
        <v>42492</v>
      </c>
      <c r="F86" s="1">
        <v>0.55000000000000004</v>
      </c>
      <c r="G86" s="2">
        <v>42492</v>
      </c>
      <c r="H86" s="1">
        <v>0.96</v>
      </c>
      <c r="I86" s="2">
        <v>42492</v>
      </c>
      <c r="J86" s="1">
        <v>1.32</v>
      </c>
      <c r="K86" s="2">
        <v>42492</v>
      </c>
      <c r="L86" s="1">
        <v>1.64</v>
      </c>
      <c r="M86" s="2">
        <v>42492</v>
      </c>
      <c r="N86" s="1">
        <v>1.88</v>
      </c>
    </row>
    <row r="87" spans="1:14" x14ac:dyDescent="0.25">
      <c r="A87" s="2">
        <v>42493</v>
      </c>
      <c r="B87" s="1">
        <v>0.21</v>
      </c>
      <c r="C87" s="2">
        <v>42493</v>
      </c>
      <c r="D87" s="1">
        <v>0.4</v>
      </c>
      <c r="E87" s="2">
        <v>42493</v>
      </c>
      <c r="F87" s="1">
        <v>0.53</v>
      </c>
      <c r="G87" s="2">
        <v>42493</v>
      </c>
      <c r="H87" s="1">
        <v>0.92</v>
      </c>
      <c r="I87" s="2">
        <v>42493</v>
      </c>
      <c r="J87" s="1">
        <v>1.25</v>
      </c>
      <c r="K87" s="2">
        <v>42493</v>
      </c>
      <c r="L87" s="1">
        <v>1.57</v>
      </c>
      <c r="M87" s="2">
        <v>42493</v>
      </c>
      <c r="N87" s="1">
        <v>1.81</v>
      </c>
    </row>
    <row r="88" spans="1:14" x14ac:dyDescent="0.25">
      <c r="A88" s="2">
        <v>42494</v>
      </c>
      <c r="B88" s="1">
        <v>0.19</v>
      </c>
      <c r="C88" s="2">
        <v>42494</v>
      </c>
      <c r="D88" s="1">
        <v>0.39</v>
      </c>
      <c r="E88" s="2">
        <v>42494</v>
      </c>
      <c r="F88" s="1">
        <v>0.52</v>
      </c>
      <c r="G88" s="2">
        <v>42494</v>
      </c>
      <c r="H88" s="1">
        <v>0.89</v>
      </c>
      <c r="I88" s="2">
        <v>42494</v>
      </c>
      <c r="J88" s="1">
        <v>1.23</v>
      </c>
      <c r="K88" s="2">
        <v>42494</v>
      </c>
      <c r="L88" s="1">
        <v>1.55</v>
      </c>
      <c r="M88" s="2">
        <v>42494</v>
      </c>
      <c r="N88" s="1">
        <v>1.79</v>
      </c>
    </row>
    <row r="89" spans="1:14" x14ac:dyDescent="0.25">
      <c r="A89" s="2">
        <v>42495</v>
      </c>
      <c r="B89" s="1">
        <v>0.2</v>
      </c>
      <c r="C89" s="2">
        <v>42495</v>
      </c>
      <c r="D89" s="1">
        <v>0.39</v>
      </c>
      <c r="E89" s="2">
        <v>42495</v>
      </c>
      <c r="F89" s="1">
        <v>0.51</v>
      </c>
      <c r="G89" s="2">
        <v>42495</v>
      </c>
      <c r="H89" s="1">
        <v>0.87</v>
      </c>
      <c r="I89" s="2">
        <v>42495</v>
      </c>
      <c r="J89" s="1">
        <v>1.2</v>
      </c>
      <c r="K89" s="2">
        <v>42495</v>
      </c>
      <c r="L89" s="1">
        <v>1.52</v>
      </c>
      <c r="M89" s="2">
        <v>42495</v>
      </c>
      <c r="N89" s="1">
        <v>1.76</v>
      </c>
    </row>
    <row r="90" spans="1:14" x14ac:dyDescent="0.25">
      <c r="A90" s="2">
        <v>42496</v>
      </c>
      <c r="B90" s="1">
        <v>0.19</v>
      </c>
      <c r="C90" s="2">
        <v>42496</v>
      </c>
      <c r="D90" s="1">
        <v>0.39</v>
      </c>
      <c r="E90" s="2">
        <v>42496</v>
      </c>
      <c r="F90" s="1">
        <v>0.51</v>
      </c>
      <c r="G90" s="2">
        <v>42496</v>
      </c>
      <c r="H90" s="1">
        <v>0.9</v>
      </c>
      <c r="I90" s="2">
        <v>42496</v>
      </c>
      <c r="J90" s="1">
        <v>1.23</v>
      </c>
      <c r="K90" s="2">
        <v>42496</v>
      </c>
      <c r="L90" s="1">
        <v>1.55</v>
      </c>
      <c r="M90" s="2">
        <v>42496</v>
      </c>
      <c r="N90" s="1">
        <v>1.79</v>
      </c>
    </row>
    <row r="91" spans="1:14" x14ac:dyDescent="0.25">
      <c r="A91" s="2">
        <v>42499</v>
      </c>
      <c r="B91" s="1">
        <v>0.24</v>
      </c>
      <c r="C91" s="2">
        <v>42499</v>
      </c>
      <c r="D91" s="1">
        <v>0.38</v>
      </c>
      <c r="E91" s="2">
        <v>42499</v>
      </c>
      <c r="F91" s="1">
        <v>0.51</v>
      </c>
      <c r="G91" s="2">
        <v>42499</v>
      </c>
      <c r="H91" s="1">
        <v>0.86</v>
      </c>
      <c r="I91" s="2">
        <v>42499</v>
      </c>
      <c r="J91" s="1">
        <v>1.2</v>
      </c>
      <c r="K91" s="2">
        <v>42499</v>
      </c>
      <c r="L91" s="1">
        <v>1.51</v>
      </c>
      <c r="M91" s="2">
        <v>42499</v>
      </c>
      <c r="N91" s="1">
        <v>1.77</v>
      </c>
    </row>
    <row r="92" spans="1:14" x14ac:dyDescent="0.25">
      <c r="A92" s="2">
        <v>42500</v>
      </c>
      <c r="B92" s="1">
        <v>0.24</v>
      </c>
      <c r="C92" s="2">
        <v>42500</v>
      </c>
      <c r="D92" s="1">
        <v>0.36</v>
      </c>
      <c r="E92" s="2">
        <v>42500</v>
      </c>
      <c r="F92" s="1">
        <v>0.52</v>
      </c>
      <c r="G92" s="2">
        <v>42500</v>
      </c>
      <c r="H92" s="1">
        <v>0.88</v>
      </c>
      <c r="I92" s="2">
        <v>42500</v>
      </c>
      <c r="J92" s="1">
        <v>1.2</v>
      </c>
      <c r="K92" s="2">
        <v>42500</v>
      </c>
      <c r="L92" s="1">
        <v>1.52</v>
      </c>
      <c r="M92" s="2">
        <v>42500</v>
      </c>
      <c r="N92" s="1">
        <v>1.77</v>
      </c>
    </row>
    <row r="93" spans="1:14" x14ac:dyDescent="0.25">
      <c r="A93" s="2">
        <v>42501</v>
      </c>
      <c r="B93" s="1">
        <v>0.26</v>
      </c>
      <c r="C93" s="2">
        <v>42501</v>
      </c>
      <c r="D93" s="1">
        <v>0.37</v>
      </c>
      <c r="E93" s="2">
        <v>42501</v>
      </c>
      <c r="F93" s="1">
        <v>0.53</v>
      </c>
      <c r="G93" s="2">
        <v>42501</v>
      </c>
      <c r="H93" s="1">
        <v>0.87</v>
      </c>
      <c r="I93" s="2">
        <v>42501</v>
      </c>
      <c r="J93" s="1">
        <v>1.2</v>
      </c>
      <c r="K93" s="2">
        <v>42501</v>
      </c>
      <c r="L93" s="1">
        <v>1.51</v>
      </c>
      <c r="M93" s="2">
        <v>42501</v>
      </c>
      <c r="N93" s="1">
        <v>1.73</v>
      </c>
    </row>
    <row r="94" spans="1:14" x14ac:dyDescent="0.25">
      <c r="A94" s="2">
        <v>42502</v>
      </c>
      <c r="B94" s="1">
        <v>0.27</v>
      </c>
      <c r="C94" s="2">
        <v>42502</v>
      </c>
      <c r="D94" s="1">
        <v>0.37</v>
      </c>
      <c r="E94" s="2">
        <v>42502</v>
      </c>
      <c r="F94" s="1">
        <v>0.54</v>
      </c>
      <c r="G94" s="2">
        <v>42502</v>
      </c>
      <c r="H94" s="1">
        <v>0.92</v>
      </c>
      <c r="I94" s="2">
        <v>42502</v>
      </c>
      <c r="J94" s="1">
        <v>1.24</v>
      </c>
      <c r="K94" s="2">
        <v>42502</v>
      </c>
      <c r="L94" s="1">
        <v>1.54</v>
      </c>
      <c r="M94" s="2">
        <v>42502</v>
      </c>
      <c r="N94" s="1">
        <v>1.75</v>
      </c>
    </row>
    <row r="95" spans="1:14" x14ac:dyDescent="0.25">
      <c r="A95" s="2">
        <v>42503</v>
      </c>
      <c r="B95" s="1">
        <v>0.28999999999999998</v>
      </c>
      <c r="C95" s="2">
        <v>42503</v>
      </c>
      <c r="D95" s="1">
        <v>0.38</v>
      </c>
      <c r="E95" s="2">
        <v>42503</v>
      </c>
      <c r="F95" s="1">
        <v>0.55000000000000004</v>
      </c>
      <c r="G95" s="2">
        <v>42503</v>
      </c>
      <c r="H95" s="1">
        <v>0.91</v>
      </c>
      <c r="I95" s="2">
        <v>42503</v>
      </c>
      <c r="J95" s="1">
        <v>1.22</v>
      </c>
      <c r="K95" s="2">
        <v>42503</v>
      </c>
      <c r="L95" s="1">
        <v>1.51</v>
      </c>
      <c r="M95" s="2">
        <v>42503</v>
      </c>
      <c r="N95" s="1">
        <v>1.71</v>
      </c>
    </row>
    <row r="96" spans="1:14" x14ac:dyDescent="0.25">
      <c r="A96" s="2">
        <v>42506</v>
      </c>
      <c r="B96" s="1">
        <v>0.28000000000000003</v>
      </c>
      <c r="C96" s="2">
        <v>42506</v>
      </c>
      <c r="D96" s="1">
        <v>0.38</v>
      </c>
      <c r="E96" s="2">
        <v>42506</v>
      </c>
      <c r="F96" s="1">
        <v>0.56999999999999995</v>
      </c>
      <c r="G96" s="2">
        <v>42506</v>
      </c>
      <c r="H96" s="1">
        <v>0.94</v>
      </c>
      <c r="I96" s="2">
        <v>42506</v>
      </c>
      <c r="J96" s="1">
        <v>1.26</v>
      </c>
      <c r="K96" s="2">
        <v>42506</v>
      </c>
      <c r="L96" s="1">
        <v>1.55</v>
      </c>
      <c r="M96" s="2">
        <v>42506</v>
      </c>
      <c r="N96" s="1">
        <v>1.75</v>
      </c>
    </row>
    <row r="97" spans="1:14" x14ac:dyDescent="0.25">
      <c r="A97" s="2">
        <v>42507</v>
      </c>
      <c r="B97" s="1">
        <v>0.28000000000000003</v>
      </c>
      <c r="C97" s="2">
        <v>42507</v>
      </c>
      <c r="D97" s="1">
        <v>0.4</v>
      </c>
      <c r="E97" s="2">
        <v>42507</v>
      </c>
      <c r="F97" s="1">
        <v>0.57999999999999996</v>
      </c>
      <c r="G97" s="2">
        <v>42507</v>
      </c>
      <c r="H97" s="1">
        <v>0.97</v>
      </c>
      <c r="I97" s="2">
        <v>42507</v>
      </c>
      <c r="J97" s="1">
        <v>1.29</v>
      </c>
      <c r="K97" s="2">
        <v>42507</v>
      </c>
      <c r="L97" s="1">
        <v>1.57</v>
      </c>
      <c r="M97" s="2">
        <v>42507</v>
      </c>
      <c r="N97" s="1">
        <v>1.76</v>
      </c>
    </row>
    <row r="98" spans="1:14" x14ac:dyDescent="0.25">
      <c r="A98" s="2">
        <v>42508</v>
      </c>
      <c r="B98" s="1">
        <v>0.3</v>
      </c>
      <c r="C98" s="2">
        <v>42508</v>
      </c>
      <c r="D98" s="1">
        <v>0.43</v>
      </c>
      <c r="E98" s="2">
        <v>42508</v>
      </c>
      <c r="F98" s="1">
        <v>0.63</v>
      </c>
      <c r="G98" s="2">
        <v>42508</v>
      </c>
      <c r="H98" s="1">
        <v>1.08</v>
      </c>
      <c r="I98" s="2">
        <v>42508</v>
      </c>
      <c r="J98" s="1">
        <v>1.41</v>
      </c>
      <c r="K98" s="2">
        <v>42508</v>
      </c>
      <c r="L98" s="1">
        <v>1.69</v>
      </c>
      <c r="M98" s="2">
        <v>42508</v>
      </c>
      <c r="N98" s="1">
        <v>1.87</v>
      </c>
    </row>
    <row r="99" spans="1:14" x14ac:dyDescent="0.25">
      <c r="A99" s="2">
        <v>42509</v>
      </c>
      <c r="B99" s="1">
        <v>0.31</v>
      </c>
      <c r="C99" s="2">
        <v>42509</v>
      </c>
      <c r="D99" s="1">
        <v>0.43</v>
      </c>
      <c r="E99" s="2">
        <v>42509</v>
      </c>
      <c r="F99" s="1">
        <v>0.64</v>
      </c>
      <c r="G99" s="2">
        <v>42509</v>
      </c>
      <c r="H99" s="1">
        <v>1.06</v>
      </c>
      <c r="I99" s="2">
        <v>42509</v>
      </c>
      <c r="J99" s="1">
        <v>1.38</v>
      </c>
      <c r="K99" s="2">
        <v>42509</v>
      </c>
      <c r="L99" s="1">
        <v>1.67</v>
      </c>
      <c r="M99" s="2">
        <v>42509</v>
      </c>
      <c r="N99" s="1">
        <v>1.85</v>
      </c>
    </row>
    <row r="100" spans="1:14" x14ac:dyDescent="0.25">
      <c r="A100" s="2">
        <v>42510</v>
      </c>
      <c r="B100" s="1">
        <v>0.33</v>
      </c>
      <c r="C100" s="2">
        <v>42510</v>
      </c>
      <c r="D100" s="1">
        <v>0.46</v>
      </c>
      <c r="E100" s="2">
        <v>42510</v>
      </c>
      <c r="F100" s="1">
        <v>0.67</v>
      </c>
      <c r="G100" s="2">
        <v>42510</v>
      </c>
      <c r="H100" s="1">
        <v>1.05</v>
      </c>
      <c r="I100" s="2">
        <v>42510</v>
      </c>
      <c r="J100" s="1">
        <v>1.38</v>
      </c>
      <c r="K100" s="2">
        <v>42510</v>
      </c>
      <c r="L100" s="1">
        <v>1.65</v>
      </c>
      <c r="M100" s="2">
        <v>42510</v>
      </c>
      <c r="N100" s="1">
        <v>1.85</v>
      </c>
    </row>
    <row r="101" spans="1:14" x14ac:dyDescent="0.25">
      <c r="A101" s="2">
        <v>42513</v>
      </c>
      <c r="B101" s="1">
        <v>0.35</v>
      </c>
      <c r="C101" s="2">
        <v>42513</v>
      </c>
      <c r="D101" s="1">
        <v>0.48</v>
      </c>
      <c r="E101" s="2">
        <v>42513</v>
      </c>
      <c r="F101" s="1">
        <v>0.69</v>
      </c>
      <c r="G101" s="2">
        <v>42513</v>
      </c>
      <c r="H101" s="1">
        <v>1.05</v>
      </c>
      <c r="I101" s="2">
        <v>42513</v>
      </c>
      <c r="J101" s="1">
        <v>1.38</v>
      </c>
      <c r="K101" s="2">
        <v>42513</v>
      </c>
      <c r="L101" s="1">
        <v>1.65</v>
      </c>
      <c r="M101" s="2">
        <v>42513</v>
      </c>
      <c r="N101" s="1">
        <v>1.84</v>
      </c>
    </row>
    <row r="102" spans="1:14" x14ac:dyDescent="0.25">
      <c r="A102" s="2">
        <v>42514</v>
      </c>
      <c r="B102" s="1">
        <v>0.35</v>
      </c>
      <c r="C102" s="2">
        <v>42514</v>
      </c>
      <c r="D102" s="1">
        <v>0.48</v>
      </c>
      <c r="E102" s="2">
        <v>42514</v>
      </c>
      <c r="F102" s="1">
        <v>0.69</v>
      </c>
      <c r="G102" s="2">
        <v>42514</v>
      </c>
      <c r="H102" s="1">
        <v>1.08</v>
      </c>
      <c r="I102" s="2">
        <v>42514</v>
      </c>
      <c r="J102" s="1">
        <v>1.41</v>
      </c>
      <c r="K102" s="2">
        <v>42514</v>
      </c>
      <c r="L102" s="1">
        <v>1.68</v>
      </c>
      <c r="M102" s="2">
        <v>42514</v>
      </c>
      <c r="N102" s="1">
        <v>1.86</v>
      </c>
    </row>
    <row r="103" spans="1:14" x14ac:dyDescent="0.25">
      <c r="A103" s="2">
        <v>42515</v>
      </c>
      <c r="B103" s="1">
        <v>0.33</v>
      </c>
      <c r="C103" s="2">
        <v>42515</v>
      </c>
      <c r="D103" s="1">
        <v>0.47</v>
      </c>
      <c r="E103" s="2">
        <v>42515</v>
      </c>
      <c r="F103" s="1">
        <v>0.67</v>
      </c>
      <c r="G103" s="2">
        <v>42515</v>
      </c>
      <c r="H103" s="1">
        <v>1.08</v>
      </c>
      <c r="I103" s="2">
        <v>42515</v>
      </c>
      <c r="J103" s="1">
        <v>1.4</v>
      </c>
      <c r="K103" s="2">
        <v>42515</v>
      </c>
      <c r="L103" s="1">
        <v>1.69</v>
      </c>
      <c r="M103" s="2">
        <v>42515</v>
      </c>
      <c r="N103" s="1">
        <v>1.87</v>
      </c>
    </row>
    <row r="104" spans="1:14" x14ac:dyDescent="0.25">
      <c r="A104" s="2">
        <v>42516</v>
      </c>
      <c r="B104" s="1">
        <v>0.31</v>
      </c>
      <c r="C104" s="2">
        <v>42516</v>
      </c>
      <c r="D104" s="1">
        <v>0.46</v>
      </c>
      <c r="E104" s="2">
        <v>42516</v>
      </c>
      <c r="F104" s="1">
        <v>0.65</v>
      </c>
      <c r="G104" s="2">
        <v>42516</v>
      </c>
      <c r="H104" s="1">
        <v>1.03</v>
      </c>
      <c r="I104" s="2">
        <v>42516</v>
      </c>
      <c r="J104" s="1">
        <v>1.35</v>
      </c>
      <c r="K104" s="2">
        <v>42516</v>
      </c>
      <c r="L104" s="1">
        <v>1.65</v>
      </c>
      <c r="M104" s="2">
        <v>42516</v>
      </c>
      <c r="N104" s="1">
        <v>1.83</v>
      </c>
    </row>
    <row r="105" spans="1:14" x14ac:dyDescent="0.25">
      <c r="A105" s="2">
        <v>42517</v>
      </c>
      <c r="B105" s="1">
        <v>0.32</v>
      </c>
      <c r="C105" s="2">
        <v>42517</v>
      </c>
      <c r="D105" s="1">
        <v>0.47</v>
      </c>
      <c r="E105" s="2">
        <v>42517</v>
      </c>
      <c r="F105" s="1">
        <v>0.68</v>
      </c>
      <c r="G105" s="2">
        <v>42517</v>
      </c>
      <c r="H105" s="1">
        <v>1.06</v>
      </c>
      <c r="I105" s="2">
        <v>42517</v>
      </c>
      <c r="J105" s="1">
        <v>1.39</v>
      </c>
      <c r="K105" s="2">
        <v>42517</v>
      </c>
      <c r="L105" s="1">
        <v>1.67</v>
      </c>
      <c r="M105" s="2">
        <v>42517</v>
      </c>
      <c r="N105" s="1">
        <v>1.85</v>
      </c>
    </row>
    <row r="106" spans="1:14" x14ac:dyDescent="0.25">
      <c r="A106" s="2">
        <v>42520</v>
      </c>
      <c r="B106" s="1" t="e">
        <f>NA()</f>
        <v>#N/A</v>
      </c>
      <c r="C106" s="2">
        <v>42520</v>
      </c>
      <c r="D106" s="1" t="e">
        <f>NA()</f>
        <v>#N/A</v>
      </c>
      <c r="E106" s="2">
        <v>42520</v>
      </c>
      <c r="F106" s="1" t="e">
        <f>NA()</f>
        <v>#N/A</v>
      </c>
      <c r="G106" s="2">
        <v>42520</v>
      </c>
      <c r="H106" s="1" t="e">
        <f>NA()</f>
        <v>#N/A</v>
      </c>
      <c r="I106" s="2">
        <v>42520</v>
      </c>
      <c r="J106" s="1" t="e">
        <f>NA()</f>
        <v>#N/A</v>
      </c>
      <c r="K106" s="2">
        <v>42520</v>
      </c>
      <c r="L106" s="1" t="e">
        <f>NA()</f>
        <v>#N/A</v>
      </c>
      <c r="M106" s="2">
        <v>42520</v>
      </c>
      <c r="N106" s="1" t="e">
        <f>NA()</f>
        <v>#N/A</v>
      </c>
    </row>
    <row r="107" spans="1:14" x14ac:dyDescent="0.25">
      <c r="A107" s="2">
        <v>42521</v>
      </c>
      <c r="B107" s="1">
        <v>0.34</v>
      </c>
      <c r="C107" s="2">
        <v>42521</v>
      </c>
      <c r="D107" s="1">
        <v>0.49</v>
      </c>
      <c r="E107" s="2">
        <v>42521</v>
      </c>
      <c r="F107" s="1">
        <v>0.68</v>
      </c>
      <c r="G107" s="2">
        <v>42521</v>
      </c>
      <c r="H107" s="1">
        <v>1.03</v>
      </c>
      <c r="I107" s="2">
        <v>42521</v>
      </c>
      <c r="J107" s="1">
        <v>1.37</v>
      </c>
      <c r="K107" s="2">
        <v>42521</v>
      </c>
      <c r="L107" s="1">
        <v>1.66</v>
      </c>
      <c r="M107" s="2">
        <v>42521</v>
      </c>
      <c r="N107" s="1">
        <v>1.84</v>
      </c>
    </row>
    <row r="108" spans="1:14" x14ac:dyDescent="0.25">
      <c r="A108" s="2">
        <v>42522</v>
      </c>
      <c r="B108" s="1">
        <v>0.3</v>
      </c>
      <c r="C108" s="2">
        <v>42522</v>
      </c>
      <c r="D108" s="1">
        <v>0.49</v>
      </c>
      <c r="E108" s="2">
        <v>42522</v>
      </c>
      <c r="F108" s="1">
        <v>0.7</v>
      </c>
      <c r="G108" s="2">
        <v>42522</v>
      </c>
      <c r="H108" s="1">
        <v>1.07</v>
      </c>
      <c r="I108" s="2">
        <v>42522</v>
      </c>
      <c r="J108" s="1">
        <v>1.39</v>
      </c>
      <c r="K108" s="2">
        <v>42522</v>
      </c>
      <c r="L108" s="1">
        <v>1.67</v>
      </c>
      <c r="M108" s="2">
        <v>42522</v>
      </c>
      <c r="N108" s="1">
        <v>1.85</v>
      </c>
    </row>
    <row r="109" spans="1:14" x14ac:dyDescent="0.25">
      <c r="A109" s="2">
        <v>42523</v>
      </c>
      <c r="B109" s="1">
        <v>0.28999999999999998</v>
      </c>
      <c r="C109" s="2">
        <v>42523</v>
      </c>
      <c r="D109" s="1">
        <v>0.48</v>
      </c>
      <c r="E109" s="2">
        <v>42523</v>
      </c>
      <c r="F109" s="1">
        <v>0.68</v>
      </c>
      <c r="G109" s="2">
        <v>42523</v>
      </c>
      <c r="H109" s="1">
        <v>1.03</v>
      </c>
      <c r="I109" s="2">
        <v>42523</v>
      </c>
      <c r="J109" s="1">
        <v>1.36</v>
      </c>
      <c r="K109" s="2">
        <v>42523</v>
      </c>
      <c r="L109" s="1">
        <v>1.63</v>
      </c>
      <c r="M109" s="2">
        <v>42523</v>
      </c>
      <c r="N109" s="1">
        <v>1.81</v>
      </c>
    </row>
    <row r="110" spans="1:14" x14ac:dyDescent="0.25">
      <c r="A110" s="2">
        <v>42524</v>
      </c>
      <c r="B110" s="1">
        <v>0.3</v>
      </c>
      <c r="C110" s="2">
        <v>42524</v>
      </c>
      <c r="D110" s="1">
        <v>0.43</v>
      </c>
      <c r="E110" s="2">
        <v>42524</v>
      </c>
      <c r="F110" s="1">
        <v>0.6</v>
      </c>
      <c r="G110" s="2">
        <v>42524</v>
      </c>
      <c r="H110" s="1">
        <v>0.92</v>
      </c>
      <c r="I110" s="2">
        <v>42524</v>
      </c>
      <c r="J110" s="1">
        <v>1.23</v>
      </c>
      <c r="K110" s="2">
        <v>42524</v>
      </c>
      <c r="L110" s="1">
        <v>1.5</v>
      </c>
      <c r="M110" s="2">
        <v>42524</v>
      </c>
      <c r="N110" s="1">
        <v>1.71</v>
      </c>
    </row>
    <row r="111" spans="1:14" x14ac:dyDescent="0.25">
      <c r="A111" s="2">
        <v>42527</v>
      </c>
      <c r="B111" s="1">
        <v>0.28000000000000003</v>
      </c>
      <c r="C111" s="2">
        <v>42527</v>
      </c>
      <c r="D111" s="1">
        <v>0.43</v>
      </c>
      <c r="E111" s="2">
        <v>42527</v>
      </c>
      <c r="F111" s="1">
        <v>0.6</v>
      </c>
      <c r="G111" s="2">
        <v>42527</v>
      </c>
      <c r="H111" s="1">
        <v>0.94</v>
      </c>
      <c r="I111" s="2">
        <v>42527</v>
      </c>
      <c r="J111" s="1">
        <v>1.25</v>
      </c>
      <c r="K111" s="2">
        <v>42527</v>
      </c>
      <c r="L111" s="1">
        <v>1.53</v>
      </c>
      <c r="M111" s="2">
        <v>42527</v>
      </c>
      <c r="N111" s="1">
        <v>1.73</v>
      </c>
    </row>
    <row r="112" spans="1:14" x14ac:dyDescent="0.25">
      <c r="A112" s="2">
        <v>42528</v>
      </c>
      <c r="B112" s="1">
        <v>0.28000000000000003</v>
      </c>
      <c r="C112" s="2">
        <v>42528</v>
      </c>
      <c r="D112" s="1">
        <v>0.43</v>
      </c>
      <c r="E112" s="2">
        <v>42528</v>
      </c>
      <c r="F112" s="1">
        <v>0.59</v>
      </c>
      <c r="G112" s="2">
        <v>42528</v>
      </c>
      <c r="H112" s="1">
        <v>0.94</v>
      </c>
      <c r="I112" s="2">
        <v>42528</v>
      </c>
      <c r="J112" s="1">
        <v>1.23</v>
      </c>
      <c r="K112" s="2">
        <v>42528</v>
      </c>
      <c r="L112" s="1">
        <v>1.51</v>
      </c>
      <c r="M112" s="2">
        <v>42528</v>
      </c>
      <c r="N112" s="1">
        <v>1.72</v>
      </c>
    </row>
    <row r="113" spans="1:14" x14ac:dyDescent="0.25">
      <c r="A113" s="2">
        <v>42529</v>
      </c>
      <c r="B113" s="1">
        <v>0.24</v>
      </c>
      <c r="C113" s="2">
        <v>42529</v>
      </c>
      <c r="D113" s="1">
        <v>0.43</v>
      </c>
      <c r="E113" s="2">
        <v>42529</v>
      </c>
      <c r="F113" s="1">
        <v>0.6</v>
      </c>
      <c r="G113" s="2">
        <v>42529</v>
      </c>
      <c r="H113" s="1">
        <v>0.93</v>
      </c>
      <c r="I113" s="2">
        <v>42529</v>
      </c>
      <c r="J113" s="1">
        <v>1.23</v>
      </c>
      <c r="K113" s="2">
        <v>42529</v>
      </c>
      <c r="L113" s="1">
        <v>1.51</v>
      </c>
      <c r="M113" s="2">
        <v>42529</v>
      </c>
      <c r="N113" s="1">
        <v>1.71</v>
      </c>
    </row>
    <row r="114" spans="1:14" x14ac:dyDescent="0.25">
      <c r="A114" s="2">
        <v>42530</v>
      </c>
      <c r="B114" s="1">
        <v>0.26</v>
      </c>
      <c r="C114" s="2">
        <v>42530</v>
      </c>
      <c r="D114" s="1">
        <v>0.43</v>
      </c>
      <c r="E114" s="2">
        <v>42530</v>
      </c>
      <c r="F114" s="1">
        <v>0.59</v>
      </c>
      <c r="G114" s="2">
        <v>42530</v>
      </c>
      <c r="H114" s="1">
        <v>0.91</v>
      </c>
      <c r="I114" s="2">
        <v>42530</v>
      </c>
      <c r="J114" s="1">
        <v>1.22</v>
      </c>
      <c r="K114" s="2">
        <v>42530</v>
      </c>
      <c r="L114" s="1">
        <v>1.49</v>
      </c>
      <c r="M114" s="2">
        <v>42530</v>
      </c>
      <c r="N114" s="1">
        <v>1.68</v>
      </c>
    </row>
    <row r="115" spans="1:14" x14ac:dyDescent="0.25">
      <c r="A115" s="2">
        <v>42531</v>
      </c>
      <c r="B115" s="1">
        <v>0.26</v>
      </c>
      <c r="C115" s="2">
        <v>42531</v>
      </c>
      <c r="D115" s="1">
        <v>0.42</v>
      </c>
      <c r="E115" s="2">
        <v>42531</v>
      </c>
      <c r="F115" s="1">
        <v>0.56999999999999995</v>
      </c>
      <c r="G115" s="2">
        <v>42531</v>
      </c>
      <c r="H115" s="1">
        <v>0.87</v>
      </c>
      <c r="I115" s="2">
        <v>42531</v>
      </c>
      <c r="J115" s="1">
        <v>1.17</v>
      </c>
      <c r="K115" s="2">
        <v>42531</v>
      </c>
      <c r="L115" s="1">
        <v>1.44</v>
      </c>
      <c r="M115" s="2">
        <v>42531</v>
      </c>
      <c r="N115" s="1">
        <v>1.64</v>
      </c>
    </row>
    <row r="116" spans="1:14" x14ac:dyDescent="0.25">
      <c r="A116" s="2">
        <v>42534</v>
      </c>
      <c r="B116" s="1">
        <v>0.27</v>
      </c>
      <c r="C116" s="2">
        <v>42534</v>
      </c>
      <c r="D116" s="1">
        <v>0.4</v>
      </c>
      <c r="E116" s="2">
        <v>42534</v>
      </c>
      <c r="F116" s="1">
        <v>0.55000000000000004</v>
      </c>
      <c r="G116" s="2">
        <v>42534</v>
      </c>
      <c r="H116" s="1">
        <v>0.84</v>
      </c>
      <c r="I116" s="2">
        <v>42534</v>
      </c>
      <c r="J116" s="1">
        <v>1.1399999999999999</v>
      </c>
      <c r="K116" s="2">
        <v>42534</v>
      </c>
      <c r="L116" s="1">
        <v>1.42</v>
      </c>
      <c r="M116" s="2">
        <v>42534</v>
      </c>
      <c r="N116" s="1">
        <v>1.62</v>
      </c>
    </row>
    <row r="117" spans="1:14" x14ac:dyDescent="0.25">
      <c r="A117" s="2">
        <v>42535</v>
      </c>
      <c r="B117" s="1">
        <v>0.27</v>
      </c>
      <c r="C117" s="2">
        <v>42535</v>
      </c>
      <c r="D117" s="1">
        <v>0.41</v>
      </c>
      <c r="E117" s="2">
        <v>42535</v>
      </c>
      <c r="F117" s="1">
        <v>0.55000000000000004</v>
      </c>
      <c r="G117" s="2">
        <v>42535</v>
      </c>
      <c r="H117" s="1">
        <v>0.85</v>
      </c>
      <c r="I117" s="2">
        <v>42535</v>
      </c>
      <c r="J117" s="1">
        <v>1.1499999999999999</v>
      </c>
      <c r="K117" s="2">
        <v>42535</v>
      </c>
      <c r="L117" s="1">
        <v>1.42</v>
      </c>
      <c r="M117" s="2">
        <v>42535</v>
      </c>
      <c r="N117" s="1">
        <v>1.62</v>
      </c>
    </row>
    <row r="118" spans="1:14" x14ac:dyDescent="0.25">
      <c r="A118" s="2">
        <v>42536</v>
      </c>
      <c r="B118" s="1">
        <v>0.26</v>
      </c>
      <c r="C118" s="2">
        <v>42536</v>
      </c>
      <c r="D118" s="1">
        <v>0.37</v>
      </c>
      <c r="E118" s="2">
        <v>42536</v>
      </c>
      <c r="F118" s="1">
        <v>0.52</v>
      </c>
      <c r="G118" s="2">
        <v>42536</v>
      </c>
      <c r="H118" s="1">
        <v>0.81</v>
      </c>
      <c r="I118" s="2">
        <v>42536</v>
      </c>
      <c r="J118" s="1">
        <v>1.1000000000000001</v>
      </c>
      <c r="K118" s="2">
        <v>42536</v>
      </c>
      <c r="L118" s="1">
        <v>1.38</v>
      </c>
      <c r="M118" s="2">
        <v>42536</v>
      </c>
      <c r="N118" s="1">
        <v>1.6</v>
      </c>
    </row>
    <row r="119" spans="1:14" x14ac:dyDescent="0.25">
      <c r="A119" s="2">
        <v>42537</v>
      </c>
      <c r="B119" s="1">
        <v>0.27</v>
      </c>
      <c r="C119" s="2">
        <v>42537</v>
      </c>
      <c r="D119" s="1">
        <v>0.36</v>
      </c>
      <c r="E119" s="2">
        <v>42537</v>
      </c>
      <c r="F119" s="1">
        <v>0.53</v>
      </c>
      <c r="G119" s="2">
        <v>42537</v>
      </c>
      <c r="H119" s="1">
        <v>0.81</v>
      </c>
      <c r="I119" s="2">
        <v>42537</v>
      </c>
      <c r="J119" s="1">
        <v>1.1000000000000001</v>
      </c>
      <c r="K119" s="2">
        <v>42537</v>
      </c>
      <c r="L119" s="1">
        <v>1.37</v>
      </c>
      <c r="M119" s="2">
        <v>42537</v>
      </c>
      <c r="N119" s="1">
        <v>1.57</v>
      </c>
    </row>
    <row r="120" spans="1:14" x14ac:dyDescent="0.25">
      <c r="A120" s="2">
        <v>42538</v>
      </c>
      <c r="B120" s="1">
        <v>0.27</v>
      </c>
      <c r="C120" s="2">
        <v>42538</v>
      </c>
      <c r="D120" s="1">
        <v>0.37</v>
      </c>
      <c r="E120" s="2">
        <v>42538</v>
      </c>
      <c r="F120" s="1">
        <v>0.51</v>
      </c>
      <c r="G120" s="2">
        <v>42538</v>
      </c>
      <c r="H120" s="1">
        <v>0.83</v>
      </c>
      <c r="I120" s="2">
        <v>42538</v>
      </c>
      <c r="J120" s="1">
        <v>1.1299999999999999</v>
      </c>
      <c r="K120" s="2">
        <v>42538</v>
      </c>
      <c r="L120" s="1">
        <v>1.41</v>
      </c>
      <c r="M120" s="2">
        <v>42538</v>
      </c>
      <c r="N120" s="1">
        <v>1.62</v>
      </c>
    </row>
    <row r="121" spans="1:14" x14ac:dyDescent="0.25">
      <c r="A121" s="2">
        <v>42541</v>
      </c>
      <c r="B121" s="1">
        <v>0.28000000000000003</v>
      </c>
      <c r="C121" s="2">
        <v>42541</v>
      </c>
      <c r="D121" s="1">
        <v>0.41</v>
      </c>
      <c r="E121" s="2">
        <v>42541</v>
      </c>
      <c r="F121" s="1">
        <v>0.56000000000000005</v>
      </c>
      <c r="G121" s="2">
        <v>42541</v>
      </c>
      <c r="H121" s="1">
        <v>0.87</v>
      </c>
      <c r="I121" s="2">
        <v>42541</v>
      </c>
      <c r="J121" s="1">
        <v>1.17</v>
      </c>
      <c r="K121" s="2">
        <v>42541</v>
      </c>
      <c r="L121" s="1">
        <v>1.45</v>
      </c>
      <c r="M121" s="2">
        <v>42541</v>
      </c>
      <c r="N121" s="1">
        <v>1.67</v>
      </c>
    </row>
    <row r="122" spans="1:14" x14ac:dyDescent="0.25">
      <c r="A122" s="2">
        <v>42542</v>
      </c>
      <c r="B122" s="1">
        <v>0.27</v>
      </c>
      <c r="C122" s="2">
        <v>42542</v>
      </c>
      <c r="D122" s="1">
        <v>0.41</v>
      </c>
      <c r="E122" s="2">
        <v>42542</v>
      </c>
      <c r="F122" s="1">
        <v>0.56999999999999995</v>
      </c>
      <c r="G122" s="2">
        <v>42542</v>
      </c>
      <c r="H122" s="1">
        <v>0.89</v>
      </c>
      <c r="I122" s="2">
        <v>42542</v>
      </c>
      <c r="J122" s="1">
        <v>1.22</v>
      </c>
      <c r="K122" s="2">
        <v>42542</v>
      </c>
      <c r="L122" s="1">
        <v>1.49</v>
      </c>
      <c r="M122" s="2">
        <v>42542</v>
      </c>
      <c r="N122" s="1">
        <v>1.71</v>
      </c>
    </row>
    <row r="123" spans="1:14" x14ac:dyDescent="0.25">
      <c r="A123" s="2">
        <v>42543</v>
      </c>
      <c r="B123" s="1">
        <v>0.27</v>
      </c>
      <c r="C123" s="2">
        <v>42543</v>
      </c>
      <c r="D123" s="1">
        <v>0.4</v>
      </c>
      <c r="E123" s="2">
        <v>42543</v>
      </c>
      <c r="F123" s="1">
        <v>0.56000000000000005</v>
      </c>
      <c r="G123" s="2">
        <v>42543</v>
      </c>
      <c r="H123" s="1">
        <v>0.88</v>
      </c>
      <c r="I123" s="2">
        <v>42543</v>
      </c>
      <c r="J123" s="1">
        <v>1.2</v>
      </c>
      <c r="K123" s="2">
        <v>42543</v>
      </c>
      <c r="L123" s="1">
        <v>1.49</v>
      </c>
      <c r="M123" s="2">
        <v>42543</v>
      </c>
      <c r="N123" s="1">
        <v>1.69</v>
      </c>
    </row>
    <row r="124" spans="1:14" x14ac:dyDescent="0.25">
      <c r="A124" s="2">
        <v>42544</v>
      </c>
      <c r="B124" s="1">
        <v>0.31</v>
      </c>
      <c r="C124" s="2">
        <v>42544</v>
      </c>
      <c r="D124" s="1">
        <v>0.43</v>
      </c>
      <c r="E124" s="2">
        <v>42544</v>
      </c>
      <c r="F124" s="1">
        <v>0.57999999999999996</v>
      </c>
      <c r="G124" s="2">
        <v>42544</v>
      </c>
      <c r="H124" s="1">
        <v>0.92</v>
      </c>
      <c r="I124" s="2">
        <v>42544</v>
      </c>
      <c r="J124" s="1">
        <v>1.25</v>
      </c>
      <c r="K124" s="2">
        <v>42544</v>
      </c>
      <c r="L124" s="1">
        <v>1.54</v>
      </c>
      <c r="M124" s="2">
        <v>42544</v>
      </c>
      <c r="N124" s="1">
        <v>1.74</v>
      </c>
    </row>
    <row r="125" spans="1:14" x14ac:dyDescent="0.25">
      <c r="A125" s="2">
        <v>42545</v>
      </c>
      <c r="B125" s="1">
        <v>0.27</v>
      </c>
      <c r="C125" s="2">
        <v>42545</v>
      </c>
      <c r="D125" s="1">
        <v>0.38</v>
      </c>
      <c r="E125" s="2">
        <v>42545</v>
      </c>
      <c r="F125" s="1">
        <v>0.48</v>
      </c>
      <c r="G125" s="2">
        <v>42545</v>
      </c>
      <c r="H125" s="1">
        <v>0.76</v>
      </c>
      <c r="I125" s="2">
        <v>42545</v>
      </c>
      <c r="J125" s="1">
        <v>1.08</v>
      </c>
      <c r="K125" s="2">
        <v>42545</v>
      </c>
      <c r="L125" s="1">
        <v>1.35</v>
      </c>
      <c r="M125" s="2">
        <v>42545</v>
      </c>
      <c r="N125" s="1">
        <v>1.57</v>
      </c>
    </row>
    <row r="126" spans="1:14" x14ac:dyDescent="0.25">
      <c r="A126" s="2">
        <v>42548</v>
      </c>
      <c r="B126" s="1">
        <v>0.27</v>
      </c>
      <c r="C126" s="2">
        <v>42548</v>
      </c>
      <c r="D126" s="1">
        <v>0.35</v>
      </c>
      <c r="E126" s="2">
        <v>42548</v>
      </c>
      <c r="F126" s="1">
        <v>0.45</v>
      </c>
      <c r="G126" s="2">
        <v>42548</v>
      </c>
      <c r="H126" s="1">
        <v>0.7</v>
      </c>
      <c r="I126" s="2">
        <v>42548</v>
      </c>
      <c r="J126" s="1">
        <v>1</v>
      </c>
      <c r="K126" s="2">
        <v>42548</v>
      </c>
      <c r="L126" s="1">
        <v>1.26</v>
      </c>
      <c r="M126" s="2">
        <v>42548</v>
      </c>
      <c r="N126" s="1">
        <v>1.46</v>
      </c>
    </row>
    <row r="127" spans="1:14" x14ac:dyDescent="0.25">
      <c r="A127" s="2">
        <v>42549</v>
      </c>
      <c r="B127" s="1">
        <v>0.26</v>
      </c>
      <c r="C127" s="2">
        <v>42549</v>
      </c>
      <c r="D127" s="1">
        <v>0.35</v>
      </c>
      <c r="E127" s="2">
        <v>42549</v>
      </c>
      <c r="F127" s="1">
        <v>0.45</v>
      </c>
      <c r="G127" s="2">
        <v>42549</v>
      </c>
      <c r="H127" s="1">
        <v>0.71</v>
      </c>
      <c r="I127" s="2">
        <v>42549</v>
      </c>
      <c r="J127" s="1">
        <v>1</v>
      </c>
      <c r="K127" s="2">
        <v>42549</v>
      </c>
      <c r="L127" s="1">
        <v>1.26</v>
      </c>
      <c r="M127" s="2">
        <v>42549</v>
      </c>
      <c r="N127" s="1">
        <v>1.46</v>
      </c>
    </row>
    <row r="128" spans="1:14" x14ac:dyDescent="0.25">
      <c r="A128" s="2">
        <v>42550</v>
      </c>
      <c r="B128" s="1">
        <v>0.26</v>
      </c>
      <c r="C128" s="2">
        <v>42550</v>
      </c>
      <c r="D128" s="1">
        <v>0.35</v>
      </c>
      <c r="E128" s="2">
        <v>42550</v>
      </c>
      <c r="F128" s="1">
        <v>0.46</v>
      </c>
      <c r="G128" s="2">
        <v>42550</v>
      </c>
      <c r="H128" s="1">
        <v>0.74</v>
      </c>
      <c r="I128" s="2">
        <v>42550</v>
      </c>
      <c r="J128" s="1">
        <v>1.03</v>
      </c>
      <c r="K128" s="2">
        <v>42550</v>
      </c>
      <c r="L128" s="1">
        <v>1.3</v>
      </c>
      <c r="M128" s="2">
        <v>42550</v>
      </c>
      <c r="N128" s="1">
        <v>1.5</v>
      </c>
    </row>
    <row r="129" spans="1:14" x14ac:dyDescent="0.25">
      <c r="A129" s="2">
        <v>42551</v>
      </c>
      <c r="B129" s="1">
        <v>0.26</v>
      </c>
      <c r="C129" s="2">
        <v>42551</v>
      </c>
      <c r="D129" s="1">
        <v>0.36</v>
      </c>
      <c r="E129" s="2">
        <v>42551</v>
      </c>
      <c r="F129" s="1">
        <v>0.45</v>
      </c>
      <c r="G129" s="2">
        <v>42551</v>
      </c>
      <c r="H129" s="1">
        <v>0.71</v>
      </c>
      <c r="I129" s="2">
        <v>42551</v>
      </c>
      <c r="J129" s="1">
        <v>1.01</v>
      </c>
      <c r="K129" s="2">
        <v>42551</v>
      </c>
      <c r="L129" s="1">
        <v>1.29</v>
      </c>
      <c r="M129" s="2">
        <v>42551</v>
      </c>
      <c r="N129" s="1">
        <v>1.49</v>
      </c>
    </row>
    <row r="130" spans="1:14" x14ac:dyDescent="0.25">
      <c r="A130" s="2">
        <v>42552</v>
      </c>
      <c r="B130" s="1">
        <v>0.28000000000000003</v>
      </c>
      <c r="C130" s="2">
        <v>42552</v>
      </c>
      <c r="D130" s="1">
        <v>0.37</v>
      </c>
      <c r="E130" s="2">
        <v>42552</v>
      </c>
      <c r="F130" s="1">
        <v>0.45</v>
      </c>
      <c r="G130" s="2">
        <v>42552</v>
      </c>
      <c r="H130" s="1">
        <v>0.71</v>
      </c>
      <c r="I130" s="2">
        <v>42552</v>
      </c>
      <c r="J130" s="1">
        <v>1</v>
      </c>
      <c r="K130" s="2">
        <v>42552</v>
      </c>
      <c r="L130" s="1">
        <v>1.27</v>
      </c>
      <c r="M130" s="2">
        <v>42552</v>
      </c>
      <c r="N130" s="1">
        <v>1.46</v>
      </c>
    </row>
    <row r="131" spans="1:14" x14ac:dyDescent="0.25">
      <c r="A131" s="2">
        <v>42555</v>
      </c>
      <c r="B131" s="1" t="e">
        <f>NA()</f>
        <v>#N/A</v>
      </c>
      <c r="C131" s="2">
        <v>42555</v>
      </c>
      <c r="D131" s="1" t="e">
        <f>NA()</f>
        <v>#N/A</v>
      </c>
      <c r="E131" s="2">
        <v>42555</v>
      </c>
      <c r="F131" s="1" t="e">
        <f>NA()</f>
        <v>#N/A</v>
      </c>
      <c r="G131" s="2">
        <v>42555</v>
      </c>
      <c r="H131" s="1" t="e">
        <f>NA()</f>
        <v>#N/A</v>
      </c>
      <c r="I131" s="2">
        <v>42555</v>
      </c>
      <c r="J131" s="1" t="e">
        <f>NA()</f>
        <v>#N/A</v>
      </c>
      <c r="K131" s="2">
        <v>42555</v>
      </c>
      <c r="L131" s="1" t="e">
        <f>NA()</f>
        <v>#N/A</v>
      </c>
      <c r="M131" s="2">
        <v>42555</v>
      </c>
      <c r="N131" s="1" t="e">
        <f>NA()</f>
        <v>#N/A</v>
      </c>
    </row>
    <row r="132" spans="1:14" x14ac:dyDescent="0.25">
      <c r="A132" s="2">
        <v>42556</v>
      </c>
      <c r="B132" s="1">
        <v>0.28000000000000003</v>
      </c>
      <c r="C132" s="2">
        <v>42556</v>
      </c>
      <c r="D132" s="1">
        <v>0.35</v>
      </c>
      <c r="E132" s="2">
        <v>42556</v>
      </c>
      <c r="F132" s="1">
        <v>0.44</v>
      </c>
      <c r="G132" s="2">
        <v>42556</v>
      </c>
      <c r="H132" s="1">
        <v>0.66</v>
      </c>
      <c r="I132" s="2">
        <v>42556</v>
      </c>
      <c r="J132" s="1">
        <v>0.94</v>
      </c>
      <c r="K132" s="2">
        <v>42556</v>
      </c>
      <c r="L132" s="1">
        <v>1.19</v>
      </c>
      <c r="M132" s="2">
        <v>42556</v>
      </c>
      <c r="N132" s="1">
        <v>1.37</v>
      </c>
    </row>
    <row r="133" spans="1:14" x14ac:dyDescent="0.25">
      <c r="A133" s="2">
        <v>42557</v>
      </c>
      <c r="B133" s="1">
        <v>0.27</v>
      </c>
      <c r="C133" s="2">
        <v>42557</v>
      </c>
      <c r="D133" s="1">
        <v>0.36</v>
      </c>
      <c r="E133" s="2">
        <v>42557</v>
      </c>
      <c r="F133" s="1">
        <v>0.46</v>
      </c>
      <c r="G133" s="2">
        <v>42557</v>
      </c>
      <c r="H133" s="1">
        <v>0.69</v>
      </c>
      <c r="I133" s="2">
        <v>42557</v>
      </c>
      <c r="J133" s="1">
        <v>0.95</v>
      </c>
      <c r="K133" s="2">
        <v>42557</v>
      </c>
      <c r="L133" s="1">
        <v>1.2</v>
      </c>
      <c r="M133" s="2">
        <v>42557</v>
      </c>
      <c r="N133" s="1">
        <v>1.38</v>
      </c>
    </row>
    <row r="134" spans="1:14" x14ac:dyDescent="0.25">
      <c r="A134" s="2">
        <v>42558</v>
      </c>
      <c r="B134" s="1">
        <v>0.28999999999999998</v>
      </c>
      <c r="C134" s="2">
        <v>42558</v>
      </c>
      <c r="D134" s="1">
        <v>0.37</v>
      </c>
      <c r="E134" s="2">
        <v>42558</v>
      </c>
      <c r="F134" s="1">
        <v>0.47</v>
      </c>
      <c r="G134" s="2">
        <v>42558</v>
      </c>
      <c r="H134" s="1">
        <v>0.69</v>
      </c>
      <c r="I134" s="2">
        <v>42558</v>
      </c>
      <c r="J134" s="1">
        <v>0.97</v>
      </c>
      <c r="K134" s="2">
        <v>42558</v>
      </c>
      <c r="L134" s="1">
        <v>1.21</v>
      </c>
      <c r="M134" s="2">
        <v>42558</v>
      </c>
      <c r="N134" s="1">
        <v>1.4</v>
      </c>
    </row>
    <row r="135" spans="1:14" x14ac:dyDescent="0.25">
      <c r="A135" s="2">
        <v>42559</v>
      </c>
      <c r="B135" s="1">
        <v>0.28000000000000003</v>
      </c>
      <c r="C135" s="2">
        <v>42559</v>
      </c>
      <c r="D135" s="1">
        <v>0.36</v>
      </c>
      <c r="E135" s="2">
        <v>42559</v>
      </c>
      <c r="F135" s="1">
        <v>0.48</v>
      </c>
      <c r="G135" s="2">
        <v>42559</v>
      </c>
      <c r="H135" s="1">
        <v>0.71</v>
      </c>
      <c r="I135" s="2">
        <v>42559</v>
      </c>
      <c r="J135" s="1">
        <v>0.95</v>
      </c>
      <c r="K135" s="2">
        <v>42559</v>
      </c>
      <c r="L135" s="1">
        <v>1.19</v>
      </c>
      <c r="M135" s="2">
        <v>42559</v>
      </c>
      <c r="N135" s="1">
        <v>1.37</v>
      </c>
    </row>
    <row r="136" spans="1:14" x14ac:dyDescent="0.25">
      <c r="A136" s="2">
        <v>42562</v>
      </c>
      <c r="B136" s="1">
        <v>0.31</v>
      </c>
      <c r="C136" s="2">
        <v>42562</v>
      </c>
      <c r="D136" s="1">
        <v>0.4</v>
      </c>
      <c r="E136" s="2">
        <v>42562</v>
      </c>
      <c r="F136" s="1">
        <v>0.5</v>
      </c>
      <c r="G136" s="2">
        <v>42562</v>
      </c>
      <c r="H136" s="1">
        <v>0.77</v>
      </c>
      <c r="I136" s="2">
        <v>42562</v>
      </c>
      <c r="J136" s="1">
        <v>1.03</v>
      </c>
      <c r="K136" s="2">
        <v>42562</v>
      </c>
      <c r="L136" s="1">
        <v>1.27</v>
      </c>
      <c r="M136" s="2">
        <v>42562</v>
      </c>
      <c r="N136" s="1">
        <v>1.43</v>
      </c>
    </row>
    <row r="137" spans="1:14" x14ac:dyDescent="0.25">
      <c r="A137" s="2">
        <v>42563</v>
      </c>
      <c r="B137" s="1">
        <v>0.28999999999999998</v>
      </c>
      <c r="C137" s="2">
        <v>42563</v>
      </c>
      <c r="D137" s="1">
        <v>0.4</v>
      </c>
      <c r="E137" s="2">
        <v>42563</v>
      </c>
      <c r="F137" s="1">
        <v>0.52</v>
      </c>
      <c r="G137" s="2">
        <v>42563</v>
      </c>
      <c r="H137" s="1">
        <v>0.81</v>
      </c>
      <c r="I137" s="2">
        <v>42563</v>
      </c>
      <c r="J137" s="1">
        <v>1.1000000000000001</v>
      </c>
      <c r="K137" s="2">
        <v>42563</v>
      </c>
      <c r="L137" s="1">
        <v>1.35</v>
      </c>
      <c r="M137" s="2">
        <v>42563</v>
      </c>
      <c r="N137" s="1">
        <v>1.53</v>
      </c>
    </row>
    <row r="138" spans="1:14" x14ac:dyDescent="0.25">
      <c r="A138" s="2">
        <v>42564</v>
      </c>
      <c r="B138" s="1">
        <v>0.31</v>
      </c>
      <c r="C138" s="2">
        <v>42564</v>
      </c>
      <c r="D138" s="1">
        <v>0.4</v>
      </c>
      <c r="E138" s="2">
        <v>42564</v>
      </c>
      <c r="F138" s="1">
        <v>0.51</v>
      </c>
      <c r="G138" s="2">
        <v>42564</v>
      </c>
      <c r="H138" s="1">
        <v>0.8</v>
      </c>
      <c r="I138" s="2">
        <v>42564</v>
      </c>
      <c r="J138" s="1">
        <v>1.07</v>
      </c>
      <c r="K138" s="2">
        <v>42564</v>
      </c>
      <c r="L138" s="1">
        <v>1.32</v>
      </c>
      <c r="M138" s="2">
        <v>42564</v>
      </c>
      <c r="N138" s="1">
        <v>1.48</v>
      </c>
    </row>
    <row r="139" spans="1:14" x14ac:dyDescent="0.25">
      <c r="A139" s="2">
        <v>42565</v>
      </c>
      <c r="B139" s="1">
        <v>0.32</v>
      </c>
      <c r="C139" s="2">
        <v>42565</v>
      </c>
      <c r="D139" s="1">
        <v>0.41</v>
      </c>
      <c r="E139" s="2">
        <v>42565</v>
      </c>
      <c r="F139" s="1">
        <v>0.53</v>
      </c>
      <c r="G139" s="2">
        <v>42565</v>
      </c>
      <c r="H139" s="1">
        <v>0.82</v>
      </c>
      <c r="I139" s="2">
        <v>42565</v>
      </c>
      <c r="J139" s="1">
        <v>1.1000000000000001</v>
      </c>
      <c r="K139" s="2">
        <v>42565</v>
      </c>
      <c r="L139" s="1">
        <v>1.36</v>
      </c>
      <c r="M139" s="2">
        <v>42565</v>
      </c>
      <c r="N139" s="1">
        <v>1.53</v>
      </c>
    </row>
    <row r="140" spans="1:14" x14ac:dyDescent="0.25">
      <c r="A140" s="2">
        <v>42566</v>
      </c>
      <c r="B140" s="1">
        <v>0.32</v>
      </c>
      <c r="C140" s="2">
        <v>42566</v>
      </c>
      <c r="D140" s="1">
        <v>0.42</v>
      </c>
      <c r="E140" s="2">
        <v>42566</v>
      </c>
      <c r="F140" s="1">
        <v>0.52</v>
      </c>
      <c r="G140" s="2">
        <v>42566</v>
      </c>
      <c r="H140" s="1">
        <v>0.87</v>
      </c>
      <c r="I140" s="2">
        <v>42566</v>
      </c>
      <c r="J140" s="1">
        <v>1.1499999999999999</v>
      </c>
      <c r="K140" s="2">
        <v>42566</v>
      </c>
      <c r="L140" s="1">
        <v>1.42</v>
      </c>
      <c r="M140" s="2">
        <v>42566</v>
      </c>
      <c r="N140" s="1">
        <v>1.6</v>
      </c>
    </row>
    <row r="141" spans="1:14" x14ac:dyDescent="0.25">
      <c r="A141" s="2">
        <v>42569</v>
      </c>
      <c r="B141" s="1">
        <v>0.32</v>
      </c>
      <c r="C141" s="2">
        <v>42569</v>
      </c>
      <c r="D141" s="1">
        <v>0.44</v>
      </c>
      <c r="E141" s="2">
        <v>42569</v>
      </c>
      <c r="F141" s="1">
        <v>0.52</v>
      </c>
      <c r="G141" s="2">
        <v>42569</v>
      </c>
      <c r="H141" s="1">
        <v>0.85</v>
      </c>
      <c r="I141" s="2">
        <v>42569</v>
      </c>
      <c r="J141" s="1">
        <v>1.1399999999999999</v>
      </c>
      <c r="K141" s="2">
        <v>42569</v>
      </c>
      <c r="L141" s="1">
        <v>1.4</v>
      </c>
      <c r="M141" s="2">
        <v>42569</v>
      </c>
      <c r="N141" s="1">
        <v>1.59</v>
      </c>
    </row>
    <row r="142" spans="1:14" x14ac:dyDescent="0.25">
      <c r="A142" s="2">
        <v>42570</v>
      </c>
      <c r="B142" s="1">
        <v>0.31</v>
      </c>
      <c r="C142" s="2">
        <v>42570</v>
      </c>
      <c r="D142" s="1">
        <v>0.44</v>
      </c>
      <c r="E142" s="2">
        <v>42570</v>
      </c>
      <c r="F142" s="1">
        <v>0.56000000000000005</v>
      </c>
      <c r="G142" s="2">
        <v>42570</v>
      </c>
      <c r="H142" s="1">
        <v>0.84</v>
      </c>
      <c r="I142" s="2">
        <v>42570</v>
      </c>
      <c r="J142" s="1">
        <v>1.1200000000000001</v>
      </c>
      <c r="K142" s="2">
        <v>42570</v>
      </c>
      <c r="L142" s="1">
        <v>1.38</v>
      </c>
      <c r="M142" s="2">
        <v>42570</v>
      </c>
      <c r="N142" s="1">
        <v>1.56</v>
      </c>
    </row>
    <row r="143" spans="1:14" x14ac:dyDescent="0.25">
      <c r="A143" s="2">
        <v>42571</v>
      </c>
      <c r="B143" s="1">
        <v>0.32</v>
      </c>
      <c r="C143" s="2">
        <v>42571</v>
      </c>
      <c r="D143" s="1">
        <v>0.44</v>
      </c>
      <c r="E143" s="2">
        <v>42571</v>
      </c>
      <c r="F143" s="1">
        <v>0.56000000000000005</v>
      </c>
      <c r="G143" s="2">
        <v>42571</v>
      </c>
      <c r="H143" s="1">
        <v>0.86</v>
      </c>
      <c r="I143" s="2">
        <v>42571</v>
      </c>
      <c r="J143" s="1">
        <v>1.1499999999999999</v>
      </c>
      <c r="K143" s="2">
        <v>42571</v>
      </c>
      <c r="L143" s="1">
        <v>1.41</v>
      </c>
      <c r="M143" s="2">
        <v>42571</v>
      </c>
      <c r="N143" s="1">
        <v>1.59</v>
      </c>
    </row>
    <row r="144" spans="1:14" x14ac:dyDescent="0.25">
      <c r="A144" s="2">
        <v>42572</v>
      </c>
      <c r="B144" s="1">
        <v>0.32</v>
      </c>
      <c r="C144" s="2">
        <v>42572</v>
      </c>
      <c r="D144" s="1">
        <v>0.44</v>
      </c>
      <c r="E144" s="2">
        <v>42572</v>
      </c>
      <c r="F144" s="1">
        <v>0.54</v>
      </c>
      <c r="G144" s="2">
        <v>42572</v>
      </c>
      <c r="H144" s="1">
        <v>0.82</v>
      </c>
      <c r="I144" s="2">
        <v>42572</v>
      </c>
      <c r="J144" s="1">
        <v>1.1100000000000001</v>
      </c>
      <c r="K144" s="2">
        <v>42572</v>
      </c>
      <c r="L144" s="1">
        <v>1.38</v>
      </c>
      <c r="M144" s="2">
        <v>42572</v>
      </c>
      <c r="N144" s="1">
        <v>1.57</v>
      </c>
    </row>
    <row r="145" spans="1:14" x14ac:dyDescent="0.25">
      <c r="A145" s="2">
        <v>42573</v>
      </c>
      <c r="B145" s="1">
        <v>0.33</v>
      </c>
      <c r="C145" s="2">
        <v>42573</v>
      </c>
      <c r="D145" s="1">
        <v>0.44</v>
      </c>
      <c r="E145" s="2">
        <v>42573</v>
      </c>
      <c r="F145" s="1">
        <v>0.55000000000000004</v>
      </c>
      <c r="G145" s="2">
        <v>42573</v>
      </c>
      <c r="H145" s="1">
        <v>0.84</v>
      </c>
      <c r="I145" s="2">
        <v>42573</v>
      </c>
      <c r="J145" s="1">
        <v>1.1299999999999999</v>
      </c>
      <c r="K145" s="2">
        <v>42573</v>
      </c>
      <c r="L145" s="1">
        <v>1.4</v>
      </c>
      <c r="M145" s="2">
        <v>42573</v>
      </c>
      <c r="N145" s="1">
        <v>1.57</v>
      </c>
    </row>
    <row r="146" spans="1:14" x14ac:dyDescent="0.25">
      <c r="A146" s="2">
        <v>42576</v>
      </c>
      <c r="B146" s="1">
        <v>0.32</v>
      </c>
      <c r="C146" s="2">
        <v>42576</v>
      </c>
      <c r="D146" s="1">
        <v>0.44</v>
      </c>
      <c r="E146" s="2">
        <v>42576</v>
      </c>
      <c r="F146" s="1">
        <v>0.55000000000000004</v>
      </c>
      <c r="G146" s="2">
        <v>42576</v>
      </c>
      <c r="H146" s="1">
        <v>0.87</v>
      </c>
      <c r="I146" s="2">
        <v>42576</v>
      </c>
      <c r="J146" s="1">
        <v>1.1499999999999999</v>
      </c>
      <c r="K146" s="2">
        <v>42576</v>
      </c>
      <c r="L146" s="1">
        <v>1.41</v>
      </c>
      <c r="M146" s="2">
        <v>42576</v>
      </c>
      <c r="N146" s="1">
        <v>1.58</v>
      </c>
    </row>
    <row r="147" spans="1:14" x14ac:dyDescent="0.25">
      <c r="A147" s="2">
        <v>42577</v>
      </c>
      <c r="B147" s="1">
        <v>0.31</v>
      </c>
      <c r="C147" s="2">
        <v>42577</v>
      </c>
      <c r="D147" s="1">
        <v>0.43</v>
      </c>
      <c r="E147" s="2">
        <v>42577</v>
      </c>
      <c r="F147" s="1">
        <v>0.55000000000000004</v>
      </c>
      <c r="G147" s="2">
        <v>42577</v>
      </c>
      <c r="H147" s="1">
        <v>0.87</v>
      </c>
      <c r="I147" s="2">
        <v>42577</v>
      </c>
      <c r="J147" s="1">
        <v>1.1499999999999999</v>
      </c>
      <c r="K147" s="2">
        <v>42577</v>
      </c>
      <c r="L147" s="1">
        <v>1.4</v>
      </c>
      <c r="M147" s="2">
        <v>42577</v>
      </c>
      <c r="N147" s="1">
        <v>1.57</v>
      </c>
    </row>
    <row r="148" spans="1:14" x14ac:dyDescent="0.25">
      <c r="A148" s="2">
        <v>42578</v>
      </c>
      <c r="B148" s="1">
        <v>0.31</v>
      </c>
      <c r="C148" s="2">
        <v>42578</v>
      </c>
      <c r="D148" s="1">
        <v>0.4</v>
      </c>
      <c r="E148" s="2">
        <v>42578</v>
      </c>
      <c r="F148" s="1">
        <v>0.53</v>
      </c>
      <c r="G148" s="2">
        <v>42578</v>
      </c>
      <c r="H148" s="1">
        <v>0.83</v>
      </c>
      <c r="I148" s="2">
        <v>42578</v>
      </c>
      <c r="J148" s="1">
        <v>1.1000000000000001</v>
      </c>
      <c r="K148" s="2">
        <v>42578</v>
      </c>
      <c r="L148" s="1">
        <v>1.35</v>
      </c>
      <c r="M148" s="2">
        <v>42578</v>
      </c>
      <c r="N148" s="1">
        <v>1.52</v>
      </c>
    </row>
    <row r="149" spans="1:14" x14ac:dyDescent="0.25">
      <c r="A149" s="2">
        <v>42579</v>
      </c>
      <c r="B149" s="1">
        <v>0.25</v>
      </c>
      <c r="C149" s="2">
        <v>42579</v>
      </c>
      <c r="D149" s="1">
        <v>0.39</v>
      </c>
      <c r="E149" s="2">
        <v>42579</v>
      </c>
      <c r="F149" s="1">
        <v>0.53</v>
      </c>
      <c r="G149" s="2">
        <v>42579</v>
      </c>
      <c r="H149" s="1">
        <v>0.82</v>
      </c>
      <c r="I149" s="2">
        <v>42579</v>
      </c>
      <c r="J149" s="1">
        <v>1.0900000000000001</v>
      </c>
      <c r="K149" s="2">
        <v>42579</v>
      </c>
      <c r="L149" s="1">
        <v>1.35</v>
      </c>
      <c r="M149" s="2">
        <v>42579</v>
      </c>
      <c r="N149" s="1">
        <v>1.52</v>
      </c>
    </row>
    <row r="150" spans="1:14" x14ac:dyDescent="0.25">
      <c r="A150" s="2">
        <v>42580</v>
      </c>
      <c r="B150" s="1">
        <v>0.28000000000000003</v>
      </c>
      <c r="C150" s="2">
        <v>42580</v>
      </c>
      <c r="D150" s="1">
        <v>0.38</v>
      </c>
      <c r="E150" s="2">
        <v>42580</v>
      </c>
      <c r="F150" s="1">
        <v>0.5</v>
      </c>
      <c r="G150" s="2">
        <v>42580</v>
      </c>
      <c r="H150" s="1">
        <v>0.76</v>
      </c>
      <c r="I150" s="2">
        <v>42580</v>
      </c>
      <c r="J150" s="1">
        <v>1.03</v>
      </c>
      <c r="K150" s="2">
        <v>42580</v>
      </c>
      <c r="L150" s="1">
        <v>1.29</v>
      </c>
      <c r="M150" s="2">
        <v>42580</v>
      </c>
      <c r="N150" s="1">
        <v>1.46</v>
      </c>
    </row>
    <row r="151" spans="1:14" x14ac:dyDescent="0.25">
      <c r="A151" s="2">
        <v>42583</v>
      </c>
      <c r="B151" s="1">
        <v>0.28999999999999998</v>
      </c>
      <c r="C151" s="2">
        <v>42583</v>
      </c>
      <c r="D151" s="1">
        <v>0.4</v>
      </c>
      <c r="E151" s="2">
        <v>42583</v>
      </c>
      <c r="F151" s="1">
        <v>0.5</v>
      </c>
      <c r="G151" s="2">
        <v>42583</v>
      </c>
      <c r="H151" s="1">
        <v>0.78</v>
      </c>
      <c r="I151" s="2">
        <v>42583</v>
      </c>
      <c r="J151" s="1">
        <v>1.06</v>
      </c>
      <c r="K151" s="2">
        <v>42583</v>
      </c>
      <c r="L151" s="1">
        <v>1.33</v>
      </c>
      <c r="M151" s="2">
        <v>42583</v>
      </c>
      <c r="N151" s="1">
        <v>1.51</v>
      </c>
    </row>
    <row r="152" spans="1:14" x14ac:dyDescent="0.25">
      <c r="A152" s="2">
        <v>42584</v>
      </c>
      <c r="B152" s="1">
        <v>0.28999999999999998</v>
      </c>
      <c r="C152" s="2">
        <v>42584</v>
      </c>
      <c r="D152" s="1">
        <v>0.41</v>
      </c>
      <c r="E152" s="2">
        <v>42584</v>
      </c>
      <c r="F152" s="1">
        <v>0.5</v>
      </c>
      <c r="G152" s="2">
        <v>42584</v>
      </c>
      <c r="H152" s="1">
        <v>0.79</v>
      </c>
      <c r="I152" s="2">
        <v>42584</v>
      </c>
      <c r="J152" s="1">
        <v>1.07</v>
      </c>
      <c r="K152" s="2">
        <v>42584</v>
      </c>
      <c r="L152" s="1">
        <v>1.36</v>
      </c>
      <c r="M152" s="2">
        <v>42584</v>
      </c>
      <c r="N152" s="1">
        <v>1.55</v>
      </c>
    </row>
    <row r="153" spans="1:14" x14ac:dyDescent="0.25">
      <c r="A153" s="2">
        <v>42585</v>
      </c>
      <c r="B153" s="1">
        <v>0.28000000000000003</v>
      </c>
      <c r="C153" s="2">
        <v>42585</v>
      </c>
      <c r="D153" s="1">
        <v>0.42</v>
      </c>
      <c r="E153" s="2">
        <v>42585</v>
      </c>
      <c r="F153" s="1">
        <v>0.53</v>
      </c>
      <c r="G153" s="2">
        <v>42585</v>
      </c>
      <c r="H153" s="1">
        <v>0.78</v>
      </c>
      <c r="I153" s="2">
        <v>42585</v>
      </c>
      <c r="J153" s="1">
        <v>1.07</v>
      </c>
      <c r="K153" s="2">
        <v>42585</v>
      </c>
      <c r="L153" s="1">
        <v>1.35</v>
      </c>
      <c r="M153" s="2">
        <v>42585</v>
      </c>
      <c r="N153" s="1">
        <v>1.55</v>
      </c>
    </row>
    <row r="154" spans="1:14" x14ac:dyDescent="0.25">
      <c r="A154" s="2">
        <v>42586</v>
      </c>
      <c r="B154" s="1">
        <v>0.26</v>
      </c>
      <c r="C154" s="2">
        <v>42586</v>
      </c>
      <c r="D154" s="1">
        <v>0.41</v>
      </c>
      <c r="E154" s="2">
        <v>42586</v>
      </c>
      <c r="F154" s="1">
        <v>0.51</v>
      </c>
      <c r="G154" s="2">
        <v>42586</v>
      </c>
      <c r="H154" s="1">
        <v>0.76</v>
      </c>
      <c r="I154" s="2">
        <v>42586</v>
      </c>
      <c r="J154" s="1">
        <v>1.03</v>
      </c>
      <c r="K154" s="2">
        <v>42586</v>
      </c>
      <c r="L154" s="1">
        <v>1.31</v>
      </c>
      <c r="M154" s="2">
        <v>42586</v>
      </c>
      <c r="N154" s="1">
        <v>1.51</v>
      </c>
    </row>
    <row r="155" spans="1:14" x14ac:dyDescent="0.25">
      <c r="A155" s="2">
        <v>42587</v>
      </c>
      <c r="B155" s="1">
        <v>0.28000000000000003</v>
      </c>
      <c r="C155" s="2">
        <v>42587</v>
      </c>
      <c r="D155" s="1">
        <v>0.45</v>
      </c>
      <c r="E155" s="2">
        <v>42587</v>
      </c>
      <c r="F155" s="1">
        <v>0.56000000000000005</v>
      </c>
      <c r="G155" s="2">
        <v>42587</v>
      </c>
      <c r="H155" s="1">
        <v>0.86</v>
      </c>
      <c r="I155" s="2">
        <v>42587</v>
      </c>
      <c r="J155" s="1">
        <v>1.1299999999999999</v>
      </c>
      <c r="K155" s="2">
        <v>42587</v>
      </c>
      <c r="L155" s="1">
        <v>1.41</v>
      </c>
      <c r="M155" s="2">
        <v>42587</v>
      </c>
      <c r="N155" s="1">
        <v>1.59</v>
      </c>
    </row>
    <row r="156" spans="1:14" x14ac:dyDescent="0.25">
      <c r="A156" s="2">
        <v>42590</v>
      </c>
      <c r="B156" s="1">
        <v>0.31</v>
      </c>
      <c r="C156" s="2">
        <v>42590</v>
      </c>
      <c r="D156" s="1">
        <v>0.45</v>
      </c>
      <c r="E156" s="2">
        <v>42590</v>
      </c>
      <c r="F156" s="1">
        <v>0.56999999999999995</v>
      </c>
      <c r="G156" s="2">
        <v>42590</v>
      </c>
      <c r="H156" s="1">
        <v>0.86</v>
      </c>
      <c r="I156" s="2">
        <v>42590</v>
      </c>
      <c r="J156" s="1">
        <v>1.1499999999999999</v>
      </c>
      <c r="K156" s="2">
        <v>42590</v>
      </c>
      <c r="L156" s="1">
        <v>1.42</v>
      </c>
      <c r="M156" s="2">
        <v>42590</v>
      </c>
      <c r="N156" s="1">
        <v>1.59</v>
      </c>
    </row>
    <row r="157" spans="1:14" x14ac:dyDescent="0.25">
      <c r="A157" s="2">
        <v>42591</v>
      </c>
      <c r="B157" s="1">
        <v>0.28999999999999998</v>
      </c>
      <c r="C157" s="2">
        <v>42591</v>
      </c>
      <c r="D157" s="1">
        <v>0.44</v>
      </c>
      <c r="E157" s="2">
        <v>42591</v>
      </c>
      <c r="F157" s="1">
        <v>0.55000000000000004</v>
      </c>
      <c r="G157" s="2">
        <v>42591</v>
      </c>
      <c r="H157" s="1">
        <v>0.84</v>
      </c>
      <c r="I157" s="2">
        <v>42591</v>
      </c>
      <c r="J157" s="1">
        <v>1.1100000000000001</v>
      </c>
      <c r="K157" s="2">
        <v>42591</v>
      </c>
      <c r="L157" s="1">
        <v>1.38</v>
      </c>
      <c r="M157" s="2">
        <v>42591</v>
      </c>
      <c r="N157" s="1">
        <v>1.55</v>
      </c>
    </row>
    <row r="158" spans="1:14" x14ac:dyDescent="0.25">
      <c r="A158" s="2">
        <v>42592</v>
      </c>
      <c r="B158" s="1">
        <v>0.28000000000000003</v>
      </c>
      <c r="C158" s="2">
        <v>42592</v>
      </c>
      <c r="D158" s="1">
        <v>0.43</v>
      </c>
      <c r="E158" s="2">
        <v>42592</v>
      </c>
      <c r="F158" s="1">
        <v>0.55000000000000004</v>
      </c>
      <c r="G158" s="2">
        <v>42592</v>
      </c>
      <c r="H158" s="1">
        <v>0.8</v>
      </c>
      <c r="I158" s="2">
        <v>42592</v>
      </c>
      <c r="J158" s="1">
        <v>1.07</v>
      </c>
      <c r="K158" s="2">
        <v>42592</v>
      </c>
      <c r="L158" s="1">
        <v>1.34</v>
      </c>
      <c r="M158" s="2">
        <v>42592</v>
      </c>
      <c r="N158" s="1">
        <v>1.5</v>
      </c>
    </row>
    <row r="159" spans="1:14" x14ac:dyDescent="0.25">
      <c r="A159" s="2">
        <v>42593</v>
      </c>
      <c r="B159" s="1">
        <v>0.28000000000000003</v>
      </c>
      <c r="C159" s="2">
        <v>42593</v>
      </c>
      <c r="D159" s="1">
        <v>0.45</v>
      </c>
      <c r="E159" s="2">
        <v>42593</v>
      </c>
      <c r="F159" s="1">
        <v>0.55000000000000004</v>
      </c>
      <c r="G159" s="2">
        <v>42593</v>
      </c>
      <c r="H159" s="1">
        <v>0.88</v>
      </c>
      <c r="I159" s="2">
        <v>42593</v>
      </c>
      <c r="J159" s="1">
        <v>1.1599999999999999</v>
      </c>
      <c r="K159" s="2">
        <v>42593</v>
      </c>
      <c r="L159" s="1">
        <v>1.42</v>
      </c>
      <c r="M159" s="2">
        <v>42593</v>
      </c>
      <c r="N159" s="1">
        <v>1.57</v>
      </c>
    </row>
    <row r="160" spans="1:14" x14ac:dyDescent="0.25">
      <c r="A160" s="2">
        <v>42594</v>
      </c>
      <c r="B160" s="1">
        <v>0.28999999999999998</v>
      </c>
      <c r="C160" s="2">
        <v>42594</v>
      </c>
      <c r="D160" s="1">
        <v>0.43</v>
      </c>
      <c r="E160" s="2">
        <v>42594</v>
      </c>
      <c r="F160" s="1">
        <v>0.56000000000000005</v>
      </c>
      <c r="G160" s="2">
        <v>42594</v>
      </c>
      <c r="H160" s="1">
        <v>0.82</v>
      </c>
      <c r="I160" s="2">
        <v>42594</v>
      </c>
      <c r="J160" s="1">
        <v>1.1000000000000001</v>
      </c>
      <c r="K160" s="2">
        <v>42594</v>
      </c>
      <c r="L160" s="1">
        <v>1.36</v>
      </c>
      <c r="M160" s="2">
        <v>42594</v>
      </c>
      <c r="N160" s="1">
        <v>1.51</v>
      </c>
    </row>
    <row r="161" spans="1:14" x14ac:dyDescent="0.25">
      <c r="A161" s="2">
        <v>42597</v>
      </c>
      <c r="B161" s="1">
        <v>0.31</v>
      </c>
      <c r="C161" s="2">
        <v>42597</v>
      </c>
      <c r="D161" s="1">
        <v>0.46</v>
      </c>
      <c r="E161" s="2">
        <v>42597</v>
      </c>
      <c r="F161" s="1">
        <v>0.56000000000000005</v>
      </c>
      <c r="G161" s="2">
        <v>42597</v>
      </c>
      <c r="H161" s="1">
        <v>0.85</v>
      </c>
      <c r="I161" s="2">
        <v>42597</v>
      </c>
      <c r="J161" s="1">
        <v>1.1399999999999999</v>
      </c>
      <c r="K161" s="2">
        <v>42597</v>
      </c>
      <c r="L161" s="1">
        <v>1.4</v>
      </c>
      <c r="M161" s="2">
        <v>42597</v>
      </c>
      <c r="N161" s="1">
        <v>1.55</v>
      </c>
    </row>
    <row r="162" spans="1:14" x14ac:dyDescent="0.25">
      <c r="A162" s="2">
        <v>42598</v>
      </c>
      <c r="B162" s="1">
        <v>0.27</v>
      </c>
      <c r="C162" s="2">
        <v>42598</v>
      </c>
      <c r="D162" s="1">
        <v>0.45</v>
      </c>
      <c r="E162" s="2">
        <v>42598</v>
      </c>
      <c r="F162" s="1">
        <v>0.56999999999999995</v>
      </c>
      <c r="G162" s="2">
        <v>42598</v>
      </c>
      <c r="H162" s="1">
        <v>0.87</v>
      </c>
      <c r="I162" s="2">
        <v>42598</v>
      </c>
      <c r="J162" s="1">
        <v>1.1599999999999999</v>
      </c>
      <c r="K162" s="2">
        <v>42598</v>
      </c>
      <c r="L162" s="1">
        <v>1.42</v>
      </c>
      <c r="M162" s="2">
        <v>42598</v>
      </c>
      <c r="N162" s="1">
        <v>1.57</v>
      </c>
    </row>
    <row r="163" spans="1:14" x14ac:dyDescent="0.25">
      <c r="A163" s="2">
        <v>42599</v>
      </c>
      <c r="B163" s="1">
        <v>0.3</v>
      </c>
      <c r="C163" s="2">
        <v>42599</v>
      </c>
      <c r="D163" s="1">
        <v>0.46</v>
      </c>
      <c r="E163" s="2">
        <v>42599</v>
      </c>
      <c r="F163" s="1">
        <v>0.57999999999999996</v>
      </c>
      <c r="G163" s="2">
        <v>42599</v>
      </c>
      <c r="H163" s="1">
        <v>0.86</v>
      </c>
      <c r="I163" s="2">
        <v>42599</v>
      </c>
      <c r="J163" s="1">
        <v>1.1499999999999999</v>
      </c>
      <c r="K163" s="2">
        <v>42599</v>
      </c>
      <c r="L163" s="1">
        <v>1.41</v>
      </c>
      <c r="M163" s="2">
        <v>42599</v>
      </c>
      <c r="N163" s="1">
        <v>1.56</v>
      </c>
    </row>
    <row r="164" spans="1:14" x14ac:dyDescent="0.25">
      <c r="A164" s="2">
        <v>42600</v>
      </c>
      <c r="B164" s="1">
        <v>0.3</v>
      </c>
      <c r="C164" s="2">
        <v>42600</v>
      </c>
      <c r="D164" s="1">
        <v>0.44</v>
      </c>
      <c r="E164" s="2">
        <v>42600</v>
      </c>
      <c r="F164" s="1">
        <v>0.57999999999999996</v>
      </c>
      <c r="G164" s="2">
        <v>42600</v>
      </c>
      <c r="H164" s="1">
        <v>0.81</v>
      </c>
      <c r="I164" s="2">
        <v>42600</v>
      </c>
      <c r="J164" s="1">
        <v>1.1200000000000001</v>
      </c>
      <c r="K164" s="2">
        <v>42600</v>
      </c>
      <c r="L164" s="1">
        <v>1.38</v>
      </c>
      <c r="M164" s="2">
        <v>42600</v>
      </c>
      <c r="N164" s="1">
        <v>1.53</v>
      </c>
    </row>
    <row r="165" spans="1:14" x14ac:dyDescent="0.25">
      <c r="A165" s="2">
        <v>42601</v>
      </c>
      <c r="B165" s="1">
        <v>0.3</v>
      </c>
      <c r="C165" s="2">
        <v>42601</v>
      </c>
      <c r="D165" s="1">
        <v>0.44</v>
      </c>
      <c r="E165" s="2">
        <v>42601</v>
      </c>
      <c r="F165" s="1">
        <v>0.59</v>
      </c>
      <c r="G165" s="2">
        <v>42601</v>
      </c>
      <c r="H165" s="1">
        <v>0.88</v>
      </c>
      <c r="I165" s="2">
        <v>42601</v>
      </c>
      <c r="J165" s="1">
        <v>1.17</v>
      </c>
      <c r="K165" s="2">
        <v>42601</v>
      </c>
      <c r="L165" s="1">
        <v>1.43</v>
      </c>
      <c r="M165" s="2">
        <v>42601</v>
      </c>
      <c r="N165" s="1">
        <v>1.58</v>
      </c>
    </row>
    <row r="166" spans="1:14" x14ac:dyDescent="0.25">
      <c r="A166" s="2">
        <v>42604</v>
      </c>
      <c r="B166" s="1">
        <v>0.28999999999999998</v>
      </c>
      <c r="C166" s="2">
        <v>42604</v>
      </c>
      <c r="D166" s="1">
        <v>0.45</v>
      </c>
      <c r="E166" s="2">
        <v>42604</v>
      </c>
      <c r="F166" s="1">
        <v>0.57999999999999996</v>
      </c>
      <c r="G166" s="2">
        <v>42604</v>
      </c>
      <c r="H166" s="1">
        <v>0.86</v>
      </c>
      <c r="I166" s="2">
        <v>42604</v>
      </c>
      <c r="J166" s="1">
        <v>1.1499999999999999</v>
      </c>
      <c r="K166" s="2">
        <v>42604</v>
      </c>
      <c r="L166" s="1">
        <v>1.4</v>
      </c>
      <c r="M166" s="2">
        <v>42604</v>
      </c>
      <c r="N166" s="1">
        <v>1.55</v>
      </c>
    </row>
    <row r="167" spans="1:14" x14ac:dyDescent="0.25">
      <c r="A167" s="2">
        <v>42605</v>
      </c>
      <c r="B167" s="1">
        <v>0.3</v>
      </c>
      <c r="C167" s="2">
        <v>42605</v>
      </c>
      <c r="D167" s="1">
        <v>0.45</v>
      </c>
      <c r="E167" s="2">
        <v>42605</v>
      </c>
      <c r="F167" s="1">
        <v>0.57999999999999996</v>
      </c>
      <c r="G167" s="2">
        <v>42605</v>
      </c>
      <c r="H167" s="1">
        <v>0.86</v>
      </c>
      <c r="I167" s="2">
        <v>42605</v>
      </c>
      <c r="J167" s="1">
        <v>1.1499999999999999</v>
      </c>
      <c r="K167" s="2">
        <v>42605</v>
      </c>
      <c r="L167" s="1">
        <v>1.4</v>
      </c>
      <c r="M167" s="2">
        <v>42605</v>
      </c>
      <c r="N167" s="1">
        <v>1.55</v>
      </c>
    </row>
    <row r="168" spans="1:14" x14ac:dyDescent="0.25">
      <c r="A168" s="2">
        <v>42606</v>
      </c>
      <c r="B168" s="1">
        <v>0.31</v>
      </c>
      <c r="C168" s="2">
        <v>42606</v>
      </c>
      <c r="D168" s="1">
        <v>0.46</v>
      </c>
      <c r="E168" s="2">
        <v>42606</v>
      </c>
      <c r="F168" s="1">
        <v>0.59</v>
      </c>
      <c r="G168" s="2">
        <v>42606</v>
      </c>
      <c r="H168" s="1">
        <v>0.87</v>
      </c>
      <c r="I168" s="2">
        <v>42606</v>
      </c>
      <c r="J168" s="1">
        <v>1.1299999999999999</v>
      </c>
      <c r="K168" s="2">
        <v>42606</v>
      </c>
      <c r="L168" s="1">
        <v>1.4</v>
      </c>
      <c r="M168" s="2">
        <v>42606</v>
      </c>
      <c r="N168" s="1">
        <v>1.56</v>
      </c>
    </row>
    <row r="169" spans="1:14" x14ac:dyDescent="0.25">
      <c r="A169" s="2">
        <v>42607</v>
      </c>
      <c r="B169" s="1">
        <v>0.33</v>
      </c>
      <c r="C169" s="2">
        <v>42607</v>
      </c>
      <c r="D169" s="1">
        <v>0.46</v>
      </c>
      <c r="E169" s="2">
        <v>42607</v>
      </c>
      <c r="F169" s="1">
        <v>0.6</v>
      </c>
      <c r="G169" s="2">
        <v>42607</v>
      </c>
      <c r="H169" s="1">
        <v>0.89</v>
      </c>
      <c r="I169" s="2">
        <v>42607</v>
      </c>
      <c r="J169" s="1">
        <v>1.1599999999999999</v>
      </c>
      <c r="K169" s="2">
        <v>42607</v>
      </c>
      <c r="L169" s="1">
        <v>1.43</v>
      </c>
      <c r="M169" s="2">
        <v>42607</v>
      </c>
      <c r="N169" s="1">
        <v>1.58</v>
      </c>
    </row>
    <row r="170" spans="1:14" x14ac:dyDescent="0.25">
      <c r="A170" s="2">
        <v>42608</v>
      </c>
      <c r="B170" s="1">
        <v>0.34</v>
      </c>
      <c r="C170" s="2">
        <v>42608</v>
      </c>
      <c r="D170" s="1">
        <v>0.47</v>
      </c>
      <c r="E170" s="2">
        <v>42608</v>
      </c>
      <c r="F170" s="1">
        <v>0.62</v>
      </c>
      <c r="G170" s="2">
        <v>42608</v>
      </c>
      <c r="H170" s="1">
        <v>0.96</v>
      </c>
      <c r="I170" s="2">
        <v>42608</v>
      </c>
      <c r="J170" s="1">
        <v>1.23</v>
      </c>
      <c r="K170" s="2">
        <v>42608</v>
      </c>
      <c r="L170" s="1">
        <v>1.49</v>
      </c>
      <c r="M170" s="2">
        <v>42608</v>
      </c>
      <c r="N170" s="1">
        <v>1.62</v>
      </c>
    </row>
    <row r="171" spans="1:14" x14ac:dyDescent="0.25">
      <c r="A171" s="2">
        <v>42611</v>
      </c>
      <c r="B171" s="1">
        <v>0.33</v>
      </c>
      <c r="C171" s="2">
        <v>42611</v>
      </c>
      <c r="D171" s="1">
        <v>0.49</v>
      </c>
      <c r="E171" s="2">
        <v>42611</v>
      </c>
      <c r="F171" s="1">
        <v>0.62</v>
      </c>
      <c r="G171" s="2">
        <v>42611</v>
      </c>
      <c r="H171" s="1">
        <v>0.92</v>
      </c>
      <c r="I171" s="2">
        <v>42611</v>
      </c>
      <c r="J171" s="1">
        <v>1.18</v>
      </c>
      <c r="K171" s="2">
        <v>42611</v>
      </c>
      <c r="L171" s="1">
        <v>1.43</v>
      </c>
      <c r="M171" s="2">
        <v>42611</v>
      </c>
      <c r="N171" s="1">
        <v>1.57</v>
      </c>
    </row>
    <row r="172" spans="1:14" x14ac:dyDescent="0.25">
      <c r="A172" s="2">
        <v>42612</v>
      </c>
      <c r="B172" s="1">
        <v>0.33</v>
      </c>
      <c r="C172" s="2">
        <v>42612</v>
      </c>
      <c r="D172" s="1">
        <v>0.47</v>
      </c>
      <c r="E172" s="2">
        <v>42612</v>
      </c>
      <c r="F172" s="1">
        <v>0.61</v>
      </c>
      <c r="G172" s="2">
        <v>42612</v>
      </c>
      <c r="H172" s="1">
        <v>0.92</v>
      </c>
      <c r="I172" s="2">
        <v>42612</v>
      </c>
      <c r="J172" s="1">
        <v>1.18</v>
      </c>
      <c r="K172" s="2">
        <v>42612</v>
      </c>
      <c r="L172" s="1">
        <v>1.44</v>
      </c>
      <c r="M172" s="2">
        <v>42612</v>
      </c>
      <c r="N172" s="1">
        <v>1.57</v>
      </c>
    </row>
    <row r="173" spans="1:14" x14ac:dyDescent="0.25">
      <c r="A173" s="2">
        <v>42613</v>
      </c>
      <c r="B173" s="1">
        <v>0.33</v>
      </c>
      <c r="C173" s="2">
        <v>42613</v>
      </c>
      <c r="D173" s="1">
        <v>0.47</v>
      </c>
      <c r="E173" s="2">
        <v>42613</v>
      </c>
      <c r="F173" s="1">
        <v>0.61</v>
      </c>
      <c r="G173" s="2">
        <v>42613</v>
      </c>
      <c r="H173" s="1">
        <v>0.92</v>
      </c>
      <c r="I173" s="2">
        <v>42613</v>
      </c>
      <c r="J173" s="1">
        <v>1.19</v>
      </c>
      <c r="K173" s="2">
        <v>42613</v>
      </c>
      <c r="L173" s="1">
        <v>1.45</v>
      </c>
      <c r="M173" s="2">
        <v>42613</v>
      </c>
      <c r="N173" s="1">
        <v>1.58</v>
      </c>
    </row>
    <row r="174" spans="1:14" x14ac:dyDescent="0.25">
      <c r="A174" s="2">
        <v>42614</v>
      </c>
      <c r="B174" s="1">
        <v>0.33</v>
      </c>
      <c r="C174" s="2">
        <v>42614</v>
      </c>
      <c r="D174" s="1">
        <v>0.47</v>
      </c>
      <c r="E174" s="2">
        <v>42614</v>
      </c>
      <c r="F174" s="1">
        <v>0.6</v>
      </c>
      <c r="G174" s="2">
        <v>42614</v>
      </c>
      <c r="H174" s="1">
        <v>0.91</v>
      </c>
      <c r="I174" s="2">
        <v>42614</v>
      </c>
      <c r="J174" s="1">
        <v>1.18</v>
      </c>
      <c r="K174" s="2">
        <v>42614</v>
      </c>
      <c r="L174" s="1">
        <v>1.44</v>
      </c>
      <c r="M174" s="2">
        <v>42614</v>
      </c>
      <c r="N174" s="1">
        <v>1.57</v>
      </c>
    </row>
    <row r="175" spans="1:14" x14ac:dyDescent="0.25">
      <c r="A175" s="2">
        <v>42615</v>
      </c>
      <c r="B175" s="1">
        <v>0.33</v>
      </c>
      <c r="C175" s="2">
        <v>42615</v>
      </c>
      <c r="D175" s="1">
        <v>0.45</v>
      </c>
      <c r="E175" s="2">
        <v>42615</v>
      </c>
      <c r="F175" s="1">
        <v>0.59</v>
      </c>
      <c r="G175" s="2">
        <v>42615</v>
      </c>
      <c r="H175" s="1">
        <v>0.92</v>
      </c>
      <c r="I175" s="2">
        <v>42615</v>
      </c>
      <c r="J175" s="1">
        <v>1.2</v>
      </c>
      <c r="K175" s="2">
        <v>42615</v>
      </c>
      <c r="L175" s="1">
        <v>1.47</v>
      </c>
      <c r="M175" s="2">
        <v>42615</v>
      </c>
      <c r="N175" s="1">
        <v>1.6</v>
      </c>
    </row>
    <row r="176" spans="1:14" x14ac:dyDescent="0.25">
      <c r="A176" s="2">
        <v>42618</v>
      </c>
      <c r="B176" s="1" t="e">
        <f>NA()</f>
        <v>#N/A</v>
      </c>
      <c r="C176" s="2">
        <v>42618</v>
      </c>
      <c r="D176" s="1" t="e">
        <f>NA()</f>
        <v>#N/A</v>
      </c>
      <c r="E176" s="2">
        <v>42618</v>
      </c>
      <c r="F176" s="1" t="e">
        <f>NA()</f>
        <v>#N/A</v>
      </c>
      <c r="G176" s="2">
        <v>42618</v>
      </c>
      <c r="H176" s="1" t="e">
        <f>NA()</f>
        <v>#N/A</v>
      </c>
      <c r="I176" s="2">
        <v>42618</v>
      </c>
      <c r="J176" s="1" t="e">
        <f>NA()</f>
        <v>#N/A</v>
      </c>
      <c r="K176" s="2">
        <v>42618</v>
      </c>
      <c r="L176" s="1" t="e">
        <f>NA()</f>
        <v>#N/A</v>
      </c>
      <c r="M176" s="2">
        <v>42618</v>
      </c>
      <c r="N176" s="1" t="e">
        <f>NA()</f>
        <v>#N/A</v>
      </c>
    </row>
    <row r="177" spans="1:14" x14ac:dyDescent="0.25">
      <c r="A177" s="2">
        <v>42619</v>
      </c>
      <c r="B177" s="1">
        <v>0.32</v>
      </c>
      <c r="C177" s="2">
        <v>42619</v>
      </c>
      <c r="D177" s="1">
        <v>0.45</v>
      </c>
      <c r="E177" s="2">
        <v>42619</v>
      </c>
      <c r="F177" s="1">
        <v>0.56000000000000005</v>
      </c>
      <c r="G177" s="2">
        <v>42619</v>
      </c>
      <c r="H177" s="1">
        <v>0.86</v>
      </c>
      <c r="I177" s="2">
        <v>42619</v>
      </c>
      <c r="J177" s="1">
        <v>1.1299999999999999</v>
      </c>
      <c r="K177" s="2">
        <v>42619</v>
      </c>
      <c r="L177" s="1">
        <v>1.4</v>
      </c>
      <c r="M177" s="2">
        <v>42619</v>
      </c>
      <c r="N177" s="1">
        <v>1.55</v>
      </c>
    </row>
    <row r="178" spans="1:14" x14ac:dyDescent="0.25">
      <c r="A178" s="2">
        <v>42620</v>
      </c>
      <c r="B178" s="1">
        <v>0.34</v>
      </c>
      <c r="C178" s="2">
        <v>42620</v>
      </c>
      <c r="D178" s="1">
        <v>0.49</v>
      </c>
      <c r="E178" s="2">
        <v>42620</v>
      </c>
      <c r="F178" s="1">
        <v>0.56999999999999995</v>
      </c>
      <c r="G178" s="2">
        <v>42620</v>
      </c>
      <c r="H178" s="1">
        <v>0.86</v>
      </c>
      <c r="I178" s="2">
        <v>42620</v>
      </c>
      <c r="J178" s="1">
        <v>1.1200000000000001</v>
      </c>
      <c r="K178" s="2">
        <v>42620</v>
      </c>
      <c r="L178" s="1">
        <v>1.39</v>
      </c>
      <c r="M178" s="2">
        <v>42620</v>
      </c>
      <c r="N178" s="1">
        <v>1.54</v>
      </c>
    </row>
    <row r="179" spans="1:14" x14ac:dyDescent="0.25">
      <c r="A179" s="2">
        <v>42621</v>
      </c>
      <c r="B179" s="1">
        <v>0.35</v>
      </c>
      <c r="C179" s="2">
        <v>42621</v>
      </c>
      <c r="D179" s="1">
        <v>0.5</v>
      </c>
      <c r="E179" s="2">
        <v>42621</v>
      </c>
      <c r="F179" s="1">
        <v>0.56999999999999995</v>
      </c>
      <c r="G179" s="2">
        <v>42621</v>
      </c>
      <c r="H179" s="1">
        <v>0.91</v>
      </c>
      <c r="I179" s="2">
        <v>42621</v>
      </c>
      <c r="J179" s="1">
        <v>1.19</v>
      </c>
      <c r="K179" s="2">
        <v>42621</v>
      </c>
      <c r="L179" s="1">
        <v>1.46</v>
      </c>
      <c r="M179" s="2">
        <v>42621</v>
      </c>
      <c r="N179" s="1">
        <v>1.61</v>
      </c>
    </row>
    <row r="180" spans="1:14" x14ac:dyDescent="0.25">
      <c r="A180" s="2">
        <v>42622</v>
      </c>
      <c r="B180" s="1">
        <v>0.35</v>
      </c>
      <c r="C180" s="2">
        <v>42622</v>
      </c>
      <c r="D180" s="1">
        <v>0.51</v>
      </c>
      <c r="E180" s="2">
        <v>42622</v>
      </c>
      <c r="F180" s="1">
        <v>0.57999999999999996</v>
      </c>
      <c r="G180" s="2">
        <v>42622</v>
      </c>
      <c r="H180" s="1">
        <v>0.93</v>
      </c>
      <c r="I180" s="2">
        <v>42622</v>
      </c>
      <c r="J180" s="1">
        <v>1.23</v>
      </c>
      <c r="K180" s="2">
        <v>42622</v>
      </c>
      <c r="L180" s="1">
        <v>1.51</v>
      </c>
      <c r="M180" s="2">
        <v>42622</v>
      </c>
      <c r="N180" s="1">
        <v>1.67</v>
      </c>
    </row>
    <row r="181" spans="1:14" x14ac:dyDescent="0.25">
      <c r="A181" s="2">
        <v>42625</v>
      </c>
      <c r="B181" s="1">
        <v>0.37</v>
      </c>
      <c r="C181" s="2">
        <v>42625</v>
      </c>
      <c r="D181" s="1">
        <v>0.53</v>
      </c>
      <c r="E181" s="2">
        <v>42625</v>
      </c>
      <c r="F181" s="1">
        <v>0.56999999999999995</v>
      </c>
      <c r="G181" s="2">
        <v>42625</v>
      </c>
      <c r="H181" s="1">
        <v>0.92</v>
      </c>
      <c r="I181" s="2">
        <v>42625</v>
      </c>
      <c r="J181" s="1">
        <v>1.21</v>
      </c>
      <c r="K181" s="2">
        <v>42625</v>
      </c>
      <c r="L181" s="1">
        <v>1.5</v>
      </c>
      <c r="M181" s="2">
        <v>42625</v>
      </c>
      <c r="N181" s="1">
        <v>1.68</v>
      </c>
    </row>
    <row r="182" spans="1:14" x14ac:dyDescent="0.25">
      <c r="A182" s="2">
        <v>42626</v>
      </c>
      <c r="B182" s="1">
        <v>0.36</v>
      </c>
      <c r="C182" s="2">
        <v>42626</v>
      </c>
      <c r="D182" s="1">
        <v>0.54</v>
      </c>
      <c r="E182" s="2">
        <v>42626</v>
      </c>
      <c r="F182" s="1">
        <v>0.63</v>
      </c>
      <c r="G182" s="2">
        <v>42626</v>
      </c>
      <c r="H182" s="1">
        <v>0.95</v>
      </c>
      <c r="I182" s="2">
        <v>42626</v>
      </c>
      <c r="J182" s="1">
        <v>1.26</v>
      </c>
      <c r="K182" s="2">
        <v>42626</v>
      </c>
      <c r="L182" s="1">
        <v>1.56</v>
      </c>
      <c r="M182" s="2">
        <v>42626</v>
      </c>
      <c r="N182" s="1">
        <v>1.73</v>
      </c>
    </row>
    <row r="183" spans="1:14" x14ac:dyDescent="0.25">
      <c r="A183" s="2">
        <v>42627</v>
      </c>
      <c r="B183" s="1">
        <v>0.33</v>
      </c>
      <c r="C183" s="2">
        <v>42627</v>
      </c>
      <c r="D183" s="1">
        <v>0.52</v>
      </c>
      <c r="E183" s="2">
        <v>42627</v>
      </c>
      <c r="F183" s="1">
        <v>0.62</v>
      </c>
      <c r="G183" s="2">
        <v>42627</v>
      </c>
      <c r="H183" s="1">
        <v>0.9</v>
      </c>
      <c r="I183" s="2">
        <v>42627</v>
      </c>
      <c r="J183" s="1">
        <v>1.21</v>
      </c>
      <c r="K183" s="2">
        <v>42627</v>
      </c>
      <c r="L183" s="1">
        <v>1.52</v>
      </c>
      <c r="M183" s="2">
        <v>42627</v>
      </c>
      <c r="N183" s="1">
        <v>1.7</v>
      </c>
    </row>
    <row r="184" spans="1:14" x14ac:dyDescent="0.25">
      <c r="A184" s="2">
        <v>42628</v>
      </c>
      <c r="B184" s="1">
        <v>0.28999999999999998</v>
      </c>
      <c r="C184" s="2">
        <v>42628</v>
      </c>
      <c r="D184" s="1">
        <v>0.49</v>
      </c>
      <c r="E184" s="2">
        <v>42628</v>
      </c>
      <c r="F184" s="1">
        <v>0.6</v>
      </c>
      <c r="G184" s="2">
        <v>42628</v>
      </c>
      <c r="H184" s="1">
        <v>0.87</v>
      </c>
      <c r="I184" s="2">
        <v>42628</v>
      </c>
      <c r="J184" s="1">
        <v>1.2</v>
      </c>
      <c r="K184" s="2">
        <v>42628</v>
      </c>
      <c r="L184" s="1">
        <v>1.51</v>
      </c>
      <c r="M184" s="2">
        <v>42628</v>
      </c>
      <c r="N184" s="1">
        <v>1.71</v>
      </c>
    </row>
    <row r="185" spans="1:14" x14ac:dyDescent="0.25">
      <c r="A185" s="2">
        <v>42629</v>
      </c>
      <c r="B185" s="1">
        <v>0.3</v>
      </c>
      <c r="C185" s="2">
        <v>42629</v>
      </c>
      <c r="D185" s="1">
        <v>0.5</v>
      </c>
      <c r="E185" s="2">
        <v>42629</v>
      </c>
      <c r="F185" s="1">
        <v>0.61</v>
      </c>
      <c r="G185" s="2">
        <v>42629</v>
      </c>
      <c r="H185" s="1">
        <v>0.91</v>
      </c>
      <c r="I185" s="2">
        <v>42629</v>
      </c>
      <c r="J185" s="1">
        <v>1.21</v>
      </c>
      <c r="K185" s="2">
        <v>42629</v>
      </c>
      <c r="L185" s="1">
        <v>1.51</v>
      </c>
      <c r="M185" s="2">
        <v>42629</v>
      </c>
      <c r="N185" s="1">
        <v>1.7</v>
      </c>
    </row>
    <row r="186" spans="1:14" x14ac:dyDescent="0.25">
      <c r="A186" s="2">
        <v>42632</v>
      </c>
      <c r="B186" s="1">
        <v>0.3</v>
      </c>
      <c r="C186" s="2">
        <v>42632</v>
      </c>
      <c r="D186" s="1">
        <v>0.48</v>
      </c>
      <c r="E186" s="2">
        <v>42632</v>
      </c>
      <c r="F186" s="1">
        <v>0.6</v>
      </c>
      <c r="G186" s="2">
        <v>42632</v>
      </c>
      <c r="H186" s="1">
        <v>0.92</v>
      </c>
      <c r="I186" s="2">
        <v>42632</v>
      </c>
      <c r="J186" s="1">
        <v>1.22</v>
      </c>
      <c r="K186" s="2">
        <v>42632</v>
      </c>
      <c r="L186" s="1">
        <v>1.52</v>
      </c>
      <c r="M186" s="2">
        <v>42632</v>
      </c>
      <c r="N186" s="1">
        <v>1.7</v>
      </c>
    </row>
    <row r="187" spans="1:14" x14ac:dyDescent="0.25">
      <c r="A187" s="2">
        <v>42633</v>
      </c>
      <c r="B187" s="1">
        <v>0.3</v>
      </c>
      <c r="C187" s="2">
        <v>42633</v>
      </c>
      <c r="D187" s="1">
        <v>0.49</v>
      </c>
      <c r="E187" s="2">
        <v>42633</v>
      </c>
      <c r="F187" s="1">
        <v>0.61</v>
      </c>
      <c r="G187" s="2">
        <v>42633</v>
      </c>
      <c r="H187" s="1">
        <v>0.93</v>
      </c>
      <c r="I187" s="2">
        <v>42633</v>
      </c>
      <c r="J187" s="1">
        <v>1.2</v>
      </c>
      <c r="K187" s="2">
        <v>42633</v>
      </c>
      <c r="L187" s="1">
        <v>1.5</v>
      </c>
      <c r="M187" s="2">
        <v>42633</v>
      </c>
      <c r="N187" s="1">
        <v>1.69</v>
      </c>
    </row>
    <row r="188" spans="1:14" x14ac:dyDescent="0.25">
      <c r="A188" s="2">
        <v>42634</v>
      </c>
      <c r="B188" s="1">
        <v>0.22</v>
      </c>
      <c r="C188" s="2">
        <v>42634</v>
      </c>
      <c r="D188" s="1">
        <v>0.44</v>
      </c>
      <c r="E188" s="2">
        <v>42634</v>
      </c>
      <c r="F188" s="1">
        <v>0.61</v>
      </c>
      <c r="G188" s="2">
        <v>42634</v>
      </c>
      <c r="H188" s="1">
        <v>0.92</v>
      </c>
      <c r="I188" s="2">
        <v>42634</v>
      </c>
      <c r="J188" s="1">
        <v>1.2</v>
      </c>
      <c r="K188" s="2">
        <v>42634</v>
      </c>
      <c r="L188" s="1">
        <v>1.48</v>
      </c>
      <c r="M188" s="2">
        <v>42634</v>
      </c>
      <c r="N188" s="1">
        <v>1.66</v>
      </c>
    </row>
    <row r="189" spans="1:14" x14ac:dyDescent="0.25">
      <c r="A189" s="2">
        <v>42635</v>
      </c>
      <c r="B189" s="1">
        <v>0.18</v>
      </c>
      <c r="C189" s="2">
        <v>42635</v>
      </c>
      <c r="D189" s="1">
        <v>0.39</v>
      </c>
      <c r="E189" s="2">
        <v>42635</v>
      </c>
      <c r="F189" s="1">
        <v>0.6</v>
      </c>
      <c r="G189" s="2">
        <v>42635</v>
      </c>
      <c r="H189" s="1">
        <v>0.91</v>
      </c>
      <c r="I189" s="2">
        <v>42635</v>
      </c>
      <c r="J189" s="1">
        <v>1.18</v>
      </c>
      <c r="K189" s="2">
        <v>42635</v>
      </c>
      <c r="L189" s="1">
        <v>1.46</v>
      </c>
      <c r="M189" s="2">
        <v>42635</v>
      </c>
      <c r="N189" s="1">
        <v>1.63</v>
      </c>
    </row>
    <row r="190" spans="1:14" x14ac:dyDescent="0.25">
      <c r="A190" s="2">
        <v>42636</v>
      </c>
      <c r="B190" s="1">
        <v>0.18</v>
      </c>
      <c r="C190" s="2">
        <v>42636</v>
      </c>
      <c r="D190" s="1">
        <v>0.4</v>
      </c>
      <c r="E190" s="2">
        <v>42636</v>
      </c>
      <c r="F190" s="1">
        <v>0.6</v>
      </c>
      <c r="G190" s="2">
        <v>42636</v>
      </c>
      <c r="H190" s="1">
        <v>0.9</v>
      </c>
      <c r="I190" s="2">
        <v>42636</v>
      </c>
      <c r="J190" s="1">
        <v>1.1599999999999999</v>
      </c>
      <c r="K190" s="2">
        <v>42636</v>
      </c>
      <c r="L190" s="1">
        <v>1.44</v>
      </c>
      <c r="M190" s="2">
        <v>42636</v>
      </c>
      <c r="N190" s="1">
        <v>1.62</v>
      </c>
    </row>
    <row r="191" spans="1:14" x14ac:dyDescent="0.25">
      <c r="A191" s="2">
        <v>42639</v>
      </c>
      <c r="B191" s="1">
        <v>0.25</v>
      </c>
      <c r="C191" s="2">
        <v>42639</v>
      </c>
      <c r="D191" s="1">
        <v>0.42</v>
      </c>
      <c r="E191" s="2">
        <v>42639</v>
      </c>
      <c r="F191" s="1">
        <v>0.57999999999999996</v>
      </c>
      <c r="G191" s="2">
        <v>42639</v>
      </c>
      <c r="H191" s="1">
        <v>0.87</v>
      </c>
      <c r="I191" s="2">
        <v>42639</v>
      </c>
      <c r="J191" s="1">
        <v>1.1299999999999999</v>
      </c>
      <c r="K191" s="2">
        <v>42639</v>
      </c>
      <c r="L191" s="1">
        <v>1.41</v>
      </c>
      <c r="M191" s="2">
        <v>42639</v>
      </c>
      <c r="N191" s="1">
        <v>1.59</v>
      </c>
    </row>
    <row r="192" spans="1:14" x14ac:dyDescent="0.25">
      <c r="A192" s="2">
        <v>42640</v>
      </c>
      <c r="B192" s="1">
        <v>0.26</v>
      </c>
      <c r="C192" s="2">
        <v>42640</v>
      </c>
      <c r="D192" s="1">
        <v>0.42</v>
      </c>
      <c r="E192" s="2">
        <v>42640</v>
      </c>
      <c r="F192" s="1">
        <v>0.57999999999999996</v>
      </c>
      <c r="G192" s="2">
        <v>42640</v>
      </c>
      <c r="H192" s="1">
        <v>0.86</v>
      </c>
      <c r="I192" s="2">
        <v>42640</v>
      </c>
      <c r="J192" s="1">
        <v>1.1200000000000001</v>
      </c>
      <c r="K192" s="2">
        <v>42640</v>
      </c>
      <c r="L192" s="1">
        <v>1.39</v>
      </c>
      <c r="M192" s="2">
        <v>42640</v>
      </c>
      <c r="N192" s="1">
        <v>1.56</v>
      </c>
    </row>
    <row r="193" spans="1:14" x14ac:dyDescent="0.25">
      <c r="A193" s="2">
        <v>42641</v>
      </c>
      <c r="B193" s="1">
        <v>0.27</v>
      </c>
      <c r="C193" s="2">
        <v>42641</v>
      </c>
      <c r="D193" s="1">
        <v>0.44</v>
      </c>
      <c r="E193" s="2">
        <v>42641</v>
      </c>
      <c r="F193" s="1">
        <v>0.6</v>
      </c>
      <c r="G193" s="2">
        <v>42641</v>
      </c>
      <c r="H193" s="1">
        <v>0.87</v>
      </c>
      <c r="I193" s="2">
        <v>42641</v>
      </c>
      <c r="J193" s="1">
        <v>1.1299999999999999</v>
      </c>
      <c r="K193" s="2">
        <v>42641</v>
      </c>
      <c r="L193" s="1">
        <v>1.41</v>
      </c>
      <c r="M193" s="2">
        <v>42641</v>
      </c>
      <c r="N193" s="1">
        <v>1.57</v>
      </c>
    </row>
    <row r="194" spans="1:14" x14ac:dyDescent="0.25">
      <c r="A194" s="2">
        <v>42642</v>
      </c>
      <c r="B194" s="1">
        <v>0.26</v>
      </c>
      <c r="C194" s="2">
        <v>42642</v>
      </c>
      <c r="D194" s="1">
        <v>0.43</v>
      </c>
      <c r="E194" s="2">
        <v>42642</v>
      </c>
      <c r="F194" s="1">
        <v>0.59</v>
      </c>
      <c r="G194" s="2">
        <v>42642</v>
      </c>
      <c r="H194" s="1">
        <v>0.85</v>
      </c>
      <c r="I194" s="2">
        <v>42642</v>
      </c>
      <c r="J194" s="1">
        <v>1.1200000000000001</v>
      </c>
      <c r="K194" s="2">
        <v>42642</v>
      </c>
      <c r="L194" s="1">
        <v>1.39</v>
      </c>
      <c r="M194" s="2">
        <v>42642</v>
      </c>
      <c r="N194" s="1">
        <v>1.56</v>
      </c>
    </row>
    <row r="195" spans="1:14" x14ac:dyDescent="0.25">
      <c r="A195" s="2">
        <v>42643</v>
      </c>
      <c r="B195" s="1">
        <v>0.28999999999999998</v>
      </c>
      <c r="C195" s="2">
        <v>42643</v>
      </c>
      <c r="D195" s="1">
        <v>0.45</v>
      </c>
      <c r="E195" s="2">
        <v>42643</v>
      </c>
      <c r="F195" s="1">
        <v>0.59</v>
      </c>
      <c r="G195" s="2">
        <v>42643</v>
      </c>
      <c r="H195" s="1">
        <v>0.88</v>
      </c>
      <c r="I195" s="2">
        <v>42643</v>
      </c>
      <c r="J195" s="1">
        <v>1.1399999999999999</v>
      </c>
      <c r="K195" s="2">
        <v>42643</v>
      </c>
      <c r="L195" s="1">
        <v>1.42</v>
      </c>
      <c r="M195" s="2">
        <v>42643</v>
      </c>
      <c r="N195" s="1">
        <v>1.6</v>
      </c>
    </row>
    <row r="196" spans="1:14" x14ac:dyDescent="0.25">
      <c r="A196" s="2">
        <v>42646</v>
      </c>
      <c r="B196" s="1">
        <v>0.32</v>
      </c>
      <c r="C196" s="2">
        <v>42646</v>
      </c>
      <c r="D196" s="1">
        <v>0.48</v>
      </c>
      <c r="E196" s="2">
        <v>42646</v>
      </c>
      <c r="F196" s="1">
        <v>0.63</v>
      </c>
      <c r="G196" s="2">
        <v>42646</v>
      </c>
      <c r="H196" s="1">
        <v>0.91</v>
      </c>
      <c r="I196" s="2">
        <v>42646</v>
      </c>
      <c r="J196" s="1">
        <v>1.18</v>
      </c>
      <c r="K196" s="2">
        <v>42646</v>
      </c>
      <c r="L196" s="1">
        <v>1.46</v>
      </c>
      <c r="M196" s="2">
        <v>42646</v>
      </c>
      <c r="N196" s="1">
        <v>1.63</v>
      </c>
    </row>
    <row r="197" spans="1:14" x14ac:dyDescent="0.25">
      <c r="A197" s="2">
        <v>42647</v>
      </c>
      <c r="B197" s="1">
        <v>0.33</v>
      </c>
      <c r="C197" s="2">
        <v>42647</v>
      </c>
      <c r="D197" s="1">
        <v>0.48</v>
      </c>
      <c r="E197" s="2">
        <v>42647</v>
      </c>
      <c r="F197" s="1">
        <v>0.64</v>
      </c>
      <c r="G197" s="2">
        <v>42647</v>
      </c>
      <c r="H197" s="1">
        <v>0.95</v>
      </c>
      <c r="I197" s="2">
        <v>42647</v>
      </c>
      <c r="J197" s="1">
        <v>1.22</v>
      </c>
      <c r="K197" s="2">
        <v>42647</v>
      </c>
      <c r="L197" s="1">
        <v>1.51</v>
      </c>
      <c r="M197" s="2">
        <v>42647</v>
      </c>
      <c r="N197" s="1">
        <v>1.69</v>
      </c>
    </row>
    <row r="198" spans="1:14" x14ac:dyDescent="0.25">
      <c r="A198" s="2">
        <v>42648</v>
      </c>
      <c r="B198" s="1">
        <v>0.32</v>
      </c>
      <c r="C198" s="2">
        <v>42648</v>
      </c>
      <c r="D198" s="1">
        <v>0.48</v>
      </c>
      <c r="E198" s="2">
        <v>42648</v>
      </c>
      <c r="F198" s="1">
        <v>0.65</v>
      </c>
      <c r="G198" s="2">
        <v>42648</v>
      </c>
      <c r="H198" s="1">
        <v>0.98</v>
      </c>
      <c r="I198" s="2">
        <v>42648</v>
      </c>
      <c r="J198" s="1">
        <v>1.26</v>
      </c>
      <c r="K198" s="2">
        <v>42648</v>
      </c>
      <c r="L198" s="1">
        <v>1.54</v>
      </c>
      <c r="M198" s="2">
        <v>42648</v>
      </c>
      <c r="N198" s="1">
        <v>1.72</v>
      </c>
    </row>
    <row r="199" spans="1:14" x14ac:dyDescent="0.25">
      <c r="A199" s="2">
        <v>42649</v>
      </c>
      <c r="B199" s="1">
        <v>0.33</v>
      </c>
      <c r="C199" s="2">
        <v>42649</v>
      </c>
      <c r="D199" s="1">
        <v>0.46</v>
      </c>
      <c r="E199" s="2">
        <v>42649</v>
      </c>
      <c r="F199" s="1">
        <v>0.65</v>
      </c>
      <c r="G199" s="2">
        <v>42649</v>
      </c>
      <c r="H199" s="1">
        <v>1</v>
      </c>
      <c r="I199" s="2">
        <v>42649</v>
      </c>
      <c r="J199" s="1">
        <v>1.28</v>
      </c>
      <c r="K199" s="2">
        <v>42649</v>
      </c>
      <c r="L199" s="1">
        <v>1.58</v>
      </c>
      <c r="M199" s="2">
        <v>42649</v>
      </c>
      <c r="N199" s="1">
        <v>1.75</v>
      </c>
    </row>
    <row r="200" spans="1:14" x14ac:dyDescent="0.25">
      <c r="A200" s="2">
        <v>42650</v>
      </c>
      <c r="B200" s="1">
        <v>0.33</v>
      </c>
      <c r="C200" s="2">
        <v>42650</v>
      </c>
      <c r="D200" s="1">
        <v>0.46</v>
      </c>
      <c r="E200" s="2">
        <v>42650</v>
      </c>
      <c r="F200" s="1">
        <v>0.66</v>
      </c>
      <c r="G200" s="2">
        <v>42650</v>
      </c>
      <c r="H200" s="1">
        <v>0.99</v>
      </c>
      <c r="I200" s="2">
        <v>42650</v>
      </c>
      <c r="J200" s="1">
        <v>1.26</v>
      </c>
      <c r="K200" s="2">
        <v>42650</v>
      </c>
      <c r="L200" s="1">
        <v>1.55</v>
      </c>
      <c r="M200" s="2">
        <v>42650</v>
      </c>
      <c r="N200" s="1">
        <v>1.73</v>
      </c>
    </row>
    <row r="201" spans="1:14" x14ac:dyDescent="0.25">
      <c r="A201" s="2">
        <v>42653</v>
      </c>
      <c r="B201" s="1" t="e">
        <f>NA()</f>
        <v>#N/A</v>
      </c>
      <c r="C201" s="2">
        <v>42653</v>
      </c>
      <c r="D201" s="1" t="e">
        <f>NA()</f>
        <v>#N/A</v>
      </c>
      <c r="E201" s="2">
        <v>42653</v>
      </c>
      <c r="F201" s="1" t="e">
        <f>NA()</f>
        <v>#N/A</v>
      </c>
      <c r="G201" s="2">
        <v>42653</v>
      </c>
      <c r="H201" s="1" t="e">
        <f>NA()</f>
        <v>#N/A</v>
      </c>
      <c r="I201" s="2">
        <v>42653</v>
      </c>
      <c r="J201" s="1" t="e">
        <f>NA()</f>
        <v>#N/A</v>
      </c>
      <c r="K201" s="2">
        <v>42653</v>
      </c>
      <c r="L201" s="1" t="e">
        <f>NA()</f>
        <v>#N/A</v>
      </c>
      <c r="M201" s="2">
        <v>42653</v>
      </c>
      <c r="N201" s="1" t="e">
        <f>NA()</f>
        <v>#N/A</v>
      </c>
    </row>
    <row r="202" spans="1:14" x14ac:dyDescent="0.25">
      <c r="A202" s="2">
        <v>42654</v>
      </c>
      <c r="B202" s="1">
        <v>0.35</v>
      </c>
      <c r="C202" s="2">
        <v>42654</v>
      </c>
      <c r="D202" s="1">
        <v>0.48</v>
      </c>
      <c r="E202" s="2">
        <v>42654</v>
      </c>
      <c r="F202" s="1">
        <v>0.69</v>
      </c>
      <c r="G202" s="2">
        <v>42654</v>
      </c>
      <c r="H202" s="1">
        <v>1.03</v>
      </c>
      <c r="I202" s="2">
        <v>42654</v>
      </c>
      <c r="J202" s="1">
        <v>1.3</v>
      </c>
      <c r="K202" s="2">
        <v>42654</v>
      </c>
      <c r="L202" s="1">
        <v>1.58</v>
      </c>
      <c r="M202" s="2">
        <v>42654</v>
      </c>
      <c r="N202" s="1">
        <v>1.77</v>
      </c>
    </row>
    <row r="203" spans="1:14" x14ac:dyDescent="0.25">
      <c r="A203" s="2">
        <v>42655</v>
      </c>
      <c r="B203" s="1">
        <v>0.37</v>
      </c>
      <c r="C203" s="2">
        <v>42655</v>
      </c>
      <c r="D203" s="1">
        <v>0.49</v>
      </c>
      <c r="E203" s="2">
        <v>42655</v>
      </c>
      <c r="F203" s="1">
        <v>0.68</v>
      </c>
      <c r="G203" s="2">
        <v>42655</v>
      </c>
      <c r="H203" s="1">
        <v>0.99</v>
      </c>
      <c r="I203" s="2">
        <v>42655</v>
      </c>
      <c r="J203" s="1">
        <v>1.31</v>
      </c>
      <c r="K203" s="2">
        <v>42655</v>
      </c>
      <c r="L203" s="1">
        <v>1.6</v>
      </c>
      <c r="M203" s="2">
        <v>42655</v>
      </c>
      <c r="N203" s="1">
        <v>1.79</v>
      </c>
    </row>
    <row r="204" spans="1:14" x14ac:dyDescent="0.25">
      <c r="A204" s="2">
        <v>42656</v>
      </c>
      <c r="B204" s="1">
        <v>0.3</v>
      </c>
      <c r="C204" s="2">
        <v>42656</v>
      </c>
      <c r="D204" s="1">
        <v>0.45</v>
      </c>
      <c r="E204" s="2">
        <v>42656</v>
      </c>
      <c r="F204" s="1">
        <v>0.66</v>
      </c>
      <c r="G204" s="2">
        <v>42656</v>
      </c>
      <c r="H204" s="1">
        <v>1</v>
      </c>
      <c r="I204" s="2">
        <v>42656</v>
      </c>
      <c r="J204" s="1">
        <v>1.27</v>
      </c>
      <c r="K204" s="2">
        <v>42656</v>
      </c>
      <c r="L204" s="1">
        <v>1.56</v>
      </c>
      <c r="M204" s="2">
        <v>42656</v>
      </c>
      <c r="N204" s="1">
        <v>1.75</v>
      </c>
    </row>
    <row r="205" spans="1:14" x14ac:dyDescent="0.25">
      <c r="A205" s="2">
        <v>42657</v>
      </c>
      <c r="B205" s="1">
        <v>0.32</v>
      </c>
      <c r="C205" s="2">
        <v>42657</v>
      </c>
      <c r="D205" s="1">
        <v>0.46</v>
      </c>
      <c r="E205" s="2">
        <v>42657</v>
      </c>
      <c r="F205" s="1">
        <v>0.66</v>
      </c>
      <c r="G205" s="2">
        <v>42657</v>
      </c>
      <c r="H205" s="1">
        <v>1</v>
      </c>
      <c r="I205" s="2">
        <v>42657</v>
      </c>
      <c r="J205" s="1">
        <v>1.28</v>
      </c>
      <c r="K205" s="2">
        <v>42657</v>
      </c>
      <c r="L205" s="1">
        <v>1.58</v>
      </c>
      <c r="M205" s="2">
        <v>42657</v>
      </c>
      <c r="N205" s="1">
        <v>1.8</v>
      </c>
    </row>
    <row r="206" spans="1:14" x14ac:dyDescent="0.25">
      <c r="A206" s="2">
        <v>42660</v>
      </c>
      <c r="B206" s="1">
        <v>0.34</v>
      </c>
      <c r="C206" s="2">
        <v>42660</v>
      </c>
      <c r="D206" s="1">
        <v>0.47</v>
      </c>
      <c r="E206" s="2">
        <v>42660</v>
      </c>
      <c r="F206" s="1">
        <v>0.65</v>
      </c>
      <c r="G206" s="2">
        <v>42660</v>
      </c>
      <c r="H206" s="1">
        <v>0.98</v>
      </c>
      <c r="I206" s="2">
        <v>42660</v>
      </c>
      <c r="J206" s="1">
        <v>1.26</v>
      </c>
      <c r="K206" s="2">
        <v>42660</v>
      </c>
      <c r="L206" s="1">
        <v>1.56</v>
      </c>
      <c r="M206" s="2">
        <v>42660</v>
      </c>
      <c r="N206" s="1">
        <v>1.77</v>
      </c>
    </row>
    <row r="207" spans="1:14" x14ac:dyDescent="0.25">
      <c r="A207" s="2">
        <v>42661</v>
      </c>
      <c r="B207" s="1">
        <v>0.34</v>
      </c>
      <c r="C207" s="2">
        <v>42661</v>
      </c>
      <c r="D207" s="1">
        <v>0.47</v>
      </c>
      <c r="E207" s="2">
        <v>42661</v>
      </c>
      <c r="F207" s="1">
        <v>0.66</v>
      </c>
      <c r="G207" s="2">
        <v>42661</v>
      </c>
      <c r="H207" s="1">
        <v>0.96</v>
      </c>
      <c r="I207" s="2">
        <v>42661</v>
      </c>
      <c r="J207" s="1">
        <v>1.24</v>
      </c>
      <c r="K207" s="2">
        <v>42661</v>
      </c>
      <c r="L207" s="1">
        <v>1.54</v>
      </c>
      <c r="M207" s="2">
        <v>42661</v>
      </c>
      <c r="N207" s="1">
        <v>1.75</v>
      </c>
    </row>
    <row r="208" spans="1:14" x14ac:dyDescent="0.25">
      <c r="A208" s="2">
        <v>42662</v>
      </c>
      <c r="B208" s="1">
        <v>0.35</v>
      </c>
      <c r="C208" s="2">
        <v>42662</v>
      </c>
      <c r="D208" s="1">
        <v>0.48</v>
      </c>
      <c r="E208" s="2">
        <v>42662</v>
      </c>
      <c r="F208" s="1">
        <v>0.65</v>
      </c>
      <c r="G208" s="2">
        <v>42662</v>
      </c>
      <c r="H208" s="1">
        <v>0.96</v>
      </c>
      <c r="I208" s="2">
        <v>42662</v>
      </c>
      <c r="J208" s="1">
        <v>1.24</v>
      </c>
      <c r="K208" s="2">
        <v>42662</v>
      </c>
      <c r="L208" s="1">
        <v>1.54</v>
      </c>
      <c r="M208" s="2">
        <v>42662</v>
      </c>
      <c r="N208" s="1">
        <v>1.76</v>
      </c>
    </row>
    <row r="209" spans="1:14" x14ac:dyDescent="0.25">
      <c r="A209" s="2">
        <v>42663</v>
      </c>
      <c r="B209" s="1">
        <v>0.35</v>
      </c>
      <c r="C209" s="2">
        <v>42663</v>
      </c>
      <c r="D209" s="1">
        <v>0.48</v>
      </c>
      <c r="E209" s="2">
        <v>42663</v>
      </c>
      <c r="F209" s="1">
        <v>0.66</v>
      </c>
      <c r="G209" s="2">
        <v>42663</v>
      </c>
      <c r="H209" s="1">
        <v>0.98</v>
      </c>
      <c r="I209" s="2">
        <v>42663</v>
      </c>
      <c r="J209" s="1">
        <v>1.26</v>
      </c>
      <c r="K209" s="2">
        <v>42663</v>
      </c>
      <c r="L209" s="1">
        <v>1.55</v>
      </c>
      <c r="M209" s="2">
        <v>42663</v>
      </c>
      <c r="N209" s="1">
        <v>1.76</v>
      </c>
    </row>
    <row r="210" spans="1:14" x14ac:dyDescent="0.25">
      <c r="A210" s="2">
        <v>42664</v>
      </c>
      <c r="B210" s="1">
        <v>0.34</v>
      </c>
      <c r="C210" s="2">
        <v>42664</v>
      </c>
      <c r="D210" s="1">
        <v>0.47</v>
      </c>
      <c r="E210" s="2">
        <v>42664</v>
      </c>
      <c r="F210" s="1">
        <v>0.66</v>
      </c>
      <c r="G210" s="2">
        <v>42664</v>
      </c>
      <c r="H210" s="1">
        <v>0.98</v>
      </c>
      <c r="I210" s="2">
        <v>42664</v>
      </c>
      <c r="J210" s="1">
        <v>1.25</v>
      </c>
      <c r="K210" s="2">
        <v>42664</v>
      </c>
      <c r="L210" s="1">
        <v>1.53</v>
      </c>
      <c r="M210" s="2">
        <v>42664</v>
      </c>
      <c r="N210" s="1">
        <v>1.74</v>
      </c>
    </row>
    <row r="211" spans="1:14" x14ac:dyDescent="0.25">
      <c r="A211" s="2">
        <v>42667</v>
      </c>
      <c r="B211" s="1">
        <v>0.33</v>
      </c>
      <c r="C211" s="2">
        <v>42667</v>
      </c>
      <c r="D211" s="1">
        <v>0.46</v>
      </c>
      <c r="E211" s="2">
        <v>42667</v>
      </c>
      <c r="F211" s="1">
        <v>0.66</v>
      </c>
      <c r="G211" s="2">
        <v>42667</v>
      </c>
      <c r="H211" s="1">
        <v>1</v>
      </c>
      <c r="I211" s="2">
        <v>42667</v>
      </c>
      <c r="J211" s="1">
        <v>1.27</v>
      </c>
      <c r="K211" s="2">
        <v>42667</v>
      </c>
      <c r="L211" s="1">
        <v>1.56</v>
      </c>
      <c r="M211" s="2">
        <v>42667</v>
      </c>
      <c r="N211" s="1">
        <v>1.77</v>
      </c>
    </row>
    <row r="212" spans="1:14" x14ac:dyDescent="0.25">
      <c r="A212" s="2">
        <v>42668</v>
      </c>
      <c r="B212" s="1">
        <v>0.34</v>
      </c>
      <c r="C212" s="2">
        <v>42668</v>
      </c>
      <c r="D212" s="1">
        <v>0.49</v>
      </c>
      <c r="E212" s="2">
        <v>42668</v>
      </c>
      <c r="F212" s="1">
        <v>0.66</v>
      </c>
      <c r="G212" s="2">
        <v>42668</v>
      </c>
      <c r="H212" s="1">
        <v>1</v>
      </c>
      <c r="I212" s="2">
        <v>42668</v>
      </c>
      <c r="J212" s="1">
        <v>1.29</v>
      </c>
      <c r="K212" s="2">
        <v>42668</v>
      </c>
      <c r="L212" s="1">
        <v>1.56</v>
      </c>
      <c r="M212" s="2">
        <v>42668</v>
      </c>
      <c r="N212" s="1">
        <v>1.77</v>
      </c>
    </row>
    <row r="213" spans="1:14" x14ac:dyDescent="0.25">
      <c r="A213" s="2">
        <v>42669</v>
      </c>
      <c r="B213" s="1">
        <v>0.33</v>
      </c>
      <c r="C213" s="2">
        <v>42669</v>
      </c>
      <c r="D213" s="1">
        <v>0.49</v>
      </c>
      <c r="E213" s="2">
        <v>42669</v>
      </c>
      <c r="F213" s="1">
        <v>0.67</v>
      </c>
      <c r="G213" s="2">
        <v>42669</v>
      </c>
      <c r="H213" s="1">
        <v>1.01</v>
      </c>
      <c r="I213" s="2">
        <v>42669</v>
      </c>
      <c r="J213" s="1">
        <v>1.3</v>
      </c>
      <c r="K213" s="2">
        <v>42669</v>
      </c>
      <c r="L213" s="1">
        <v>1.59</v>
      </c>
      <c r="M213" s="2">
        <v>42669</v>
      </c>
      <c r="N213" s="1">
        <v>1.79</v>
      </c>
    </row>
    <row r="214" spans="1:14" x14ac:dyDescent="0.25">
      <c r="A214" s="2">
        <v>42670</v>
      </c>
      <c r="B214" s="1">
        <v>0.3</v>
      </c>
      <c r="C214" s="2">
        <v>42670</v>
      </c>
      <c r="D214" s="1">
        <v>0.49</v>
      </c>
      <c r="E214" s="2">
        <v>42670</v>
      </c>
      <c r="F214" s="1">
        <v>0.68</v>
      </c>
      <c r="G214" s="2">
        <v>42670</v>
      </c>
      <c r="H214" s="1">
        <v>1.04</v>
      </c>
      <c r="I214" s="2">
        <v>42670</v>
      </c>
      <c r="J214" s="1">
        <v>1.33</v>
      </c>
      <c r="K214" s="2">
        <v>42670</v>
      </c>
      <c r="L214" s="1">
        <v>1.64</v>
      </c>
      <c r="M214" s="2">
        <v>42670</v>
      </c>
      <c r="N214" s="1">
        <v>1.85</v>
      </c>
    </row>
    <row r="215" spans="1:14" x14ac:dyDescent="0.25">
      <c r="A215" s="2">
        <v>42671</v>
      </c>
      <c r="B215" s="1">
        <v>0.3</v>
      </c>
      <c r="C215" s="2">
        <v>42671</v>
      </c>
      <c r="D215" s="1">
        <v>0.49</v>
      </c>
      <c r="E215" s="2">
        <v>42671</v>
      </c>
      <c r="F215" s="1">
        <v>0.66</v>
      </c>
      <c r="G215" s="2">
        <v>42671</v>
      </c>
      <c r="H215" s="1">
        <v>1.02</v>
      </c>
      <c r="I215" s="2">
        <v>42671</v>
      </c>
      <c r="J215" s="1">
        <v>1.33</v>
      </c>
      <c r="K215" s="2">
        <v>42671</v>
      </c>
      <c r="L215" s="1">
        <v>1.63</v>
      </c>
      <c r="M215" s="2">
        <v>42671</v>
      </c>
      <c r="N215" s="1">
        <v>1.86</v>
      </c>
    </row>
    <row r="216" spans="1:14" x14ac:dyDescent="0.25">
      <c r="A216" s="2">
        <v>42674</v>
      </c>
      <c r="B216" s="1">
        <v>0.34</v>
      </c>
      <c r="C216" s="2">
        <v>42674</v>
      </c>
      <c r="D216" s="1">
        <v>0.51</v>
      </c>
      <c r="E216" s="2">
        <v>42674</v>
      </c>
      <c r="F216" s="1">
        <v>0.66</v>
      </c>
      <c r="G216" s="2">
        <v>42674</v>
      </c>
      <c r="H216" s="1">
        <v>1</v>
      </c>
      <c r="I216" s="2">
        <v>42674</v>
      </c>
      <c r="J216" s="1">
        <v>1.31</v>
      </c>
      <c r="K216" s="2">
        <v>42674</v>
      </c>
      <c r="L216" s="1">
        <v>1.62</v>
      </c>
      <c r="M216" s="2">
        <v>42674</v>
      </c>
      <c r="N216" s="1">
        <v>1.84</v>
      </c>
    </row>
    <row r="217" spans="1:14" x14ac:dyDescent="0.25">
      <c r="A217" s="2">
        <v>42675</v>
      </c>
      <c r="B217" s="1">
        <v>0.35</v>
      </c>
      <c r="C217" s="2">
        <v>42675</v>
      </c>
      <c r="D217" s="1">
        <v>0.5</v>
      </c>
      <c r="E217" s="2">
        <v>42675</v>
      </c>
      <c r="F217" s="1">
        <v>0.65</v>
      </c>
      <c r="G217" s="2">
        <v>42675</v>
      </c>
      <c r="H217" s="1">
        <v>0.99</v>
      </c>
      <c r="I217" s="2">
        <v>42675</v>
      </c>
      <c r="J217" s="1">
        <v>1.3</v>
      </c>
      <c r="K217" s="2">
        <v>42675</v>
      </c>
      <c r="L217" s="1">
        <v>1.61</v>
      </c>
      <c r="M217" s="2">
        <v>42675</v>
      </c>
      <c r="N217" s="1">
        <v>1.83</v>
      </c>
    </row>
    <row r="218" spans="1:14" x14ac:dyDescent="0.25">
      <c r="A218" s="2">
        <v>42676</v>
      </c>
      <c r="B218" s="1">
        <v>0.37</v>
      </c>
      <c r="C218" s="2">
        <v>42676</v>
      </c>
      <c r="D218" s="1">
        <v>0.51</v>
      </c>
      <c r="E218" s="2">
        <v>42676</v>
      </c>
      <c r="F218" s="1">
        <v>0.64</v>
      </c>
      <c r="G218" s="2">
        <v>42676</v>
      </c>
      <c r="H218" s="1">
        <v>0.98</v>
      </c>
      <c r="I218" s="2">
        <v>42676</v>
      </c>
      <c r="J218" s="1">
        <v>1.26</v>
      </c>
      <c r="K218" s="2">
        <v>42676</v>
      </c>
      <c r="L218" s="1">
        <v>1.57</v>
      </c>
      <c r="M218" s="2">
        <v>42676</v>
      </c>
      <c r="N218" s="1">
        <v>1.81</v>
      </c>
    </row>
    <row r="219" spans="1:14" x14ac:dyDescent="0.25">
      <c r="A219" s="2">
        <v>42677</v>
      </c>
      <c r="B219" s="1">
        <v>0.38</v>
      </c>
      <c r="C219" s="2">
        <v>42677</v>
      </c>
      <c r="D219" s="1">
        <v>0.52</v>
      </c>
      <c r="E219" s="2">
        <v>42677</v>
      </c>
      <c r="F219" s="1">
        <v>0.64</v>
      </c>
      <c r="G219" s="2">
        <v>42677</v>
      </c>
      <c r="H219" s="1">
        <v>0.98</v>
      </c>
      <c r="I219" s="2">
        <v>42677</v>
      </c>
      <c r="J219" s="1">
        <v>1.26</v>
      </c>
      <c r="K219" s="2">
        <v>42677</v>
      </c>
      <c r="L219" s="1">
        <v>1.58</v>
      </c>
      <c r="M219" s="2">
        <v>42677</v>
      </c>
      <c r="N219" s="1">
        <v>1.82</v>
      </c>
    </row>
    <row r="220" spans="1:14" x14ac:dyDescent="0.25">
      <c r="A220" s="2">
        <v>42678</v>
      </c>
      <c r="B220" s="1">
        <v>0.38</v>
      </c>
      <c r="C220" s="2">
        <v>42678</v>
      </c>
      <c r="D220" s="1">
        <v>0.52</v>
      </c>
      <c r="E220" s="2">
        <v>42678</v>
      </c>
      <c r="F220" s="1">
        <v>0.62</v>
      </c>
      <c r="G220" s="2">
        <v>42678</v>
      </c>
      <c r="H220" s="1">
        <v>0.95</v>
      </c>
      <c r="I220" s="2">
        <v>42678</v>
      </c>
      <c r="J220" s="1">
        <v>1.24</v>
      </c>
      <c r="K220" s="2">
        <v>42678</v>
      </c>
      <c r="L220" s="1">
        <v>1.55</v>
      </c>
      <c r="M220" s="2">
        <v>42678</v>
      </c>
      <c r="N220" s="1">
        <v>1.79</v>
      </c>
    </row>
    <row r="221" spans="1:14" x14ac:dyDescent="0.25">
      <c r="A221" s="2">
        <v>42681</v>
      </c>
      <c r="B221" s="1">
        <v>0.41</v>
      </c>
      <c r="C221" s="2">
        <v>42681</v>
      </c>
      <c r="D221" s="1">
        <v>0.54</v>
      </c>
      <c r="E221" s="2">
        <v>42681</v>
      </c>
      <c r="F221" s="1">
        <v>0.63</v>
      </c>
      <c r="G221" s="2">
        <v>42681</v>
      </c>
      <c r="H221" s="1">
        <v>0.99</v>
      </c>
      <c r="I221" s="2">
        <v>42681</v>
      </c>
      <c r="J221" s="1">
        <v>1.29</v>
      </c>
      <c r="K221" s="2">
        <v>42681</v>
      </c>
      <c r="L221" s="1">
        <v>1.6</v>
      </c>
      <c r="M221" s="2">
        <v>42681</v>
      </c>
      <c r="N221" s="1">
        <v>1.83</v>
      </c>
    </row>
    <row r="222" spans="1:14" x14ac:dyDescent="0.25">
      <c r="A222" s="2">
        <v>42682</v>
      </c>
      <c r="B222" s="1">
        <v>0.43</v>
      </c>
      <c r="C222" s="2">
        <v>42682</v>
      </c>
      <c r="D222" s="1">
        <v>0.56000000000000005</v>
      </c>
      <c r="E222" s="2">
        <v>42682</v>
      </c>
      <c r="F222" s="1">
        <v>0.71</v>
      </c>
      <c r="G222" s="2">
        <v>42682</v>
      </c>
      <c r="H222" s="1">
        <v>1.04</v>
      </c>
      <c r="I222" s="2">
        <v>42682</v>
      </c>
      <c r="J222" s="1">
        <v>1.34</v>
      </c>
      <c r="K222" s="2">
        <v>42682</v>
      </c>
      <c r="L222" s="1">
        <v>1.65</v>
      </c>
      <c r="M222" s="2">
        <v>42682</v>
      </c>
      <c r="N222" s="1">
        <v>1.88</v>
      </c>
    </row>
    <row r="223" spans="1:14" x14ac:dyDescent="0.25">
      <c r="A223" s="2">
        <v>42683</v>
      </c>
      <c r="B223" s="1">
        <v>0.45</v>
      </c>
      <c r="C223" s="2">
        <v>42683</v>
      </c>
      <c r="D223" s="1">
        <v>0.56000000000000005</v>
      </c>
      <c r="E223" s="2">
        <v>42683</v>
      </c>
      <c r="F223" s="1">
        <v>0.72</v>
      </c>
      <c r="G223" s="2">
        <v>42683</v>
      </c>
      <c r="H223" s="1">
        <v>1.1200000000000001</v>
      </c>
      <c r="I223" s="2">
        <v>42683</v>
      </c>
      <c r="J223" s="1">
        <v>1.49</v>
      </c>
      <c r="K223" s="2">
        <v>42683</v>
      </c>
      <c r="L223" s="1">
        <v>1.84</v>
      </c>
      <c r="M223" s="2">
        <v>42683</v>
      </c>
      <c r="N223" s="1">
        <v>2.0699999999999998</v>
      </c>
    </row>
    <row r="224" spans="1:14" x14ac:dyDescent="0.25">
      <c r="A224" s="2">
        <v>42684</v>
      </c>
      <c r="B224" s="1">
        <v>0.48</v>
      </c>
      <c r="C224" s="2">
        <v>42684</v>
      </c>
      <c r="D224" s="1">
        <v>0.59</v>
      </c>
      <c r="E224" s="2">
        <v>42684</v>
      </c>
      <c r="F224" s="1">
        <v>0.72</v>
      </c>
      <c r="G224" s="2">
        <v>42684</v>
      </c>
      <c r="H224" s="1">
        <v>1.17</v>
      </c>
      <c r="I224" s="2">
        <v>42684</v>
      </c>
      <c r="J224" s="1">
        <v>1.56</v>
      </c>
      <c r="K224" s="2">
        <v>42684</v>
      </c>
      <c r="L224" s="1">
        <v>1.92</v>
      </c>
      <c r="M224" s="2">
        <v>42684</v>
      </c>
      <c r="N224" s="1">
        <v>2.15</v>
      </c>
    </row>
    <row r="225" spans="1:14" x14ac:dyDescent="0.25">
      <c r="A225" s="2">
        <v>42685</v>
      </c>
      <c r="B225" s="1" t="e">
        <f>NA()</f>
        <v>#N/A</v>
      </c>
      <c r="C225" s="2">
        <v>42685</v>
      </c>
      <c r="D225" s="1" t="e">
        <f>NA()</f>
        <v>#N/A</v>
      </c>
      <c r="E225" s="2">
        <v>42685</v>
      </c>
      <c r="F225" s="1" t="e">
        <f>NA()</f>
        <v>#N/A</v>
      </c>
      <c r="G225" s="2">
        <v>42685</v>
      </c>
      <c r="H225" s="1" t="e">
        <f>NA()</f>
        <v>#N/A</v>
      </c>
      <c r="I225" s="2">
        <v>42685</v>
      </c>
      <c r="J225" s="1" t="e">
        <f>NA()</f>
        <v>#N/A</v>
      </c>
      <c r="K225" s="2">
        <v>42685</v>
      </c>
      <c r="L225" s="1" t="e">
        <f>NA()</f>
        <v>#N/A</v>
      </c>
      <c r="M225" s="2">
        <v>42685</v>
      </c>
      <c r="N225" s="1" t="e">
        <f>NA()</f>
        <v>#N/A</v>
      </c>
    </row>
    <row r="226" spans="1:14" x14ac:dyDescent="0.25">
      <c r="A226" s="2">
        <v>42688</v>
      </c>
      <c r="B226" s="1">
        <v>0.55000000000000004</v>
      </c>
      <c r="C226" s="2">
        <v>42688</v>
      </c>
      <c r="D226" s="1">
        <v>0.65</v>
      </c>
      <c r="E226" s="2">
        <v>42688</v>
      </c>
      <c r="F226" s="1">
        <v>0.77</v>
      </c>
      <c r="G226" s="2">
        <v>42688</v>
      </c>
      <c r="H226" s="1">
        <v>1.27</v>
      </c>
      <c r="I226" s="2">
        <v>42688</v>
      </c>
      <c r="J226" s="1">
        <v>1.66</v>
      </c>
      <c r="K226" s="2">
        <v>42688</v>
      </c>
      <c r="L226" s="1">
        <v>2.0099999999999998</v>
      </c>
      <c r="M226" s="2">
        <v>42688</v>
      </c>
      <c r="N226" s="1">
        <v>2.23</v>
      </c>
    </row>
    <row r="227" spans="1:14" x14ac:dyDescent="0.25">
      <c r="A227" s="2">
        <v>42689</v>
      </c>
      <c r="B227" s="1">
        <v>0.51</v>
      </c>
      <c r="C227" s="2">
        <v>42689</v>
      </c>
      <c r="D227" s="1">
        <v>0.61</v>
      </c>
      <c r="E227" s="2">
        <v>42689</v>
      </c>
      <c r="F227" s="1">
        <v>0.78</v>
      </c>
      <c r="G227" s="2">
        <v>42689</v>
      </c>
      <c r="H227" s="1">
        <v>1.28</v>
      </c>
      <c r="I227" s="2">
        <v>42689</v>
      </c>
      <c r="J227" s="1">
        <v>1.68</v>
      </c>
      <c r="K227" s="2">
        <v>42689</v>
      </c>
      <c r="L227" s="1">
        <v>2.0299999999999998</v>
      </c>
      <c r="M227" s="2">
        <v>42689</v>
      </c>
      <c r="N227" s="1">
        <v>2.23</v>
      </c>
    </row>
    <row r="228" spans="1:14" x14ac:dyDescent="0.25">
      <c r="A228" s="2">
        <v>42690</v>
      </c>
      <c r="B228" s="1">
        <v>0.47</v>
      </c>
      <c r="C228" s="2">
        <v>42690</v>
      </c>
      <c r="D228" s="1">
        <v>0.62</v>
      </c>
      <c r="E228" s="2">
        <v>42690</v>
      </c>
      <c r="F228" s="1">
        <v>0.76</v>
      </c>
      <c r="G228" s="2">
        <v>42690</v>
      </c>
      <c r="H228" s="1">
        <v>1.28</v>
      </c>
      <c r="I228" s="2">
        <v>42690</v>
      </c>
      <c r="J228" s="1">
        <v>1.68</v>
      </c>
      <c r="K228" s="2">
        <v>42690</v>
      </c>
      <c r="L228" s="1">
        <v>2.0299999999999998</v>
      </c>
      <c r="M228" s="2">
        <v>42690</v>
      </c>
      <c r="N228" s="1">
        <v>2.2200000000000002</v>
      </c>
    </row>
    <row r="229" spans="1:14" x14ac:dyDescent="0.25">
      <c r="A229" s="2">
        <v>42691</v>
      </c>
      <c r="B229" s="1">
        <v>0.44</v>
      </c>
      <c r="C229" s="2">
        <v>42691</v>
      </c>
      <c r="D229" s="1">
        <v>0.61</v>
      </c>
      <c r="E229" s="2">
        <v>42691</v>
      </c>
      <c r="F229" s="1">
        <v>0.77</v>
      </c>
      <c r="G229" s="2">
        <v>42691</v>
      </c>
      <c r="H229" s="1">
        <v>1.31</v>
      </c>
      <c r="I229" s="2">
        <v>42691</v>
      </c>
      <c r="J229" s="1">
        <v>1.73</v>
      </c>
      <c r="K229" s="2">
        <v>42691</v>
      </c>
      <c r="L229" s="1">
        <v>2.08</v>
      </c>
      <c r="M229" s="2">
        <v>42691</v>
      </c>
      <c r="N229" s="1">
        <v>2.29</v>
      </c>
    </row>
    <row r="230" spans="1:14" x14ac:dyDescent="0.25">
      <c r="A230" s="2">
        <v>42692</v>
      </c>
      <c r="B230" s="1">
        <v>0.44</v>
      </c>
      <c r="C230" s="2">
        <v>42692</v>
      </c>
      <c r="D230" s="1">
        <v>0.6</v>
      </c>
      <c r="E230" s="2">
        <v>42692</v>
      </c>
      <c r="F230" s="1">
        <v>0.77</v>
      </c>
      <c r="G230" s="2">
        <v>42692</v>
      </c>
      <c r="H230" s="1">
        <v>1.36</v>
      </c>
      <c r="I230" s="2">
        <v>42692</v>
      </c>
      <c r="J230" s="1">
        <v>1.8</v>
      </c>
      <c r="K230" s="2">
        <v>42692</v>
      </c>
      <c r="L230" s="1">
        <v>2.14</v>
      </c>
      <c r="M230" s="2">
        <v>42692</v>
      </c>
      <c r="N230" s="1">
        <v>2.34</v>
      </c>
    </row>
    <row r="231" spans="1:14" x14ac:dyDescent="0.25">
      <c r="A231" s="2">
        <v>42695</v>
      </c>
      <c r="B231" s="1">
        <v>0.46</v>
      </c>
      <c r="C231" s="2">
        <v>42695</v>
      </c>
      <c r="D231" s="1">
        <v>0.6</v>
      </c>
      <c r="E231" s="2">
        <v>42695</v>
      </c>
      <c r="F231" s="1">
        <v>0.78</v>
      </c>
      <c r="G231" s="2">
        <v>42695</v>
      </c>
      <c r="H231" s="1">
        <v>1.36</v>
      </c>
      <c r="I231" s="2">
        <v>42695</v>
      </c>
      <c r="J231" s="1">
        <v>1.79</v>
      </c>
      <c r="K231" s="2">
        <v>42695</v>
      </c>
      <c r="L231" s="1">
        <v>2.13</v>
      </c>
      <c r="M231" s="2">
        <v>42695</v>
      </c>
      <c r="N231" s="1">
        <v>2.33</v>
      </c>
    </row>
    <row r="232" spans="1:14" x14ac:dyDescent="0.25">
      <c r="A232" s="2">
        <v>42696</v>
      </c>
      <c r="B232" s="1">
        <v>0.49</v>
      </c>
      <c r="C232" s="2">
        <v>42696</v>
      </c>
      <c r="D232" s="1">
        <v>0.61</v>
      </c>
      <c r="E232" s="2">
        <v>42696</v>
      </c>
      <c r="F232" s="1">
        <v>0.78</v>
      </c>
      <c r="G232" s="2">
        <v>42696</v>
      </c>
      <c r="H232" s="1">
        <v>1.35</v>
      </c>
      <c r="I232" s="2">
        <v>42696</v>
      </c>
      <c r="J232" s="1">
        <v>1.77</v>
      </c>
      <c r="K232" s="2">
        <v>42696</v>
      </c>
      <c r="L232" s="1">
        <v>2.12</v>
      </c>
      <c r="M232" s="2">
        <v>42696</v>
      </c>
      <c r="N232" s="1">
        <v>2.31</v>
      </c>
    </row>
    <row r="233" spans="1:14" x14ac:dyDescent="0.25">
      <c r="A233" s="2">
        <v>42697</v>
      </c>
      <c r="B233" s="1">
        <v>0.51</v>
      </c>
      <c r="C233" s="2">
        <v>42697</v>
      </c>
      <c r="D233" s="1">
        <v>0.63</v>
      </c>
      <c r="E233" s="2">
        <v>42697</v>
      </c>
      <c r="F233" s="1">
        <v>0.8</v>
      </c>
      <c r="G233" s="2">
        <v>42697</v>
      </c>
      <c r="H233" s="1">
        <v>1.4</v>
      </c>
      <c r="I233" s="2">
        <v>42697</v>
      </c>
      <c r="J233" s="1">
        <v>1.83</v>
      </c>
      <c r="K233" s="2">
        <v>42697</v>
      </c>
      <c r="L233" s="1">
        <v>2.17</v>
      </c>
      <c r="M233" s="2">
        <v>42697</v>
      </c>
      <c r="N233" s="1">
        <v>2.36</v>
      </c>
    </row>
    <row r="234" spans="1:14" x14ac:dyDescent="0.25">
      <c r="A234" s="2">
        <v>42698</v>
      </c>
      <c r="B234" s="1" t="e">
        <f>NA()</f>
        <v>#N/A</v>
      </c>
      <c r="C234" s="2">
        <v>42698</v>
      </c>
      <c r="D234" s="1" t="e">
        <f>NA()</f>
        <v>#N/A</v>
      </c>
      <c r="E234" s="2">
        <v>42698</v>
      </c>
      <c r="F234" s="1" t="e">
        <f>NA()</f>
        <v>#N/A</v>
      </c>
      <c r="G234" s="2">
        <v>42698</v>
      </c>
      <c r="H234" s="1" t="e">
        <f>NA()</f>
        <v>#N/A</v>
      </c>
      <c r="I234" s="2">
        <v>42698</v>
      </c>
      <c r="J234" s="1" t="e">
        <f>NA()</f>
        <v>#N/A</v>
      </c>
      <c r="K234" s="2">
        <v>42698</v>
      </c>
      <c r="L234" s="1" t="e">
        <f>NA()</f>
        <v>#N/A</v>
      </c>
      <c r="M234" s="2">
        <v>42698</v>
      </c>
      <c r="N234" s="1" t="e">
        <f>NA()</f>
        <v>#N/A</v>
      </c>
    </row>
    <row r="235" spans="1:14" x14ac:dyDescent="0.25">
      <c r="A235" s="2">
        <v>42699</v>
      </c>
      <c r="B235" s="1">
        <v>0.49</v>
      </c>
      <c r="C235" s="2">
        <v>42699</v>
      </c>
      <c r="D235" s="1">
        <v>0.62</v>
      </c>
      <c r="E235" s="2">
        <v>42699</v>
      </c>
      <c r="F235" s="1">
        <v>0.81</v>
      </c>
      <c r="G235" s="2">
        <v>42699</v>
      </c>
      <c r="H235" s="1">
        <v>1.41</v>
      </c>
      <c r="I235" s="2">
        <v>42699</v>
      </c>
      <c r="J235" s="1">
        <v>1.83</v>
      </c>
      <c r="K235" s="2">
        <v>42699</v>
      </c>
      <c r="L235" s="1">
        <v>2.1800000000000002</v>
      </c>
      <c r="M235" s="2">
        <v>42699</v>
      </c>
      <c r="N235" s="1">
        <v>2.36</v>
      </c>
    </row>
    <row r="236" spans="1:14" x14ac:dyDescent="0.25">
      <c r="A236" s="2">
        <v>42702</v>
      </c>
      <c r="B236" s="1">
        <v>0.48</v>
      </c>
      <c r="C236" s="2">
        <v>42702</v>
      </c>
      <c r="D236" s="1">
        <v>0.6</v>
      </c>
      <c r="E236" s="2">
        <v>42702</v>
      </c>
      <c r="F236" s="1">
        <v>0.79</v>
      </c>
      <c r="G236" s="2">
        <v>42702</v>
      </c>
      <c r="H236" s="1">
        <v>1.38</v>
      </c>
      <c r="I236" s="2">
        <v>42702</v>
      </c>
      <c r="J236" s="1">
        <v>1.8</v>
      </c>
      <c r="K236" s="2">
        <v>42702</v>
      </c>
      <c r="L236" s="1">
        <v>2.13</v>
      </c>
      <c r="M236" s="2">
        <v>42702</v>
      </c>
      <c r="N236" s="1">
        <v>2.3199999999999998</v>
      </c>
    </row>
    <row r="237" spans="1:14" x14ac:dyDescent="0.25">
      <c r="A237" s="2">
        <v>42703</v>
      </c>
      <c r="B237" s="1">
        <v>0.48</v>
      </c>
      <c r="C237" s="2">
        <v>42703</v>
      </c>
      <c r="D237" s="1">
        <v>0.6</v>
      </c>
      <c r="E237" s="2">
        <v>42703</v>
      </c>
      <c r="F237" s="1">
        <v>0.78</v>
      </c>
      <c r="G237" s="2">
        <v>42703</v>
      </c>
      <c r="H237" s="1">
        <v>1.37</v>
      </c>
      <c r="I237" s="2">
        <v>42703</v>
      </c>
      <c r="J237" s="1">
        <v>1.78</v>
      </c>
      <c r="K237" s="2">
        <v>42703</v>
      </c>
      <c r="L237" s="1">
        <v>2.12</v>
      </c>
      <c r="M237" s="2">
        <v>42703</v>
      </c>
      <c r="N237" s="1">
        <v>2.2999999999999998</v>
      </c>
    </row>
    <row r="238" spans="1:14" x14ac:dyDescent="0.25">
      <c r="A238" s="2">
        <v>42704</v>
      </c>
      <c r="B238" s="1">
        <v>0.48</v>
      </c>
      <c r="C238" s="2">
        <v>42704</v>
      </c>
      <c r="D238" s="1">
        <v>0.62</v>
      </c>
      <c r="E238" s="2">
        <v>42704</v>
      </c>
      <c r="F238" s="1">
        <v>0.8</v>
      </c>
      <c r="G238" s="2">
        <v>42704</v>
      </c>
      <c r="H238" s="1">
        <v>1.4</v>
      </c>
      <c r="I238" s="2">
        <v>42704</v>
      </c>
      <c r="J238" s="1">
        <v>1.83</v>
      </c>
      <c r="K238" s="2">
        <v>42704</v>
      </c>
      <c r="L238" s="1">
        <v>2.1800000000000002</v>
      </c>
      <c r="M238" s="2">
        <v>42704</v>
      </c>
      <c r="N238" s="1">
        <v>2.37</v>
      </c>
    </row>
    <row r="239" spans="1:14" x14ac:dyDescent="0.25">
      <c r="A239" s="2">
        <v>42705</v>
      </c>
      <c r="B239" s="1">
        <v>0.48</v>
      </c>
      <c r="C239" s="2">
        <v>42705</v>
      </c>
      <c r="D239" s="1">
        <v>0.6</v>
      </c>
      <c r="E239" s="2">
        <v>42705</v>
      </c>
      <c r="F239" s="1">
        <v>0.82</v>
      </c>
      <c r="G239" s="2">
        <v>42705</v>
      </c>
      <c r="H239" s="1">
        <v>1.45</v>
      </c>
      <c r="I239" s="2">
        <v>42705</v>
      </c>
      <c r="J239" s="1">
        <v>1.9</v>
      </c>
      <c r="K239" s="2">
        <v>42705</v>
      </c>
      <c r="L239" s="1">
        <v>2.25</v>
      </c>
      <c r="M239" s="2">
        <v>42705</v>
      </c>
      <c r="N239" s="1">
        <v>2.4500000000000002</v>
      </c>
    </row>
    <row r="240" spans="1:14" x14ac:dyDescent="0.25">
      <c r="A240" s="2">
        <v>42706</v>
      </c>
      <c r="B240" s="1">
        <v>0.49</v>
      </c>
      <c r="C240" s="2">
        <v>42706</v>
      </c>
      <c r="D240" s="1">
        <v>0.61</v>
      </c>
      <c r="E240" s="2">
        <v>42706</v>
      </c>
      <c r="F240" s="1">
        <v>0.8</v>
      </c>
      <c r="G240" s="2">
        <v>42706</v>
      </c>
      <c r="H240" s="1">
        <v>1.4</v>
      </c>
      <c r="I240" s="2">
        <v>42706</v>
      </c>
      <c r="J240" s="1">
        <v>1.84</v>
      </c>
      <c r="K240" s="2">
        <v>42706</v>
      </c>
      <c r="L240" s="1">
        <v>2.2000000000000002</v>
      </c>
      <c r="M240" s="2">
        <v>42706</v>
      </c>
      <c r="N240" s="1">
        <v>2.4</v>
      </c>
    </row>
    <row r="241" spans="1:14" x14ac:dyDescent="0.25">
      <c r="A241" s="2">
        <v>42709</v>
      </c>
      <c r="B241" s="1">
        <v>0.49</v>
      </c>
      <c r="C241" s="2">
        <v>42709</v>
      </c>
      <c r="D241" s="1">
        <v>0.63</v>
      </c>
      <c r="E241" s="2">
        <v>42709</v>
      </c>
      <c r="F241" s="1">
        <v>0.82</v>
      </c>
      <c r="G241" s="2">
        <v>42709</v>
      </c>
      <c r="H241" s="1">
        <v>1.42</v>
      </c>
      <c r="I241" s="2">
        <v>42709</v>
      </c>
      <c r="J241" s="1">
        <v>1.84</v>
      </c>
      <c r="K241" s="2">
        <v>42709</v>
      </c>
      <c r="L241" s="1">
        <v>2.19</v>
      </c>
      <c r="M241" s="2">
        <v>42709</v>
      </c>
      <c r="N241" s="1">
        <v>2.39</v>
      </c>
    </row>
    <row r="242" spans="1:14" x14ac:dyDescent="0.25">
      <c r="A242" s="2">
        <v>42710</v>
      </c>
      <c r="B242" s="1">
        <v>0.49</v>
      </c>
      <c r="C242" s="2">
        <v>42710</v>
      </c>
      <c r="D242" s="1">
        <v>0.63</v>
      </c>
      <c r="E242" s="2">
        <v>42710</v>
      </c>
      <c r="F242" s="1">
        <v>0.83</v>
      </c>
      <c r="G242" s="2">
        <v>42710</v>
      </c>
      <c r="H242" s="1">
        <v>1.41</v>
      </c>
      <c r="I242" s="2">
        <v>42710</v>
      </c>
      <c r="J242" s="1">
        <v>1.84</v>
      </c>
      <c r="K242" s="2">
        <v>42710</v>
      </c>
      <c r="L242" s="1">
        <v>2.1800000000000002</v>
      </c>
      <c r="M242" s="2">
        <v>42710</v>
      </c>
      <c r="N242" s="1">
        <v>2.39</v>
      </c>
    </row>
    <row r="243" spans="1:14" x14ac:dyDescent="0.25">
      <c r="A243" s="2">
        <v>42711</v>
      </c>
      <c r="B243" s="1">
        <v>0.52</v>
      </c>
      <c r="C243" s="2">
        <v>42711</v>
      </c>
      <c r="D243" s="1">
        <v>0.63</v>
      </c>
      <c r="E243" s="2">
        <v>42711</v>
      </c>
      <c r="F243" s="1">
        <v>0.85</v>
      </c>
      <c r="G243" s="2">
        <v>42711</v>
      </c>
      <c r="H243" s="1">
        <v>1.39</v>
      </c>
      <c r="I243" s="2">
        <v>42711</v>
      </c>
      <c r="J243" s="1">
        <v>1.8</v>
      </c>
      <c r="K243" s="2">
        <v>42711</v>
      </c>
      <c r="L243" s="1">
        <v>2.14</v>
      </c>
      <c r="M243" s="2">
        <v>42711</v>
      </c>
      <c r="N243" s="1">
        <v>2.34</v>
      </c>
    </row>
    <row r="244" spans="1:14" x14ac:dyDescent="0.25">
      <c r="A244" s="2">
        <v>42712</v>
      </c>
      <c r="B244" s="1">
        <v>0.51</v>
      </c>
      <c r="C244" s="2">
        <v>42712</v>
      </c>
      <c r="D244" s="1">
        <v>0.62</v>
      </c>
      <c r="E244" s="2">
        <v>42712</v>
      </c>
      <c r="F244" s="1">
        <v>0.84</v>
      </c>
      <c r="G244" s="2">
        <v>42712</v>
      </c>
      <c r="H244" s="1">
        <v>1.4</v>
      </c>
      <c r="I244" s="2">
        <v>42712</v>
      </c>
      <c r="J244" s="1">
        <v>1.83</v>
      </c>
      <c r="K244" s="2">
        <v>42712</v>
      </c>
      <c r="L244" s="1">
        <v>2.2000000000000002</v>
      </c>
      <c r="M244" s="2">
        <v>42712</v>
      </c>
      <c r="N244" s="1">
        <v>2.4</v>
      </c>
    </row>
    <row r="245" spans="1:14" x14ac:dyDescent="0.25">
      <c r="A245" s="2">
        <v>42713</v>
      </c>
      <c r="B245" s="1">
        <v>0.54</v>
      </c>
      <c r="C245" s="2">
        <v>42713</v>
      </c>
      <c r="D245" s="1">
        <v>0.64</v>
      </c>
      <c r="E245" s="2">
        <v>42713</v>
      </c>
      <c r="F245" s="1">
        <v>0.85</v>
      </c>
      <c r="G245" s="2">
        <v>42713</v>
      </c>
      <c r="H245" s="1">
        <v>1.43</v>
      </c>
      <c r="I245" s="2">
        <v>42713</v>
      </c>
      <c r="J245" s="1">
        <v>1.89</v>
      </c>
      <c r="K245" s="2">
        <v>42713</v>
      </c>
      <c r="L245" s="1">
        <v>2.2599999999999998</v>
      </c>
      <c r="M245" s="2">
        <v>42713</v>
      </c>
      <c r="N245" s="1">
        <v>2.4700000000000002</v>
      </c>
    </row>
    <row r="246" spans="1:14" x14ac:dyDescent="0.25">
      <c r="A246" s="2">
        <v>42716</v>
      </c>
      <c r="B246" s="1">
        <v>0.51</v>
      </c>
      <c r="C246" s="2">
        <v>42716</v>
      </c>
      <c r="D246" s="1">
        <v>0.64</v>
      </c>
      <c r="E246" s="2">
        <v>42716</v>
      </c>
      <c r="F246" s="1">
        <v>0.85</v>
      </c>
      <c r="G246" s="2">
        <v>42716</v>
      </c>
      <c r="H246" s="1">
        <v>1.44</v>
      </c>
      <c r="I246" s="2">
        <v>42716</v>
      </c>
      <c r="J246" s="1">
        <v>1.9</v>
      </c>
      <c r="K246" s="2">
        <v>42716</v>
      </c>
      <c r="L246" s="1">
        <v>2.2599999999999998</v>
      </c>
      <c r="M246" s="2">
        <v>42716</v>
      </c>
      <c r="N246" s="1">
        <v>2.4900000000000002</v>
      </c>
    </row>
    <row r="247" spans="1:14" x14ac:dyDescent="0.25">
      <c r="A247" s="2">
        <v>42717</v>
      </c>
      <c r="B247" s="1">
        <v>0.54</v>
      </c>
      <c r="C247" s="2">
        <v>42717</v>
      </c>
      <c r="D247" s="1">
        <v>0.66</v>
      </c>
      <c r="E247" s="2">
        <v>42717</v>
      </c>
      <c r="F247" s="1">
        <v>0.88</v>
      </c>
      <c r="G247" s="2">
        <v>42717</v>
      </c>
      <c r="H247" s="1">
        <v>1.46</v>
      </c>
      <c r="I247" s="2">
        <v>42717</v>
      </c>
      <c r="J247" s="1">
        <v>1.92</v>
      </c>
      <c r="K247" s="2">
        <v>42717</v>
      </c>
      <c r="L247" s="1">
        <v>2.2599999999999998</v>
      </c>
      <c r="M247" s="2">
        <v>42717</v>
      </c>
      <c r="N247" s="1">
        <v>2.48</v>
      </c>
    </row>
    <row r="248" spans="1:14" x14ac:dyDescent="0.25">
      <c r="A248" s="2">
        <v>42718</v>
      </c>
      <c r="B248" s="1">
        <v>0.55000000000000004</v>
      </c>
      <c r="C248" s="2">
        <v>42718</v>
      </c>
      <c r="D248" s="1">
        <v>0.66</v>
      </c>
      <c r="E248" s="2">
        <v>42718</v>
      </c>
      <c r="F248" s="1">
        <v>0.92</v>
      </c>
      <c r="G248" s="2">
        <v>42718</v>
      </c>
      <c r="H248" s="1">
        <v>1.57</v>
      </c>
      <c r="I248" s="2">
        <v>42718</v>
      </c>
      <c r="J248" s="1">
        <v>2.02</v>
      </c>
      <c r="K248" s="2">
        <v>42718</v>
      </c>
      <c r="L248" s="1">
        <v>2.34</v>
      </c>
      <c r="M248" s="2">
        <v>42718</v>
      </c>
      <c r="N248" s="1">
        <v>2.54</v>
      </c>
    </row>
    <row r="249" spans="1:14" x14ac:dyDescent="0.25">
      <c r="A249" s="2">
        <v>42719</v>
      </c>
      <c r="B249" s="1">
        <v>0.51</v>
      </c>
      <c r="C249" s="2">
        <v>42719</v>
      </c>
      <c r="D249" s="1">
        <v>0.65</v>
      </c>
      <c r="E249" s="2">
        <v>42719</v>
      </c>
      <c r="F249" s="1">
        <v>0.91</v>
      </c>
      <c r="G249" s="2">
        <v>42719</v>
      </c>
      <c r="H249" s="1">
        <v>1.61</v>
      </c>
      <c r="I249" s="2">
        <v>42719</v>
      </c>
      <c r="J249" s="1">
        <v>2.1</v>
      </c>
      <c r="K249" s="2">
        <v>42719</v>
      </c>
      <c r="L249" s="1">
        <v>2.42</v>
      </c>
      <c r="M249" s="2">
        <v>42719</v>
      </c>
      <c r="N249" s="1">
        <v>2.6</v>
      </c>
    </row>
    <row r="250" spans="1:14" x14ac:dyDescent="0.25">
      <c r="A250" s="2">
        <v>42720</v>
      </c>
      <c r="B250" s="1">
        <v>0.51</v>
      </c>
      <c r="C250" s="2">
        <v>42720</v>
      </c>
      <c r="D250" s="1">
        <v>0.65</v>
      </c>
      <c r="E250" s="2">
        <v>42720</v>
      </c>
      <c r="F250" s="1">
        <v>0.91</v>
      </c>
      <c r="G250" s="2">
        <v>42720</v>
      </c>
      <c r="H250" s="1">
        <v>1.59</v>
      </c>
      <c r="I250" s="2">
        <v>42720</v>
      </c>
      <c r="J250" s="1">
        <v>2.0699999999999998</v>
      </c>
      <c r="K250" s="2">
        <v>42720</v>
      </c>
      <c r="L250" s="1">
        <v>2.41</v>
      </c>
      <c r="M250" s="2">
        <v>42720</v>
      </c>
      <c r="N250" s="1">
        <v>2.6</v>
      </c>
    </row>
    <row r="251" spans="1:14" x14ac:dyDescent="0.25">
      <c r="A251" s="2">
        <v>42723</v>
      </c>
      <c r="B251" s="1">
        <v>0.52</v>
      </c>
      <c r="C251" s="2">
        <v>42723</v>
      </c>
      <c r="D251" s="1">
        <v>0.65</v>
      </c>
      <c r="E251" s="2">
        <v>42723</v>
      </c>
      <c r="F251" s="1">
        <v>0.9</v>
      </c>
      <c r="G251" s="2">
        <v>42723</v>
      </c>
      <c r="H251" s="1">
        <v>1.55</v>
      </c>
      <c r="I251" s="2">
        <v>42723</v>
      </c>
      <c r="J251" s="1">
        <v>2.0299999999999998</v>
      </c>
      <c r="K251" s="2">
        <v>42723</v>
      </c>
      <c r="L251" s="1">
        <v>2.35</v>
      </c>
      <c r="M251" s="2">
        <v>42723</v>
      </c>
      <c r="N251" s="1">
        <v>2.54</v>
      </c>
    </row>
    <row r="252" spans="1:14" x14ac:dyDescent="0.25">
      <c r="A252" s="2">
        <v>42724</v>
      </c>
      <c r="B252" s="1">
        <v>0.52</v>
      </c>
      <c r="C252" s="2">
        <v>42724</v>
      </c>
      <c r="D252" s="1">
        <v>0.66</v>
      </c>
      <c r="E252" s="2">
        <v>42724</v>
      </c>
      <c r="F252" s="1">
        <v>0.9</v>
      </c>
      <c r="G252" s="2">
        <v>42724</v>
      </c>
      <c r="H252" s="1">
        <v>1.56</v>
      </c>
      <c r="I252" s="2">
        <v>42724</v>
      </c>
      <c r="J252" s="1">
        <v>2.06</v>
      </c>
      <c r="K252" s="2">
        <v>42724</v>
      </c>
      <c r="L252" s="1">
        <v>2.38</v>
      </c>
      <c r="M252" s="2">
        <v>42724</v>
      </c>
      <c r="N252" s="1">
        <v>2.57</v>
      </c>
    </row>
    <row r="253" spans="1:14" x14ac:dyDescent="0.25">
      <c r="A253" s="2">
        <v>42725</v>
      </c>
      <c r="B253" s="1">
        <v>0.52</v>
      </c>
      <c r="C253" s="2">
        <v>42725</v>
      </c>
      <c r="D253" s="1">
        <v>0.65</v>
      </c>
      <c r="E253" s="2">
        <v>42725</v>
      </c>
      <c r="F253" s="1">
        <v>0.88</v>
      </c>
      <c r="G253" s="2">
        <v>42725</v>
      </c>
      <c r="H253" s="1">
        <v>1.54</v>
      </c>
      <c r="I253" s="2">
        <v>42725</v>
      </c>
      <c r="J253" s="1">
        <v>2.04</v>
      </c>
      <c r="K253" s="2">
        <v>42725</v>
      </c>
      <c r="L253" s="1">
        <v>2.35</v>
      </c>
      <c r="M253" s="2">
        <v>42725</v>
      </c>
      <c r="N253" s="1">
        <v>2.5499999999999998</v>
      </c>
    </row>
    <row r="254" spans="1:14" x14ac:dyDescent="0.25">
      <c r="A254" s="2">
        <v>42726</v>
      </c>
      <c r="B254" s="1">
        <v>0.51</v>
      </c>
      <c r="C254" s="2">
        <v>42726</v>
      </c>
      <c r="D254" s="1">
        <v>0.65</v>
      </c>
      <c r="E254" s="2">
        <v>42726</v>
      </c>
      <c r="F254" s="1">
        <v>0.87</v>
      </c>
      <c r="G254" s="2">
        <v>42726</v>
      </c>
      <c r="H254" s="1">
        <v>1.54</v>
      </c>
      <c r="I254" s="2">
        <v>42726</v>
      </c>
      <c r="J254" s="1">
        <v>2.04</v>
      </c>
      <c r="K254" s="2">
        <v>42726</v>
      </c>
      <c r="L254" s="1">
        <v>2.36</v>
      </c>
      <c r="M254" s="2">
        <v>42726</v>
      </c>
      <c r="N254" s="1">
        <v>2.5499999999999998</v>
      </c>
    </row>
    <row r="255" spans="1:14" x14ac:dyDescent="0.25">
      <c r="A255" s="2">
        <v>42727</v>
      </c>
      <c r="B255" s="1">
        <v>0.52</v>
      </c>
      <c r="C255" s="2">
        <v>42727</v>
      </c>
      <c r="D255" s="1">
        <v>0.65</v>
      </c>
      <c r="E255" s="2">
        <v>42727</v>
      </c>
      <c r="F255" s="1">
        <v>0.87</v>
      </c>
      <c r="G255" s="2">
        <v>42727</v>
      </c>
      <c r="H255" s="1">
        <v>1.54</v>
      </c>
      <c r="I255" s="2">
        <v>42727</v>
      </c>
      <c r="J255" s="1">
        <v>2.04</v>
      </c>
      <c r="K255" s="2">
        <v>42727</v>
      </c>
      <c r="L255" s="1">
        <v>2.35</v>
      </c>
      <c r="M255" s="2">
        <v>42727</v>
      </c>
      <c r="N255" s="1">
        <v>2.5499999999999998</v>
      </c>
    </row>
    <row r="256" spans="1:14" x14ac:dyDescent="0.25">
      <c r="A256" s="2">
        <v>42730</v>
      </c>
      <c r="B256" s="1" t="e">
        <f>NA()</f>
        <v>#N/A</v>
      </c>
      <c r="C256" s="2">
        <v>42730</v>
      </c>
      <c r="D256" s="1" t="e">
        <f>NA()</f>
        <v>#N/A</v>
      </c>
      <c r="E256" s="2">
        <v>42730</v>
      </c>
      <c r="F256" s="1" t="e">
        <f>NA()</f>
        <v>#N/A</v>
      </c>
      <c r="G256" s="2">
        <v>42730</v>
      </c>
      <c r="H256" s="1" t="e">
        <f>NA()</f>
        <v>#N/A</v>
      </c>
      <c r="I256" s="2">
        <v>42730</v>
      </c>
      <c r="J256" s="1" t="e">
        <f>NA()</f>
        <v>#N/A</v>
      </c>
      <c r="K256" s="2">
        <v>42730</v>
      </c>
      <c r="L256" s="1" t="e">
        <f>NA()</f>
        <v>#N/A</v>
      </c>
      <c r="M256" s="2">
        <v>42730</v>
      </c>
      <c r="N256" s="1" t="e">
        <f>NA()</f>
        <v>#N/A</v>
      </c>
    </row>
    <row r="257" spans="1:14" x14ac:dyDescent="0.25">
      <c r="A257" s="2">
        <v>42731</v>
      </c>
      <c r="B257" s="1">
        <v>0.51</v>
      </c>
      <c r="C257" s="2">
        <v>42731</v>
      </c>
      <c r="D257" s="1">
        <v>0.66</v>
      </c>
      <c r="E257" s="2">
        <v>42731</v>
      </c>
      <c r="F257" s="1">
        <v>0.89</v>
      </c>
      <c r="G257" s="2">
        <v>42731</v>
      </c>
      <c r="H257" s="1">
        <v>1.58</v>
      </c>
      <c r="I257" s="2">
        <v>42731</v>
      </c>
      <c r="J257" s="1">
        <v>2.0699999999999998</v>
      </c>
      <c r="K257" s="2">
        <v>42731</v>
      </c>
      <c r="L257" s="1">
        <v>2.37</v>
      </c>
      <c r="M257" s="2">
        <v>42731</v>
      </c>
      <c r="N257" s="1">
        <v>2.57</v>
      </c>
    </row>
    <row r="258" spans="1:14" x14ac:dyDescent="0.25">
      <c r="A258" s="2">
        <v>42732</v>
      </c>
      <c r="B258" s="1">
        <v>0.53</v>
      </c>
      <c r="C258" s="2">
        <v>42732</v>
      </c>
      <c r="D258" s="1">
        <v>0.62</v>
      </c>
      <c r="E258" s="2">
        <v>42732</v>
      </c>
      <c r="F258" s="1">
        <v>0.9</v>
      </c>
      <c r="G258" s="2">
        <v>42732</v>
      </c>
      <c r="H258" s="1">
        <v>1.55</v>
      </c>
      <c r="I258" s="2">
        <v>42732</v>
      </c>
      <c r="J258" s="1">
        <v>2.02</v>
      </c>
      <c r="K258" s="2">
        <v>42732</v>
      </c>
      <c r="L258" s="1">
        <v>2.3199999999999998</v>
      </c>
      <c r="M258" s="2">
        <v>42732</v>
      </c>
      <c r="N258" s="1">
        <v>2.5099999999999998</v>
      </c>
    </row>
    <row r="259" spans="1:14" x14ac:dyDescent="0.25">
      <c r="A259" s="2">
        <v>42733</v>
      </c>
      <c r="B259" s="1">
        <v>0.47</v>
      </c>
      <c r="C259" s="2">
        <v>42733</v>
      </c>
      <c r="D259" s="1">
        <v>0.62</v>
      </c>
      <c r="E259" s="2">
        <v>42733</v>
      </c>
      <c r="F259" s="1">
        <v>0.85</v>
      </c>
      <c r="G259" s="2">
        <v>42733</v>
      </c>
      <c r="H259" s="1">
        <v>1.49</v>
      </c>
      <c r="I259" s="2">
        <v>42733</v>
      </c>
      <c r="J259" s="1">
        <v>1.96</v>
      </c>
      <c r="K259" s="2">
        <v>42733</v>
      </c>
      <c r="L259" s="1">
        <v>2.2999999999999998</v>
      </c>
      <c r="M259" s="2">
        <v>42733</v>
      </c>
      <c r="N259" s="1">
        <v>2.4900000000000002</v>
      </c>
    </row>
    <row r="260" spans="1:14" x14ac:dyDescent="0.25">
      <c r="A260" s="2">
        <v>42734</v>
      </c>
      <c r="B260" s="1">
        <v>0.51</v>
      </c>
      <c r="C260" s="2">
        <v>42734</v>
      </c>
      <c r="D260" s="1">
        <v>0.62</v>
      </c>
      <c r="E260" s="2">
        <v>42734</v>
      </c>
      <c r="F260" s="1">
        <v>0.85</v>
      </c>
      <c r="G260" s="2">
        <v>42734</v>
      </c>
      <c r="H260" s="1">
        <v>1.47</v>
      </c>
      <c r="I260" s="2">
        <v>42734</v>
      </c>
      <c r="J260" s="1">
        <v>1.93</v>
      </c>
      <c r="K260" s="2">
        <v>42734</v>
      </c>
      <c r="L260" s="1">
        <v>2.25</v>
      </c>
      <c r="M260" s="2">
        <v>42734</v>
      </c>
      <c r="N260" s="1">
        <v>2.4500000000000002</v>
      </c>
    </row>
    <row r="261" spans="1:14" x14ac:dyDescent="0.25">
      <c r="A261" s="2">
        <v>42737</v>
      </c>
      <c r="B261" s="1" t="e">
        <f>NA()</f>
        <v>#N/A</v>
      </c>
      <c r="C261" s="2">
        <v>42737</v>
      </c>
      <c r="D261" s="1" t="e">
        <f>NA()</f>
        <v>#N/A</v>
      </c>
      <c r="E261" s="2">
        <v>42737</v>
      </c>
      <c r="F261" s="1" t="e">
        <f>NA()</f>
        <v>#N/A</v>
      </c>
      <c r="G261" s="2">
        <v>42737</v>
      </c>
      <c r="H261" s="1" t="e">
        <f>NA()</f>
        <v>#N/A</v>
      </c>
      <c r="I261" s="2">
        <v>42737</v>
      </c>
      <c r="J261" s="1" t="e">
        <f>NA()</f>
        <v>#N/A</v>
      </c>
      <c r="K261" s="2">
        <v>42737</v>
      </c>
      <c r="L261" s="1" t="e">
        <f>NA()</f>
        <v>#N/A</v>
      </c>
      <c r="M261" s="2">
        <v>42737</v>
      </c>
      <c r="N261" s="1" t="e">
        <f>NA()</f>
        <v>#N/A</v>
      </c>
    </row>
    <row r="262" spans="1:14" x14ac:dyDescent="0.25">
      <c r="A262" s="2">
        <v>42738</v>
      </c>
      <c r="B262" s="1">
        <v>0.53</v>
      </c>
      <c r="C262" s="2">
        <v>42738</v>
      </c>
      <c r="D262" s="1">
        <v>0.65</v>
      </c>
      <c r="E262" s="2">
        <v>42738</v>
      </c>
      <c r="F262" s="1">
        <v>0.89</v>
      </c>
      <c r="G262" s="2">
        <v>42738</v>
      </c>
      <c r="H262" s="1">
        <v>1.5</v>
      </c>
      <c r="I262" s="2">
        <v>42738</v>
      </c>
      <c r="J262" s="1">
        <v>1.94</v>
      </c>
      <c r="K262" s="2">
        <v>42738</v>
      </c>
      <c r="L262" s="1">
        <v>2.2599999999999998</v>
      </c>
      <c r="M262" s="2">
        <v>42738</v>
      </c>
      <c r="N262" s="1">
        <v>2.4500000000000002</v>
      </c>
    </row>
    <row r="263" spans="1:14" x14ac:dyDescent="0.25">
      <c r="A263" s="2">
        <v>42739</v>
      </c>
      <c r="B263" s="1">
        <v>0.53</v>
      </c>
      <c r="C263" s="2">
        <v>42739</v>
      </c>
      <c r="D263" s="1">
        <v>0.63</v>
      </c>
      <c r="E263" s="2">
        <v>42739</v>
      </c>
      <c r="F263" s="1">
        <v>0.87</v>
      </c>
      <c r="G263" s="2">
        <v>42739</v>
      </c>
      <c r="H263" s="1">
        <v>1.5</v>
      </c>
      <c r="I263" s="2">
        <v>42739</v>
      </c>
      <c r="J263" s="1">
        <v>1.94</v>
      </c>
      <c r="K263" s="2">
        <v>42739</v>
      </c>
      <c r="L263" s="1">
        <v>2.2599999999999998</v>
      </c>
      <c r="M263" s="2">
        <v>42739</v>
      </c>
      <c r="N263" s="1">
        <v>2.46</v>
      </c>
    </row>
    <row r="264" spans="1:14" x14ac:dyDescent="0.25">
      <c r="A264" s="2">
        <v>42740</v>
      </c>
      <c r="B264" s="1">
        <v>0.52</v>
      </c>
      <c r="C264" s="2">
        <v>42740</v>
      </c>
      <c r="D264" s="1">
        <v>0.62</v>
      </c>
      <c r="E264" s="2">
        <v>42740</v>
      </c>
      <c r="F264" s="1">
        <v>0.83</v>
      </c>
      <c r="G264" s="2">
        <v>42740</v>
      </c>
      <c r="H264" s="1">
        <v>1.43</v>
      </c>
      <c r="I264" s="2">
        <v>42740</v>
      </c>
      <c r="J264" s="1">
        <v>1.86</v>
      </c>
      <c r="K264" s="2">
        <v>42740</v>
      </c>
      <c r="L264" s="1">
        <v>2.1800000000000002</v>
      </c>
      <c r="M264" s="2">
        <v>42740</v>
      </c>
      <c r="N264" s="1">
        <v>2.37</v>
      </c>
    </row>
    <row r="265" spans="1:14" x14ac:dyDescent="0.25">
      <c r="A265" s="2">
        <v>42741</v>
      </c>
      <c r="B265" s="1">
        <v>0.53</v>
      </c>
      <c r="C265" s="2">
        <v>42741</v>
      </c>
      <c r="D265" s="1">
        <v>0.61</v>
      </c>
      <c r="E265" s="2">
        <v>42741</v>
      </c>
      <c r="F265" s="1">
        <v>0.85</v>
      </c>
      <c r="G265" s="2">
        <v>42741</v>
      </c>
      <c r="H265" s="1">
        <v>1.5</v>
      </c>
      <c r="I265" s="2">
        <v>42741</v>
      </c>
      <c r="J265" s="1">
        <v>1.92</v>
      </c>
      <c r="K265" s="2">
        <v>42741</v>
      </c>
      <c r="L265" s="1">
        <v>2.23</v>
      </c>
      <c r="M265" s="2">
        <v>42741</v>
      </c>
      <c r="N265" s="1">
        <v>2.42</v>
      </c>
    </row>
    <row r="266" spans="1:14" x14ac:dyDescent="0.25">
      <c r="A266" s="2">
        <v>42744</v>
      </c>
      <c r="B266" s="1">
        <v>0.5</v>
      </c>
      <c r="C266" s="2">
        <v>42744</v>
      </c>
      <c r="D266" s="1">
        <v>0.6</v>
      </c>
      <c r="E266" s="2">
        <v>42744</v>
      </c>
      <c r="F266" s="1">
        <v>0.82</v>
      </c>
      <c r="G266" s="2">
        <v>42744</v>
      </c>
      <c r="H266" s="1">
        <v>1.47</v>
      </c>
      <c r="I266" s="2">
        <v>42744</v>
      </c>
      <c r="J266" s="1">
        <v>1.89</v>
      </c>
      <c r="K266" s="2">
        <v>42744</v>
      </c>
      <c r="L266" s="1">
        <v>2.1800000000000002</v>
      </c>
      <c r="M266" s="2">
        <v>42744</v>
      </c>
      <c r="N266" s="1">
        <v>2.38</v>
      </c>
    </row>
    <row r="267" spans="1:14" x14ac:dyDescent="0.25">
      <c r="A267" s="2">
        <v>42745</v>
      </c>
      <c r="B267" s="1">
        <v>0.52</v>
      </c>
      <c r="C267" s="2">
        <v>42745</v>
      </c>
      <c r="D267" s="1">
        <v>0.6</v>
      </c>
      <c r="E267" s="2">
        <v>42745</v>
      </c>
      <c r="F267" s="1">
        <v>0.82</v>
      </c>
      <c r="G267" s="2">
        <v>42745</v>
      </c>
      <c r="H267" s="1">
        <v>1.47</v>
      </c>
      <c r="I267" s="2">
        <v>42745</v>
      </c>
      <c r="J267" s="1">
        <v>1.89</v>
      </c>
      <c r="K267" s="2">
        <v>42745</v>
      </c>
      <c r="L267" s="1">
        <v>2.1800000000000002</v>
      </c>
      <c r="M267" s="2">
        <v>42745</v>
      </c>
      <c r="N267" s="1">
        <v>2.38</v>
      </c>
    </row>
    <row r="268" spans="1:14" x14ac:dyDescent="0.25">
      <c r="A268" s="2">
        <v>42746</v>
      </c>
      <c r="B268" s="1">
        <v>0.52</v>
      </c>
      <c r="C268" s="2">
        <v>42746</v>
      </c>
      <c r="D268" s="1">
        <v>0.6</v>
      </c>
      <c r="E268" s="2">
        <v>42746</v>
      </c>
      <c r="F268" s="1">
        <v>0.82</v>
      </c>
      <c r="G268" s="2">
        <v>42746</v>
      </c>
      <c r="H268" s="1">
        <v>1.47</v>
      </c>
      <c r="I268" s="2">
        <v>42746</v>
      </c>
      <c r="J268" s="1">
        <v>1.89</v>
      </c>
      <c r="K268" s="2">
        <v>42746</v>
      </c>
      <c r="L268" s="1">
        <v>2.1800000000000002</v>
      </c>
      <c r="M268" s="2">
        <v>42746</v>
      </c>
      <c r="N268" s="1">
        <v>2.38</v>
      </c>
    </row>
    <row r="269" spans="1:14" x14ac:dyDescent="0.25">
      <c r="A269" s="2">
        <v>42747</v>
      </c>
      <c r="B269" s="1">
        <v>0.52</v>
      </c>
      <c r="C269" s="2">
        <v>42747</v>
      </c>
      <c r="D269" s="1">
        <v>0.59</v>
      </c>
      <c r="E269" s="2">
        <v>42747</v>
      </c>
      <c r="F269" s="1">
        <v>0.81</v>
      </c>
      <c r="G269" s="2">
        <v>42747</v>
      </c>
      <c r="H269" s="1">
        <v>1.45</v>
      </c>
      <c r="I269" s="2">
        <v>42747</v>
      </c>
      <c r="J269" s="1">
        <v>1.87</v>
      </c>
      <c r="K269" s="2">
        <v>42747</v>
      </c>
      <c r="L269" s="1">
        <v>2.17</v>
      </c>
      <c r="M269" s="2">
        <v>42747</v>
      </c>
      <c r="N269" s="1">
        <v>2.36</v>
      </c>
    </row>
    <row r="270" spans="1:14" x14ac:dyDescent="0.25">
      <c r="A270" s="2">
        <v>42748</v>
      </c>
      <c r="B270" s="1">
        <v>0.53</v>
      </c>
      <c r="C270" s="2">
        <v>42748</v>
      </c>
      <c r="D270" s="1">
        <v>0.61</v>
      </c>
      <c r="E270" s="2">
        <v>42748</v>
      </c>
      <c r="F270" s="1">
        <v>0.82</v>
      </c>
      <c r="G270" s="2">
        <v>42748</v>
      </c>
      <c r="H270" s="1">
        <v>1.48</v>
      </c>
      <c r="I270" s="2">
        <v>42748</v>
      </c>
      <c r="J270" s="1">
        <v>1.9</v>
      </c>
      <c r="K270" s="2">
        <v>42748</v>
      </c>
      <c r="L270" s="1">
        <v>2.2000000000000002</v>
      </c>
      <c r="M270" s="2">
        <v>42748</v>
      </c>
      <c r="N270" s="1">
        <v>2.4</v>
      </c>
    </row>
    <row r="271" spans="1:14" x14ac:dyDescent="0.25">
      <c r="A271" s="2">
        <v>42751</v>
      </c>
      <c r="B271" s="1" t="e">
        <f>NA()</f>
        <v>#N/A</v>
      </c>
      <c r="C271" s="2">
        <v>42751</v>
      </c>
      <c r="D271" s="1" t="e">
        <f>NA()</f>
        <v>#N/A</v>
      </c>
      <c r="E271" s="2">
        <v>42751</v>
      </c>
      <c r="F271" s="1" t="e">
        <f>NA()</f>
        <v>#N/A</v>
      </c>
      <c r="G271" s="2">
        <v>42751</v>
      </c>
      <c r="H271" s="1" t="e">
        <f>NA()</f>
        <v>#N/A</v>
      </c>
      <c r="I271" s="2">
        <v>42751</v>
      </c>
      <c r="J271" s="1" t="e">
        <f>NA()</f>
        <v>#N/A</v>
      </c>
      <c r="K271" s="2">
        <v>42751</v>
      </c>
      <c r="L271" s="1" t="e">
        <f>NA()</f>
        <v>#N/A</v>
      </c>
      <c r="M271" s="2">
        <v>42751</v>
      </c>
      <c r="N271" s="1" t="e">
        <f>NA()</f>
        <v>#N/A</v>
      </c>
    </row>
    <row r="272" spans="1:14" x14ac:dyDescent="0.25">
      <c r="A272" s="2">
        <v>42752</v>
      </c>
      <c r="B272" s="1">
        <v>0.55000000000000004</v>
      </c>
      <c r="C272" s="2">
        <v>42752</v>
      </c>
      <c r="D272" s="1">
        <v>0.62</v>
      </c>
      <c r="E272" s="2">
        <v>42752</v>
      </c>
      <c r="F272" s="1">
        <v>0.8</v>
      </c>
      <c r="G272" s="2">
        <v>42752</v>
      </c>
      <c r="H272" s="1">
        <v>1.42</v>
      </c>
      <c r="I272" s="2">
        <v>42752</v>
      </c>
      <c r="J272" s="1">
        <v>1.84</v>
      </c>
      <c r="K272" s="2">
        <v>42752</v>
      </c>
      <c r="L272" s="1">
        <v>2.14</v>
      </c>
      <c r="M272" s="2">
        <v>42752</v>
      </c>
      <c r="N272" s="1">
        <v>2.33</v>
      </c>
    </row>
    <row r="273" spans="1:14" x14ac:dyDescent="0.25">
      <c r="A273" s="2">
        <v>42753</v>
      </c>
      <c r="B273" s="1">
        <v>0.53</v>
      </c>
      <c r="C273" s="2">
        <v>42753</v>
      </c>
      <c r="D273" s="1">
        <v>0.63</v>
      </c>
      <c r="E273" s="2">
        <v>42753</v>
      </c>
      <c r="F273" s="1">
        <v>0.82</v>
      </c>
      <c r="G273" s="2">
        <v>42753</v>
      </c>
      <c r="H273" s="1">
        <v>1.51</v>
      </c>
      <c r="I273" s="2">
        <v>42753</v>
      </c>
      <c r="J273" s="1">
        <v>1.93</v>
      </c>
      <c r="K273" s="2">
        <v>42753</v>
      </c>
      <c r="L273" s="1">
        <v>2.2400000000000002</v>
      </c>
      <c r="M273" s="2">
        <v>42753</v>
      </c>
      <c r="N273" s="1">
        <v>2.42</v>
      </c>
    </row>
    <row r="274" spans="1:14" x14ac:dyDescent="0.25">
      <c r="A274" s="2">
        <v>42754</v>
      </c>
      <c r="B274" s="1">
        <v>0.52</v>
      </c>
      <c r="C274" s="2">
        <v>42754</v>
      </c>
      <c r="D274" s="1">
        <v>0.62</v>
      </c>
      <c r="E274" s="2">
        <v>42754</v>
      </c>
      <c r="F274" s="1">
        <v>0.83</v>
      </c>
      <c r="G274" s="2">
        <v>42754</v>
      </c>
      <c r="H274" s="1">
        <v>1.53</v>
      </c>
      <c r="I274" s="2">
        <v>42754</v>
      </c>
      <c r="J274" s="1">
        <v>1.97</v>
      </c>
      <c r="K274" s="2">
        <v>42754</v>
      </c>
      <c r="L274" s="1">
        <v>2.2799999999999998</v>
      </c>
      <c r="M274" s="2">
        <v>42754</v>
      </c>
      <c r="N274" s="1">
        <v>2.4700000000000002</v>
      </c>
    </row>
    <row r="275" spans="1:14" x14ac:dyDescent="0.25">
      <c r="A275" s="2">
        <v>42755</v>
      </c>
      <c r="B275" s="1">
        <v>0.5</v>
      </c>
      <c r="C275" s="2">
        <v>42755</v>
      </c>
      <c r="D275" s="1">
        <v>0.62</v>
      </c>
      <c r="E275" s="2">
        <v>42755</v>
      </c>
      <c r="F275" s="1">
        <v>0.82</v>
      </c>
      <c r="G275" s="2">
        <v>42755</v>
      </c>
      <c r="H275" s="1">
        <v>1.5</v>
      </c>
      <c r="I275" s="2">
        <v>42755</v>
      </c>
      <c r="J275" s="1">
        <v>1.95</v>
      </c>
      <c r="K275" s="2">
        <v>42755</v>
      </c>
      <c r="L275" s="1">
        <v>2.2799999999999998</v>
      </c>
      <c r="M275" s="2">
        <v>42755</v>
      </c>
      <c r="N275" s="1">
        <v>2.48</v>
      </c>
    </row>
    <row r="276" spans="1:14" x14ac:dyDescent="0.25">
      <c r="A276" s="2">
        <v>42758</v>
      </c>
      <c r="B276" s="1">
        <v>0.51</v>
      </c>
      <c r="C276" s="2">
        <v>42758</v>
      </c>
      <c r="D276" s="1">
        <v>0.59</v>
      </c>
      <c r="E276" s="2">
        <v>42758</v>
      </c>
      <c r="F276" s="1">
        <v>0.79</v>
      </c>
      <c r="G276" s="2">
        <v>42758</v>
      </c>
      <c r="H276" s="1">
        <v>1.43</v>
      </c>
      <c r="I276" s="2">
        <v>42758</v>
      </c>
      <c r="J276" s="1">
        <v>1.88</v>
      </c>
      <c r="K276" s="2">
        <v>42758</v>
      </c>
      <c r="L276" s="1">
        <v>2.19</v>
      </c>
      <c r="M276" s="2">
        <v>42758</v>
      </c>
      <c r="N276" s="1">
        <v>2.41</v>
      </c>
    </row>
    <row r="277" spans="1:14" x14ac:dyDescent="0.25">
      <c r="A277" s="2">
        <v>42759</v>
      </c>
      <c r="B277" s="1">
        <v>0.51</v>
      </c>
      <c r="C277" s="2">
        <v>42759</v>
      </c>
      <c r="D277" s="1">
        <v>0.62</v>
      </c>
      <c r="E277" s="2">
        <v>42759</v>
      </c>
      <c r="F277" s="1">
        <v>0.81</v>
      </c>
      <c r="G277" s="2">
        <v>42759</v>
      </c>
      <c r="H277" s="1">
        <v>1.49</v>
      </c>
      <c r="I277" s="2">
        <v>42759</v>
      </c>
      <c r="J277" s="1">
        <v>1.94</v>
      </c>
      <c r="K277" s="2">
        <v>42759</v>
      </c>
      <c r="L277" s="1">
        <v>2.27</v>
      </c>
      <c r="M277" s="2">
        <v>42759</v>
      </c>
      <c r="N277" s="1">
        <v>2.4700000000000002</v>
      </c>
    </row>
    <row r="278" spans="1:14" x14ac:dyDescent="0.25">
      <c r="A278" s="2">
        <v>42760</v>
      </c>
      <c r="B278" s="1">
        <v>0.5</v>
      </c>
      <c r="C278" s="2">
        <v>42760</v>
      </c>
      <c r="D278" s="1">
        <v>0.61</v>
      </c>
      <c r="E278" s="2">
        <v>42760</v>
      </c>
      <c r="F278" s="1">
        <v>0.82</v>
      </c>
      <c r="G278" s="2">
        <v>42760</v>
      </c>
      <c r="H278" s="1">
        <v>1.52</v>
      </c>
      <c r="I278" s="2">
        <v>42760</v>
      </c>
      <c r="J278" s="1">
        <v>1.99</v>
      </c>
      <c r="K278" s="2">
        <v>42760</v>
      </c>
      <c r="L278" s="1">
        <v>2.33</v>
      </c>
      <c r="M278" s="2">
        <v>42760</v>
      </c>
      <c r="N278" s="1">
        <v>2.5299999999999998</v>
      </c>
    </row>
    <row r="279" spans="1:14" x14ac:dyDescent="0.25">
      <c r="A279" s="2">
        <v>42761</v>
      </c>
      <c r="B279" s="1">
        <v>0.51</v>
      </c>
      <c r="C279" s="2">
        <v>42761</v>
      </c>
      <c r="D279" s="1">
        <v>0.62</v>
      </c>
      <c r="E279" s="2">
        <v>42761</v>
      </c>
      <c r="F279" s="1">
        <v>0.82</v>
      </c>
      <c r="G279" s="2">
        <v>42761</v>
      </c>
      <c r="H279" s="1">
        <v>1.49</v>
      </c>
      <c r="I279" s="2">
        <v>42761</v>
      </c>
      <c r="J279" s="1">
        <v>1.95</v>
      </c>
      <c r="K279" s="2">
        <v>42761</v>
      </c>
      <c r="L279" s="1">
        <v>2.2999999999999998</v>
      </c>
      <c r="M279" s="2">
        <v>42761</v>
      </c>
      <c r="N279" s="1">
        <v>2.5099999999999998</v>
      </c>
    </row>
    <row r="280" spans="1:14" x14ac:dyDescent="0.25">
      <c r="A280" s="2">
        <v>42762</v>
      </c>
      <c r="B280" s="1">
        <v>0.52</v>
      </c>
      <c r="C280" s="2">
        <v>42762</v>
      </c>
      <c r="D280" s="1">
        <v>0.63</v>
      </c>
      <c r="E280" s="2">
        <v>42762</v>
      </c>
      <c r="F280" s="1">
        <v>0.82</v>
      </c>
      <c r="G280" s="2">
        <v>42762</v>
      </c>
      <c r="H280" s="1">
        <v>1.48</v>
      </c>
      <c r="I280" s="2">
        <v>42762</v>
      </c>
      <c r="J280" s="1">
        <v>1.94</v>
      </c>
      <c r="K280" s="2">
        <v>42762</v>
      </c>
      <c r="L280" s="1">
        <v>2.2799999999999998</v>
      </c>
      <c r="M280" s="2">
        <v>42762</v>
      </c>
      <c r="N280" s="1">
        <v>2.4900000000000002</v>
      </c>
    </row>
    <row r="281" spans="1:14" x14ac:dyDescent="0.25">
      <c r="A281" s="2">
        <v>42765</v>
      </c>
      <c r="B281" s="1">
        <v>0.51</v>
      </c>
      <c r="C281" s="2">
        <v>42765</v>
      </c>
      <c r="D281" s="1">
        <v>0.63</v>
      </c>
      <c r="E281" s="2">
        <v>42765</v>
      </c>
      <c r="F281" s="1">
        <v>0.81</v>
      </c>
      <c r="G281" s="2">
        <v>42765</v>
      </c>
      <c r="H281" s="1">
        <v>1.48</v>
      </c>
      <c r="I281" s="2">
        <v>42765</v>
      </c>
      <c r="J281" s="1">
        <v>1.94</v>
      </c>
      <c r="K281" s="2">
        <v>42765</v>
      </c>
      <c r="L281" s="1">
        <v>2.2799999999999998</v>
      </c>
      <c r="M281" s="2">
        <v>42765</v>
      </c>
      <c r="N281" s="1">
        <v>2.4900000000000002</v>
      </c>
    </row>
    <row r="282" spans="1:14" x14ac:dyDescent="0.25">
      <c r="A282" s="2">
        <v>42766</v>
      </c>
      <c r="B282" s="1">
        <v>0.52</v>
      </c>
      <c r="C282" s="2">
        <v>42766</v>
      </c>
      <c r="D282" s="1">
        <v>0.64</v>
      </c>
      <c r="E282" s="2">
        <v>42766</v>
      </c>
      <c r="F282" s="1">
        <v>0.84</v>
      </c>
      <c r="G282" s="2">
        <v>42766</v>
      </c>
      <c r="H282" s="1">
        <v>1.46</v>
      </c>
      <c r="I282" s="2">
        <v>42766</v>
      </c>
      <c r="J282" s="1">
        <v>1.9</v>
      </c>
      <c r="K282" s="2">
        <v>42766</v>
      </c>
      <c r="L282" s="1">
        <v>2.2400000000000002</v>
      </c>
      <c r="M282" s="2">
        <v>42766</v>
      </c>
      <c r="N282" s="1">
        <v>2.4500000000000002</v>
      </c>
    </row>
    <row r="283" spans="1:14" x14ac:dyDescent="0.25">
      <c r="A283" s="2">
        <v>42767</v>
      </c>
      <c r="B283" s="1">
        <v>0.51</v>
      </c>
      <c r="C283" s="2">
        <v>42767</v>
      </c>
      <c r="D283" s="1">
        <v>0.65</v>
      </c>
      <c r="E283" s="2">
        <v>42767</v>
      </c>
      <c r="F283" s="1">
        <v>0.83</v>
      </c>
      <c r="G283" s="2">
        <v>42767</v>
      </c>
      <c r="H283" s="1">
        <v>1.49</v>
      </c>
      <c r="I283" s="2">
        <v>42767</v>
      </c>
      <c r="J283" s="1">
        <v>1.93</v>
      </c>
      <c r="K283" s="2">
        <v>42767</v>
      </c>
      <c r="L283" s="1">
        <v>2.27</v>
      </c>
      <c r="M283" s="2">
        <v>42767</v>
      </c>
      <c r="N283" s="1">
        <v>2.48</v>
      </c>
    </row>
  </sheetData>
  <hyperlinks>
    <hyperlink ref="A5" r:id="rId1"/>
    <hyperlink ref="C5" r:id="rId2"/>
    <hyperlink ref="E5" r:id="rId3"/>
    <hyperlink ref="G5" r:id="rId4"/>
    <hyperlink ref="I5" r:id="rId5"/>
    <hyperlink ref="K5" r:id="rId6"/>
    <hyperlink ref="M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Indices</vt:lpstr>
      <vt:lpstr>CurrentLevels</vt:lpstr>
      <vt:lpstr>Yields</vt:lpstr>
      <vt:lpstr>Yield Curve</vt:lpstr>
      <vt:lpstr>_FRED</vt:lpstr>
      <vt:lpstr>_FRED_EOD</vt:lpstr>
      <vt:lpstr>lambda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Gediminas Bagdonas</dc:creator>
  <cp:lastModifiedBy>gediminasb@hotmail.com</cp:lastModifiedBy>
  <dcterms:created xsi:type="dcterms:W3CDTF">2017-01-03T19:38:01Z</dcterms:created>
  <dcterms:modified xsi:type="dcterms:W3CDTF">2017-02-04T10:32:32Z</dcterms:modified>
</cp:coreProperties>
</file>