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3f159de8c4c368/Desktop/Starter_Code/"/>
    </mc:Choice>
  </mc:AlternateContent>
  <xr:revisionPtr revIDLastSave="864" documentId="13_ncr:40009_{11C9D2FE-BDF6-5C46-B9DE-A4DF0C4A6734}" xr6:coauthVersionLast="47" xr6:coauthVersionMax="47" xr10:uidLastSave="{FDF80A57-40DC-401D-BCBA-B90E54979131}"/>
  <bookViews>
    <workbookView xWindow="-120" yWindow="-120" windowWidth="29040" windowHeight="15720" activeTab="5" xr2:uid="{00000000-000D-0000-FFFF-FFFF00000000}"/>
  </bookViews>
  <sheets>
    <sheet name="Crowdfunding" sheetId="1" r:id="rId1"/>
    <sheet name="Outcome by Catagory" sheetId="2" r:id="rId2"/>
    <sheet name="Outcome by SubCat" sheetId="3" r:id="rId3"/>
    <sheet name="Outcome by Year" sheetId="5" r:id="rId4"/>
    <sheet name="Goal Analysis" sheetId="6" r:id="rId5"/>
    <sheet name="Statistical Analysis" sheetId="7" r:id="rId6"/>
  </sheets>
  <definedNames>
    <definedName name="_xlnm._FilterDatabase" localSheetId="0" hidden="1">Crowdfunding!$A$1:$T$1001</definedName>
    <definedName name="_xlchart.v1.0" hidden="1">'Statistical Analysis'!$A$2:$A$566</definedName>
    <definedName name="_xlchart.v1.1" hidden="1">'Statistical Analysis'!$B$1</definedName>
    <definedName name="_xlchart.v1.10" hidden="1">'Statistical Analysis'!$B$1</definedName>
    <definedName name="_xlchart.v1.11" hidden="1">'Statistical Analysis'!$B$2:$B$566</definedName>
    <definedName name="_xlchart.v1.2" hidden="1">'Statistical Analysis'!$B$2:$B$566</definedName>
    <definedName name="_xlchart.v1.3" hidden="1">'Statistical Analysis'!$B$1</definedName>
    <definedName name="_xlchart.v1.4" hidden="1">'Statistical Analysis'!$D$2:$D$365</definedName>
    <definedName name="_xlchart.v1.5" hidden="1">'Statistical Analysis'!$E$2:$E$365</definedName>
    <definedName name="_xlchart.v1.6" hidden="1">'Statistical Analysis'!$B$1</definedName>
    <definedName name="_xlchart.v1.7" hidden="1">'Statistical Analysis'!$D$2:$D$365</definedName>
    <definedName name="_xlchart.v1.8" hidden="1">'Statistical Analysis'!$E$2:$E$365</definedName>
    <definedName name="_xlchart.v1.9" hidden="1">'Statistical Analysis'!$A$2:$A$566</definedName>
    <definedName name="failed">'Statistical Analysis'!$E$2:$E$365</definedName>
    <definedName name="goal">Crowdfunding!$D$2:$D$1001</definedName>
    <definedName name="outcome">Crowdfunding!$G$2:$G$1001</definedName>
    <definedName name="successful">'Statistical Analysis'!$B$2:$B$566</definedName>
  </definedNames>
  <calcPr calcId="191029"/>
  <pivotCaches>
    <pivotCache cacheId="3" r:id="rId7"/>
    <pivotCache cacheId="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7" l="1"/>
  <c r="M12" i="7" s="1"/>
  <c r="M10" i="7"/>
  <c r="I11" i="7"/>
  <c r="I12" i="7" s="1"/>
  <c r="I10" i="7"/>
  <c r="M4" i="7"/>
  <c r="M7" i="7"/>
  <c r="I7" i="7"/>
  <c r="M8" i="7"/>
  <c r="M9" i="7" s="1"/>
  <c r="M6" i="7"/>
  <c r="M5" i="7"/>
  <c r="M3" i="7"/>
  <c r="I8" i="7"/>
  <c r="I9" i="7" s="1"/>
  <c r="I6" i="7"/>
  <c r="I5" i="7"/>
  <c r="I4" i="7"/>
  <c r="I3" i="7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E4" i="6" s="1"/>
  <c r="B3" i="6"/>
  <c r="E3" i="6" s="1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5" i="6" l="1"/>
  <c r="F5" i="6" s="1"/>
  <c r="E6" i="6"/>
  <c r="F6" i="6" s="1"/>
  <c r="E7" i="6"/>
  <c r="F7" i="6" s="1"/>
  <c r="E2" i="6"/>
  <c r="E13" i="6"/>
  <c r="G13" i="6" s="1"/>
  <c r="E12" i="6"/>
  <c r="H12" i="6" s="1"/>
  <c r="F3" i="6"/>
  <c r="H3" i="6"/>
  <c r="H5" i="6"/>
  <c r="H6" i="6"/>
  <c r="H7" i="6"/>
  <c r="G10" i="6"/>
  <c r="F11" i="6"/>
  <c r="H8" i="6"/>
  <c r="G11" i="6"/>
  <c r="F2" i="6"/>
  <c r="H2" i="6"/>
  <c r="H10" i="6"/>
  <c r="F4" i="6"/>
  <c r="H4" i="6"/>
  <c r="G3" i="6"/>
  <c r="G4" i="6"/>
  <c r="G5" i="6"/>
  <c r="G6" i="6"/>
  <c r="G7" i="6"/>
  <c r="E11" i="6"/>
  <c r="H11" i="6" s="1"/>
  <c r="E10" i="6"/>
  <c r="F10" i="6" s="1"/>
  <c r="E9" i="6"/>
  <c r="H9" i="6" s="1"/>
  <c r="G2" i="6"/>
  <c r="E8" i="6"/>
  <c r="F8" i="6" s="1"/>
  <c r="F12" i="6"/>
  <c r="H13" i="6" l="1"/>
  <c r="G12" i="6"/>
  <c r="F13" i="6"/>
  <c r="G9" i="6"/>
  <c r="F9" i="6"/>
  <c r="G8" i="6"/>
</calcChain>
</file>

<file path=xl/sharedStrings.xml><?xml version="1.0" encoding="utf-8"?>
<sst xmlns="http://schemas.openxmlformats.org/spreadsheetml/2006/main" count="9098" uniqueCount="2120">
  <si>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</si>
  <si>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</si>
  <si>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</si>
  <si>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</si>
  <si>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</si>
  <si>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</si>
  <si>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</si>
  <si>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</si>
  <si>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</si>
  <si>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</si>
  <si>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</si>
  <si>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</si>
  <si>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</si>
  <si>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</si>
  <si>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</si>
  <si>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</si>
  <si>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</si>
  <si>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</si>
  <si>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</si>
  <si>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</si>
  <si>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</si>
  <si>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</si>
  <si>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</si>
  <si>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</si>
  <si>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</si>
  <si>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</si>
  <si>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</si>
  <si>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</si>
  <si>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</si>
  <si>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</si>
  <si>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</si>
  <si>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</si>
  <si>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</si>
  <si>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</si>
  <si>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</si>
  <si>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</si>
  <si>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</si>
  <si>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</si>
  <si>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</si>
  <si>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</si>
  <si>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</si>
  <si>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</si>
  <si>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</si>
  <si>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</si>
  <si>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</si>
  <si>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</si>
  <si>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</si>
  <si>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</si>
  <si>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</si>
  <si>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</si>
  <si>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</si>
  <si>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</si>
  <si>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</si>
  <si>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</si>
  <si>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</si>
  <si>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</si>
  <si>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</si>
  <si>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</si>
  <si>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</si>
  <si>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</si>
  <si>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</si>
  <si>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</si>
  <si>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</si>
  <si>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</si>
  <si>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</si>
  <si>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</si>
  <si>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</si>
  <si>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</si>
  <si>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</si>
  <si>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</si>
  <si>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</si>
  <si>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</si>
  <si>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</si>
  <si>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</si>
  <si>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</si>
  <si>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</si>
  <si>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</si>
  <si>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</si>
  <si>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</si>
  <si>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</si>
  <si>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</si>
  <si>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</si>
  <si>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</si>
  <si>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</si>
  <si>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</si>
  <si>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</si>
  <si>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</si>
  <si>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</si>
  <si>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</si>
  <si>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</si>
  <si>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</si>
  <si>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</si>
  <si>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</si>
  <si>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</si>
  <si>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</si>
  <si>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</si>
  <si>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</si>
  <si>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</si>
  <si>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</si>
  <si>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</si>
  <si>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</si>
  <si>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</si>
  <si>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</si>
  <si>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</si>
  <si>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</si>
  <si>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</si>
  <si>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</si>
  <si>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</si>
  <si>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</si>
  <si>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</si>
  <si>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</si>
  <si>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</si>
  <si>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</si>
  <si>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</si>
  <si>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</si>
  <si>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</si>
  <si>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</si>
  <si>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</si>
  <si>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</si>
  <si>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</si>
  <si>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</si>
  <si>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</si>
  <si>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</si>
  <si>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</si>
  <si>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</si>
  <si>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</si>
  <si>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</si>
  <si>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</si>
  <si>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</si>
  <si>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</si>
  <si>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</si>
  <si>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</si>
  <si>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</si>
  <si>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</si>
  <si>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</si>
  <si>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</si>
  <si>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</si>
  <si>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</si>
  <si>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</si>
  <si>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</si>
  <si>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</si>
  <si>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</si>
  <si>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</si>
  <si>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</si>
  <si>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</si>
  <si>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</si>
  <si>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</si>
  <si>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</si>
  <si>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</si>
  <si>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</si>
  <si>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</si>
  <si>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</si>
  <si>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</si>
  <si>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</si>
  <si>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</si>
  <si>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</si>
  <si>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</si>
  <si>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</si>
  <si>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</si>
  <si>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</si>
  <si>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</si>
  <si>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</si>
  <si>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</si>
  <si>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</si>
  <si>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</si>
  <si>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</si>
  <si>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</si>
  <si>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</si>
  <si>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</si>
  <si>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</si>
  <si>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</si>
  <si>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</si>
  <si>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</si>
  <si>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</si>
  <si>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</si>
  <si>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</si>
  <si>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</si>
  <si>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</si>
  <si>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</si>
  <si>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</si>
  <si>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</si>
  <si>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</si>
  <si>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</si>
  <si>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</si>
  <si>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</si>
  <si>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</si>
  <si>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</si>
  <si>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</si>
  <si>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</si>
  <si>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</si>
  <si>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</si>
  <si>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</si>
  <si>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</si>
  <si>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</si>
  <si>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</si>
  <si>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</si>
  <si>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</si>
  <si>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</si>
  <si>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</si>
  <si>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</si>
  <si>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</si>
  <si>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</si>
  <si>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</si>
  <si>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</si>
  <si>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</si>
  <si>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</si>
  <si>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</si>
  <si>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</si>
  <si>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</si>
  <si>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</si>
  <si>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</si>
  <si>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</si>
  <si>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</si>
  <si>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</si>
  <si>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</si>
  <si>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</si>
  <si>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</si>
  <si>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</si>
  <si>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</si>
  <si>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</si>
  <si>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</si>
  <si>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</si>
  <si>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</si>
  <si>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</si>
  <si>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</si>
  <si>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</si>
  <si>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</si>
  <si>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</si>
  <si>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</si>
  <si>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</si>
  <si>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</si>
  <si>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</si>
  <si>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</si>
  <si>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</si>
  <si>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</si>
  <si>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</si>
  <si>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</si>
  <si>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</si>
  <si>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</si>
  <si>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</si>
  <si>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</si>
  <si>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</si>
  <si>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</si>
  <si>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</si>
  <si>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</si>
  <si>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</si>
  <si>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</si>
  <si>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</si>
  <si>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</si>
  <si>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</si>
  <si>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</si>
  <si>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</si>
  <si>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</si>
  <si>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</si>
  <si>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</si>
  <si>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</si>
  <si>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</si>
  <si>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</si>
  <si>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</si>
  <si>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</si>
  <si>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</si>
  <si>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</si>
  <si>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</si>
  <si>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</si>
  <si>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</si>
  <si>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</si>
  <si>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</si>
  <si>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</si>
  <si>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</si>
  <si>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</si>
  <si>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</si>
  <si>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</si>
  <si>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</si>
  <si>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</si>
  <si>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</si>
  <si>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</si>
  <si>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</si>
  <si>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</si>
  <si>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</si>
  <si>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</si>
  <si>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</si>
  <si>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</si>
  <si>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</si>
  <si>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</si>
  <si>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</si>
  <si>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</si>
  <si>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</si>
  <si>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</si>
  <si>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</si>
  <si>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</si>
  <si>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</si>
  <si>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</si>
  <si>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</si>
  <si>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</si>
  <si>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</si>
  <si>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</si>
  <si>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</si>
  <si>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</si>
  <si>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</si>
  <si>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</si>
  <si>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</si>
  <si>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</si>
  <si>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</si>
  <si>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</si>
  <si>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</si>
  <si>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</si>
  <si>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</si>
  <si>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</si>
  <si>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</si>
  <si>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</si>
  <si>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</si>
  <si>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</si>
  <si>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</si>
  <si>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</si>
  <si>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</si>
  <si>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</si>
  <si>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</si>
  <si>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</si>
  <si>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</si>
  <si>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</si>
  <si>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</si>
  <si>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</si>
  <si>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</si>
  <si>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</si>
  <si>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</si>
  <si>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</si>
  <si>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</si>
  <si>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</si>
  <si>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</si>
  <si>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</si>
  <si>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</si>
  <si>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</si>
  <si>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</si>
  <si>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</si>
  <si>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</si>
  <si>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</si>
  <si>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</si>
  <si>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</si>
  <si>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</si>
  <si>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</si>
  <si>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</si>
  <si>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</si>
  <si>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</si>
  <si>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</si>
  <si>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</si>
  <si>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</si>
  <si>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</si>
  <si>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</si>
  <si>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</si>
  <si>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</si>
  <si>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</si>
  <si>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</si>
  <si>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</si>
  <si>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</si>
  <si>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</si>
  <si>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</si>
  <si>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</si>
  <si>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</si>
  <si>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</si>
  <si>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</si>
  <si>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</si>
  <si>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</si>
  <si>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</si>
  <si>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</si>
  <si>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</si>
  <si>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</si>
  <si>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</si>
  <si>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</si>
  <si>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</si>
  <si>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</si>
  <si>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</si>
  <si>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</si>
  <si>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</si>
  <si>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</si>
  <si>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</si>
  <si>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</si>
  <si>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</si>
  <si>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</si>
  <si>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</si>
  <si>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</si>
  <si>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</si>
  <si>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</si>
  <si>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</si>
  <si>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</si>
  <si>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</si>
  <si>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</si>
  <si>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</si>
  <si>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</si>
  <si>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</si>
  <si>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</si>
  <si>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</si>
  <si>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</si>
  <si>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</si>
  <si>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</si>
  <si>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</si>
  <si>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</si>
  <si>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</si>
  <si>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</si>
  <si>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</si>
  <si>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</si>
  <si>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</si>
  <si>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</si>
  <si>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</si>
  <si>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</si>
  <si>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</si>
  <si>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</si>
  <si>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</si>
  <si>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</si>
  <si>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</si>
  <si>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</si>
  <si>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</si>
  <si>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</si>
  <si>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</si>
  <si>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</si>
  <si>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</si>
  <si>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</si>
  <si>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</si>
  <si>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</si>
  <si>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</si>
  <si>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</si>
  <si>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</si>
  <si>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</si>
  <si>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</si>
  <si>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</si>
  <si>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</si>
  <si>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</si>
  <si>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</si>
  <si>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</si>
  <si>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</si>
  <si>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</si>
  <si>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</si>
  <si>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</si>
  <si>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</si>
  <si>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</si>
  <si>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</si>
  <si>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</si>
  <si>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</si>
  <si>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</si>
  <si>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</si>
  <si>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</si>
  <si>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</si>
  <si>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</si>
  <si>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</si>
  <si>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</si>
  <si>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</si>
  <si>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</si>
  <si>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</si>
  <si>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</si>
  <si>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</si>
  <si>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</si>
  <si>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</si>
  <si>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</si>
  <si>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</si>
  <si>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</si>
  <si>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</si>
  <si>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</si>
  <si>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</si>
  <si>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</si>
  <si>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</si>
  <si>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</si>
  <si>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</si>
  <si>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</si>
  <si>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</si>
  <si>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</si>
  <si>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</si>
  <si>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</si>
  <si>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</si>
  <si>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</si>
  <si>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</si>
  <si>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</si>
  <si>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</si>
  <si>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</si>
  <si>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</si>
  <si>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</si>
  <si>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</si>
  <si>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</si>
  <si>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</si>
  <si>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</si>
  <si>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</si>
  <si>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</si>
  <si>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</si>
  <si>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</si>
  <si>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</si>
  <si>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</si>
  <si>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</si>
  <si>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</si>
  <si>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</si>
  <si>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</si>
  <si>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</si>
  <si>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</si>
  <si>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</si>
  <si>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</si>
  <si>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</si>
  <si>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</si>
  <si>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</si>
  <si>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</si>
  <si>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</si>
  <si>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</si>
  <si>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</si>
  <si>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</si>
  <si>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</si>
  <si>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</si>
  <si>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</si>
  <si>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</si>
  <si>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</si>
  <si>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</si>
  <si>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</si>
  <si>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</si>
  <si>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</si>
  <si>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</si>
  <si>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</si>
  <si>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</si>
  <si>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</si>
  <si>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</si>
  <si>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</si>
  <si>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</si>
  <si>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</si>
  <si>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</si>
  <si>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</si>
  <si>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</si>
  <si>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</si>
  <si>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</si>
  <si>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</si>
  <si>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</si>
  <si>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</si>
  <si>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</si>
  <si>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</si>
  <si>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</si>
  <si>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</si>
  <si>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</si>
  <si>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</si>
  <si>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</si>
  <si>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</si>
  <si>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</si>
  <si>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</si>
  <si>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</si>
  <si>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</si>
  <si>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</si>
  <si>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</si>
  <si>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</si>
  <si>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</si>
  <si>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</si>
  <si>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</si>
  <si>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</si>
  <si>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</si>
  <si>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</si>
  <si>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</si>
  <si>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</si>
  <si>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</si>
  <si>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</si>
  <si>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</si>
  <si>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</si>
  <si>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</si>
  <si>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</si>
  <si>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</si>
  <si>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</si>
  <si>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</si>
  <si>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</si>
  <si>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</si>
  <si>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</si>
  <si>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</si>
  <si>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</si>
  <si>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</si>
  <si>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</si>
  <si>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</si>
  <si>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</si>
  <si>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</si>
  <si>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</si>
  <si>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</si>
  <si>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</si>
  <si>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</si>
  <si>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</si>
  <si>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</si>
  <si>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</si>
  <si>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</si>
  <si>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</si>
  <si>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</si>
  <si>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</si>
  <si>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</si>
  <si>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</si>
  <si>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</si>
  <si>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</si>
  <si>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</si>
  <si>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</si>
  <si>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</si>
  <si>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</si>
  <si>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</si>
  <si>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</si>
  <si>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</si>
  <si>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</si>
  <si>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</si>
  <si>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</si>
  <si>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</si>
  <si>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</si>
  <si>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</si>
  <si>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</si>
  <si>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</si>
  <si>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</si>
  <si>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</si>
  <si>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</si>
  <si>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</si>
  <si>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</si>
  <si>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</si>
  <si>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</si>
  <si>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</si>
  <si>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</si>
  <si>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</si>
  <si>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</si>
  <si>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</si>
  <si>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</si>
  <si>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</si>
  <si>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</si>
  <si>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</si>
  <si>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</si>
  <si>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</si>
  <si>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</si>
  <si>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</si>
  <si>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</si>
  <si>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</si>
  <si>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</si>
  <si>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</si>
  <si>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</si>
  <si>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</si>
  <si>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</si>
  <si>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</si>
  <si>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</si>
  <si>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</si>
  <si>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</si>
  <si>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</si>
  <si>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</si>
  <si>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</si>
  <si>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</si>
  <si>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</si>
  <si>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</si>
  <si>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</si>
  <si>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</si>
  <si>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</si>
  <si>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</si>
  <si>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</si>
  <si>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</si>
  <si>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</si>
  <si>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</si>
  <si>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</si>
  <si>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</si>
  <si>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</si>
  <si>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</si>
  <si>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</si>
  <si>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</si>
  <si>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</si>
  <si>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</si>
  <si>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</si>
  <si>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</si>
  <si>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</si>
  <si>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</si>
  <si>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</si>
  <si>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</si>
  <si>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</si>
  <si>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</si>
  <si>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</si>
  <si>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</si>
  <si>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</si>
  <si>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</si>
  <si>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</si>
  <si>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</si>
  <si>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</si>
  <si>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</si>
  <si>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</si>
  <si>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</si>
  <si>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</si>
  <si>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</si>
  <si>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</si>
  <si>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</si>
  <si>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</si>
  <si>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</si>
  <si>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</si>
  <si>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</si>
  <si>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</si>
  <si>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</si>
  <si>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</si>
  <si>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</si>
  <si>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</si>
  <si>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</si>
  <si>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</si>
  <si>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</si>
  <si>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</si>
  <si>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</si>
  <si>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</si>
  <si>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</si>
  <si>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</si>
  <si>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</si>
  <si>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</si>
  <si>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</si>
  <si>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</si>
  <si>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</si>
  <si>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</si>
  <si>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</si>
  <si>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</si>
  <si>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</si>
  <si>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</si>
  <si>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</si>
  <si>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</si>
  <si>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</si>
  <si>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</si>
  <si>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</si>
  <si>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</si>
  <si>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</si>
  <si>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</si>
  <si>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</si>
  <si>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</si>
  <si>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</si>
  <si>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</si>
  <si>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</si>
  <si>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</si>
  <si>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</si>
  <si>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</si>
  <si>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</si>
  <si>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</si>
  <si>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</si>
  <si>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</si>
  <si>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</si>
  <si>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</si>
  <si>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</si>
  <si>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</si>
  <si>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</si>
  <si>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</si>
  <si>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</si>
  <si>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</si>
  <si>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</si>
  <si>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</si>
  <si>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</si>
  <si>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</si>
  <si>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</si>
  <si>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</si>
  <si>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</si>
  <si>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</si>
  <si>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</si>
  <si>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</si>
  <si>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</si>
  <si>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</si>
  <si>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</si>
  <si>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</si>
  <si>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</si>
  <si>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</si>
  <si>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</si>
  <si>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</si>
  <si>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</si>
  <si>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</si>
  <si>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</si>
  <si>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</si>
  <si>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</si>
  <si>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</si>
  <si>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</si>
  <si>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</si>
  <si>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</si>
  <si>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</si>
  <si>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</si>
  <si>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</si>
  <si>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</si>
  <si>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</si>
  <si>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</si>
  <si>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</si>
  <si>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</si>
  <si>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</si>
  <si>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</si>
  <si>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</si>
  <si>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</si>
  <si>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</si>
  <si>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</si>
  <si>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</si>
  <si>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</si>
  <si>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</si>
  <si>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</si>
  <si>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</si>
  <si>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</si>
  <si>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</si>
  <si>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</si>
  <si>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</si>
  <si>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</si>
  <si>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</si>
  <si>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</si>
  <si>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</si>
  <si>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</si>
  <si>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</si>
  <si>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</si>
  <si>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</si>
  <si>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</si>
  <si>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</si>
  <si>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</si>
  <si>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</si>
  <si>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</si>
  <si>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</si>
  <si>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</si>
  <si>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</si>
  <si>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</si>
  <si>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</si>
  <si>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</si>
  <si>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</si>
  <si>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</si>
  <si>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</si>
  <si>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</si>
  <si>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</si>
  <si>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</si>
  <si>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</si>
  <si>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</si>
  <si>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</si>
  <si>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</si>
  <si>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</si>
  <si>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</si>
  <si>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</si>
  <si>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</si>
  <si>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</si>
  <si>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</si>
  <si>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</si>
  <si>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</si>
  <si>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</si>
  <si>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</si>
  <si>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</si>
  <si>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</si>
  <si>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</si>
  <si>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</si>
  <si>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</si>
  <si>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</si>
  <si>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</si>
  <si>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</si>
  <si>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</si>
  <si>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</si>
  <si>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</si>
  <si>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</si>
  <si>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</si>
  <si>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</si>
  <si>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</si>
  <si>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</si>
  <si>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</si>
  <si>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</si>
  <si>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</si>
  <si>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</si>
  <si>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</si>
  <si>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</si>
  <si>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</si>
  <si>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</si>
  <si>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</si>
  <si>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</si>
  <si>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</si>
  <si>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</si>
  <si>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</si>
  <si>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</si>
  <si>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</si>
  <si>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</si>
  <si>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</si>
  <si>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</si>
  <si>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</si>
  <si>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</si>
  <si>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</si>
  <si>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</si>
  <si>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</si>
  <si>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</si>
  <si>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</si>
  <si>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</si>
  <si>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</si>
  <si>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</si>
  <si>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</si>
  <si>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</si>
  <si>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</si>
  <si>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</si>
  <si>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</si>
  <si>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</si>
  <si>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</si>
  <si>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</si>
  <si>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</si>
  <si>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</si>
  <si>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</si>
  <si>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</si>
  <si>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</si>
  <si>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</si>
  <si>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</si>
  <si>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</si>
  <si>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</si>
  <si>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</si>
  <si>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</si>
  <si>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</si>
  <si>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</si>
  <si>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</si>
  <si>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</si>
  <si>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</si>
  <si>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</si>
  <si>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</si>
  <si>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</si>
  <si>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</si>
  <si>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</si>
  <si>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</si>
  <si>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</si>
  <si>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</si>
  <si>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</si>
  <si>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</si>
  <si>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</si>
  <si>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</si>
  <si>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</si>
  <si>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</si>
  <si>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</si>
  <si>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</si>
  <si>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</si>
  <si>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</si>
  <si>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</si>
  <si>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</si>
  <si>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</si>
  <si>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</si>
  <si>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</si>
  <si>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</si>
  <si>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</si>
  <si>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</si>
  <si>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</si>
  <si>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</si>
  <si>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</si>
  <si>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</si>
  <si>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</si>
  <si>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</si>
  <si>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</si>
  <si>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</si>
  <si>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</si>
  <si>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</si>
  <si>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</si>
  <si>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</si>
  <si>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</si>
  <si>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</si>
  <si>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</si>
  <si>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</si>
  <si>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</si>
  <si>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</si>
  <si>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</si>
  <si>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</si>
  <si>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</si>
  <si>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</si>
  <si>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</si>
  <si>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</si>
  <si>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</si>
  <si>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</si>
  <si>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</si>
  <si>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</si>
  <si>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</si>
  <si>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</si>
  <si>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</si>
  <si>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</si>
  <si>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</si>
  <si>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</si>
  <si>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</si>
  <si>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</si>
  <si>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</si>
  <si>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</si>
  <si>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</si>
  <si>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</si>
  <si>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</si>
  <si>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</si>
  <si>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</si>
  <si>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</si>
  <si>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</si>
  <si>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</si>
  <si>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</si>
  <si>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</si>
  <si>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</si>
  <si>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</si>
  <si>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</si>
  <si>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</si>
  <si>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</si>
  <si>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</si>
  <si>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</si>
  <si>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</si>
  <si>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</si>
  <si>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</si>
  <si>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</si>
  <si>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</si>
  <si>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</si>
  <si>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</si>
  <si>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</si>
  <si>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</si>
  <si>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</si>
  <si>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</si>
  <si>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</si>
  <si>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</si>
  <si>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</si>
  <si>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</si>
  <si>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</si>
  <si>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</si>
  <si>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</si>
  <si>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</si>
  <si>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</si>
  <si>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</si>
  <si>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</si>
  <si>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</si>
  <si>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</si>
  <si>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</si>
  <si>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</si>
  <si>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</si>
  <si>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</si>
  <si>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</si>
  <si>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</si>
  <si>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</si>
  <si>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</si>
  <si>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</si>
  <si>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</si>
  <si>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</si>
  <si>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</si>
  <si>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</si>
  <si>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</si>
  <si>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</si>
  <si>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</si>
  <si>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</si>
  <si>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</si>
  <si>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</si>
  <si>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</si>
  <si>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</si>
  <si>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</si>
  <si>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</si>
  <si>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</si>
  <si>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</si>
  <si>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</si>
  <si>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</si>
  <si>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</si>
  <si>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</si>
  <si>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</si>
  <si>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</si>
  <si>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</si>
  <si>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</si>
  <si>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</si>
  <si>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</si>
  <si>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</si>
  <si>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</si>
  <si>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</si>
  <si>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</si>
  <si>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</si>
  <si>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</si>
  <si>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</si>
  <si>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</si>
  <si>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</si>
  <si>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</si>
  <si>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</si>
  <si>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</si>
  <si>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</si>
  <si>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</si>
  <si>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</si>
  <si>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</si>
  <si>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</si>
  <si>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</si>
  <si>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</si>
  <si>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</si>
  <si>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</si>
  <si>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</si>
  <si>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</si>
  <si>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</si>
  <si>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</si>
  <si>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</si>
  <si>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</si>
  <si>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</si>
  <si>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</si>
  <si>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</si>
  <si>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</si>
  <si>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</si>
  <si>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</si>
  <si>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</si>
  <si>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</si>
  <si>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</si>
  <si>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</si>
  <si>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</si>
  <si>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</si>
  <si>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</si>
  <si>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</si>
  <si>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</si>
  <si>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</si>
  <si>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</si>
  <si>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</si>
  <si>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</si>
  <si>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</si>
  <si>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</si>
  <si>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</si>
  <si>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</si>
  <si>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</si>
  <si>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</si>
  <si>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</si>
  <si>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</si>
  <si>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</si>
  <si>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</si>
  <si>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</si>
  <si>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</si>
  <si>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</si>
  <si>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</si>
  <si>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</si>
  <si>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</si>
  <si>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</si>
  <si>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</si>
  <si>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</si>
  <si>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</si>
  <si>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</si>
  <si>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</si>
  <si>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</si>
  <si>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</si>
  <si>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</si>
  <si>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</si>
  <si>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</si>
  <si>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</si>
  <si>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</si>
  <si>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</si>
  <si>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</si>
  <si>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</si>
  <si>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</si>
  <si>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</si>
  <si>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</si>
  <si>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</si>
  <si>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</si>
  <si>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</si>
  <si>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</si>
  <si>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</si>
  <si>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</si>
  <si>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</si>
  <si>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</si>
  <si>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</si>
  <si>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</si>
  <si>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</si>
  <si>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</si>
  <si>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</si>
  <si>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</si>
  <si>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</si>
  <si>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</si>
  <si>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</si>
  <si>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</si>
  <si>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</si>
  <si>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</si>
  <si>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</si>
  <si>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</si>
  <si>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</si>
  <si>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</si>
  <si>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</si>
  <si>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</si>
  <si>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</si>
  <si>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</si>
  <si>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</si>
  <si>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</si>
  <si>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</si>
  <si>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</si>
  <si>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</si>
  <si>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</si>
  <si>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</si>
  <si>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</si>
  <si>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</si>
  <si>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</si>
  <si>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</si>
  <si>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</si>
  <si>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</si>
  <si>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</si>
  <si>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</si>
  <si>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</si>
  <si>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</si>
  <si>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</si>
  <si>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</si>
  <si>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</si>
  <si>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</si>
  <si>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</si>
  <si>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</si>
  <si>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</si>
  <si>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</si>
  <si>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</si>
  <si>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</si>
  <si>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</si>
  <si>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</si>
  <si>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</si>
  <si>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</si>
  <si>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</si>
  <si>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</si>
  <si>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</si>
  <si>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</si>
  <si>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</si>
  <si>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</si>
  <si>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</si>
  <si>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</si>
  <si>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</si>
  <si>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</si>
  <si>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</si>
  <si>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</si>
  <si>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</si>
  <si>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</si>
  <si>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</si>
  <si>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</si>
  <si>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</si>
  <si>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</si>
  <si>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</si>
  <si>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</si>
  <si>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</si>
  <si>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</si>
  <si>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</si>
  <si>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</si>
  <si>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</si>
  <si>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</si>
  <si>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</si>
  <si>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</si>
  <si>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</si>
  <si>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</si>
  <si>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</si>
  <si>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</si>
  <si>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</si>
  <si>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</si>
  <si>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</si>
  <si>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</si>
  <si>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</si>
  <si>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</si>
  <si>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</si>
  <si>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</si>
  <si>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</si>
  <si>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</si>
  <si>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</si>
  <si>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</si>
  <si>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</si>
  <si>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</si>
  <si>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</si>
  <si>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</si>
  <si>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</si>
  <si>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</si>
  <si>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</si>
  <si>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</si>
  <si>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</si>
  <si>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</si>
  <si>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</si>
  <si>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</si>
  <si>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</si>
  <si>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</si>
  <si>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</si>
  <si>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</si>
  <si>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</si>
  <si>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</si>
  <si>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</si>
  <si>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</si>
  <si>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</si>
  <si>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</si>
  <si>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</si>
  <si>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</si>
  <si>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</si>
  <si>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</si>
  <si>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</si>
  <si>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</si>
  <si>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</si>
  <si>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</si>
  <si>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</si>
  <si>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</si>
  <si>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</si>
  <si>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</si>
  <si>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</si>
  <si>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</si>
  <si>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</si>
  <si>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</si>
  <si>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</si>
  <si>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</si>
  <si>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</si>
  <si>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</si>
  <si>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</si>
  <si>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</si>
  <si>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</si>
  <si>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</si>
  <si>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</si>
  <si>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</si>
  <si>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</si>
  <si>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</si>
  <si>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</si>
  <si>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</si>
  <si>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</si>
  <si>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</si>
  <si>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</si>
  <si>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</si>
  <si>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</si>
  <si>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</si>
  <si>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</si>
  <si>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</si>
  <si>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</si>
  <si>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</si>
  <si>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</si>
  <si>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</si>
  <si>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</si>
  <si>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</si>
  <si>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</si>
  <si>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</si>
  <si>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</si>
  <si>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</si>
  <si>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</si>
  <si>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</si>
  <si>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</si>
  <si>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</si>
  <si>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</si>
  <si>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</si>
  <si>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</si>
  <si>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</si>
  <si>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</si>
  <si>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</si>
  <si>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</si>
  <si>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</si>
  <si>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</si>
  <si>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</si>
  <si>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</si>
  <si>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</si>
  <si>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</si>
  <si>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</si>
  <si>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</si>
  <si>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</si>
  <si>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</si>
  <si>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</si>
  <si>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</si>
  <si>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</si>
  <si>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</si>
  <si>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</si>
  <si>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</si>
  <si>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</si>
  <si>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</si>
  <si>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</si>
  <si>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</si>
  <si>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</si>
  <si>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</si>
  <si>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</si>
  <si>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</si>
  <si>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</si>
  <si>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</si>
  <si>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</si>
  <si>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</si>
  <si>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</si>
  <si>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</si>
  <si>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</si>
  <si>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</si>
  <si>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</si>
  <si>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</si>
  <si>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</si>
  <si>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</si>
  <si>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</si>
  <si>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</si>
  <si>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</si>
  <si>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</si>
  <si>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</si>
  <si>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</si>
  <si>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</si>
  <si>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</si>
  <si>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</si>
  <si>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</si>
  <si>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</si>
  <si>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</si>
  <si>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</si>
  <si>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</si>
  <si>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</si>
  <si>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</si>
  <si>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</si>
  <si>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</si>
  <si>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</si>
  <si>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</si>
  <si>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</si>
  <si>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</si>
  <si>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</si>
  <si>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</si>
  <si>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</si>
  <si>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</si>
  <si>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</si>
  <si>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</si>
  <si>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</si>
  <si>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</si>
  <si>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</si>
  <si>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</si>
  <si>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</si>
  <si>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</si>
  <si>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</si>
  <si>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</si>
  <si>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</si>
  <si>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</si>
  <si>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</si>
  <si>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</si>
  <si>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</si>
  <si>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</si>
  <si>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</si>
  <si>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</si>
  <si>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</si>
  <si>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</si>
  <si>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</si>
  <si>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</si>
  <si>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</si>
  <si>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</si>
  <si>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</si>
  <si>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</si>
  <si>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</si>
  <si>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</si>
  <si>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</si>
  <si>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</si>
  <si>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</si>
  <si>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</si>
  <si>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</si>
  <si>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</si>
  <si>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</si>
  <si>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</si>
  <si>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</si>
  <si>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</si>
  <si>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</si>
  <si>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</si>
  <si>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</si>
  <si>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</si>
  <si>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</si>
  <si>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</si>
  <si>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</si>
  <si>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</si>
  <si>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</si>
  <si>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</si>
  <si>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</si>
  <si>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</si>
  <si>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</si>
  <si>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</si>
  <si>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</si>
  <si>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</si>
  <si>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</si>
  <si>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</si>
  <si>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</si>
  <si>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</si>
  <si>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</si>
  <si>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</si>
  <si>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</si>
  <si>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</si>
  <si>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</si>
  <si>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</si>
  <si>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</si>
  <si>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</si>
  <si>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</si>
  <si>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</si>
  <si>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</si>
  <si>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</si>
  <si>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</si>
  <si>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</si>
  <si>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</si>
  <si>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</si>
  <si>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</si>
  <si>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</si>
  <si>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</si>
  <si>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</si>
  <si>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</si>
  <si>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</si>
  <si>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</si>
  <si>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</si>
  <si>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</si>
  <si>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</si>
  <si>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</si>
  <si>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</si>
  <si>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</si>
  <si>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</si>
  <si>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</si>
  <si>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</si>
  <si>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</si>
  <si>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</si>
  <si>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</si>
  <si>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</si>
  <si>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</si>
  <si>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</si>
  <si>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</si>
  <si>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</si>
  <si>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</si>
  <si>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</si>
  <si>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</si>
  <si>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</si>
  <si>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</si>
  <si>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</si>
  <si>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</si>
  <si>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</si>
  <si>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</si>
  <si>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</si>
  <si>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</si>
  <si>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</si>
  <si>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</si>
  <si>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</si>
  <si>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</si>
  <si>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</si>
  <si>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</si>
  <si>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</si>
  <si>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</si>
  <si>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</si>
  <si>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</si>
  <si>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</si>
  <si>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</si>
  <si>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</si>
  <si>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</si>
  <si>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</si>
  <si>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</si>
  <si>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</si>
  <si>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</si>
  <si>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</si>
  <si>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</si>
  <si>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</si>
  <si>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</si>
  <si>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</si>
  <si>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</si>
  <si>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</si>
  <si>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</si>
  <si>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</si>
  <si>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</si>
  <si>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</si>
  <si>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</si>
  <si>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</si>
  <si>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</si>
  <si>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</si>
  <si>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</si>
  <si>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</si>
  <si>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</si>
  <si>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</si>
  <si>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</si>
  <si>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</si>
  <si>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</si>
  <si>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</si>
  <si>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</si>
  <si>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</si>
  <si>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</si>
  <si>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</si>
  <si>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</si>
  <si>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</si>
  <si>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</si>
  <si>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</si>
  <si>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</si>
  <si>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</si>
  <si>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</si>
  <si>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</si>
  <si>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</si>
  <si>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</si>
  <si>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</si>
  <si>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</si>
  <si>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</si>
  <si>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</si>
  <si>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</si>
  <si>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</si>
  <si>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</si>
  <si>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</si>
  <si>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</si>
  <si>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</si>
  <si>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</si>
  <si>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</si>
  <si>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</si>
  <si>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</si>
  <si>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</si>
  <si>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</si>
  <si>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</si>
  <si>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</si>
  <si>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</si>
  <si>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</si>
  <si>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</si>
  <si>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</si>
  <si>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</si>
  <si>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</si>
  <si>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</si>
  <si>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</si>
  <si>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</si>
  <si>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</si>
  <si>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</si>
  <si>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</si>
  <si>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</si>
  <si>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</si>
  <si>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</si>
  <si>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</si>
  <si>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</si>
  <si>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</si>
  <si>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</si>
  <si>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</si>
  <si>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</si>
  <si>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</si>
  <si>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</si>
  <si>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</si>
  <si>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</si>
  <si>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</si>
  <si>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</si>
  <si>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</si>
  <si>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</si>
  <si>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</si>
  <si>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</si>
  <si>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</si>
  <si>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</si>
  <si>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</si>
  <si>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</si>
  <si>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</si>
  <si>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</si>
  <si>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</si>
  <si>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</si>
  <si>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</si>
  <si>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</si>
  <si>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</si>
  <si>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</si>
  <si>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</si>
  <si>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</si>
  <si>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</si>
  <si>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</si>
  <si>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</si>
  <si>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</si>
  <si>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</si>
  <si>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</si>
  <si>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</si>
  <si>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</si>
  <si>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</si>
  <si>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</si>
  <si>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</si>
  <si>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</si>
  <si>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</si>
  <si>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</si>
  <si>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</si>
  <si>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</si>
  <si>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</si>
  <si>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</si>
  <si>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</si>
  <si>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</si>
  <si>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</si>
  <si>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</si>
  <si>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</si>
  <si>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</si>
  <si>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</si>
  <si>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</si>
  <si>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</si>
  <si>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</si>
  <si>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</si>
  <si>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</si>
  <si>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</si>
  <si>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</si>
  <si>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</si>
  <si>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</si>
  <si>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</si>
  <si>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</si>
  <si>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</si>
  <si>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</si>
  <si>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</si>
  <si>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</si>
  <si>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</si>
  <si>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</si>
  <si>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</si>
  <si>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</si>
  <si>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</si>
  <si>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</si>
  <si>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</si>
  <si>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</si>
  <si>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</si>
  <si>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</si>
  <si>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</si>
  <si>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</si>
  <si>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</si>
  <si>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</si>
  <si>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</si>
  <si>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</si>
  <si>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</si>
  <si>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</si>
  <si>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</si>
  <si>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</si>
  <si>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</si>
  <si>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</si>
  <si>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</si>
  <si>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</si>
  <si>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</si>
  <si>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</si>
  <si>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</si>
  <si>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</si>
  <si>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</si>
  <si>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</si>
  <si>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</si>
  <si>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</si>
  <si>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</si>
  <si>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</si>
  <si>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</si>
  <si>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</si>
  <si>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</si>
  <si>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</si>
  <si>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</si>
  <si>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</si>
  <si>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</si>
  <si>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</si>
  <si>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</si>
  <si>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</si>
  <si>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</si>
  <si>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</si>
  <si>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</si>
  <si>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</si>
  <si>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</si>
  <si>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</si>
  <si>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</si>
  <si>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</si>
  <si>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</si>
  <si>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</si>
  <si>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</si>
  <si>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</si>
  <si>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</si>
  <si>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</si>
  <si>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</si>
  <si>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</si>
  <si>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</si>
  <si>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</si>
  <si>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</si>
  <si>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</si>
  <si>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</si>
  <si>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</si>
  <si>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</si>
  <si>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</si>
  <si>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</si>
  <si>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</si>
  <si>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</si>
  <si>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</si>
  <si>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</si>
  <si>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</si>
  <si>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</si>
  <si>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</si>
  <si>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</si>
  <si>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</si>
  <si>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</si>
  <si>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</si>
  <si>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</si>
  <si>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</si>
  <si>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</si>
  <si>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</si>
  <si>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</si>
  <si>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</si>
  <si>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</si>
  <si>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</si>
  <si>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</si>
  <si>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</si>
  <si>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</si>
  <si>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</si>
  <si>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</si>
  <si>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</si>
  <si>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</si>
  <si>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</si>
  <si>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</si>
  <si>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</si>
  <si>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</si>
  <si>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</si>
  <si>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</si>
  <si>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</si>
  <si>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</si>
  <si>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</si>
  <si>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</si>
  <si>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</si>
  <si>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</si>
  <si>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</si>
  <si>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</si>
  <si>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</si>
  <si>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</si>
  <si>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</si>
  <si>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</si>
  <si>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</si>
  <si>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</si>
  <si>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</si>
  <si>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</si>
  <si>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</si>
  <si>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</si>
  <si>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</si>
  <si>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</si>
  <si>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</si>
  <si>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</si>
  <si>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</si>
  <si>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</si>
  <si>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</si>
  <si>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</si>
  <si>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</si>
  <si>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</si>
  <si>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</si>
  <si>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</si>
  <si>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</si>
  <si>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</si>
  <si>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</si>
  <si>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</si>
  <si>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</si>
  <si>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</si>
  <si>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</si>
  <si>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</si>
  <si>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</si>
  <si>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</si>
  <si>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</si>
  <si>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</si>
  <si>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</si>
  <si>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</si>
  <si>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</si>
  <si>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</si>
  <si>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</si>
  <si>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</si>
  <si>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</si>
  <si>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</si>
  <si>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</si>
  <si>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</si>
  <si>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</si>
  <si>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</si>
  <si>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</si>
  <si>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</si>
  <si>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</si>
  <si>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</si>
  <si>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</si>
  <si>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</si>
  <si>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</si>
  <si>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</si>
  <si>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</si>
  <si>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</si>
  <si>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</si>
  <si>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</si>
  <si>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</si>
  <si>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</si>
  <si>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</si>
  <si>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</si>
  <si>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</si>
  <si>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</si>
  <si>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</si>
  <si>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</si>
  <si>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</si>
  <si>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</si>
  <si>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</si>
  <si>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</si>
  <si>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</si>
  <si>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</si>
  <si>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</si>
  <si>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</si>
  <si>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</si>
  <si>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</si>
  <si>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</si>
  <si>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</si>
  <si>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</si>
  <si>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</si>
  <si>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</si>
  <si>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</si>
  <si>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</si>
  <si>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</si>
  <si>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</si>
  <si>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</si>
  <si>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</si>
  <si>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</si>
  <si>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</si>
  <si>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</si>
  <si>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</si>
  <si>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</si>
  <si>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</si>
  <si>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</si>
  <si>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</si>
  <si>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</si>
  <si>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</si>
  <si>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</si>
  <si>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</si>
  <si>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</si>
  <si>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</si>
  <si>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</si>
  <si>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</si>
  <si>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</si>
  <si>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</si>
  <si>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</si>
  <si>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</si>
  <si>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</si>
  <si>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</si>
  <si>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</si>
  <si>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</si>
  <si>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</si>
  <si>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</si>
  <si>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</si>
  <si>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</si>
  <si>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</si>
  <si>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</si>
  <si>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</si>
  <si>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</si>
  <si>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</si>
  <si>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</si>
  <si>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</si>
  <si>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</si>
  <si>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</si>
  <si>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</si>
  <si>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</si>
  <si>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</si>
  <si>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</si>
  <si>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</si>
  <si>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</si>
  <si>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</si>
  <si>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</si>
  <si>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</si>
  <si>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</si>
  <si>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</si>
  <si>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</si>
  <si>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</si>
  <si>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</si>
  <si>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</si>
  <si>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</si>
  <si>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</si>
  <si>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</si>
  <si>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</si>
  <si>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</si>
  <si>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</si>
  <si>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</si>
  <si>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</si>
  <si>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</si>
  <si>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</si>
  <si>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</si>
  <si>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</si>
  <si>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</si>
  <si>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</si>
  <si>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</si>
  <si>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</si>
  <si>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</si>
  <si>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</si>
  <si>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</si>
  <si>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</si>
  <si>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</si>
  <si>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</si>
  <si>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</si>
  <si>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</si>
  <si>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</si>
  <si>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</si>
  <si>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</si>
  <si>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</si>
  <si>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</si>
  <si>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</si>
  <si>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</si>
  <si>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</si>
  <si>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</si>
  <si>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</si>
  <si>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</si>
  <si>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</si>
  <si>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</si>
  <si>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</si>
  <si>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</si>
  <si>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</si>
  <si>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</si>
  <si>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</si>
  <si>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</si>
  <si>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</si>
  <si>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</si>
  <si>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</si>
  <si>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</si>
  <si>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</si>
  <si>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</si>
  <si>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</si>
  <si>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</si>
  <si>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</si>
  <si>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</si>
  <si>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</si>
  <si>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</si>
  <si>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</si>
  <si>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</si>
  <si>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</si>
  <si>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</si>
  <si>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</si>
  <si>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</si>
  <si>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</si>
  <si>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</si>
  <si>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</si>
  <si>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</si>
  <si>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</si>
  <si>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</si>
  <si>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</si>
  <si>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</si>
  <si>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</si>
  <si>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</si>
  <si>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</si>
  <si>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</si>
  <si>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</si>
  <si>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</si>
  <si>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</si>
  <si>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</si>
  <si>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</si>
  <si>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</si>
  <si>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</si>
  <si>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</si>
  <si>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</si>
  <si>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</si>
  <si>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</si>
  <si>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</si>
  <si>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</si>
  <si>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</si>
  <si>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</si>
  <si>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</si>
  <si>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</si>
  <si>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</si>
  <si>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</si>
  <si>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</si>
  <si>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</si>
  <si>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</si>
  <si>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</si>
  <si>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</si>
  <si>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</si>
  <si>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</si>
  <si>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</si>
  <si>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</si>
  <si>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</si>
  <si>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</si>
  <si>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</si>
  <si>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</si>
  <si>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</si>
  <si>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</si>
  <si>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</si>
  <si>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</si>
  <si>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</si>
  <si>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</si>
  <si>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</si>
  <si>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</si>
  <si>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</si>
  <si>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</si>
  <si>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</si>
  <si>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</si>
  <si>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</si>
  <si>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</si>
  <si>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</si>
  <si>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</si>
  <si>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</si>
  <si>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</si>
  <si>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</si>
  <si>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</si>
  <si>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</si>
  <si>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</si>
  <si>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</si>
  <si>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</si>
  <si>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</si>
  <si>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</si>
  <si>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</si>
  <si>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</si>
  <si>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</si>
  <si>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</si>
  <si>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</si>
  <si>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</si>
  <si>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</si>
  <si>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</si>
  <si>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</si>
  <si>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</si>
  <si>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</si>
  <si>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</si>
  <si>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</si>
  <si>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</si>
  <si>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</si>
  <si>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</si>
  <si>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</si>
  <si>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</si>
  <si>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</si>
  <si>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</si>
  <si>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</si>
  <si>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</si>
  <si>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</si>
  <si>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</si>
  <si>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</si>
  <si>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</si>
  <si>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</si>
  <si>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</si>
  <si>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</si>
  <si>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</si>
  <si>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</si>
  <si>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</si>
  <si>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</si>
  <si>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</si>
  <si>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</si>
  <si>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</si>
  <si>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</si>
  <si>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</si>
  <si>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</si>
  <si>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</si>
  <si>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</si>
  <si>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</si>
  <si>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</si>
  <si>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</si>
  <si>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</si>
  <si>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</si>
  <si>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</si>
  <si>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</si>
  <si>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</si>
  <si>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</si>
  <si>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</si>
  <si>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</si>
  <si>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</si>
  <si>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</si>
  <si>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</si>
  <si>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</si>
  <si>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</si>
  <si>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</si>
  <si>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</si>
  <si>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</si>
  <si>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</si>
  <si>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</si>
  <si>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</si>
  <si>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</si>
  <si>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</si>
  <si>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</si>
  <si>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</si>
  <si>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</si>
  <si>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</si>
  <si>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</si>
  <si>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</si>
  <si>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</si>
  <si>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</si>
  <si>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</si>
  <si>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</si>
  <si>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</si>
  <si>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</si>
  <si>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</si>
  <si>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</si>
  <si>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</si>
  <si>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</si>
  <si>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</si>
  <si>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</si>
  <si>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</si>
  <si>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</si>
  <si>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</si>
  <si>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</si>
  <si>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</si>
  <si>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</si>
  <si>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</si>
  <si>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</si>
  <si>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</si>
  <si>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</si>
  <si>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</si>
  <si>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</si>
  <si>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</si>
  <si>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</si>
  <si>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</si>
  <si>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</si>
  <si>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</si>
  <si>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</si>
  <si>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20000 to 24999</t>
  </si>
  <si>
    <t>25000 to 29999</t>
  </si>
  <si>
    <t>30000 to 34999</t>
  </si>
  <si>
    <t>40000 to 44999</t>
  </si>
  <si>
    <t>45000 to 49999</t>
  </si>
  <si>
    <t>Greater than or equal to 50000</t>
  </si>
  <si>
    <t>15000 to 19999</t>
  </si>
  <si>
    <t>35000 to 39999</t>
  </si>
  <si>
    <t>SUCCESSFUL CAMPAIGNS</t>
  </si>
  <si>
    <t>Number of Backers</t>
  </si>
  <si>
    <t>Mean</t>
  </si>
  <si>
    <t>Median</t>
  </si>
  <si>
    <t>Minimum</t>
  </si>
  <si>
    <t>Maximum</t>
  </si>
  <si>
    <t>Variance</t>
  </si>
  <si>
    <t>Standard Deviation</t>
  </si>
  <si>
    <t>Value</t>
  </si>
  <si>
    <t>UNSUCCESSFUL CAMPAIGNS</t>
  </si>
  <si>
    <t>Coefficient of Variation</t>
  </si>
  <si>
    <t>Q1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</si>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</sst>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9" fontId="0" fillId="0" borderId="0" xfId="42" applyFon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64" fontId="0" fillId="0" borderId="0" xfId="0" applyNumberFormat="1"/>
    <xf numFmtId="0" fontId="16" fillId="0" borderId="0" xfId="0" applyFont="1"/>
    <xf numFmtId="0" fontId="18" fillId="0" borderId="0" xfId="0" applyFont="1"/>
    <xf numFmtId="0" fontId="18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2" fontId="18" fillId="0" borderId="0" xfId="0" applyNumberFormat="1" applyFont="1"/>
    <xf numFmtId="0" fontId="0" fillId="0" borderId="0" xfId="0" applyNumberFormat="1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A9D08E"/>
        </patternFill>
      </fill>
    </dxf>
    <dxf>
      <fill>
        <patternFill>
          <bgColor rgb="FFFF9799"/>
        </patternFill>
      </fill>
    </dxf>
    <dxf>
      <fill>
        <patternFill>
          <bgColor rgb="FFFFD966"/>
        </patternFill>
      </fill>
    </dxf>
    <dxf>
      <fill>
        <patternFill>
          <bgColor rgb="FF8EA9DC"/>
        </patternFill>
      </fill>
    </dxf>
    <dxf>
      <fill>
        <patternFill>
          <bgColor rgb="FFA9D08E"/>
        </patternFill>
      </fill>
    </dxf>
    <dxf>
      <fill>
        <patternFill>
          <bgColor rgb="FFFF9799"/>
        </patternFill>
      </fill>
    </dxf>
    <dxf>
      <fill>
        <patternFill>
          <bgColor rgb="FFFFD966"/>
        </patternFill>
      </fill>
    </dxf>
    <dxf>
      <fill>
        <patternFill>
          <bgColor rgb="FF8EA9DC"/>
        </patternFill>
      </fill>
    </dxf>
    <dxf>
      <fill>
        <patternFill>
          <bgColor rgb="FFA9D08E"/>
        </patternFill>
      </fill>
    </dxf>
    <dxf>
      <fill>
        <patternFill>
          <bgColor rgb="FFFF9799"/>
        </patternFill>
      </fill>
    </dxf>
    <dxf>
      <fill>
        <patternFill>
          <bgColor rgb="FFFFD966"/>
        </patternFill>
      </fill>
    </dxf>
    <dxf>
      <fill>
        <patternFill>
          <bgColor rgb="FF8EA9DC"/>
        </patternFill>
      </fill>
    </dxf>
  </dxfs>
  <tableStyles count="1" defaultTableStyle="TableStyleMedium2" defaultPivotStyle="PivotStyleLight16">
    <tableStyle name="Invisible" pivot="0" table="0" count="0" xr9:uid="{EBCC9FEC-70CC-45F9-828C-891D4E1895CC}"/>
  </tableStyles>
  <colors>
    <mruColors>
      <color rgb="FF304C7E"/>
      <color rgb="FFFFBF00"/>
      <color rgb="FF5B9BD5"/>
      <color rgb="FF8797A2"/>
      <color rgb="FF7F93A7"/>
      <color rgb="FFFFD866"/>
      <color rgb="FFFFFFFF"/>
      <color rgb="FFF96A6C"/>
      <color rgb="FFA3A5A5"/>
      <color rgb="FF0F79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Catagory!PivotTable19</c:name>
    <c:fmtId val="0"/>
  </c:pivotSource>
  <c:chart>
    <c:autoTitleDeleted val="0"/>
    <c:pivotFmts>
      <c:pivotFmt>
        <c:idx val="0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E9AE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23F5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9D4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Catagory'!$B$3:$B$4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  <a:effectLst/>
          </c:spPr>
          <c:invertIfNegative val="0"/>
          <c:cat>
            <c:strRef>
              <c:f>'Outcome by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Catagory'!$B$5:$B$14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D-4D79-B023-C054994896CB}"/>
            </c:ext>
          </c:extLst>
        </c:ser>
        <c:ser>
          <c:idx val="1"/>
          <c:order val="1"/>
          <c:tx>
            <c:strRef>
              <c:f>'Outcome by Catagory'!$C$3:$C$4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2E9AE0"/>
            </a:solidFill>
            <a:ln>
              <a:noFill/>
            </a:ln>
            <a:effectLst/>
          </c:spPr>
          <c:invertIfNegative val="0"/>
          <c:cat>
            <c:strRef>
              <c:f>'Outcome by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Catagory'!$C$5:$C$14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D-4D79-B023-C054994896CB}"/>
            </c:ext>
          </c:extLst>
        </c:ser>
        <c:ser>
          <c:idx val="2"/>
          <c:order val="2"/>
          <c:tx>
            <c:strRef>
              <c:f>'Outcome by Catagory'!$D$3:$D$4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323F51"/>
            </a:solidFill>
            <a:ln>
              <a:noFill/>
            </a:ln>
            <a:effectLst/>
          </c:spPr>
          <c:invertIfNegative val="0"/>
          <c:cat>
            <c:strRef>
              <c:f>'Outcome by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Catagory'!$D$5:$D$14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4D-4D79-B023-C054994896CB}"/>
            </c:ext>
          </c:extLst>
        </c:ser>
        <c:ser>
          <c:idx val="3"/>
          <c:order val="3"/>
          <c:tx>
            <c:strRef>
              <c:f>'Outcome by Catagory'!$E$3:$E$4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9D43"/>
            </a:solidFill>
            <a:ln>
              <a:noFill/>
            </a:ln>
            <a:effectLst/>
          </c:spPr>
          <c:invertIfNegative val="0"/>
          <c:cat>
            <c:strRef>
              <c:f>'Outcome by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Catagory'!$E$5:$E$14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4D-4D79-B023-C05499489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6625343"/>
        <c:axId val="483391247"/>
      </c:barChart>
      <c:catAx>
        <c:axId val="197662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91247"/>
        <c:crosses val="autoZero"/>
        <c:auto val="1"/>
        <c:lblAlgn val="ctr"/>
        <c:lblOffset val="100"/>
        <c:noMultiLvlLbl val="0"/>
      </c:catAx>
      <c:valAx>
        <c:axId val="4833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2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SubCat!PivotTable20</c:name>
    <c:fmtId val="0"/>
  </c:pivotSource>
  <c:chart>
    <c:autoTitleDeleted val="0"/>
    <c:pivotFmts>
      <c:pivotFmt>
        <c:idx val="0"/>
        <c:spPr>
          <a:solidFill>
            <a:srgbClr val="FFD96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1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5A5A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D965"/>
            </a:solidFill>
            <a:ln>
              <a:noFill/>
            </a:ln>
            <a:effectLst/>
          </c:spPr>
          <c:invertIfNegative val="0"/>
          <c:cat>
            <c:strRef>
              <c:f>'Outcome by 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7-4032-AA60-1D7439808C40}"/>
            </c:ext>
          </c:extLst>
        </c:ser>
        <c:ser>
          <c:idx val="1"/>
          <c:order val="1"/>
          <c:tx>
            <c:strRef>
              <c:f>'Outcome by SubCat'!$C$4:$C$5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10000"/>
            </a:solidFill>
            <a:ln>
              <a:noFill/>
            </a:ln>
            <a:effectLst/>
          </c:spPr>
          <c:invertIfNegative val="0"/>
          <c:cat>
            <c:strRef>
              <c:f>'Outcome by 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7-4032-AA60-1D7439808C40}"/>
            </c:ext>
          </c:extLst>
        </c:ser>
        <c:ser>
          <c:idx val="2"/>
          <c:order val="2"/>
          <c:tx>
            <c:strRef>
              <c:f>'Outcome by SubCat'!$D$4:$D$5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cat>
            <c:strRef>
              <c:f>'Outcome by 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07-4032-AA60-1D7439808C40}"/>
            </c:ext>
          </c:extLst>
        </c:ser>
        <c:ser>
          <c:idx val="3"/>
          <c:order val="3"/>
          <c:tx>
            <c:strRef>
              <c:f>'Outcome by SubCat'!$E$4:$E$5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'Outcome by 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07-4032-AA60-1D7439808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92314687"/>
        <c:axId val="331860111"/>
      </c:barChart>
      <c:catAx>
        <c:axId val="8923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60111"/>
        <c:crosses val="autoZero"/>
        <c:auto val="1"/>
        <c:lblAlgn val="ctr"/>
        <c:lblOffset val="100"/>
        <c:noMultiLvlLbl val="0"/>
      </c:catAx>
      <c:valAx>
        <c:axId val="3318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Year!PivotTable22</c:name>
    <c:fmtId val="0"/>
  </c:pivotSource>
  <c:chart>
    <c:autoTitleDeleted val="0"/>
    <c:pivotFmts>
      <c:pivotFmt>
        <c:idx val="0"/>
        <c:spPr>
          <a:ln w="28575" cap="rnd">
            <a:solidFill>
              <a:srgbClr val="FFD866"/>
            </a:solidFill>
            <a:round/>
          </a:ln>
          <a:effectLst/>
        </c:spPr>
        <c:marker>
          <c:symbol val="circle"/>
          <c:size val="6"/>
          <c:spPr>
            <a:solidFill>
              <a:srgbClr val="FFD866"/>
            </a:solidFill>
            <a:ln w="12700">
              <a:solidFill>
                <a:srgbClr val="8797A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96A6C"/>
            </a:solidFill>
            <a:round/>
          </a:ln>
          <a:effectLst/>
        </c:spPr>
        <c:marker>
          <c:symbol val="circle"/>
          <c:size val="6"/>
          <c:spPr>
            <a:solidFill>
              <a:srgbClr val="F96A6C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F79C4"/>
            </a:solidFill>
            <a:round/>
          </a:ln>
          <a:effectLst/>
        </c:spPr>
        <c:marker>
          <c:symbol val="circle"/>
          <c:size val="6"/>
          <c:spPr>
            <a:solidFill>
              <a:srgbClr val="0F79C4"/>
            </a:solidFill>
            <a:ln w="12700">
              <a:solidFill>
                <a:srgbClr val="8797A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96A6C"/>
            </a:solidFill>
            <a:round/>
          </a:ln>
          <a:effectLst/>
        </c:spPr>
        <c:marker>
          <c:symbol val="circle"/>
          <c:size val="6"/>
          <c:spPr>
            <a:solidFill>
              <a:srgbClr val="F96A6C"/>
            </a:solidFill>
            <a:ln w="9525">
              <a:solidFill>
                <a:srgbClr val="F96A6C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rgbClr val="F96A6C"/>
            </a:solidFill>
            <a:round/>
          </a:ln>
          <a:effectLst/>
        </c:spPr>
        <c:marker>
          <c:symbol val="circle"/>
          <c:size val="6"/>
          <c:spPr>
            <a:solidFill>
              <a:srgbClr val="F96A6C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4.6083406957866585E-2"/>
          <c:y val="5.7040998217468802E-2"/>
          <c:w val="0.79257047215176002"/>
          <c:h val="0.87808104200878634"/>
        </c:manualLayout>
      </c:layout>
      <c:lineChart>
        <c:grouping val="standard"/>
        <c:varyColors val="0"/>
        <c:ser>
          <c:idx val="0"/>
          <c:order val="0"/>
          <c:tx>
            <c:strRef>
              <c:f>'Outcome by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D86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D866"/>
              </a:solidFill>
              <a:ln w="12700">
                <a:solidFill>
                  <a:srgbClr val="8797A2"/>
                </a:solidFill>
              </a:ln>
              <a:effectLst/>
            </c:spPr>
          </c:marker>
          <c:cat>
            <c:strRef>
              <c:f>'Outcome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B-4D49-A24A-84B94A00E5ED}"/>
            </c:ext>
          </c:extLst>
        </c:ser>
        <c:ser>
          <c:idx val="1"/>
          <c:order val="1"/>
          <c:tx>
            <c:strRef>
              <c:f>'Outcome by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96A6C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96A6C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8"/>
            <c:marker>
              <c:symbol val="circle"/>
              <c:size val="6"/>
              <c:spPr>
                <a:solidFill>
                  <a:srgbClr val="F96A6C"/>
                </a:solidFill>
                <a:ln w="9525">
                  <a:solidFill>
                    <a:srgbClr val="F96A6C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96A6C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F3B-4D49-A24A-84B94A00E5ED}"/>
              </c:ext>
            </c:extLst>
          </c:dPt>
          <c:cat>
            <c:strRef>
              <c:f>'Outcome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B-4D49-A24A-84B94A00E5ED}"/>
            </c:ext>
          </c:extLst>
        </c:ser>
        <c:ser>
          <c:idx val="2"/>
          <c:order val="2"/>
          <c:tx>
            <c:strRef>
              <c:f>'Outcome by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F79C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F79C4"/>
              </a:solidFill>
              <a:ln w="12700">
                <a:solidFill>
                  <a:srgbClr val="8797A2"/>
                </a:solidFill>
              </a:ln>
              <a:effectLst/>
            </c:spPr>
          </c:marker>
          <c:cat>
            <c:strRef>
              <c:f>'Outcome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B-4D49-A24A-84B94A00E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131663"/>
        <c:axId val="412622863"/>
      </c:lineChart>
      <c:catAx>
        <c:axId val="197513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2863"/>
        <c:crosses val="autoZero"/>
        <c:auto val="1"/>
        <c:lblAlgn val="ctr"/>
        <c:lblOffset val="100"/>
        <c:noMultiLvlLbl val="0"/>
      </c:catAx>
      <c:valAx>
        <c:axId val="41262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3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97160476257582"/>
          <c:y val="0.40650889552933311"/>
          <c:w val="0.14858765102464053"/>
          <c:h val="0.186981918118960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D-4964-B72F-906FA20976BB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BF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D-4964-B72F-906FA20976BB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304C7E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D-4964-B72F-906FA2097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838479"/>
        <c:axId val="18482959"/>
      </c:lineChart>
      <c:catAx>
        <c:axId val="88283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2959"/>
        <c:crosses val="autoZero"/>
        <c:auto val="1"/>
        <c:lblAlgn val="ctr"/>
        <c:lblOffset val="100"/>
        <c:noMultiLvlLbl val="0"/>
      </c:catAx>
      <c:valAx>
        <c:axId val="1848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3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Successful Champaign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Champaign</a:t>
          </a:r>
        </a:p>
      </cx:txPr>
    </cx:title>
    <cx:plotArea>
      <cx:plotAreaRegion>
        <cx:series layoutId="clusteredColumn" uniqueId="{E1EBB3C7-A504-486B-BD1F-0082A079232D}">
          <cx:tx>
            <cx:txData>
              <cx:f>_xlchart.v1.10</cx:f>
              <cx:v>backers_count</cx:v>
            </cx:txData>
          </cx:tx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Successful Champaign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920CF858-EA28-4988-9A83-DEBA1203E419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Uns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uccessful Champaign</a:t>
            </a:r>
            <a:endParaRPr lang="en-US">
              <a:effectLst/>
            </a:endParaRPr>
          </a:p>
        </cx:rich>
      </cx:tx>
    </cx:title>
    <cx:plotArea>
      <cx:plotAreaRegion>
        <cx:series layoutId="clusteredColumn" uniqueId="{E1EBB3C7-A504-486B-BD1F-0082A079232D}">
          <cx:tx>
            <cx:txData>
              <cx:f>_xlchart.v1.6</cx:f>
              <cx:v>backers_count</cx:v>
            </cx:txData>
          </cx:tx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Unsuccessful Champaign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920CF858-EA28-4988-9A83-DEBA1203E419}">
          <cx:tx>
            <cx:txData>
              <cx:f>_xlchart.v1.3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461961</xdr:colOff>
      <xdr:row>0</xdr:row>
      <xdr:rowOff>28576</xdr:rowOff>
    </xdr:from>
    <xdr:to>
      <xdr:col>10</xdr:col>
      <xdr:colOff>1600199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EFC3F-8FFC-23A0-6C25-36CFD5286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285751</xdr:colOff>
      <xdr:row>2</xdr:row>
      <xdr:rowOff>152400</xdr:rowOff>
    </xdr:from>
    <xdr:to>
      <xdr:col>15</xdr:col>
      <xdr:colOff>266700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6770D-27B6-A55C-5A6C-E95B8608E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233363</xdr:colOff>
      <xdr:row>0</xdr:row>
      <xdr:rowOff>161925</xdr:rowOff>
    </xdr:from>
    <xdr:to>
      <xdr:col>13</xdr:col>
      <xdr:colOff>314325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1892F-1988-8F62-7FAB-94AA01F3B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38098</xdr:rowOff>
    </xdr:from>
    <xdr:to>
      <xdr:col>8</xdr:col>
      <xdr:colOff>9525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6D890-3165-4CFE-87CB-ECA2C3EE2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304800</xdr:colOff>
      <xdr:row>19</xdr:row>
      <xdr:rowOff>38100</xdr:rowOff>
    </xdr:from>
    <xdr:to>
      <xdr:col>10</xdr:col>
      <xdr:colOff>390525</xdr:colOff>
      <xdr:row>40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0956589-2DF6-4853-B085-D0B02DA63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76825" y="3838575"/>
              <a:ext cx="4572000" cy="428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285751</xdr:colOff>
      <xdr:row>41</xdr:row>
      <xdr:rowOff>85724</xdr:rowOff>
    </xdr:from>
    <xdr:to>
      <xdr:col>10</xdr:col>
      <xdr:colOff>371476</xdr:colOff>
      <xdr:row>64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D9918B2-6B62-4B9E-9268-16BE5CF0C0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57776" y="8286749"/>
              <a:ext cx="4572000" cy="4562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609600</xdr:colOff>
      <xdr:row>19</xdr:row>
      <xdr:rowOff>57150</xdr:rowOff>
    </xdr:from>
    <xdr:to>
      <xdr:col>14</xdr:col>
      <xdr:colOff>485775</xdr:colOff>
      <xdr:row>40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3D9626E-B65B-6CAF-8C90-D178447AAF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67900" y="3857625"/>
              <a:ext cx="4572000" cy="428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571500</xdr:colOff>
      <xdr:row>41</xdr:row>
      <xdr:rowOff>104774</xdr:rowOff>
    </xdr:from>
    <xdr:to>
      <xdr:col>14</xdr:col>
      <xdr:colOff>466725</xdr:colOff>
      <xdr:row>64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5451111-B9CF-AF0D-FCA9-0158ECFCDF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29800" y="8305799"/>
              <a:ext cx="4591050" cy="4562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552451</xdr:colOff>
      <xdr:row>0</xdr:row>
      <xdr:rowOff>0</xdr:rowOff>
    </xdr:from>
    <xdr:to>
      <xdr:col>22</xdr:col>
      <xdr:colOff>600075</xdr:colOff>
      <xdr:row>33</xdr:row>
      <xdr:rowOff>133349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BF45EB8-7933-F886-FBAB-14E6D33CDBAE}"/>
            </a:ext>
          </a:extLst>
        </xdr:cNvPr>
        <xdr:cNvSpPr txBox="1"/>
      </xdr:nvSpPr>
      <xdr:spPr>
        <a:xfrm>
          <a:off x="14506576" y="0"/>
          <a:ext cx="5534024" cy="6734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Use your data to determine whether the mean or the median better summarizes the data.</a:t>
          </a:r>
        </a:p>
        <a:p>
          <a:endParaRPr lang="en-US" sz="1100" b="1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Deciding whether the mean or the median better summarizes the data depends on the distribution and characteristics of our data.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Mean &amp; Median: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The two are not close to each other rather the mean is significantly greater than the median in both scenario. Such a large difference between the mean and the median suggests that the data is likely right/positively skewed, with some extremely high values pulling the mean away.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 Symmetry of Distribution: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By Observing the distribution of the data on Histogram and the box &amp; Whisker plot it is safe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to assume that both data are not symmetrically/normally distributed, rather skewed to the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right.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3. Presence of Outliers: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data contain extreme values high enough to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pulling the mean away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to the right.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Considering all the above characteristics of our data, we might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say the median is better measure of central tendency to summarize our data.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However in this scenario, evenif the mean is considerably higher than the median, both measures provide valuable insights into the distribution of backers_count among successful campaigns.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tx1"/>
            </a:solidFill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your data to determine if there is more variability with successful or unsuccessful campaigns. Does this make sense? Why or why not?</a:t>
          </a:r>
          <a:br>
            <a:rPr lang="en-US" sz="11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higher variance indicates greater variability in the data.</a:t>
          </a:r>
          <a:endParaRPr lang="en-US">
            <a:effectLst/>
          </a:endParaRPr>
        </a:p>
        <a:p>
          <a:r>
            <a:rPr lang="en-US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Like variance, a higher standard deviation implies more variability in the data.</a:t>
          </a:r>
          <a:endParaRPr lang="en-US">
            <a:effectLst/>
          </a:endParaRPr>
        </a:p>
        <a:p>
          <a:r>
            <a:rPr lang="en-US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average, successful camgaign differ from the mean by 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~149%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its value, 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while Unsuccessful campaign differ by 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 164% .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higher CV indicates greater  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relative variability in comparison to the mean.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A larger IQR suggests greater variability in the central portion of the data.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However: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successful campaigns, there appears to be more variability in backers_count, as indicated by the larger difference between the mean and median.</a:t>
          </a:r>
          <a:endParaRPr lang="en-US">
            <a:effectLst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Similarly, in unsuccessful campaigns, there is also variability in backers_count, but the difference between the mean and median is relativley lower than the successful one.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 does make sense that there would be more variability in backers_count among successful campaigns compared to unsuccessful campaigns. This aligns with expectations, as successful campaigns may attract a wider range of backers due to varying levels of popularity and success.</a:t>
          </a:r>
          <a:endParaRPr lang="en-US">
            <a:effectLst/>
          </a:endParaRPr>
        </a:p>
        <a:p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dle G" refreshedDate="45352.637845370373" createdVersion="8" refreshedVersion="8" minRefreshableVersion="3" recordCount="1000" xr:uid="{BEEB138C-F7E7-4718-B571-B434FC2C5D58}">
  <cacheSource type="worksheet">
    <worksheetSource ref="D1:R1001" sheet="Crowdfunding"/>
  </cacheSource>
  <cacheFields count="15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9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dle G" refreshedDate="45352.798658449072" createdVersion="8" refreshedVersion="8" minRefreshableVersion="3" recordCount="1000" xr:uid="{0A20C5C8-F544-4D8A-948F-04068F5B9F9B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9">
      <sharedItems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292BA-51C8-49EA-9907-93C2F3721F0F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1:F32" firstHeaderRow="1" firstDataRow="2" firstDataCol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0B0934-82D7-4199-8EFE-8C211AAB082C}" name="PivotTable1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F14" firstHeaderRow="1" firstDataRow="2" firstDataCol="1" rowPageCount="1" colPageCount="1"/>
  <pivotFields count="15"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474F3E-340E-4E5A-AC8D-033B0692CBCC}" name="PivotTable2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5"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3" hier="-1"/>
  </pageFields>
  <dataFields count="1">
    <dataField name="Count of outcome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66938-82B2-4123-9042-E38C3292D18F}" name="PivotTable2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0" count="1" selected="0">
            <x v="9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B25" workbookViewId="0">
      <selection activeCell="F3" sqref="F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49.125" style="2" bestFit="1" customWidth="1"/>
    <col min="4" max="4" width="8.25" customWidth="1"/>
    <col min="6" max="6" width="14.5" bestFit="1" customWidth="1"/>
    <col min="7" max="7" width="11.5" customWidth="1"/>
    <col min="8" max="8" width="13.5" bestFit="1" customWidth="1"/>
    <col min="9" max="9" width="16.5" bestFit="1" customWidth="1"/>
    <col min="12" max="12" width="11.5" bestFit="1" customWidth="1"/>
    <col min="13" max="13" width="11.125" bestFit="1" customWidth="1"/>
    <col min="16" max="16" width="27.625" bestFit="1" customWidth="1"/>
    <col min="17" max="17" width="14.75" bestFit="1" customWidth="1"/>
    <col min="18" max="18" width="16.375" bestFit="1" customWidth="1"/>
    <col min="19" max="19" width="22.37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4" t="s">
        <v>2064</v>
      </c>
      <c r="R1" s="4" t="s">
        <v>2065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2" t="s">
        <v>13</v>
      </c>
      <c r="D2">
        <v>100</v>
      </c>
      <c r="E2">
        <v>0</v>
      </c>
      <c r="F2">
        <f t="shared" ref="F2:F65" si="0">ROUND(((E2/D2)*100),0)</f>
        <v>0</v>
      </c>
      <c r="G2" t="s">
        <v>14</v>
      </c>
      <c r="H2">
        <v>0</v>
      </c>
      <c r="I2">
        <f t="shared" ref="I2:I65" si="1">IFERROR((ROUND((E2/H2),2)),0)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s="5" t="s">
        <v>2031</v>
      </c>
      <c r="R2" s="5" t="s">
        <v>2032</v>
      </c>
      <c r="S2" s="7">
        <f>((L2/86400)+DATE(1970,1,1))</f>
        <v>42336.25</v>
      </c>
      <c r="T2" s="7">
        <f>((M2/86400)+DATE(1970,1,1))</f>
        <v>42353.25</v>
      </c>
    </row>
    <row r="3" spans="1:20" x14ac:dyDescent="0.25">
      <c r="A3">
        <v>1</v>
      </c>
      <c r="B3" t="s">
        <v>18</v>
      </c>
      <c r="C3" s="2" t="s">
        <v>19</v>
      </c>
      <c r="D3">
        <v>1400</v>
      </c>
      <c r="E3">
        <v>14560</v>
      </c>
      <c r="F3">
        <f t="shared" si="0"/>
        <v>1040</v>
      </c>
      <c r="G3" t="s">
        <v>20</v>
      </c>
      <c r="H3">
        <v>158</v>
      </c>
      <c r="I3">
        <f t="shared" si="1"/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s="5" t="s">
        <v>2033</v>
      </c>
      <c r="R3" s="5" t="s">
        <v>2034</v>
      </c>
      <c r="S3" s="7">
        <f t="shared" ref="S3:S66" si="2">((L3/86400)+DATE(1970,1,1))</f>
        <v>41870.208333333336</v>
      </c>
      <c r="T3" s="7">
        <f t="shared" ref="T3:T66" si="3">((M3/86400)+DATE(1970,1,1))</f>
        <v>41872.208333333336</v>
      </c>
    </row>
    <row r="4" spans="1:20" x14ac:dyDescent="0.25">
      <c r="A4">
        <v>2</v>
      </c>
      <c r="B4" t="s">
        <v>24</v>
      </c>
      <c r="C4" s="2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s="5" t="s">
        <v>2035</v>
      </c>
      <c r="R4" s="5" t="s">
        <v>2036</v>
      </c>
      <c r="S4" s="7">
        <f t="shared" si="2"/>
        <v>41595.25</v>
      </c>
      <c r="T4" s="7">
        <f t="shared" si="3"/>
        <v>41597.25</v>
      </c>
    </row>
    <row r="5" spans="1:20" x14ac:dyDescent="0.25">
      <c r="A5">
        <v>3</v>
      </c>
      <c r="B5" t="s">
        <v>29</v>
      </c>
      <c r="C5" s="2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s="5" t="s">
        <v>2033</v>
      </c>
      <c r="R5" s="5" t="s">
        <v>2034</v>
      </c>
      <c r="S5" s="7">
        <f t="shared" si="2"/>
        <v>43688.208333333328</v>
      </c>
      <c r="T5" s="7">
        <f t="shared" si="3"/>
        <v>43728.208333333328</v>
      </c>
    </row>
    <row r="6" spans="1:20" x14ac:dyDescent="0.25">
      <c r="A6">
        <v>4</v>
      </c>
      <c r="B6" t="s">
        <v>31</v>
      </c>
      <c r="C6" s="2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s="5" t="s">
        <v>2037</v>
      </c>
      <c r="R6" s="5" t="s">
        <v>2038</v>
      </c>
      <c r="S6" s="7">
        <f t="shared" si="2"/>
        <v>43485.25</v>
      </c>
      <c r="T6" s="7">
        <f t="shared" si="3"/>
        <v>43489.25</v>
      </c>
    </row>
    <row r="7" spans="1:20" x14ac:dyDescent="0.25">
      <c r="A7">
        <v>5</v>
      </c>
      <c r="B7" t="s">
        <v>34</v>
      </c>
      <c r="C7" s="2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s="5" t="s">
        <v>2037</v>
      </c>
      <c r="R7" s="5" t="s">
        <v>2038</v>
      </c>
      <c r="S7" s="7">
        <f t="shared" si="2"/>
        <v>41149.208333333336</v>
      </c>
      <c r="T7" s="7">
        <f t="shared" si="3"/>
        <v>41160.208333333336</v>
      </c>
    </row>
    <row r="8" spans="1:20" x14ac:dyDescent="0.25">
      <c r="A8">
        <v>6</v>
      </c>
      <c r="B8" t="s">
        <v>38</v>
      </c>
      <c r="C8" s="2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s="5" t="s">
        <v>2039</v>
      </c>
      <c r="R8" s="5" t="s">
        <v>2040</v>
      </c>
      <c r="S8" s="7">
        <f t="shared" si="2"/>
        <v>42991.208333333328</v>
      </c>
      <c r="T8" s="7">
        <f t="shared" si="3"/>
        <v>42992.208333333328</v>
      </c>
    </row>
    <row r="9" spans="1:20" x14ac:dyDescent="0.25">
      <c r="A9">
        <v>7</v>
      </c>
      <c r="B9" t="s">
        <v>43</v>
      </c>
      <c r="C9" s="2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s="5" t="s">
        <v>2037</v>
      </c>
      <c r="R9" s="5" t="s">
        <v>2038</v>
      </c>
      <c r="S9" s="7">
        <f t="shared" si="2"/>
        <v>42229.208333333328</v>
      </c>
      <c r="T9" s="7">
        <f t="shared" si="3"/>
        <v>42231.208333333328</v>
      </c>
    </row>
    <row r="10" spans="1:20" x14ac:dyDescent="0.25">
      <c r="A10">
        <v>8</v>
      </c>
      <c r="B10" t="s">
        <v>45</v>
      </c>
      <c r="C10" s="2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s="5" t="s">
        <v>2037</v>
      </c>
      <c r="R10" s="5" t="s">
        <v>2038</v>
      </c>
      <c r="S10" s="7">
        <f t="shared" si="2"/>
        <v>40399.208333333336</v>
      </c>
      <c r="T10" s="7">
        <f t="shared" si="3"/>
        <v>40401.208333333336</v>
      </c>
    </row>
    <row r="11" spans="1:20" x14ac:dyDescent="0.25">
      <c r="A11">
        <v>9</v>
      </c>
      <c r="B11" t="s">
        <v>48</v>
      </c>
      <c r="C11" s="2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s="5" t="s">
        <v>2033</v>
      </c>
      <c r="R11" s="5" t="s">
        <v>2041</v>
      </c>
      <c r="S11" s="7">
        <f t="shared" si="2"/>
        <v>41536.208333333336</v>
      </c>
      <c r="T11" s="7">
        <f t="shared" si="3"/>
        <v>41585.25</v>
      </c>
    </row>
    <row r="12" spans="1:20" x14ac:dyDescent="0.25">
      <c r="A12">
        <v>10</v>
      </c>
      <c r="B12" t="s">
        <v>51</v>
      </c>
      <c r="C12" s="2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s="5" t="s">
        <v>2039</v>
      </c>
      <c r="R12" s="5" t="s">
        <v>2042</v>
      </c>
      <c r="S12" s="7">
        <f t="shared" si="2"/>
        <v>40404.208333333336</v>
      </c>
      <c r="T12" s="7">
        <f t="shared" si="3"/>
        <v>40452.208333333336</v>
      </c>
    </row>
    <row r="13" spans="1:20" x14ac:dyDescent="0.25">
      <c r="A13">
        <v>11</v>
      </c>
      <c r="B13" t="s">
        <v>54</v>
      </c>
      <c r="C13" s="2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s="5" t="s">
        <v>2037</v>
      </c>
      <c r="R13" s="5" t="s">
        <v>2038</v>
      </c>
      <c r="S13" s="7">
        <f t="shared" si="2"/>
        <v>40442.208333333336</v>
      </c>
      <c r="T13" s="7">
        <f t="shared" si="3"/>
        <v>40448.208333333336</v>
      </c>
    </row>
    <row r="14" spans="1:20" x14ac:dyDescent="0.25">
      <c r="A14">
        <v>12</v>
      </c>
      <c r="B14" t="s">
        <v>56</v>
      </c>
      <c r="C14" s="2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s="5" t="s">
        <v>2039</v>
      </c>
      <c r="R14" s="5" t="s">
        <v>2042</v>
      </c>
      <c r="S14" s="7">
        <f t="shared" si="2"/>
        <v>43760.208333333328</v>
      </c>
      <c r="T14" s="7">
        <f t="shared" si="3"/>
        <v>43768.208333333328</v>
      </c>
    </row>
    <row r="15" spans="1:20" x14ac:dyDescent="0.25">
      <c r="A15">
        <v>13</v>
      </c>
      <c r="B15" t="s">
        <v>58</v>
      </c>
      <c r="C15" s="2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s="5" t="s">
        <v>2033</v>
      </c>
      <c r="R15" s="5" t="s">
        <v>2043</v>
      </c>
      <c r="S15" s="7">
        <f t="shared" si="2"/>
        <v>42532.208333333328</v>
      </c>
      <c r="T15" s="7">
        <f t="shared" si="3"/>
        <v>42544.208333333328</v>
      </c>
    </row>
    <row r="16" spans="1:20" x14ac:dyDescent="0.25">
      <c r="A16">
        <v>14</v>
      </c>
      <c r="B16" t="s">
        <v>61</v>
      </c>
      <c r="C16" s="2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s="5" t="s">
        <v>2033</v>
      </c>
      <c r="R16" s="5" t="s">
        <v>2043</v>
      </c>
      <c r="S16" s="7">
        <f t="shared" si="2"/>
        <v>40974.25</v>
      </c>
      <c r="T16" s="7">
        <f t="shared" si="3"/>
        <v>41001.208333333336</v>
      </c>
    </row>
    <row r="17" spans="1:20" x14ac:dyDescent="0.25">
      <c r="A17">
        <v>15</v>
      </c>
      <c r="B17" t="s">
        <v>63</v>
      </c>
      <c r="C17" s="2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s="5" t="s">
        <v>2035</v>
      </c>
      <c r="R17" s="5" t="s">
        <v>2044</v>
      </c>
      <c r="S17" s="7">
        <f t="shared" si="2"/>
        <v>43809.25</v>
      </c>
      <c r="T17" s="7">
        <f t="shared" si="3"/>
        <v>43813.25</v>
      </c>
    </row>
    <row r="18" spans="1:20" x14ac:dyDescent="0.25">
      <c r="A18">
        <v>16</v>
      </c>
      <c r="B18" t="s">
        <v>66</v>
      </c>
      <c r="C18" s="2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s="5" t="s">
        <v>2045</v>
      </c>
      <c r="R18" s="5" t="s">
        <v>2046</v>
      </c>
      <c r="S18" s="7">
        <f t="shared" si="2"/>
        <v>41661.25</v>
      </c>
      <c r="T18" s="7">
        <f t="shared" si="3"/>
        <v>41683.25</v>
      </c>
    </row>
    <row r="19" spans="1:20" x14ac:dyDescent="0.25">
      <c r="A19">
        <v>17</v>
      </c>
      <c r="B19" t="s">
        <v>69</v>
      </c>
      <c r="C19" s="2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s="5" t="s">
        <v>2039</v>
      </c>
      <c r="R19" s="5" t="s">
        <v>2047</v>
      </c>
      <c r="S19" s="7">
        <f t="shared" si="2"/>
        <v>40555.25</v>
      </c>
      <c r="T19" s="7">
        <f t="shared" si="3"/>
        <v>40556.25</v>
      </c>
    </row>
    <row r="20" spans="1:20" x14ac:dyDescent="0.25">
      <c r="A20">
        <v>18</v>
      </c>
      <c r="B20" t="s">
        <v>72</v>
      </c>
      <c r="C20" s="2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s="5" t="s">
        <v>2037</v>
      </c>
      <c r="R20" s="5" t="s">
        <v>2038</v>
      </c>
      <c r="S20" s="7">
        <f t="shared" si="2"/>
        <v>43351.208333333328</v>
      </c>
      <c r="T20" s="7">
        <f t="shared" si="3"/>
        <v>43359.208333333328</v>
      </c>
    </row>
    <row r="21" spans="1:20" x14ac:dyDescent="0.25">
      <c r="A21">
        <v>19</v>
      </c>
      <c r="B21" t="s">
        <v>75</v>
      </c>
      <c r="C21" s="2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s="5" t="s">
        <v>2037</v>
      </c>
      <c r="R21" s="5" t="s">
        <v>2038</v>
      </c>
      <c r="S21" s="7">
        <f t="shared" si="2"/>
        <v>43528.25</v>
      </c>
      <c r="T21" s="7">
        <f t="shared" si="3"/>
        <v>43549.208333333328</v>
      </c>
    </row>
    <row r="22" spans="1:20" x14ac:dyDescent="0.25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s="5" t="s">
        <v>2039</v>
      </c>
      <c r="R22" s="5" t="s">
        <v>2042</v>
      </c>
      <c r="S22" s="7">
        <f t="shared" si="2"/>
        <v>41848.208333333336</v>
      </c>
      <c r="T22" s="7">
        <f t="shared" si="3"/>
        <v>41848.208333333336</v>
      </c>
    </row>
    <row r="23" spans="1:20" x14ac:dyDescent="0.25">
      <c r="A23">
        <v>21</v>
      </c>
      <c r="B23" t="s">
        <v>79</v>
      </c>
      <c r="C23" s="2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s="5" t="s">
        <v>2037</v>
      </c>
      <c r="R23" s="5" t="s">
        <v>2038</v>
      </c>
      <c r="S23" s="7">
        <f t="shared" si="2"/>
        <v>40770.208333333336</v>
      </c>
      <c r="T23" s="7">
        <f t="shared" si="3"/>
        <v>40804.208333333336</v>
      </c>
    </row>
    <row r="24" spans="1:20" x14ac:dyDescent="0.25">
      <c r="A24">
        <v>22</v>
      </c>
      <c r="B24" t="s">
        <v>81</v>
      </c>
      <c r="C24" s="2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s="5" t="s">
        <v>2037</v>
      </c>
      <c r="R24" s="5" t="s">
        <v>2038</v>
      </c>
      <c r="S24" s="7">
        <f t="shared" si="2"/>
        <v>43193.208333333328</v>
      </c>
      <c r="T24" s="7">
        <f t="shared" si="3"/>
        <v>43208.208333333328</v>
      </c>
    </row>
    <row r="25" spans="1:20" x14ac:dyDescent="0.25">
      <c r="A25">
        <v>23</v>
      </c>
      <c r="B25" t="s">
        <v>83</v>
      </c>
      <c r="C25" s="2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s="5" t="s">
        <v>2039</v>
      </c>
      <c r="R25" s="5" t="s">
        <v>2040</v>
      </c>
      <c r="S25" s="7">
        <f t="shared" si="2"/>
        <v>43510.25</v>
      </c>
      <c r="T25" s="7">
        <f t="shared" si="3"/>
        <v>43563.208333333328</v>
      </c>
    </row>
    <row r="26" spans="1:20" x14ac:dyDescent="0.25">
      <c r="A26">
        <v>24</v>
      </c>
      <c r="B26" t="s">
        <v>85</v>
      </c>
      <c r="C26" s="2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s="5" t="s">
        <v>2035</v>
      </c>
      <c r="R26" s="5" t="s">
        <v>2044</v>
      </c>
      <c r="S26" s="7">
        <f t="shared" si="2"/>
        <v>41811.208333333336</v>
      </c>
      <c r="T26" s="7">
        <f t="shared" si="3"/>
        <v>41813.208333333336</v>
      </c>
    </row>
    <row r="27" spans="1:20" x14ac:dyDescent="0.25">
      <c r="A27">
        <v>25</v>
      </c>
      <c r="B27" t="s">
        <v>87</v>
      </c>
      <c r="C27" s="2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s="5" t="s">
        <v>2048</v>
      </c>
      <c r="R27" s="5" t="s">
        <v>2049</v>
      </c>
      <c r="S27" s="7">
        <f t="shared" si="2"/>
        <v>40681.208333333336</v>
      </c>
      <c r="T27" s="7">
        <f t="shared" si="3"/>
        <v>40701.208333333336</v>
      </c>
    </row>
    <row r="28" spans="1:20" x14ac:dyDescent="0.25">
      <c r="A28">
        <v>26</v>
      </c>
      <c r="B28" t="s">
        <v>90</v>
      </c>
      <c r="C28" s="2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s="5" t="s">
        <v>2037</v>
      </c>
      <c r="R28" s="5" t="s">
        <v>2038</v>
      </c>
      <c r="S28" s="7">
        <f t="shared" si="2"/>
        <v>43312.208333333328</v>
      </c>
      <c r="T28" s="7">
        <f t="shared" si="3"/>
        <v>43339.208333333328</v>
      </c>
    </row>
    <row r="29" spans="1:20" x14ac:dyDescent="0.25">
      <c r="A29">
        <v>27</v>
      </c>
      <c r="B29" t="s">
        <v>92</v>
      </c>
      <c r="C29" s="2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s="5" t="s">
        <v>2033</v>
      </c>
      <c r="R29" s="5" t="s">
        <v>2034</v>
      </c>
      <c r="S29" s="7">
        <f t="shared" si="2"/>
        <v>42280.208333333328</v>
      </c>
      <c r="T29" s="7">
        <f t="shared" si="3"/>
        <v>42288.208333333328</v>
      </c>
    </row>
    <row r="30" spans="1:20" x14ac:dyDescent="0.25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s="5" t="s">
        <v>2037</v>
      </c>
      <c r="R30" s="5" t="s">
        <v>2038</v>
      </c>
      <c r="S30" s="7">
        <f t="shared" si="2"/>
        <v>40218.25</v>
      </c>
      <c r="T30" s="7">
        <f t="shared" si="3"/>
        <v>40241.25</v>
      </c>
    </row>
    <row r="31" spans="1:20" x14ac:dyDescent="0.25">
      <c r="A31">
        <v>29</v>
      </c>
      <c r="B31" t="s">
        <v>96</v>
      </c>
      <c r="C31" s="2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s="5" t="s">
        <v>2039</v>
      </c>
      <c r="R31" s="5" t="s">
        <v>2050</v>
      </c>
      <c r="S31" s="7">
        <f t="shared" si="2"/>
        <v>43301.208333333328</v>
      </c>
      <c r="T31" s="7">
        <f t="shared" si="3"/>
        <v>43341.208333333328</v>
      </c>
    </row>
    <row r="32" spans="1:20" x14ac:dyDescent="0.25">
      <c r="A32">
        <v>30</v>
      </c>
      <c r="B32" t="s">
        <v>101</v>
      </c>
      <c r="C32" s="2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s="5" t="s">
        <v>2039</v>
      </c>
      <c r="R32" s="5" t="s">
        <v>2047</v>
      </c>
      <c r="S32" s="7">
        <f t="shared" si="2"/>
        <v>43609.208333333328</v>
      </c>
      <c r="T32" s="7">
        <f t="shared" si="3"/>
        <v>43614.208333333328</v>
      </c>
    </row>
    <row r="33" spans="1:20" x14ac:dyDescent="0.25">
      <c r="A33">
        <v>31</v>
      </c>
      <c r="B33" t="s">
        <v>103</v>
      </c>
      <c r="C33" s="2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s="5" t="s">
        <v>2048</v>
      </c>
      <c r="R33" s="5" t="s">
        <v>2049</v>
      </c>
      <c r="S33" s="7">
        <f t="shared" si="2"/>
        <v>42374.25</v>
      </c>
      <c r="T33" s="7">
        <f t="shared" si="3"/>
        <v>42402.25</v>
      </c>
    </row>
    <row r="34" spans="1:20" x14ac:dyDescent="0.25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s="5" t="s">
        <v>2039</v>
      </c>
      <c r="R34" s="5" t="s">
        <v>2040</v>
      </c>
      <c r="S34" s="7">
        <f t="shared" si="2"/>
        <v>43110.25</v>
      </c>
      <c r="T34" s="7">
        <f t="shared" si="3"/>
        <v>43137.25</v>
      </c>
    </row>
    <row r="35" spans="1:20" x14ac:dyDescent="0.25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s="5" t="s">
        <v>2037</v>
      </c>
      <c r="R35" s="5" t="s">
        <v>2038</v>
      </c>
      <c r="S35" s="7">
        <f t="shared" si="2"/>
        <v>41917.208333333336</v>
      </c>
      <c r="T35" s="7">
        <f t="shared" si="3"/>
        <v>41954.25</v>
      </c>
    </row>
    <row r="36" spans="1:20" x14ac:dyDescent="0.25">
      <c r="A36">
        <v>34</v>
      </c>
      <c r="B36" t="s">
        <v>111</v>
      </c>
      <c r="C36" s="2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s="5" t="s">
        <v>2039</v>
      </c>
      <c r="R36" s="5" t="s">
        <v>2040</v>
      </c>
      <c r="S36" s="7">
        <f t="shared" si="2"/>
        <v>42817.208333333328</v>
      </c>
      <c r="T36" s="7">
        <f t="shared" si="3"/>
        <v>42822.208333333328</v>
      </c>
    </row>
    <row r="37" spans="1:20" x14ac:dyDescent="0.25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s="5" t="s">
        <v>2039</v>
      </c>
      <c r="R37" s="5" t="s">
        <v>2042</v>
      </c>
      <c r="S37" s="7">
        <f t="shared" si="2"/>
        <v>43484.25</v>
      </c>
      <c r="T37" s="7">
        <f t="shared" si="3"/>
        <v>43526.25</v>
      </c>
    </row>
    <row r="38" spans="1:20" x14ac:dyDescent="0.25">
      <c r="A38">
        <v>36</v>
      </c>
      <c r="B38" t="s">
        <v>115</v>
      </c>
      <c r="C38" s="2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s="5" t="s">
        <v>2037</v>
      </c>
      <c r="R38" s="5" t="s">
        <v>2038</v>
      </c>
      <c r="S38" s="7">
        <f t="shared" si="2"/>
        <v>40600.25</v>
      </c>
      <c r="T38" s="7">
        <f t="shared" si="3"/>
        <v>40625.208333333336</v>
      </c>
    </row>
    <row r="39" spans="1:20" x14ac:dyDescent="0.25">
      <c r="A39">
        <v>37</v>
      </c>
      <c r="B39" t="s">
        <v>117</v>
      </c>
      <c r="C39" s="2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s="5" t="s">
        <v>2045</v>
      </c>
      <c r="R39" s="5" t="s">
        <v>2051</v>
      </c>
      <c r="S39" s="7">
        <f t="shared" si="2"/>
        <v>43744.208333333328</v>
      </c>
      <c r="T39" s="7">
        <f t="shared" si="3"/>
        <v>43777.25</v>
      </c>
    </row>
    <row r="40" spans="1:20" x14ac:dyDescent="0.25">
      <c r="A40">
        <v>38</v>
      </c>
      <c r="B40" t="s">
        <v>120</v>
      </c>
      <c r="C40" s="2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s="5" t="s">
        <v>2052</v>
      </c>
      <c r="R40" s="5" t="s">
        <v>2053</v>
      </c>
      <c r="S40" s="7">
        <f t="shared" si="2"/>
        <v>40469.208333333336</v>
      </c>
      <c r="T40" s="7">
        <f t="shared" si="3"/>
        <v>40474.208333333336</v>
      </c>
    </row>
    <row r="41" spans="1:20" x14ac:dyDescent="0.25">
      <c r="A41">
        <v>39</v>
      </c>
      <c r="B41" t="s">
        <v>123</v>
      </c>
      <c r="C41" s="2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s="5" t="s">
        <v>2037</v>
      </c>
      <c r="R41" s="5" t="s">
        <v>2038</v>
      </c>
      <c r="S41" s="7">
        <f t="shared" si="2"/>
        <v>41330.25</v>
      </c>
      <c r="T41" s="7">
        <f t="shared" si="3"/>
        <v>41344.208333333336</v>
      </c>
    </row>
    <row r="42" spans="1:20" x14ac:dyDescent="0.25">
      <c r="A42">
        <v>40</v>
      </c>
      <c r="B42" t="s">
        <v>125</v>
      </c>
      <c r="C42" s="2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s="5" t="s">
        <v>2035</v>
      </c>
      <c r="R42" s="5" t="s">
        <v>2044</v>
      </c>
      <c r="S42" s="7">
        <f t="shared" si="2"/>
        <v>40334.208333333336</v>
      </c>
      <c r="T42" s="7">
        <f t="shared" si="3"/>
        <v>40353.208333333336</v>
      </c>
    </row>
    <row r="43" spans="1:20" x14ac:dyDescent="0.25">
      <c r="A43">
        <v>41</v>
      </c>
      <c r="B43" t="s">
        <v>127</v>
      </c>
      <c r="C43" s="2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s="5" t="s">
        <v>2033</v>
      </c>
      <c r="R43" s="5" t="s">
        <v>2034</v>
      </c>
      <c r="S43" s="7">
        <f t="shared" si="2"/>
        <v>41156.208333333336</v>
      </c>
      <c r="T43" s="7">
        <f t="shared" si="3"/>
        <v>41182.208333333336</v>
      </c>
    </row>
    <row r="44" spans="1:20" x14ac:dyDescent="0.25">
      <c r="A44">
        <v>42</v>
      </c>
      <c r="B44" t="s">
        <v>129</v>
      </c>
      <c r="C44" s="2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s="5" t="s">
        <v>2031</v>
      </c>
      <c r="R44" s="5" t="s">
        <v>2032</v>
      </c>
      <c r="S44" s="7">
        <f t="shared" si="2"/>
        <v>40728.208333333336</v>
      </c>
      <c r="T44" s="7">
        <f t="shared" si="3"/>
        <v>40737.208333333336</v>
      </c>
    </row>
    <row r="45" spans="1:20" x14ac:dyDescent="0.25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s="5" t="s">
        <v>2045</v>
      </c>
      <c r="R45" s="5" t="s">
        <v>2054</v>
      </c>
      <c r="S45" s="7">
        <f t="shared" si="2"/>
        <v>41844.208333333336</v>
      </c>
      <c r="T45" s="7">
        <f t="shared" si="3"/>
        <v>41860.208333333336</v>
      </c>
    </row>
    <row r="46" spans="1:20" x14ac:dyDescent="0.25">
      <c r="A46">
        <v>44</v>
      </c>
      <c r="B46" t="s">
        <v>134</v>
      </c>
      <c r="C46" s="2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s="5" t="s">
        <v>2045</v>
      </c>
      <c r="R46" s="5" t="s">
        <v>2051</v>
      </c>
      <c r="S46" s="7">
        <f t="shared" si="2"/>
        <v>43541.208333333328</v>
      </c>
      <c r="T46" s="7">
        <f t="shared" si="3"/>
        <v>43542.208333333328</v>
      </c>
    </row>
    <row r="47" spans="1:20" x14ac:dyDescent="0.25">
      <c r="A47">
        <v>45</v>
      </c>
      <c r="B47" t="s">
        <v>136</v>
      </c>
      <c r="C47" s="2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s="5" t="s">
        <v>2037</v>
      </c>
      <c r="R47" s="5" t="s">
        <v>2038</v>
      </c>
      <c r="S47" s="7">
        <f t="shared" si="2"/>
        <v>42676.208333333328</v>
      </c>
      <c r="T47" s="7">
        <f t="shared" si="3"/>
        <v>42691.25</v>
      </c>
    </row>
    <row r="48" spans="1:20" x14ac:dyDescent="0.25">
      <c r="A48">
        <v>46</v>
      </c>
      <c r="B48" t="s">
        <v>138</v>
      </c>
      <c r="C48" s="2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s="5" t="s">
        <v>2033</v>
      </c>
      <c r="R48" s="5" t="s">
        <v>2034</v>
      </c>
      <c r="S48" s="7">
        <f t="shared" si="2"/>
        <v>40367.208333333336</v>
      </c>
      <c r="T48" s="7">
        <f t="shared" si="3"/>
        <v>40390.208333333336</v>
      </c>
    </row>
    <row r="49" spans="1:20" x14ac:dyDescent="0.25">
      <c r="A49">
        <v>47</v>
      </c>
      <c r="B49" t="s">
        <v>140</v>
      </c>
      <c r="C49" s="2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s="5" t="s">
        <v>2037</v>
      </c>
      <c r="R49" s="5" t="s">
        <v>2038</v>
      </c>
      <c r="S49" s="7">
        <f t="shared" si="2"/>
        <v>41727.208333333336</v>
      </c>
      <c r="T49" s="7">
        <f t="shared" si="3"/>
        <v>41757.208333333336</v>
      </c>
    </row>
    <row r="50" spans="1:20" x14ac:dyDescent="0.25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s="5" t="s">
        <v>2037</v>
      </c>
      <c r="R50" s="5" t="s">
        <v>2038</v>
      </c>
      <c r="S50" s="7">
        <f t="shared" si="2"/>
        <v>42180.208333333328</v>
      </c>
      <c r="T50" s="7">
        <f t="shared" si="3"/>
        <v>42192.208333333328</v>
      </c>
    </row>
    <row r="51" spans="1:20" x14ac:dyDescent="0.25">
      <c r="A51">
        <v>49</v>
      </c>
      <c r="B51" t="s">
        <v>144</v>
      </c>
      <c r="C51" s="2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s="5" t="s">
        <v>2033</v>
      </c>
      <c r="R51" s="5" t="s">
        <v>2034</v>
      </c>
      <c r="S51" s="7">
        <f t="shared" si="2"/>
        <v>43758.208333333328</v>
      </c>
      <c r="T51" s="7">
        <f t="shared" si="3"/>
        <v>43803.25</v>
      </c>
    </row>
    <row r="52" spans="1:20" x14ac:dyDescent="0.25">
      <c r="A52">
        <v>50</v>
      </c>
      <c r="B52" t="s">
        <v>146</v>
      </c>
      <c r="C52" s="2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s="5" t="s">
        <v>2033</v>
      </c>
      <c r="R52" s="5" t="s">
        <v>2055</v>
      </c>
      <c r="S52" s="7">
        <f t="shared" si="2"/>
        <v>41487.208333333336</v>
      </c>
      <c r="T52" s="7">
        <f t="shared" si="3"/>
        <v>41515.208333333336</v>
      </c>
    </row>
    <row r="53" spans="1:20" x14ac:dyDescent="0.25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s="5" t="s">
        <v>2035</v>
      </c>
      <c r="R53" s="5" t="s">
        <v>2044</v>
      </c>
      <c r="S53" s="7">
        <f t="shared" si="2"/>
        <v>40995.208333333336</v>
      </c>
      <c r="T53" s="7">
        <f t="shared" si="3"/>
        <v>41011.208333333336</v>
      </c>
    </row>
    <row r="54" spans="1:20" x14ac:dyDescent="0.25">
      <c r="A54">
        <v>52</v>
      </c>
      <c r="B54" t="s">
        <v>151</v>
      </c>
      <c r="C54" s="2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s="5" t="s">
        <v>2037</v>
      </c>
      <c r="R54" s="5" t="s">
        <v>2038</v>
      </c>
      <c r="S54" s="7">
        <f t="shared" si="2"/>
        <v>40436.208333333336</v>
      </c>
      <c r="T54" s="7">
        <f t="shared" si="3"/>
        <v>40440.208333333336</v>
      </c>
    </row>
    <row r="55" spans="1:20" x14ac:dyDescent="0.25">
      <c r="A55">
        <v>53</v>
      </c>
      <c r="B55" t="s">
        <v>153</v>
      </c>
      <c r="C55" s="2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s="5" t="s">
        <v>2039</v>
      </c>
      <c r="R55" s="5" t="s">
        <v>2042</v>
      </c>
      <c r="S55" s="7">
        <f t="shared" si="2"/>
        <v>41779.208333333336</v>
      </c>
      <c r="T55" s="7">
        <f t="shared" si="3"/>
        <v>41818.208333333336</v>
      </c>
    </row>
    <row r="56" spans="1:20" x14ac:dyDescent="0.25">
      <c r="A56">
        <v>54</v>
      </c>
      <c r="B56" t="s">
        <v>155</v>
      </c>
      <c r="C56" s="2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s="5" t="s">
        <v>2035</v>
      </c>
      <c r="R56" s="5" t="s">
        <v>2044</v>
      </c>
      <c r="S56" s="7">
        <f t="shared" si="2"/>
        <v>43170.25</v>
      </c>
      <c r="T56" s="7">
        <f t="shared" si="3"/>
        <v>43176.208333333328</v>
      </c>
    </row>
    <row r="57" spans="1:20" x14ac:dyDescent="0.25">
      <c r="A57">
        <v>55</v>
      </c>
      <c r="B57" t="s">
        <v>157</v>
      </c>
      <c r="C57" s="2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s="5" t="s">
        <v>2033</v>
      </c>
      <c r="R57" s="5" t="s">
        <v>2056</v>
      </c>
      <c r="S57" s="7">
        <f t="shared" si="2"/>
        <v>43311.208333333328</v>
      </c>
      <c r="T57" s="7">
        <f t="shared" si="3"/>
        <v>43316.208333333328</v>
      </c>
    </row>
    <row r="58" spans="1:20" x14ac:dyDescent="0.25">
      <c r="A58">
        <v>56</v>
      </c>
      <c r="B58" t="s">
        <v>160</v>
      </c>
      <c r="C58" s="2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s="5" t="s">
        <v>2035</v>
      </c>
      <c r="R58" s="5" t="s">
        <v>2044</v>
      </c>
      <c r="S58" s="7">
        <f t="shared" si="2"/>
        <v>42014.25</v>
      </c>
      <c r="T58" s="7">
        <f t="shared" si="3"/>
        <v>42021.25</v>
      </c>
    </row>
    <row r="59" spans="1:20" x14ac:dyDescent="0.25">
      <c r="A59">
        <v>57</v>
      </c>
      <c r="B59" t="s">
        <v>162</v>
      </c>
      <c r="C59" s="2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s="5" t="s">
        <v>2048</v>
      </c>
      <c r="R59" s="5" t="s">
        <v>2049</v>
      </c>
      <c r="S59" s="7">
        <f t="shared" si="2"/>
        <v>42979.208333333328</v>
      </c>
      <c r="T59" s="7">
        <f t="shared" si="3"/>
        <v>42991.208333333328</v>
      </c>
    </row>
    <row r="60" spans="1:20" x14ac:dyDescent="0.25">
      <c r="A60">
        <v>58</v>
      </c>
      <c r="B60" t="s">
        <v>164</v>
      </c>
      <c r="C60" s="2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s="5" t="s">
        <v>2037</v>
      </c>
      <c r="R60" s="5" t="s">
        <v>2038</v>
      </c>
      <c r="S60" s="7">
        <f t="shared" si="2"/>
        <v>42268.208333333328</v>
      </c>
      <c r="T60" s="7">
        <f t="shared" si="3"/>
        <v>42281.208333333328</v>
      </c>
    </row>
    <row r="61" spans="1:20" x14ac:dyDescent="0.25">
      <c r="A61">
        <v>59</v>
      </c>
      <c r="B61" t="s">
        <v>166</v>
      </c>
      <c r="C61" s="2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s="5" t="s">
        <v>2037</v>
      </c>
      <c r="R61" s="5" t="s">
        <v>2038</v>
      </c>
      <c r="S61" s="7">
        <f t="shared" si="2"/>
        <v>42898.208333333328</v>
      </c>
      <c r="T61" s="7">
        <f t="shared" si="3"/>
        <v>42913.208333333328</v>
      </c>
    </row>
    <row r="62" spans="1:20" x14ac:dyDescent="0.25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s="5" t="s">
        <v>2037</v>
      </c>
      <c r="R62" s="5" t="s">
        <v>2038</v>
      </c>
      <c r="S62" s="7">
        <f t="shared" si="2"/>
        <v>41107.208333333336</v>
      </c>
      <c r="T62" s="7">
        <f t="shared" si="3"/>
        <v>41110.208333333336</v>
      </c>
    </row>
    <row r="63" spans="1:20" x14ac:dyDescent="0.25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s="5" t="s">
        <v>2037</v>
      </c>
      <c r="R63" s="5" t="s">
        <v>2038</v>
      </c>
      <c r="S63" s="7">
        <f t="shared" si="2"/>
        <v>40595.25</v>
      </c>
      <c r="T63" s="7">
        <f t="shared" si="3"/>
        <v>40635.208333333336</v>
      </c>
    </row>
    <row r="64" spans="1:20" x14ac:dyDescent="0.25">
      <c r="A64">
        <v>62</v>
      </c>
      <c r="B64" t="s">
        <v>172</v>
      </c>
      <c r="C64" s="2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s="5" t="s">
        <v>2035</v>
      </c>
      <c r="R64" s="5" t="s">
        <v>2036</v>
      </c>
      <c r="S64" s="7">
        <f t="shared" si="2"/>
        <v>42160.208333333328</v>
      </c>
      <c r="T64" s="7">
        <f t="shared" si="3"/>
        <v>42161.208333333328</v>
      </c>
    </row>
    <row r="65" spans="1:20" x14ac:dyDescent="0.25">
      <c r="A65">
        <v>63</v>
      </c>
      <c r="B65" t="s">
        <v>174</v>
      </c>
      <c r="C65" s="2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s="5" t="s">
        <v>2037</v>
      </c>
      <c r="R65" s="5" t="s">
        <v>2038</v>
      </c>
      <c r="S65" s="7">
        <f t="shared" si="2"/>
        <v>42853.208333333328</v>
      </c>
      <c r="T65" s="7">
        <f t="shared" si="3"/>
        <v>42859.208333333328</v>
      </c>
    </row>
    <row r="66" spans="1:20" x14ac:dyDescent="0.25">
      <c r="A66">
        <v>64</v>
      </c>
      <c r="B66" t="s">
        <v>176</v>
      </c>
      <c r="C66" s="2" t="s">
        <v>177</v>
      </c>
      <c r="D66">
        <v>2800</v>
      </c>
      <c r="E66">
        <v>2734</v>
      </c>
      <c r="F66">
        <f t="shared" ref="F66:F129" si="4">ROUND(((E66/D66)*100),0)</f>
        <v>98</v>
      </c>
      <c r="G66" t="s">
        <v>14</v>
      </c>
      <c r="H66">
        <v>38</v>
      </c>
      <c r="I66">
        <f t="shared" ref="I66:I129" si="5">IFERROR((ROUND((E66/H66),2)),0)</f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s="5" t="s">
        <v>2035</v>
      </c>
      <c r="R66" s="5" t="s">
        <v>2036</v>
      </c>
      <c r="S66" s="7">
        <f t="shared" si="2"/>
        <v>43283.208333333328</v>
      </c>
      <c r="T66" s="7">
        <f t="shared" si="3"/>
        <v>43298.208333333328</v>
      </c>
    </row>
    <row r="67" spans="1:20" x14ac:dyDescent="0.25">
      <c r="A67">
        <v>65</v>
      </c>
      <c r="B67" t="s">
        <v>178</v>
      </c>
      <c r="C67" s="2" t="s">
        <v>179</v>
      </c>
      <c r="D67">
        <v>6100</v>
      </c>
      <c r="E67">
        <v>14405</v>
      </c>
      <c r="F67">
        <f t="shared" si="4"/>
        <v>236</v>
      </c>
      <c r="G67" t="s">
        <v>20</v>
      </c>
      <c r="H67">
        <v>236</v>
      </c>
      <c r="I67">
        <f t="shared" si="5"/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s="5" t="s">
        <v>2037</v>
      </c>
      <c r="R67" s="5" t="s">
        <v>2038</v>
      </c>
      <c r="S67" s="7">
        <f t="shared" ref="S67:S130" si="6">((L67/86400)+DATE(1970,1,1))</f>
        <v>40570.25</v>
      </c>
      <c r="T67" s="7">
        <f t="shared" ref="T67:T130" si="7">((M67/86400)+DATE(1970,1,1))</f>
        <v>40577.25</v>
      </c>
    </row>
    <row r="68" spans="1:20" x14ac:dyDescent="0.25">
      <c r="A68">
        <v>66</v>
      </c>
      <c r="B68" t="s">
        <v>180</v>
      </c>
      <c r="C68" s="2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s="5" t="s">
        <v>2037</v>
      </c>
      <c r="R68" s="5" t="s">
        <v>2038</v>
      </c>
      <c r="S68" s="7">
        <f t="shared" si="6"/>
        <v>42102.208333333328</v>
      </c>
      <c r="T68" s="7">
        <f t="shared" si="7"/>
        <v>42107.208333333328</v>
      </c>
    </row>
    <row r="69" spans="1:20" x14ac:dyDescent="0.25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s="5" t="s">
        <v>2035</v>
      </c>
      <c r="R69" s="5" t="s">
        <v>2044</v>
      </c>
      <c r="S69" s="7">
        <f t="shared" si="6"/>
        <v>40203.25</v>
      </c>
      <c r="T69" s="7">
        <f t="shared" si="7"/>
        <v>40208.25</v>
      </c>
    </row>
    <row r="70" spans="1:20" x14ac:dyDescent="0.25">
      <c r="A70">
        <v>68</v>
      </c>
      <c r="B70" t="s">
        <v>184</v>
      </c>
      <c r="C70" s="2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s="5" t="s">
        <v>2037</v>
      </c>
      <c r="R70" s="5" t="s">
        <v>2038</v>
      </c>
      <c r="S70" s="7">
        <f t="shared" si="6"/>
        <v>42943.208333333328</v>
      </c>
      <c r="T70" s="7">
        <f t="shared" si="7"/>
        <v>42990.208333333328</v>
      </c>
    </row>
    <row r="71" spans="1:20" x14ac:dyDescent="0.25">
      <c r="A71">
        <v>69</v>
      </c>
      <c r="B71" t="s">
        <v>186</v>
      </c>
      <c r="C71" s="2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s="5" t="s">
        <v>2037</v>
      </c>
      <c r="R71" s="5" t="s">
        <v>2038</v>
      </c>
      <c r="S71" s="7">
        <f t="shared" si="6"/>
        <v>40531.25</v>
      </c>
      <c r="T71" s="7">
        <f t="shared" si="7"/>
        <v>40565.25</v>
      </c>
    </row>
    <row r="72" spans="1:20" x14ac:dyDescent="0.25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s="5" t="s">
        <v>2037</v>
      </c>
      <c r="R72" s="5" t="s">
        <v>2038</v>
      </c>
      <c r="S72" s="7">
        <f t="shared" si="6"/>
        <v>40484.208333333336</v>
      </c>
      <c r="T72" s="7">
        <f t="shared" si="7"/>
        <v>40533.25</v>
      </c>
    </row>
    <row r="73" spans="1:20" x14ac:dyDescent="0.25">
      <c r="A73">
        <v>71</v>
      </c>
      <c r="B73" t="s">
        <v>190</v>
      </c>
      <c r="C73" s="2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s="5" t="s">
        <v>2037</v>
      </c>
      <c r="R73" s="5" t="s">
        <v>2038</v>
      </c>
      <c r="S73" s="7">
        <f t="shared" si="6"/>
        <v>43799.25</v>
      </c>
      <c r="T73" s="7">
        <f t="shared" si="7"/>
        <v>43803.25</v>
      </c>
    </row>
    <row r="74" spans="1:20" x14ac:dyDescent="0.25">
      <c r="A74">
        <v>72</v>
      </c>
      <c r="B74" t="s">
        <v>192</v>
      </c>
      <c r="C74" s="2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s="5" t="s">
        <v>2039</v>
      </c>
      <c r="R74" s="5" t="s">
        <v>2047</v>
      </c>
      <c r="S74" s="7">
        <f t="shared" si="6"/>
        <v>42186.208333333328</v>
      </c>
      <c r="T74" s="7">
        <f t="shared" si="7"/>
        <v>42222.208333333328</v>
      </c>
    </row>
    <row r="75" spans="1:20" x14ac:dyDescent="0.25">
      <c r="A75">
        <v>73</v>
      </c>
      <c r="B75" t="s">
        <v>194</v>
      </c>
      <c r="C75" s="2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s="5" t="s">
        <v>2033</v>
      </c>
      <c r="R75" s="5" t="s">
        <v>2056</v>
      </c>
      <c r="S75" s="7">
        <f t="shared" si="6"/>
        <v>42701.25</v>
      </c>
      <c r="T75" s="7">
        <f t="shared" si="7"/>
        <v>42704.25</v>
      </c>
    </row>
    <row r="76" spans="1:20" x14ac:dyDescent="0.25">
      <c r="A76">
        <v>74</v>
      </c>
      <c r="B76" t="s">
        <v>196</v>
      </c>
      <c r="C76" s="2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s="5" t="s">
        <v>2033</v>
      </c>
      <c r="R76" s="5" t="s">
        <v>2055</v>
      </c>
      <c r="S76" s="7">
        <f t="shared" si="6"/>
        <v>42456.208333333328</v>
      </c>
      <c r="T76" s="7">
        <f t="shared" si="7"/>
        <v>42457.208333333328</v>
      </c>
    </row>
    <row r="77" spans="1:20" x14ac:dyDescent="0.25">
      <c r="A77">
        <v>75</v>
      </c>
      <c r="B77" t="s">
        <v>198</v>
      </c>
      <c r="C77" s="2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s="5" t="s">
        <v>2052</v>
      </c>
      <c r="R77" s="5" t="s">
        <v>2053</v>
      </c>
      <c r="S77" s="7">
        <f t="shared" si="6"/>
        <v>43296.208333333328</v>
      </c>
      <c r="T77" s="7">
        <f t="shared" si="7"/>
        <v>43304.208333333328</v>
      </c>
    </row>
    <row r="78" spans="1:20" x14ac:dyDescent="0.25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s="5" t="s">
        <v>2037</v>
      </c>
      <c r="R78" s="5" t="s">
        <v>2038</v>
      </c>
      <c r="S78" s="7">
        <f t="shared" si="6"/>
        <v>42027.25</v>
      </c>
      <c r="T78" s="7">
        <f t="shared" si="7"/>
        <v>42076.208333333328</v>
      </c>
    </row>
    <row r="79" spans="1:20" x14ac:dyDescent="0.25">
      <c r="A79">
        <v>77</v>
      </c>
      <c r="B79" t="s">
        <v>202</v>
      </c>
      <c r="C79" s="2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s="5" t="s">
        <v>2039</v>
      </c>
      <c r="R79" s="5" t="s">
        <v>2047</v>
      </c>
      <c r="S79" s="7">
        <f t="shared" si="6"/>
        <v>40448.208333333336</v>
      </c>
      <c r="T79" s="7">
        <f t="shared" si="7"/>
        <v>40462.208333333336</v>
      </c>
    </row>
    <row r="80" spans="1:20" x14ac:dyDescent="0.25">
      <c r="A80">
        <v>78</v>
      </c>
      <c r="B80" t="s">
        <v>204</v>
      </c>
      <c r="C80" s="2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s="5" t="s">
        <v>2045</v>
      </c>
      <c r="R80" s="5" t="s">
        <v>2057</v>
      </c>
      <c r="S80" s="7">
        <f t="shared" si="6"/>
        <v>43206.208333333328</v>
      </c>
      <c r="T80" s="7">
        <f t="shared" si="7"/>
        <v>43207.208333333328</v>
      </c>
    </row>
    <row r="81" spans="1:20" x14ac:dyDescent="0.25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s="5" t="s">
        <v>2037</v>
      </c>
      <c r="R81" s="5" t="s">
        <v>2038</v>
      </c>
      <c r="S81" s="7">
        <f t="shared" si="6"/>
        <v>43267.208333333328</v>
      </c>
      <c r="T81" s="7">
        <f t="shared" si="7"/>
        <v>43272.208333333328</v>
      </c>
    </row>
    <row r="82" spans="1:20" x14ac:dyDescent="0.25">
      <c r="A82">
        <v>80</v>
      </c>
      <c r="B82" t="s">
        <v>209</v>
      </c>
      <c r="C82" s="2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s="5" t="s">
        <v>2048</v>
      </c>
      <c r="R82" s="5" t="s">
        <v>2049</v>
      </c>
      <c r="S82" s="7">
        <f t="shared" si="6"/>
        <v>42976.208333333328</v>
      </c>
      <c r="T82" s="7">
        <f t="shared" si="7"/>
        <v>43006.208333333328</v>
      </c>
    </row>
    <row r="83" spans="1:20" x14ac:dyDescent="0.25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s="5" t="s">
        <v>2033</v>
      </c>
      <c r="R83" s="5" t="s">
        <v>2034</v>
      </c>
      <c r="S83" s="7">
        <f t="shared" si="6"/>
        <v>43062.25</v>
      </c>
      <c r="T83" s="7">
        <f t="shared" si="7"/>
        <v>43087.25</v>
      </c>
    </row>
    <row r="84" spans="1:20" x14ac:dyDescent="0.25">
      <c r="A84">
        <v>82</v>
      </c>
      <c r="B84" t="s">
        <v>213</v>
      </c>
      <c r="C84" s="2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s="5" t="s">
        <v>2048</v>
      </c>
      <c r="R84" s="5" t="s">
        <v>2049</v>
      </c>
      <c r="S84" s="7">
        <f t="shared" si="6"/>
        <v>43482.25</v>
      </c>
      <c r="T84" s="7">
        <f t="shared" si="7"/>
        <v>43489.25</v>
      </c>
    </row>
    <row r="85" spans="1:20" x14ac:dyDescent="0.25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s="5" t="s">
        <v>2033</v>
      </c>
      <c r="R85" s="5" t="s">
        <v>2041</v>
      </c>
      <c r="S85" s="7">
        <f t="shared" si="6"/>
        <v>42579.208333333328</v>
      </c>
      <c r="T85" s="7">
        <f t="shared" si="7"/>
        <v>42601.208333333328</v>
      </c>
    </row>
    <row r="86" spans="1:20" x14ac:dyDescent="0.25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s="5" t="s">
        <v>2035</v>
      </c>
      <c r="R86" s="5" t="s">
        <v>2044</v>
      </c>
      <c r="S86" s="7">
        <f t="shared" si="6"/>
        <v>41118.208333333336</v>
      </c>
      <c r="T86" s="7">
        <f t="shared" si="7"/>
        <v>41128.208333333336</v>
      </c>
    </row>
    <row r="87" spans="1:20" x14ac:dyDescent="0.25">
      <c r="A87">
        <v>85</v>
      </c>
      <c r="B87" t="s">
        <v>219</v>
      </c>
      <c r="C87" s="2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s="5" t="s">
        <v>2033</v>
      </c>
      <c r="R87" s="5" t="s">
        <v>2043</v>
      </c>
      <c r="S87" s="7">
        <f t="shared" si="6"/>
        <v>40797.208333333336</v>
      </c>
      <c r="T87" s="7">
        <f t="shared" si="7"/>
        <v>40805.208333333336</v>
      </c>
    </row>
    <row r="88" spans="1:20" x14ac:dyDescent="0.25">
      <c r="A88">
        <v>86</v>
      </c>
      <c r="B88" t="s">
        <v>221</v>
      </c>
      <c r="C88" s="2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s="5" t="s">
        <v>2037</v>
      </c>
      <c r="R88" s="5" t="s">
        <v>2038</v>
      </c>
      <c r="S88" s="7">
        <f t="shared" si="6"/>
        <v>42128.208333333328</v>
      </c>
      <c r="T88" s="7">
        <f t="shared" si="7"/>
        <v>42141.208333333328</v>
      </c>
    </row>
    <row r="89" spans="1:20" x14ac:dyDescent="0.25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s="5" t="s">
        <v>2033</v>
      </c>
      <c r="R89" s="5" t="s">
        <v>2034</v>
      </c>
      <c r="S89" s="7">
        <f t="shared" si="6"/>
        <v>40610.25</v>
      </c>
      <c r="T89" s="7">
        <f t="shared" si="7"/>
        <v>40621.208333333336</v>
      </c>
    </row>
    <row r="90" spans="1:20" x14ac:dyDescent="0.25">
      <c r="A90">
        <v>88</v>
      </c>
      <c r="B90" t="s">
        <v>225</v>
      </c>
      <c r="C90" s="2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s="5" t="s">
        <v>2045</v>
      </c>
      <c r="R90" s="5" t="s">
        <v>2057</v>
      </c>
      <c r="S90" s="7">
        <f t="shared" si="6"/>
        <v>42110.208333333328</v>
      </c>
      <c r="T90" s="7">
        <f t="shared" si="7"/>
        <v>42132.208333333328</v>
      </c>
    </row>
    <row r="91" spans="1:20" x14ac:dyDescent="0.25">
      <c r="A91">
        <v>89</v>
      </c>
      <c r="B91" t="s">
        <v>227</v>
      </c>
      <c r="C91" s="2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s="5" t="s">
        <v>2037</v>
      </c>
      <c r="R91" s="5" t="s">
        <v>2038</v>
      </c>
      <c r="S91" s="7">
        <f t="shared" si="6"/>
        <v>40283.208333333336</v>
      </c>
      <c r="T91" s="7">
        <f t="shared" si="7"/>
        <v>40285.208333333336</v>
      </c>
    </row>
    <row r="92" spans="1:20" x14ac:dyDescent="0.25">
      <c r="A92">
        <v>90</v>
      </c>
      <c r="B92" t="s">
        <v>229</v>
      </c>
      <c r="C92" s="2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s="5" t="s">
        <v>2037</v>
      </c>
      <c r="R92" s="5" t="s">
        <v>2038</v>
      </c>
      <c r="S92" s="7">
        <f t="shared" si="6"/>
        <v>42425.25</v>
      </c>
      <c r="T92" s="7">
        <f t="shared" si="7"/>
        <v>42425.25</v>
      </c>
    </row>
    <row r="93" spans="1:20" x14ac:dyDescent="0.25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s="5" t="s">
        <v>2045</v>
      </c>
      <c r="R93" s="5" t="s">
        <v>2057</v>
      </c>
      <c r="S93" s="7">
        <f t="shared" si="6"/>
        <v>42588.208333333328</v>
      </c>
      <c r="T93" s="7">
        <f t="shared" si="7"/>
        <v>42616.208333333328</v>
      </c>
    </row>
    <row r="94" spans="1:20" x14ac:dyDescent="0.25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s="5" t="s">
        <v>2048</v>
      </c>
      <c r="R94" s="5" t="s">
        <v>2049</v>
      </c>
      <c r="S94" s="7">
        <f t="shared" si="6"/>
        <v>40352.208333333336</v>
      </c>
      <c r="T94" s="7">
        <f t="shared" si="7"/>
        <v>40353.208333333336</v>
      </c>
    </row>
    <row r="95" spans="1:20" x14ac:dyDescent="0.25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s="5" t="s">
        <v>2037</v>
      </c>
      <c r="R95" s="5" t="s">
        <v>2038</v>
      </c>
      <c r="S95" s="7">
        <f t="shared" si="6"/>
        <v>41202.208333333336</v>
      </c>
      <c r="T95" s="7">
        <f t="shared" si="7"/>
        <v>41206.208333333336</v>
      </c>
    </row>
    <row r="96" spans="1:20" x14ac:dyDescent="0.25">
      <c r="A96">
        <v>94</v>
      </c>
      <c r="B96" t="s">
        <v>237</v>
      </c>
      <c r="C96" s="2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s="5" t="s">
        <v>2035</v>
      </c>
      <c r="R96" s="5" t="s">
        <v>2036</v>
      </c>
      <c r="S96" s="7">
        <f t="shared" si="6"/>
        <v>43562.208333333328</v>
      </c>
      <c r="T96" s="7">
        <f t="shared" si="7"/>
        <v>43573.208333333328</v>
      </c>
    </row>
    <row r="97" spans="1:20" x14ac:dyDescent="0.25">
      <c r="A97">
        <v>95</v>
      </c>
      <c r="B97" t="s">
        <v>239</v>
      </c>
      <c r="C97" s="2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s="5" t="s">
        <v>2039</v>
      </c>
      <c r="R97" s="5" t="s">
        <v>2040</v>
      </c>
      <c r="S97" s="7">
        <f t="shared" si="6"/>
        <v>43752.208333333328</v>
      </c>
      <c r="T97" s="7">
        <f t="shared" si="7"/>
        <v>43759.208333333328</v>
      </c>
    </row>
    <row r="98" spans="1:20" x14ac:dyDescent="0.25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s="5" t="s">
        <v>2037</v>
      </c>
      <c r="R98" s="5" t="s">
        <v>2038</v>
      </c>
      <c r="S98" s="7">
        <f t="shared" si="6"/>
        <v>40612.25</v>
      </c>
      <c r="T98" s="7">
        <f t="shared" si="7"/>
        <v>40625.208333333336</v>
      </c>
    </row>
    <row r="99" spans="1:20" x14ac:dyDescent="0.25">
      <c r="A99">
        <v>97</v>
      </c>
      <c r="B99" t="s">
        <v>243</v>
      </c>
      <c r="C99" s="2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s="5" t="s">
        <v>2031</v>
      </c>
      <c r="R99" s="5" t="s">
        <v>2032</v>
      </c>
      <c r="S99" s="7">
        <f t="shared" si="6"/>
        <v>42180.208333333328</v>
      </c>
      <c r="T99" s="7">
        <f t="shared" si="7"/>
        <v>42234.208333333328</v>
      </c>
    </row>
    <row r="100" spans="1:20" x14ac:dyDescent="0.25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s="5" t="s">
        <v>2048</v>
      </c>
      <c r="R100" s="5" t="s">
        <v>2049</v>
      </c>
      <c r="S100" s="7">
        <f t="shared" si="6"/>
        <v>42212.208333333328</v>
      </c>
      <c r="T100" s="7">
        <f t="shared" si="7"/>
        <v>42216.208333333328</v>
      </c>
    </row>
    <row r="101" spans="1:20" x14ac:dyDescent="0.25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s="5" t="s">
        <v>2037</v>
      </c>
      <c r="R101" s="5" t="s">
        <v>2038</v>
      </c>
      <c r="S101" s="7">
        <f t="shared" si="6"/>
        <v>41968.25</v>
      </c>
      <c r="T101" s="7">
        <f t="shared" si="7"/>
        <v>41997.25</v>
      </c>
    </row>
    <row r="102" spans="1:20" x14ac:dyDescent="0.25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s="5" t="s">
        <v>2037</v>
      </c>
      <c r="R102" s="5" t="s">
        <v>2038</v>
      </c>
      <c r="S102" s="7">
        <f t="shared" si="6"/>
        <v>40835.208333333336</v>
      </c>
      <c r="T102" s="7">
        <f t="shared" si="7"/>
        <v>40853.208333333336</v>
      </c>
    </row>
    <row r="103" spans="1:20" x14ac:dyDescent="0.25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s="5" t="s">
        <v>2033</v>
      </c>
      <c r="R103" s="5" t="s">
        <v>2041</v>
      </c>
      <c r="S103" s="7">
        <f t="shared" si="6"/>
        <v>42056.25</v>
      </c>
      <c r="T103" s="7">
        <f t="shared" si="7"/>
        <v>42063.25</v>
      </c>
    </row>
    <row r="104" spans="1:20" x14ac:dyDescent="0.25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s="5" t="s">
        <v>2035</v>
      </c>
      <c r="R104" s="5" t="s">
        <v>2044</v>
      </c>
      <c r="S104" s="7">
        <f t="shared" si="6"/>
        <v>43234.208333333328</v>
      </c>
      <c r="T104" s="7">
        <f t="shared" si="7"/>
        <v>43241.208333333328</v>
      </c>
    </row>
    <row r="105" spans="1:20" x14ac:dyDescent="0.25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s="5" t="s">
        <v>2033</v>
      </c>
      <c r="R105" s="5" t="s">
        <v>2041</v>
      </c>
      <c r="S105" s="7">
        <f t="shared" si="6"/>
        <v>40475.208333333336</v>
      </c>
      <c r="T105" s="7">
        <f t="shared" si="7"/>
        <v>40484.208333333336</v>
      </c>
    </row>
    <row r="106" spans="1:20" x14ac:dyDescent="0.25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s="5" t="s">
        <v>2033</v>
      </c>
      <c r="R106" s="5" t="s">
        <v>2043</v>
      </c>
      <c r="S106" s="7">
        <f t="shared" si="6"/>
        <v>42878.208333333328</v>
      </c>
      <c r="T106" s="7">
        <f t="shared" si="7"/>
        <v>42879.208333333328</v>
      </c>
    </row>
    <row r="107" spans="1:20" x14ac:dyDescent="0.25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s="5" t="s">
        <v>2035</v>
      </c>
      <c r="R107" s="5" t="s">
        <v>2036</v>
      </c>
      <c r="S107" s="7">
        <f t="shared" si="6"/>
        <v>41366.208333333336</v>
      </c>
      <c r="T107" s="7">
        <f t="shared" si="7"/>
        <v>41384.208333333336</v>
      </c>
    </row>
    <row r="108" spans="1:20" x14ac:dyDescent="0.25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s="5" t="s">
        <v>2037</v>
      </c>
      <c r="R108" s="5" t="s">
        <v>2038</v>
      </c>
      <c r="S108" s="7">
        <f t="shared" si="6"/>
        <v>43716.208333333328</v>
      </c>
      <c r="T108" s="7">
        <f t="shared" si="7"/>
        <v>43721.208333333328</v>
      </c>
    </row>
    <row r="109" spans="1:20" x14ac:dyDescent="0.25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s="5" t="s">
        <v>2037</v>
      </c>
      <c r="R109" s="5" t="s">
        <v>2038</v>
      </c>
      <c r="S109" s="7">
        <f t="shared" si="6"/>
        <v>43213.208333333328</v>
      </c>
      <c r="T109" s="7">
        <f t="shared" si="7"/>
        <v>43230.208333333328</v>
      </c>
    </row>
    <row r="110" spans="1:20" x14ac:dyDescent="0.25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s="5" t="s">
        <v>2039</v>
      </c>
      <c r="R110" s="5" t="s">
        <v>2040</v>
      </c>
      <c r="S110" s="7">
        <f t="shared" si="6"/>
        <v>41005.208333333336</v>
      </c>
      <c r="T110" s="7">
        <f t="shared" si="7"/>
        <v>41042.208333333336</v>
      </c>
    </row>
    <row r="111" spans="1:20" x14ac:dyDescent="0.25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s="5" t="s">
        <v>2039</v>
      </c>
      <c r="R111" s="5" t="s">
        <v>2058</v>
      </c>
      <c r="S111" s="7">
        <f t="shared" si="6"/>
        <v>41651.25</v>
      </c>
      <c r="T111" s="7">
        <f t="shared" si="7"/>
        <v>41653.25</v>
      </c>
    </row>
    <row r="112" spans="1:20" x14ac:dyDescent="0.25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s="5" t="s">
        <v>2031</v>
      </c>
      <c r="R112" s="5" t="s">
        <v>2032</v>
      </c>
      <c r="S112" s="7">
        <f t="shared" si="6"/>
        <v>43354.208333333328</v>
      </c>
      <c r="T112" s="7">
        <f t="shared" si="7"/>
        <v>43373.208333333328</v>
      </c>
    </row>
    <row r="113" spans="1:20" x14ac:dyDescent="0.25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s="5" t="s">
        <v>2045</v>
      </c>
      <c r="R113" s="5" t="s">
        <v>2054</v>
      </c>
      <c r="S113" s="7">
        <f t="shared" si="6"/>
        <v>41174.208333333336</v>
      </c>
      <c r="T113" s="7">
        <f t="shared" si="7"/>
        <v>41180.208333333336</v>
      </c>
    </row>
    <row r="114" spans="1:20" x14ac:dyDescent="0.25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s="5" t="s">
        <v>2035</v>
      </c>
      <c r="R114" s="5" t="s">
        <v>2036</v>
      </c>
      <c r="S114" s="7">
        <f t="shared" si="6"/>
        <v>41875.208333333336</v>
      </c>
      <c r="T114" s="7">
        <f t="shared" si="7"/>
        <v>41890.208333333336</v>
      </c>
    </row>
    <row r="115" spans="1:20" x14ac:dyDescent="0.25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s="5" t="s">
        <v>2031</v>
      </c>
      <c r="R115" s="5" t="s">
        <v>2032</v>
      </c>
      <c r="S115" s="7">
        <f t="shared" si="6"/>
        <v>42990.208333333328</v>
      </c>
      <c r="T115" s="7">
        <f t="shared" si="7"/>
        <v>42997.208333333328</v>
      </c>
    </row>
    <row r="116" spans="1:20" x14ac:dyDescent="0.25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s="5" t="s">
        <v>2035</v>
      </c>
      <c r="R116" s="5" t="s">
        <v>2044</v>
      </c>
      <c r="S116" s="7">
        <f t="shared" si="6"/>
        <v>43564.208333333328</v>
      </c>
      <c r="T116" s="7">
        <f t="shared" si="7"/>
        <v>43565.208333333328</v>
      </c>
    </row>
    <row r="117" spans="1:20" x14ac:dyDescent="0.25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s="5" t="s">
        <v>2045</v>
      </c>
      <c r="R117" s="5" t="s">
        <v>2051</v>
      </c>
      <c r="S117" s="7">
        <f t="shared" si="6"/>
        <v>43056.25</v>
      </c>
      <c r="T117" s="7">
        <f t="shared" si="7"/>
        <v>43091.25</v>
      </c>
    </row>
    <row r="118" spans="1:20" x14ac:dyDescent="0.25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s="5" t="s">
        <v>2037</v>
      </c>
      <c r="R118" s="5" t="s">
        <v>2038</v>
      </c>
      <c r="S118" s="7">
        <f t="shared" si="6"/>
        <v>42265.208333333328</v>
      </c>
      <c r="T118" s="7">
        <f t="shared" si="7"/>
        <v>42266.208333333328</v>
      </c>
    </row>
    <row r="119" spans="1:20" x14ac:dyDescent="0.25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s="5" t="s">
        <v>2039</v>
      </c>
      <c r="R119" s="5" t="s">
        <v>2058</v>
      </c>
      <c r="S119" s="7">
        <f t="shared" si="6"/>
        <v>40808.208333333336</v>
      </c>
      <c r="T119" s="7">
        <f t="shared" si="7"/>
        <v>40814.208333333336</v>
      </c>
    </row>
    <row r="120" spans="1:20" x14ac:dyDescent="0.25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s="5" t="s">
        <v>2052</v>
      </c>
      <c r="R120" s="5" t="s">
        <v>2053</v>
      </c>
      <c r="S120" s="7">
        <f t="shared" si="6"/>
        <v>41665.25</v>
      </c>
      <c r="T120" s="7">
        <f t="shared" si="7"/>
        <v>41671.25</v>
      </c>
    </row>
    <row r="121" spans="1:20" x14ac:dyDescent="0.25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s="5" t="s">
        <v>2039</v>
      </c>
      <c r="R121" s="5" t="s">
        <v>2040</v>
      </c>
      <c r="S121" s="7">
        <f t="shared" si="6"/>
        <v>41806.208333333336</v>
      </c>
      <c r="T121" s="7">
        <f t="shared" si="7"/>
        <v>41823.208333333336</v>
      </c>
    </row>
    <row r="122" spans="1:20" x14ac:dyDescent="0.25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s="5" t="s">
        <v>2048</v>
      </c>
      <c r="R122" s="5" t="s">
        <v>2059</v>
      </c>
      <c r="S122" s="7">
        <f t="shared" si="6"/>
        <v>42111.208333333328</v>
      </c>
      <c r="T122" s="7">
        <f t="shared" si="7"/>
        <v>42115.208333333328</v>
      </c>
    </row>
    <row r="123" spans="1:20" x14ac:dyDescent="0.25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s="5" t="s">
        <v>2048</v>
      </c>
      <c r="R123" s="5" t="s">
        <v>2049</v>
      </c>
      <c r="S123" s="7">
        <f t="shared" si="6"/>
        <v>41917.208333333336</v>
      </c>
      <c r="T123" s="7">
        <f t="shared" si="7"/>
        <v>41930.208333333336</v>
      </c>
    </row>
    <row r="124" spans="1:20" x14ac:dyDescent="0.25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s="5" t="s">
        <v>2045</v>
      </c>
      <c r="R124" s="5" t="s">
        <v>2051</v>
      </c>
      <c r="S124" s="7">
        <f t="shared" si="6"/>
        <v>41970.25</v>
      </c>
      <c r="T124" s="7">
        <f t="shared" si="7"/>
        <v>41997.25</v>
      </c>
    </row>
    <row r="125" spans="1:20" x14ac:dyDescent="0.25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s="5" t="s">
        <v>2037</v>
      </c>
      <c r="R125" s="5" t="s">
        <v>2038</v>
      </c>
      <c r="S125" s="7">
        <f t="shared" si="6"/>
        <v>42332.25</v>
      </c>
      <c r="T125" s="7">
        <f t="shared" si="7"/>
        <v>42335.25</v>
      </c>
    </row>
    <row r="126" spans="1:20" x14ac:dyDescent="0.25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s="5" t="s">
        <v>2052</v>
      </c>
      <c r="R126" s="5" t="s">
        <v>2053</v>
      </c>
      <c r="S126" s="7">
        <f t="shared" si="6"/>
        <v>43598.208333333328</v>
      </c>
      <c r="T126" s="7">
        <f t="shared" si="7"/>
        <v>43651.208333333328</v>
      </c>
    </row>
    <row r="127" spans="1:20" x14ac:dyDescent="0.25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s="5" t="s">
        <v>2037</v>
      </c>
      <c r="R127" s="5" t="s">
        <v>2038</v>
      </c>
      <c r="S127" s="7">
        <f t="shared" si="6"/>
        <v>43362.208333333328</v>
      </c>
      <c r="T127" s="7">
        <f t="shared" si="7"/>
        <v>43366.208333333328</v>
      </c>
    </row>
    <row r="128" spans="1:20" x14ac:dyDescent="0.25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s="5" t="s">
        <v>2037</v>
      </c>
      <c r="R128" s="5" t="s">
        <v>2038</v>
      </c>
      <c r="S128" s="7">
        <f t="shared" si="6"/>
        <v>42596.208333333328</v>
      </c>
      <c r="T128" s="7">
        <f t="shared" si="7"/>
        <v>42624.208333333328</v>
      </c>
    </row>
    <row r="129" spans="1:20" x14ac:dyDescent="0.25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s="5" t="s">
        <v>2037</v>
      </c>
      <c r="R129" s="5" t="s">
        <v>2038</v>
      </c>
      <c r="S129" s="7">
        <f t="shared" si="6"/>
        <v>40310.208333333336</v>
      </c>
      <c r="T129" s="7">
        <f t="shared" si="7"/>
        <v>40313.208333333336</v>
      </c>
    </row>
    <row r="130" spans="1:20" x14ac:dyDescent="0.25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>
        <f t="shared" ref="F130:F193" si="8">ROUND(((E130/D130)*100),0)</f>
        <v>60</v>
      </c>
      <c r="G130" t="s">
        <v>74</v>
      </c>
      <c r="H130">
        <v>532</v>
      </c>
      <c r="I130">
        <f t="shared" ref="I130:I193" si="9">IFERROR((ROUND((E130/H130),2)),0)</f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s="5" t="s">
        <v>2033</v>
      </c>
      <c r="R130" s="5" t="s">
        <v>2034</v>
      </c>
      <c r="S130" s="7">
        <f t="shared" si="6"/>
        <v>40417.208333333336</v>
      </c>
      <c r="T130" s="7">
        <f t="shared" si="7"/>
        <v>40430.208333333336</v>
      </c>
    </row>
    <row r="131" spans="1:20" x14ac:dyDescent="0.25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>
        <f t="shared" si="8"/>
        <v>3</v>
      </c>
      <c r="G131" t="s">
        <v>74</v>
      </c>
      <c r="H131">
        <v>55</v>
      </c>
      <c r="I131">
        <f t="shared" si="9"/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s="5" t="s">
        <v>2031</v>
      </c>
      <c r="R131" s="5" t="s">
        <v>2032</v>
      </c>
      <c r="S131" s="7">
        <f t="shared" ref="S131:S194" si="10">((L131/86400)+DATE(1970,1,1))</f>
        <v>42038.25</v>
      </c>
      <c r="T131" s="7">
        <f t="shared" ref="T131:T194" si="11">((M131/86400)+DATE(1970,1,1))</f>
        <v>42063.25</v>
      </c>
    </row>
    <row r="132" spans="1:20" x14ac:dyDescent="0.25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s="5" t="s">
        <v>2039</v>
      </c>
      <c r="R132" s="5" t="s">
        <v>2042</v>
      </c>
      <c r="S132" s="7">
        <f t="shared" si="10"/>
        <v>40842.208333333336</v>
      </c>
      <c r="T132" s="7">
        <f t="shared" si="11"/>
        <v>40858.25</v>
      </c>
    </row>
    <row r="133" spans="1:20" x14ac:dyDescent="0.25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s="5" t="s">
        <v>2035</v>
      </c>
      <c r="R133" s="5" t="s">
        <v>2036</v>
      </c>
      <c r="S133" s="7">
        <f t="shared" si="10"/>
        <v>41607.25</v>
      </c>
      <c r="T133" s="7">
        <f t="shared" si="11"/>
        <v>41620.25</v>
      </c>
    </row>
    <row r="134" spans="1:20" x14ac:dyDescent="0.25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s="5" t="s">
        <v>2037</v>
      </c>
      <c r="R134" s="5" t="s">
        <v>2038</v>
      </c>
      <c r="S134" s="7">
        <f t="shared" si="10"/>
        <v>43112.25</v>
      </c>
      <c r="T134" s="7">
        <f t="shared" si="11"/>
        <v>43128.25</v>
      </c>
    </row>
    <row r="135" spans="1:20" x14ac:dyDescent="0.25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s="5" t="s">
        <v>2033</v>
      </c>
      <c r="R135" s="5" t="s">
        <v>2060</v>
      </c>
      <c r="S135" s="7">
        <f t="shared" si="10"/>
        <v>40767.208333333336</v>
      </c>
      <c r="T135" s="7">
        <f t="shared" si="11"/>
        <v>40789.208333333336</v>
      </c>
    </row>
    <row r="136" spans="1:20" x14ac:dyDescent="0.25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s="5" t="s">
        <v>2039</v>
      </c>
      <c r="R136" s="5" t="s">
        <v>2040</v>
      </c>
      <c r="S136" s="7">
        <f t="shared" si="10"/>
        <v>40713.208333333336</v>
      </c>
      <c r="T136" s="7">
        <f t="shared" si="11"/>
        <v>40762.208333333336</v>
      </c>
    </row>
    <row r="137" spans="1:20" x14ac:dyDescent="0.25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s="5" t="s">
        <v>2037</v>
      </c>
      <c r="R137" s="5" t="s">
        <v>2038</v>
      </c>
      <c r="S137" s="7">
        <f t="shared" si="10"/>
        <v>41340.25</v>
      </c>
      <c r="T137" s="7">
        <f t="shared" si="11"/>
        <v>41345.208333333336</v>
      </c>
    </row>
    <row r="138" spans="1:20" x14ac:dyDescent="0.25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s="5" t="s">
        <v>2039</v>
      </c>
      <c r="R138" s="5" t="s">
        <v>2042</v>
      </c>
      <c r="S138" s="7">
        <f t="shared" si="10"/>
        <v>41797.208333333336</v>
      </c>
      <c r="T138" s="7">
        <f t="shared" si="11"/>
        <v>41809.208333333336</v>
      </c>
    </row>
    <row r="139" spans="1:20" x14ac:dyDescent="0.25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s="5" t="s">
        <v>2045</v>
      </c>
      <c r="R139" s="5" t="s">
        <v>2046</v>
      </c>
      <c r="S139" s="7">
        <f t="shared" si="10"/>
        <v>40457.208333333336</v>
      </c>
      <c r="T139" s="7">
        <f t="shared" si="11"/>
        <v>40463.208333333336</v>
      </c>
    </row>
    <row r="140" spans="1:20" x14ac:dyDescent="0.25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s="5" t="s">
        <v>2048</v>
      </c>
      <c r="R140" s="5" t="s">
        <v>2059</v>
      </c>
      <c r="S140" s="7">
        <f t="shared" si="10"/>
        <v>41180.208333333336</v>
      </c>
      <c r="T140" s="7">
        <f t="shared" si="11"/>
        <v>41186.208333333336</v>
      </c>
    </row>
    <row r="141" spans="1:20" x14ac:dyDescent="0.25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s="5" t="s">
        <v>2035</v>
      </c>
      <c r="R141" s="5" t="s">
        <v>2044</v>
      </c>
      <c r="S141" s="7">
        <f t="shared" si="10"/>
        <v>42115.208333333328</v>
      </c>
      <c r="T141" s="7">
        <f t="shared" si="11"/>
        <v>42131.208333333328</v>
      </c>
    </row>
    <row r="142" spans="1:20" x14ac:dyDescent="0.25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s="5" t="s">
        <v>2039</v>
      </c>
      <c r="R142" s="5" t="s">
        <v>2040</v>
      </c>
      <c r="S142" s="7">
        <f t="shared" si="10"/>
        <v>43156.25</v>
      </c>
      <c r="T142" s="7">
        <f t="shared" si="11"/>
        <v>43161.25</v>
      </c>
    </row>
    <row r="143" spans="1:20" x14ac:dyDescent="0.25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s="5" t="s">
        <v>2035</v>
      </c>
      <c r="R143" s="5" t="s">
        <v>2036</v>
      </c>
      <c r="S143" s="7">
        <f t="shared" si="10"/>
        <v>42167.208333333328</v>
      </c>
      <c r="T143" s="7">
        <f t="shared" si="11"/>
        <v>42173.208333333328</v>
      </c>
    </row>
    <row r="144" spans="1:20" x14ac:dyDescent="0.25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s="5" t="s">
        <v>2035</v>
      </c>
      <c r="R144" s="5" t="s">
        <v>2036</v>
      </c>
      <c r="S144" s="7">
        <f t="shared" si="10"/>
        <v>41005.208333333336</v>
      </c>
      <c r="T144" s="7">
        <f t="shared" si="11"/>
        <v>41046.208333333336</v>
      </c>
    </row>
    <row r="145" spans="1:20" x14ac:dyDescent="0.25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s="5" t="s">
        <v>2033</v>
      </c>
      <c r="R145" s="5" t="s">
        <v>2043</v>
      </c>
      <c r="S145" s="7">
        <f t="shared" si="10"/>
        <v>40357.208333333336</v>
      </c>
      <c r="T145" s="7">
        <f t="shared" si="11"/>
        <v>40377.208333333336</v>
      </c>
    </row>
    <row r="146" spans="1:20" x14ac:dyDescent="0.25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s="5" t="s">
        <v>2037</v>
      </c>
      <c r="R146" s="5" t="s">
        <v>2038</v>
      </c>
      <c r="S146" s="7">
        <f t="shared" si="10"/>
        <v>43633.208333333328</v>
      </c>
      <c r="T146" s="7">
        <f t="shared" si="11"/>
        <v>43641.208333333328</v>
      </c>
    </row>
    <row r="147" spans="1:20" x14ac:dyDescent="0.25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s="5" t="s">
        <v>2035</v>
      </c>
      <c r="R147" s="5" t="s">
        <v>2044</v>
      </c>
      <c r="S147" s="7">
        <f t="shared" si="10"/>
        <v>41889.208333333336</v>
      </c>
      <c r="T147" s="7">
        <f t="shared" si="11"/>
        <v>41894.208333333336</v>
      </c>
    </row>
    <row r="148" spans="1:20" x14ac:dyDescent="0.25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s="5" t="s">
        <v>2037</v>
      </c>
      <c r="R148" s="5" t="s">
        <v>2038</v>
      </c>
      <c r="S148" s="7">
        <f t="shared" si="10"/>
        <v>40855.25</v>
      </c>
      <c r="T148" s="7">
        <f t="shared" si="11"/>
        <v>40875.25</v>
      </c>
    </row>
    <row r="149" spans="1:20" x14ac:dyDescent="0.25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s="5" t="s">
        <v>2037</v>
      </c>
      <c r="R149" s="5" t="s">
        <v>2038</v>
      </c>
      <c r="S149" s="7">
        <f t="shared" si="10"/>
        <v>42534.208333333328</v>
      </c>
      <c r="T149" s="7">
        <f t="shared" si="11"/>
        <v>42540.208333333328</v>
      </c>
    </row>
    <row r="150" spans="1:20" x14ac:dyDescent="0.25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s="5" t="s">
        <v>2035</v>
      </c>
      <c r="R150" s="5" t="s">
        <v>2044</v>
      </c>
      <c r="S150" s="7">
        <f t="shared" si="10"/>
        <v>42941.208333333328</v>
      </c>
      <c r="T150" s="7">
        <f t="shared" si="11"/>
        <v>42950.208333333328</v>
      </c>
    </row>
    <row r="151" spans="1:20" x14ac:dyDescent="0.25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s="5" t="s">
        <v>2033</v>
      </c>
      <c r="R151" s="5" t="s">
        <v>2043</v>
      </c>
      <c r="S151" s="7">
        <f t="shared" si="10"/>
        <v>41275.25</v>
      </c>
      <c r="T151" s="7">
        <f t="shared" si="11"/>
        <v>41327.25</v>
      </c>
    </row>
    <row r="152" spans="1:20" x14ac:dyDescent="0.25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s="5" t="s">
        <v>2033</v>
      </c>
      <c r="R152" s="5" t="s">
        <v>2034</v>
      </c>
      <c r="S152" s="7">
        <f t="shared" si="10"/>
        <v>43450.25</v>
      </c>
      <c r="T152" s="7">
        <f t="shared" si="11"/>
        <v>43451.25</v>
      </c>
    </row>
    <row r="153" spans="1:20" x14ac:dyDescent="0.25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s="5" t="s">
        <v>2033</v>
      </c>
      <c r="R153" s="5" t="s">
        <v>2041</v>
      </c>
      <c r="S153" s="7">
        <f t="shared" si="10"/>
        <v>41799.208333333336</v>
      </c>
      <c r="T153" s="7">
        <f t="shared" si="11"/>
        <v>41850.208333333336</v>
      </c>
    </row>
    <row r="154" spans="1:20" x14ac:dyDescent="0.25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s="5" t="s">
        <v>2033</v>
      </c>
      <c r="R154" s="5" t="s">
        <v>2043</v>
      </c>
      <c r="S154" s="7">
        <f t="shared" si="10"/>
        <v>42783.25</v>
      </c>
      <c r="T154" s="7">
        <f t="shared" si="11"/>
        <v>42790.25</v>
      </c>
    </row>
    <row r="155" spans="1:20" x14ac:dyDescent="0.25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s="5" t="s">
        <v>2037</v>
      </c>
      <c r="R155" s="5" t="s">
        <v>2038</v>
      </c>
      <c r="S155" s="7">
        <f t="shared" si="10"/>
        <v>41201.208333333336</v>
      </c>
      <c r="T155" s="7">
        <f t="shared" si="11"/>
        <v>41207.208333333336</v>
      </c>
    </row>
    <row r="156" spans="1:20" x14ac:dyDescent="0.25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s="5" t="s">
        <v>2033</v>
      </c>
      <c r="R156" s="5" t="s">
        <v>2043</v>
      </c>
      <c r="S156" s="7">
        <f t="shared" si="10"/>
        <v>42502.208333333328</v>
      </c>
      <c r="T156" s="7">
        <f t="shared" si="11"/>
        <v>42525.208333333328</v>
      </c>
    </row>
    <row r="157" spans="1:20" x14ac:dyDescent="0.25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s="5" t="s">
        <v>2037</v>
      </c>
      <c r="R157" s="5" t="s">
        <v>2038</v>
      </c>
      <c r="S157" s="7">
        <f t="shared" si="10"/>
        <v>40262.208333333336</v>
      </c>
      <c r="T157" s="7">
        <f t="shared" si="11"/>
        <v>40277.208333333336</v>
      </c>
    </row>
    <row r="158" spans="1:20" x14ac:dyDescent="0.25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s="5" t="s">
        <v>2033</v>
      </c>
      <c r="R158" s="5" t="s">
        <v>2034</v>
      </c>
      <c r="S158" s="7">
        <f t="shared" si="10"/>
        <v>43743.208333333328</v>
      </c>
      <c r="T158" s="7">
        <f t="shared" si="11"/>
        <v>43767.208333333328</v>
      </c>
    </row>
    <row r="159" spans="1:20" x14ac:dyDescent="0.25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s="5" t="s">
        <v>2052</v>
      </c>
      <c r="R159" s="5" t="s">
        <v>2053</v>
      </c>
      <c r="S159" s="7">
        <f t="shared" si="10"/>
        <v>41638.25</v>
      </c>
      <c r="T159" s="7">
        <f t="shared" si="11"/>
        <v>41650.25</v>
      </c>
    </row>
    <row r="160" spans="1:20" x14ac:dyDescent="0.25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s="5" t="s">
        <v>2033</v>
      </c>
      <c r="R160" s="5" t="s">
        <v>2034</v>
      </c>
      <c r="S160" s="7">
        <f t="shared" si="10"/>
        <v>42346.25</v>
      </c>
      <c r="T160" s="7">
        <f t="shared" si="11"/>
        <v>42347.25</v>
      </c>
    </row>
    <row r="161" spans="1:20" x14ac:dyDescent="0.25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s="5" t="s">
        <v>2037</v>
      </c>
      <c r="R161" s="5" t="s">
        <v>2038</v>
      </c>
      <c r="S161" s="7">
        <f t="shared" si="10"/>
        <v>43551.208333333328</v>
      </c>
      <c r="T161" s="7">
        <f t="shared" si="11"/>
        <v>43569.208333333328</v>
      </c>
    </row>
    <row r="162" spans="1:20" x14ac:dyDescent="0.25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s="5" t="s">
        <v>2035</v>
      </c>
      <c r="R162" s="5" t="s">
        <v>2044</v>
      </c>
      <c r="S162" s="7">
        <f t="shared" si="10"/>
        <v>43582.208333333328</v>
      </c>
      <c r="T162" s="7">
        <f t="shared" si="11"/>
        <v>43598.208333333328</v>
      </c>
    </row>
    <row r="163" spans="1:20" x14ac:dyDescent="0.25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s="5" t="s">
        <v>2035</v>
      </c>
      <c r="R163" s="5" t="s">
        <v>2036</v>
      </c>
      <c r="S163" s="7">
        <f t="shared" si="10"/>
        <v>42270.208333333328</v>
      </c>
      <c r="T163" s="7">
        <f t="shared" si="11"/>
        <v>42276.208333333328</v>
      </c>
    </row>
    <row r="164" spans="1:20" x14ac:dyDescent="0.25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s="5" t="s">
        <v>2033</v>
      </c>
      <c r="R164" s="5" t="s">
        <v>2034</v>
      </c>
      <c r="S164" s="7">
        <f t="shared" si="10"/>
        <v>43442.25</v>
      </c>
      <c r="T164" s="7">
        <f t="shared" si="11"/>
        <v>43472.25</v>
      </c>
    </row>
    <row r="165" spans="1:20" x14ac:dyDescent="0.25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s="5" t="s">
        <v>2052</v>
      </c>
      <c r="R165" s="5" t="s">
        <v>2053</v>
      </c>
      <c r="S165" s="7">
        <f t="shared" si="10"/>
        <v>43028.208333333328</v>
      </c>
      <c r="T165" s="7">
        <f t="shared" si="11"/>
        <v>43077.25</v>
      </c>
    </row>
    <row r="166" spans="1:20" x14ac:dyDescent="0.25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s="5" t="s">
        <v>2037</v>
      </c>
      <c r="R166" s="5" t="s">
        <v>2038</v>
      </c>
      <c r="S166" s="7">
        <f t="shared" si="10"/>
        <v>43016.208333333328</v>
      </c>
      <c r="T166" s="7">
        <f t="shared" si="11"/>
        <v>43017.208333333328</v>
      </c>
    </row>
    <row r="167" spans="1:20" x14ac:dyDescent="0.25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s="5" t="s">
        <v>2035</v>
      </c>
      <c r="R167" s="5" t="s">
        <v>2036</v>
      </c>
      <c r="S167" s="7">
        <f t="shared" si="10"/>
        <v>42948.208333333328</v>
      </c>
      <c r="T167" s="7">
        <f t="shared" si="11"/>
        <v>42980.208333333328</v>
      </c>
    </row>
    <row r="168" spans="1:20" x14ac:dyDescent="0.25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s="5" t="s">
        <v>2052</v>
      </c>
      <c r="R168" s="5" t="s">
        <v>2053</v>
      </c>
      <c r="S168" s="7">
        <f t="shared" si="10"/>
        <v>40534.25</v>
      </c>
      <c r="T168" s="7">
        <f t="shared" si="11"/>
        <v>40538.25</v>
      </c>
    </row>
    <row r="169" spans="1:20" x14ac:dyDescent="0.25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s="5" t="s">
        <v>2037</v>
      </c>
      <c r="R169" s="5" t="s">
        <v>2038</v>
      </c>
      <c r="S169" s="7">
        <f t="shared" si="10"/>
        <v>41435.208333333336</v>
      </c>
      <c r="T169" s="7">
        <f t="shared" si="11"/>
        <v>41445.208333333336</v>
      </c>
    </row>
    <row r="170" spans="1:20" x14ac:dyDescent="0.25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s="5" t="s">
        <v>2033</v>
      </c>
      <c r="R170" s="5" t="s">
        <v>2043</v>
      </c>
      <c r="S170" s="7">
        <f t="shared" si="10"/>
        <v>43518.25</v>
      </c>
      <c r="T170" s="7">
        <f t="shared" si="11"/>
        <v>43541.208333333328</v>
      </c>
    </row>
    <row r="171" spans="1:20" x14ac:dyDescent="0.25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s="5" t="s">
        <v>2039</v>
      </c>
      <c r="R171" s="5" t="s">
        <v>2050</v>
      </c>
      <c r="S171" s="7">
        <f t="shared" si="10"/>
        <v>41077.208333333336</v>
      </c>
      <c r="T171" s="7">
        <f t="shared" si="11"/>
        <v>41105.208333333336</v>
      </c>
    </row>
    <row r="172" spans="1:20" x14ac:dyDescent="0.25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s="5" t="s">
        <v>2033</v>
      </c>
      <c r="R172" s="5" t="s">
        <v>2043</v>
      </c>
      <c r="S172" s="7">
        <f t="shared" si="10"/>
        <v>42950.208333333328</v>
      </c>
      <c r="T172" s="7">
        <f t="shared" si="11"/>
        <v>42957.208333333328</v>
      </c>
    </row>
    <row r="173" spans="1:20" x14ac:dyDescent="0.25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s="5" t="s">
        <v>2045</v>
      </c>
      <c r="R173" s="5" t="s">
        <v>2057</v>
      </c>
      <c r="S173" s="7">
        <f t="shared" si="10"/>
        <v>41718.208333333336</v>
      </c>
      <c r="T173" s="7">
        <f t="shared" si="11"/>
        <v>41740.208333333336</v>
      </c>
    </row>
    <row r="174" spans="1:20" x14ac:dyDescent="0.25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s="5" t="s">
        <v>2039</v>
      </c>
      <c r="R174" s="5" t="s">
        <v>2040</v>
      </c>
      <c r="S174" s="7">
        <f t="shared" si="10"/>
        <v>41839.208333333336</v>
      </c>
      <c r="T174" s="7">
        <f t="shared" si="11"/>
        <v>41854.208333333336</v>
      </c>
    </row>
    <row r="175" spans="1:20" x14ac:dyDescent="0.25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s="5" t="s">
        <v>2037</v>
      </c>
      <c r="R175" s="5" t="s">
        <v>2038</v>
      </c>
      <c r="S175" s="7">
        <f t="shared" si="10"/>
        <v>41412.208333333336</v>
      </c>
      <c r="T175" s="7">
        <f t="shared" si="11"/>
        <v>41418.208333333336</v>
      </c>
    </row>
    <row r="176" spans="1:20" x14ac:dyDescent="0.25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s="5" t="s">
        <v>2035</v>
      </c>
      <c r="R176" s="5" t="s">
        <v>2044</v>
      </c>
      <c r="S176" s="7">
        <f t="shared" si="10"/>
        <v>42282.208333333328</v>
      </c>
      <c r="T176" s="7">
        <f t="shared" si="11"/>
        <v>42283.208333333328</v>
      </c>
    </row>
    <row r="177" spans="1:20" x14ac:dyDescent="0.25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s="5" t="s">
        <v>2037</v>
      </c>
      <c r="R177" s="5" t="s">
        <v>2038</v>
      </c>
      <c r="S177" s="7">
        <f t="shared" si="10"/>
        <v>42613.208333333328</v>
      </c>
      <c r="T177" s="7">
        <f t="shared" si="11"/>
        <v>42632.208333333328</v>
      </c>
    </row>
    <row r="178" spans="1:20" x14ac:dyDescent="0.25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s="5" t="s">
        <v>2037</v>
      </c>
      <c r="R178" s="5" t="s">
        <v>2038</v>
      </c>
      <c r="S178" s="7">
        <f t="shared" si="10"/>
        <v>42616.208333333328</v>
      </c>
      <c r="T178" s="7">
        <f t="shared" si="11"/>
        <v>42625.208333333328</v>
      </c>
    </row>
    <row r="179" spans="1:20" x14ac:dyDescent="0.25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s="5" t="s">
        <v>2037</v>
      </c>
      <c r="R179" s="5" t="s">
        <v>2038</v>
      </c>
      <c r="S179" s="7">
        <f t="shared" si="10"/>
        <v>40497.25</v>
      </c>
      <c r="T179" s="7">
        <f t="shared" si="11"/>
        <v>40522.25</v>
      </c>
    </row>
    <row r="180" spans="1:20" x14ac:dyDescent="0.25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s="5" t="s">
        <v>2031</v>
      </c>
      <c r="R180" s="5" t="s">
        <v>2032</v>
      </c>
      <c r="S180" s="7">
        <f t="shared" si="10"/>
        <v>42999.208333333328</v>
      </c>
      <c r="T180" s="7">
        <f t="shared" si="11"/>
        <v>43008.208333333328</v>
      </c>
    </row>
    <row r="181" spans="1:20" x14ac:dyDescent="0.25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s="5" t="s">
        <v>2037</v>
      </c>
      <c r="R181" s="5" t="s">
        <v>2038</v>
      </c>
      <c r="S181" s="7">
        <f t="shared" si="10"/>
        <v>41350.208333333336</v>
      </c>
      <c r="T181" s="7">
        <f t="shared" si="11"/>
        <v>41351.208333333336</v>
      </c>
    </row>
    <row r="182" spans="1:20" x14ac:dyDescent="0.25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s="5" t="s">
        <v>2035</v>
      </c>
      <c r="R182" s="5" t="s">
        <v>2044</v>
      </c>
      <c r="S182" s="7">
        <f t="shared" si="10"/>
        <v>40259.208333333336</v>
      </c>
      <c r="T182" s="7">
        <f t="shared" si="11"/>
        <v>40264.208333333336</v>
      </c>
    </row>
    <row r="183" spans="1:20" x14ac:dyDescent="0.25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s="5" t="s">
        <v>2035</v>
      </c>
      <c r="R183" s="5" t="s">
        <v>2036</v>
      </c>
      <c r="S183" s="7">
        <f t="shared" si="10"/>
        <v>43012.208333333328</v>
      </c>
      <c r="T183" s="7">
        <f t="shared" si="11"/>
        <v>43030.208333333328</v>
      </c>
    </row>
    <row r="184" spans="1:20" x14ac:dyDescent="0.25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s="5" t="s">
        <v>2037</v>
      </c>
      <c r="R184" s="5" t="s">
        <v>2038</v>
      </c>
      <c r="S184" s="7">
        <f t="shared" si="10"/>
        <v>43631.208333333328</v>
      </c>
      <c r="T184" s="7">
        <f t="shared" si="11"/>
        <v>43647.208333333328</v>
      </c>
    </row>
    <row r="185" spans="1:20" x14ac:dyDescent="0.25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s="5" t="s">
        <v>2033</v>
      </c>
      <c r="R185" s="5" t="s">
        <v>2034</v>
      </c>
      <c r="S185" s="7">
        <f t="shared" si="10"/>
        <v>40430.208333333336</v>
      </c>
      <c r="T185" s="7">
        <f t="shared" si="11"/>
        <v>40443.208333333336</v>
      </c>
    </row>
    <row r="186" spans="1:20" x14ac:dyDescent="0.25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s="5" t="s">
        <v>2037</v>
      </c>
      <c r="R186" s="5" t="s">
        <v>2038</v>
      </c>
      <c r="S186" s="7">
        <f t="shared" si="10"/>
        <v>43588.208333333328</v>
      </c>
      <c r="T186" s="7">
        <f t="shared" si="11"/>
        <v>43589.208333333328</v>
      </c>
    </row>
    <row r="187" spans="1:20" x14ac:dyDescent="0.25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s="5" t="s">
        <v>2039</v>
      </c>
      <c r="R187" s="5" t="s">
        <v>2058</v>
      </c>
      <c r="S187" s="7">
        <f t="shared" si="10"/>
        <v>43233.208333333328</v>
      </c>
      <c r="T187" s="7">
        <f t="shared" si="11"/>
        <v>43244.208333333328</v>
      </c>
    </row>
    <row r="188" spans="1:20" x14ac:dyDescent="0.25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s="5" t="s">
        <v>2037</v>
      </c>
      <c r="R188" s="5" t="s">
        <v>2038</v>
      </c>
      <c r="S188" s="7">
        <f t="shared" si="10"/>
        <v>41782.208333333336</v>
      </c>
      <c r="T188" s="7">
        <f t="shared" si="11"/>
        <v>41797.208333333336</v>
      </c>
    </row>
    <row r="189" spans="1:20" x14ac:dyDescent="0.25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s="5" t="s">
        <v>2039</v>
      </c>
      <c r="R189" s="5" t="s">
        <v>2050</v>
      </c>
      <c r="S189" s="7">
        <f t="shared" si="10"/>
        <v>41328.25</v>
      </c>
      <c r="T189" s="7">
        <f t="shared" si="11"/>
        <v>41356.208333333336</v>
      </c>
    </row>
    <row r="190" spans="1:20" x14ac:dyDescent="0.25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s="5" t="s">
        <v>2037</v>
      </c>
      <c r="R190" s="5" t="s">
        <v>2038</v>
      </c>
      <c r="S190" s="7">
        <f t="shared" si="10"/>
        <v>41975.25</v>
      </c>
      <c r="T190" s="7">
        <f t="shared" si="11"/>
        <v>41976.25</v>
      </c>
    </row>
    <row r="191" spans="1:20" x14ac:dyDescent="0.25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s="5" t="s">
        <v>2037</v>
      </c>
      <c r="R191" s="5" t="s">
        <v>2038</v>
      </c>
      <c r="S191" s="7">
        <f t="shared" si="10"/>
        <v>42433.25</v>
      </c>
      <c r="T191" s="7">
        <f t="shared" si="11"/>
        <v>42433.25</v>
      </c>
    </row>
    <row r="192" spans="1:20" x14ac:dyDescent="0.25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s="5" t="s">
        <v>2037</v>
      </c>
      <c r="R192" s="5" t="s">
        <v>2038</v>
      </c>
      <c r="S192" s="7">
        <f t="shared" si="10"/>
        <v>41429.208333333336</v>
      </c>
      <c r="T192" s="7">
        <f t="shared" si="11"/>
        <v>41430.208333333336</v>
      </c>
    </row>
    <row r="193" spans="1:20" x14ac:dyDescent="0.25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s="5" t="s">
        <v>2037</v>
      </c>
      <c r="R193" s="5" t="s">
        <v>2038</v>
      </c>
      <c r="S193" s="7">
        <f t="shared" si="10"/>
        <v>43536.208333333328</v>
      </c>
      <c r="T193" s="7">
        <f t="shared" si="11"/>
        <v>43539.208333333328</v>
      </c>
    </row>
    <row r="194" spans="1:20" x14ac:dyDescent="0.25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>
        <f t="shared" ref="F194:F257" si="12">ROUND(((E194/D194)*100),0)</f>
        <v>20</v>
      </c>
      <c r="G194" t="s">
        <v>14</v>
      </c>
      <c r="H194">
        <v>243</v>
      </c>
      <c r="I194">
        <f t="shared" ref="I194:I257" si="13">IFERROR((ROUND((E194/H194),2)),0)</f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s="5" t="s">
        <v>2033</v>
      </c>
      <c r="R194" s="5" t="s">
        <v>2034</v>
      </c>
      <c r="S194" s="7">
        <f t="shared" si="10"/>
        <v>41817.208333333336</v>
      </c>
      <c r="T194" s="7">
        <f t="shared" si="11"/>
        <v>41821.208333333336</v>
      </c>
    </row>
    <row r="195" spans="1:20" x14ac:dyDescent="0.25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>
        <f t="shared" si="12"/>
        <v>46</v>
      </c>
      <c r="G195" t="s">
        <v>14</v>
      </c>
      <c r="H195">
        <v>65</v>
      </c>
      <c r="I195">
        <f t="shared" si="13"/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s="5" t="s">
        <v>2033</v>
      </c>
      <c r="R195" s="5" t="s">
        <v>2043</v>
      </c>
      <c r="S195" s="7">
        <f t="shared" ref="S195:S258" si="14">((L195/86400)+DATE(1970,1,1))</f>
        <v>43198.208333333328</v>
      </c>
      <c r="T195" s="7">
        <f t="shared" ref="T195:T258" si="15">((M195/86400)+DATE(1970,1,1))</f>
        <v>43202.208333333328</v>
      </c>
    </row>
    <row r="196" spans="1:20" x14ac:dyDescent="0.25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s="5" t="s">
        <v>2033</v>
      </c>
      <c r="R196" s="5" t="s">
        <v>2055</v>
      </c>
      <c r="S196" s="7">
        <f t="shared" si="14"/>
        <v>42261.208333333328</v>
      </c>
      <c r="T196" s="7">
        <f t="shared" si="15"/>
        <v>42277.208333333328</v>
      </c>
    </row>
    <row r="197" spans="1:20" x14ac:dyDescent="0.25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s="5" t="s">
        <v>2033</v>
      </c>
      <c r="R197" s="5" t="s">
        <v>2041</v>
      </c>
      <c r="S197" s="7">
        <f t="shared" si="14"/>
        <v>43310.208333333328</v>
      </c>
      <c r="T197" s="7">
        <f t="shared" si="15"/>
        <v>43317.208333333328</v>
      </c>
    </row>
    <row r="198" spans="1:20" x14ac:dyDescent="0.25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s="5" t="s">
        <v>2035</v>
      </c>
      <c r="R198" s="5" t="s">
        <v>2044</v>
      </c>
      <c r="S198" s="7">
        <f t="shared" si="14"/>
        <v>42616.208333333328</v>
      </c>
      <c r="T198" s="7">
        <f t="shared" si="15"/>
        <v>42635.208333333328</v>
      </c>
    </row>
    <row r="199" spans="1:20" x14ac:dyDescent="0.25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s="5" t="s">
        <v>2039</v>
      </c>
      <c r="R199" s="5" t="s">
        <v>2042</v>
      </c>
      <c r="S199" s="7">
        <f t="shared" si="14"/>
        <v>42909.208333333328</v>
      </c>
      <c r="T199" s="7">
        <f t="shared" si="15"/>
        <v>42923.208333333328</v>
      </c>
    </row>
    <row r="200" spans="1:20" x14ac:dyDescent="0.25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s="5" t="s">
        <v>2033</v>
      </c>
      <c r="R200" s="5" t="s">
        <v>2041</v>
      </c>
      <c r="S200" s="7">
        <f t="shared" si="14"/>
        <v>40396.208333333336</v>
      </c>
      <c r="T200" s="7">
        <f t="shared" si="15"/>
        <v>40425.208333333336</v>
      </c>
    </row>
    <row r="201" spans="1:20" x14ac:dyDescent="0.25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s="5" t="s">
        <v>2033</v>
      </c>
      <c r="R201" s="5" t="s">
        <v>2034</v>
      </c>
      <c r="S201" s="7">
        <f t="shared" si="14"/>
        <v>42192.208333333328</v>
      </c>
      <c r="T201" s="7">
        <f t="shared" si="15"/>
        <v>42196.208333333328</v>
      </c>
    </row>
    <row r="202" spans="1:20" x14ac:dyDescent="0.25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s="5" t="s">
        <v>2037</v>
      </c>
      <c r="R202" s="5" t="s">
        <v>2038</v>
      </c>
      <c r="S202" s="7">
        <f t="shared" si="14"/>
        <v>40262.208333333336</v>
      </c>
      <c r="T202" s="7">
        <f t="shared" si="15"/>
        <v>40273.208333333336</v>
      </c>
    </row>
    <row r="203" spans="1:20" x14ac:dyDescent="0.25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s="5" t="s">
        <v>2035</v>
      </c>
      <c r="R203" s="5" t="s">
        <v>2036</v>
      </c>
      <c r="S203" s="7">
        <f t="shared" si="14"/>
        <v>41845.208333333336</v>
      </c>
      <c r="T203" s="7">
        <f t="shared" si="15"/>
        <v>41863.208333333336</v>
      </c>
    </row>
    <row r="204" spans="1:20" x14ac:dyDescent="0.25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s="5" t="s">
        <v>2031</v>
      </c>
      <c r="R204" s="5" t="s">
        <v>2032</v>
      </c>
      <c r="S204" s="7">
        <f t="shared" si="14"/>
        <v>40818.208333333336</v>
      </c>
      <c r="T204" s="7">
        <f t="shared" si="15"/>
        <v>40822.208333333336</v>
      </c>
    </row>
    <row r="205" spans="1:20" x14ac:dyDescent="0.25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s="5" t="s">
        <v>2037</v>
      </c>
      <c r="R205" s="5" t="s">
        <v>2038</v>
      </c>
      <c r="S205" s="7">
        <f t="shared" si="14"/>
        <v>42752.25</v>
      </c>
      <c r="T205" s="7">
        <f t="shared" si="15"/>
        <v>42754.25</v>
      </c>
    </row>
    <row r="206" spans="1:20" x14ac:dyDescent="0.25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s="5" t="s">
        <v>2033</v>
      </c>
      <c r="R206" s="5" t="s">
        <v>2056</v>
      </c>
      <c r="S206" s="7">
        <f t="shared" si="14"/>
        <v>40636.208333333336</v>
      </c>
      <c r="T206" s="7">
        <f t="shared" si="15"/>
        <v>40646.208333333336</v>
      </c>
    </row>
    <row r="207" spans="1:20" x14ac:dyDescent="0.25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s="5" t="s">
        <v>2037</v>
      </c>
      <c r="R207" s="5" t="s">
        <v>2038</v>
      </c>
      <c r="S207" s="7">
        <f t="shared" si="14"/>
        <v>43390.208333333328</v>
      </c>
      <c r="T207" s="7">
        <f t="shared" si="15"/>
        <v>43402.208333333328</v>
      </c>
    </row>
    <row r="208" spans="1:20" x14ac:dyDescent="0.25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s="5" t="s">
        <v>2045</v>
      </c>
      <c r="R208" s="5" t="s">
        <v>2051</v>
      </c>
      <c r="S208" s="7">
        <f t="shared" si="14"/>
        <v>40236.25</v>
      </c>
      <c r="T208" s="7">
        <f t="shared" si="15"/>
        <v>40245.25</v>
      </c>
    </row>
    <row r="209" spans="1:20" x14ac:dyDescent="0.25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s="5" t="s">
        <v>2033</v>
      </c>
      <c r="R209" s="5" t="s">
        <v>2034</v>
      </c>
      <c r="S209" s="7">
        <f t="shared" si="14"/>
        <v>43340.208333333328</v>
      </c>
      <c r="T209" s="7">
        <f t="shared" si="15"/>
        <v>43360.208333333328</v>
      </c>
    </row>
    <row r="210" spans="1:20" x14ac:dyDescent="0.25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s="5" t="s">
        <v>2039</v>
      </c>
      <c r="R210" s="5" t="s">
        <v>2040</v>
      </c>
      <c r="S210" s="7">
        <f t="shared" si="14"/>
        <v>43048.25</v>
      </c>
      <c r="T210" s="7">
        <f t="shared" si="15"/>
        <v>43072.25</v>
      </c>
    </row>
    <row r="211" spans="1:20" x14ac:dyDescent="0.25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s="5" t="s">
        <v>2039</v>
      </c>
      <c r="R211" s="5" t="s">
        <v>2040</v>
      </c>
      <c r="S211" s="7">
        <f t="shared" si="14"/>
        <v>42496.208333333328</v>
      </c>
      <c r="T211" s="7">
        <f t="shared" si="15"/>
        <v>42503.208333333328</v>
      </c>
    </row>
    <row r="212" spans="1:20" x14ac:dyDescent="0.25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s="5" t="s">
        <v>2039</v>
      </c>
      <c r="R212" s="5" t="s">
        <v>2061</v>
      </c>
      <c r="S212" s="7">
        <f t="shared" si="14"/>
        <v>42797.25</v>
      </c>
      <c r="T212" s="7">
        <f t="shared" si="15"/>
        <v>42824.208333333328</v>
      </c>
    </row>
    <row r="213" spans="1:20" x14ac:dyDescent="0.25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s="5" t="s">
        <v>2037</v>
      </c>
      <c r="R213" s="5" t="s">
        <v>2038</v>
      </c>
      <c r="S213" s="7">
        <f t="shared" si="14"/>
        <v>41513.208333333336</v>
      </c>
      <c r="T213" s="7">
        <f t="shared" si="15"/>
        <v>41537.208333333336</v>
      </c>
    </row>
    <row r="214" spans="1:20" x14ac:dyDescent="0.25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s="5" t="s">
        <v>2037</v>
      </c>
      <c r="R214" s="5" t="s">
        <v>2038</v>
      </c>
      <c r="S214" s="7">
        <f t="shared" si="14"/>
        <v>43814.25</v>
      </c>
      <c r="T214" s="7">
        <f t="shared" si="15"/>
        <v>43860.25</v>
      </c>
    </row>
    <row r="215" spans="1:20" x14ac:dyDescent="0.25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s="5" t="s">
        <v>2033</v>
      </c>
      <c r="R215" s="5" t="s">
        <v>2043</v>
      </c>
      <c r="S215" s="7">
        <f t="shared" si="14"/>
        <v>40488.208333333336</v>
      </c>
      <c r="T215" s="7">
        <f t="shared" si="15"/>
        <v>40496.25</v>
      </c>
    </row>
    <row r="216" spans="1:20" x14ac:dyDescent="0.25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s="5" t="s">
        <v>2033</v>
      </c>
      <c r="R216" s="5" t="s">
        <v>2034</v>
      </c>
      <c r="S216" s="7">
        <f t="shared" si="14"/>
        <v>40409.208333333336</v>
      </c>
      <c r="T216" s="7">
        <f t="shared" si="15"/>
        <v>40415.208333333336</v>
      </c>
    </row>
    <row r="217" spans="1:20" x14ac:dyDescent="0.25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s="5" t="s">
        <v>2037</v>
      </c>
      <c r="R217" s="5" t="s">
        <v>2038</v>
      </c>
      <c r="S217" s="7">
        <f t="shared" si="14"/>
        <v>43509.25</v>
      </c>
      <c r="T217" s="7">
        <f t="shared" si="15"/>
        <v>43511.25</v>
      </c>
    </row>
    <row r="218" spans="1:20" x14ac:dyDescent="0.25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s="5" t="s">
        <v>2037</v>
      </c>
      <c r="R218" s="5" t="s">
        <v>2038</v>
      </c>
      <c r="S218" s="7">
        <f t="shared" si="14"/>
        <v>40869.25</v>
      </c>
      <c r="T218" s="7">
        <f t="shared" si="15"/>
        <v>40871.25</v>
      </c>
    </row>
    <row r="219" spans="1:20" x14ac:dyDescent="0.25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s="5" t="s">
        <v>2039</v>
      </c>
      <c r="R219" s="5" t="s">
        <v>2061</v>
      </c>
      <c r="S219" s="7">
        <f t="shared" si="14"/>
        <v>43583.208333333328</v>
      </c>
      <c r="T219" s="7">
        <f t="shared" si="15"/>
        <v>43592.208333333328</v>
      </c>
    </row>
    <row r="220" spans="1:20" x14ac:dyDescent="0.25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s="5" t="s">
        <v>2039</v>
      </c>
      <c r="R220" s="5" t="s">
        <v>2050</v>
      </c>
      <c r="S220" s="7">
        <f t="shared" si="14"/>
        <v>40858.25</v>
      </c>
      <c r="T220" s="7">
        <f t="shared" si="15"/>
        <v>40892.25</v>
      </c>
    </row>
    <row r="221" spans="1:20" x14ac:dyDescent="0.25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s="5" t="s">
        <v>2039</v>
      </c>
      <c r="R221" s="5" t="s">
        <v>2047</v>
      </c>
      <c r="S221" s="7">
        <f t="shared" si="14"/>
        <v>41137.208333333336</v>
      </c>
      <c r="T221" s="7">
        <f t="shared" si="15"/>
        <v>41149.208333333336</v>
      </c>
    </row>
    <row r="222" spans="1:20" x14ac:dyDescent="0.25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s="5" t="s">
        <v>2037</v>
      </c>
      <c r="R222" s="5" t="s">
        <v>2038</v>
      </c>
      <c r="S222" s="7">
        <f t="shared" si="14"/>
        <v>40725.208333333336</v>
      </c>
      <c r="T222" s="7">
        <f t="shared" si="15"/>
        <v>40743.208333333336</v>
      </c>
    </row>
    <row r="223" spans="1:20" x14ac:dyDescent="0.25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s="5" t="s">
        <v>2031</v>
      </c>
      <c r="R223" s="5" t="s">
        <v>2032</v>
      </c>
      <c r="S223" s="7">
        <f t="shared" si="14"/>
        <v>41081.208333333336</v>
      </c>
      <c r="T223" s="7">
        <f t="shared" si="15"/>
        <v>41083.208333333336</v>
      </c>
    </row>
    <row r="224" spans="1:20" x14ac:dyDescent="0.25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s="5" t="s">
        <v>2052</v>
      </c>
      <c r="R224" s="5" t="s">
        <v>2053</v>
      </c>
      <c r="S224" s="7">
        <f t="shared" si="14"/>
        <v>41914.208333333336</v>
      </c>
      <c r="T224" s="7">
        <f t="shared" si="15"/>
        <v>41915.208333333336</v>
      </c>
    </row>
    <row r="225" spans="1:20" x14ac:dyDescent="0.25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s="5" t="s">
        <v>2037</v>
      </c>
      <c r="R225" s="5" t="s">
        <v>2038</v>
      </c>
      <c r="S225" s="7">
        <f t="shared" si="14"/>
        <v>42445.208333333328</v>
      </c>
      <c r="T225" s="7">
        <f t="shared" si="15"/>
        <v>42459.208333333328</v>
      </c>
    </row>
    <row r="226" spans="1:20" x14ac:dyDescent="0.25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s="5" t="s">
        <v>2039</v>
      </c>
      <c r="R226" s="5" t="s">
        <v>2061</v>
      </c>
      <c r="S226" s="7">
        <f t="shared" si="14"/>
        <v>41906.208333333336</v>
      </c>
      <c r="T226" s="7">
        <f t="shared" si="15"/>
        <v>41951.25</v>
      </c>
    </row>
    <row r="227" spans="1:20" x14ac:dyDescent="0.25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s="5" t="s">
        <v>2033</v>
      </c>
      <c r="R227" s="5" t="s">
        <v>2034</v>
      </c>
      <c r="S227" s="7">
        <f t="shared" si="14"/>
        <v>41762.208333333336</v>
      </c>
      <c r="T227" s="7">
        <f t="shared" si="15"/>
        <v>41762.208333333336</v>
      </c>
    </row>
    <row r="228" spans="1:20" x14ac:dyDescent="0.25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s="5" t="s">
        <v>2052</v>
      </c>
      <c r="R228" s="5" t="s">
        <v>2053</v>
      </c>
      <c r="S228" s="7">
        <f t="shared" si="14"/>
        <v>40276.208333333336</v>
      </c>
      <c r="T228" s="7">
        <f t="shared" si="15"/>
        <v>40313.208333333336</v>
      </c>
    </row>
    <row r="229" spans="1:20" x14ac:dyDescent="0.25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s="5" t="s">
        <v>2048</v>
      </c>
      <c r="R229" s="5" t="s">
        <v>2059</v>
      </c>
      <c r="S229" s="7">
        <f t="shared" si="14"/>
        <v>42139.208333333328</v>
      </c>
      <c r="T229" s="7">
        <f t="shared" si="15"/>
        <v>42145.208333333328</v>
      </c>
    </row>
    <row r="230" spans="1:20" x14ac:dyDescent="0.25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s="5" t="s">
        <v>2039</v>
      </c>
      <c r="R230" s="5" t="s">
        <v>2047</v>
      </c>
      <c r="S230" s="7">
        <f t="shared" si="14"/>
        <v>42613.208333333328</v>
      </c>
      <c r="T230" s="7">
        <f t="shared" si="15"/>
        <v>42638.208333333328</v>
      </c>
    </row>
    <row r="231" spans="1:20" x14ac:dyDescent="0.25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s="5" t="s">
        <v>2048</v>
      </c>
      <c r="R231" s="5" t="s">
        <v>2059</v>
      </c>
      <c r="S231" s="7">
        <f t="shared" si="14"/>
        <v>42887.208333333328</v>
      </c>
      <c r="T231" s="7">
        <f t="shared" si="15"/>
        <v>42935.208333333328</v>
      </c>
    </row>
    <row r="232" spans="1:20" x14ac:dyDescent="0.25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s="5" t="s">
        <v>2048</v>
      </c>
      <c r="R232" s="5" t="s">
        <v>2049</v>
      </c>
      <c r="S232" s="7">
        <f t="shared" si="14"/>
        <v>43805.25</v>
      </c>
      <c r="T232" s="7">
        <f t="shared" si="15"/>
        <v>43805.25</v>
      </c>
    </row>
    <row r="233" spans="1:20" x14ac:dyDescent="0.25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s="5" t="s">
        <v>2037</v>
      </c>
      <c r="R233" s="5" t="s">
        <v>2038</v>
      </c>
      <c r="S233" s="7">
        <f t="shared" si="14"/>
        <v>41415.208333333336</v>
      </c>
      <c r="T233" s="7">
        <f t="shared" si="15"/>
        <v>41473.208333333336</v>
      </c>
    </row>
    <row r="234" spans="1:20" x14ac:dyDescent="0.25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s="5" t="s">
        <v>2037</v>
      </c>
      <c r="R234" s="5" t="s">
        <v>2038</v>
      </c>
      <c r="S234" s="7">
        <f t="shared" si="14"/>
        <v>42576.208333333328</v>
      </c>
      <c r="T234" s="7">
        <f t="shared" si="15"/>
        <v>42577.208333333328</v>
      </c>
    </row>
    <row r="235" spans="1:20" x14ac:dyDescent="0.25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s="5" t="s">
        <v>2039</v>
      </c>
      <c r="R235" s="5" t="s">
        <v>2047</v>
      </c>
      <c r="S235" s="7">
        <f t="shared" si="14"/>
        <v>40706.208333333336</v>
      </c>
      <c r="T235" s="7">
        <f t="shared" si="15"/>
        <v>40722.208333333336</v>
      </c>
    </row>
    <row r="236" spans="1:20" x14ac:dyDescent="0.25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s="5" t="s">
        <v>2048</v>
      </c>
      <c r="R236" s="5" t="s">
        <v>2049</v>
      </c>
      <c r="S236" s="7">
        <f t="shared" si="14"/>
        <v>42969.208333333328</v>
      </c>
      <c r="T236" s="7">
        <f t="shared" si="15"/>
        <v>42976.208333333328</v>
      </c>
    </row>
    <row r="237" spans="1:20" x14ac:dyDescent="0.25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s="5" t="s">
        <v>2039</v>
      </c>
      <c r="R237" s="5" t="s">
        <v>2047</v>
      </c>
      <c r="S237" s="7">
        <f t="shared" si="14"/>
        <v>42779.25</v>
      </c>
      <c r="T237" s="7">
        <f t="shared" si="15"/>
        <v>42784.25</v>
      </c>
    </row>
    <row r="238" spans="1:20" x14ac:dyDescent="0.25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s="5" t="s">
        <v>2033</v>
      </c>
      <c r="R238" s="5" t="s">
        <v>2034</v>
      </c>
      <c r="S238" s="7">
        <f t="shared" si="14"/>
        <v>43641.208333333328</v>
      </c>
      <c r="T238" s="7">
        <f t="shared" si="15"/>
        <v>43648.208333333328</v>
      </c>
    </row>
    <row r="239" spans="1:20" x14ac:dyDescent="0.25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s="5" t="s">
        <v>2039</v>
      </c>
      <c r="R239" s="5" t="s">
        <v>2047</v>
      </c>
      <c r="S239" s="7">
        <f t="shared" si="14"/>
        <v>41754.208333333336</v>
      </c>
      <c r="T239" s="7">
        <f t="shared" si="15"/>
        <v>41756.208333333336</v>
      </c>
    </row>
    <row r="240" spans="1:20" x14ac:dyDescent="0.25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s="5" t="s">
        <v>2037</v>
      </c>
      <c r="R240" s="5" t="s">
        <v>2038</v>
      </c>
      <c r="S240" s="7">
        <f t="shared" si="14"/>
        <v>43083.25</v>
      </c>
      <c r="T240" s="7">
        <f t="shared" si="15"/>
        <v>43108.25</v>
      </c>
    </row>
    <row r="241" spans="1:20" x14ac:dyDescent="0.25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s="5" t="s">
        <v>2035</v>
      </c>
      <c r="R241" s="5" t="s">
        <v>2044</v>
      </c>
      <c r="S241" s="7">
        <f t="shared" si="14"/>
        <v>42245.208333333328</v>
      </c>
      <c r="T241" s="7">
        <f t="shared" si="15"/>
        <v>42249.208333333328</v>
      </c>
    </row>
    <row r="242" spans="1:20" x14ac:dyDescent="0.25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s="5" t="s">
        <v>2037</v>
      </c>
      <c r="R242" s="5" t="s">
        <v>2038</v>
      </c>
      <c r="S242" s="7">
        <f t="shared" si="14"/>
        <v>40396.208333333336</v>
      </c>
      <c r="T242" s="7">
        <f t="shared" si="15"/>
        <v>40397.208333333336</v>
      </c>
    </row>
    <row r="243" spans="1:20" x14ac:dyDescent="0.25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s="5" t="s">
        <v>2045</v>
      </c>
      <c r="R243" s="5" t="s">
        <v>2046</v>
      </c>
      <c r="S243" s="7">
        <f t="shared" si="14"/>
        <v>41742.208333333336</v>
      </c>
      <c r="T243" s="7">
        <f t="shared" si="15"/>
        <v>41752.208333333336</v>
      </c>
    </row>
    <row r="244" spans="1:20" x14ac:dyDescent="0.25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s="5" t="s">
        <v>2033</v>
      </c>
      <c r="R244" s="5" t="s">
        <v>2034</v>
      </c>
      <c r="S244" s="7">
        <f t="shared" si="14"/>
        <v>42865.208333333328</v>
      </c>
      <c r="T244" s="7">
        <f t="shared" si="15"/>
        <v>42875.208333333328</v>
      </c>
    </row>
    <row r="245" spans="1:20" x14ac:dyDescent="0.25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s="5" t="s">
        <v>2037</v>
      </c>
      <c r="R245" s="5" t="s">
        <v>2038</v>
      </c>
      <c r="S245" s="7">
        <f t="shared" si="14"/>
        <v>43163.25</v>
      </c>
      <c r="T245" s="7">
        <f t="shared" si="15"/>
        <v>43166.25</v>
      </c>
    </row>
    <row r="246" spans="1:20" x14ac:dyDescent="0.25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s="5" t="s">
        <v>2037</v>
      </c>
      <c r="R246" s="5" t="s">
        <v>2038</v>
      </c>
      <c r="S246" s="7">
        <f t="shared" si="14"/>
        <v>41834.208333333336</v>
      </c>
      <c r="T246" s="7">
        <f t="shared" si="15"/>
        <v>41886.208333333336</v>
      </c>
    </row>
    <row r="247" spans="1:20" x14ac:dyDescent="0.25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s="5" t="s">
        <v>2037</v>
      </c>
      <c r="R247" s="5" t="s">
        <v>2038</v>
      </c>
      <c r="S247" s="7">
        <f t="shared" si="14"/>
        <v>41736.208333333336</v>
      </c>
      <c r="T247" s="7">
        <f t="shared" si="15"/>
        <v>41737.208333333336</v>
      </c>
    </row>
    <row r="248" spans="1:20" x14ac:dyDescent="0.25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s="5" t="s">
        <v>2035</v>
      </c>
      <c r="R248" s="5" t="s">
        <v>2036</v>
      </c>
      <c r="S248" s="7">
        <f t="shared" si="14"/>
        <v>41491.208333333336</v>
      </c>
      <c r="T248" s="7">
        <f t="shared" si="15"/>
        <v>41495.208333333336</v>
      </c>
    </row>
    <row r="249" spans="1:20" x14ac:dyDescent="0.25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s="5" t="s">
        <v>2045</v>
      </c>
      <c r="R249" s="5" t="s">
        <v>2051</v>
      </c>
      <c r="S249" s="7">
        <f t="shared" si="14"/>
        <v>42726.25</v>
      </c>
      <c r="T249" s="7">
        <f t="shared" si="15"/>
        <v>42741.25</v>
      </c>
    </row>
    <row r="250" spans="1:20" x14ac:dyDescent="0.25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s="5" t="s">
        <v>2048</v>
      </c>
      <c r="R250" s="5" t="s">
        <v>2059</v>
      </c>
      <c r="S250" s="7">
        <f t="shared" si="14"/>
        <v>42004.25</v>
      </c>
      <c r="T250" s="7">
        <f t="shared" si="15"/>
        <v>42009.25</v>
      </c>
    </row>
    <row r="251" spans="1:20" x14ac:dyDescent="0.25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s="5" t="s">
        <v>2045</v>
      </c>
      <c r="R251" s="5" t="s">
        <v>2057</v>
      </c>
      <c r="S251" s="7">
        <f t="shared" si="14"/>
        <v>42006.25</v>
      </c>
      <c r="T251" s="7">
        <f t="shared" si="15"/>
        <v>42013.25</v>
      </c>
    </row>
    <row r="252" spans="1:20" x14ac:dyDescent="0.25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s="5" t="s">
        <v>2033</v>
      </c>
      <c r="R252" s="5" t="s">
        <v>2034</v>
      </c>
      <c r="S252" s="7">
        <f t="shared" si="14"/>
        <v>40203.25</v>
      </c>
      <c r="T252" s="7">
        <f t="shared" si="15"/>
        <v>40238.25</v>
      </c>
    </row>
    <row r="253" spans="1:20" x14ac:dyDescent="0.25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s="5" t="s">
        <v>2037</v>
      </c>
      <c r="R253" s="5" t="s">
        <v>2038</v>
      </c>
      <c r="S253" s="7">
        <f t="shared" si="14"/>
        <v>41252.25</v>
      </c>
      <c r="T253" s="7">
        <f t="shared" si="15"/>
        <v>41254.25</v>
      </c>
    </row>
    <row r="254" spans="1:20" x14ac:dyDescent="0.25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s="5" t="s">
        <v>2037</v>
      </c>
      <c r="R254" s="5" t="s">
        <v>2038</v>
      </c>
      <c r="S254" s="7">
        <f t="shared" si="14"/>
        <v>41572.208333333336</v>
      </c>
      <c r="T254" s="7">
        <f t="shared" si="15"/>
        <v>41577.208333333336</v>
      </c>
    </row>
    <row r="255" spans="1:20" x14ac:dyDescent="0.25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s="5" t="s">
        <v>2039</v>
      </c>
      <c r="R255" s="5" t="s">
        <v>2042</v>
      </c>
      <c r="S255" s="7">
        <f t="shared" si="14"/>
        <v>40641.208333333336</v>
      </c>
      <c r="T255" s="7">
        <f t="shared" si="15"/>
        <v>40653.208333333336</v>
      </c>
    </row>
    <row r="256" spans="1:20" x14ac:dyDescent="0.25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s="5" t="s">
        <v>2045</v>
      </c>
      <c r="R256" s="5" t="s">
        <v>2046</v>
      </c>
      <c r="S256" s="7">
        <f t="shared" si="14"/>
        <v>42787.25</v>
      </c>
      <c r="T256" s="7">
        <f t="shared" si="15"/>
        <v>42789.25</v>
      </c>
    </row>
    <row r="257" spans="1:20" x14ac:dyDescent="0.25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s="5" t="s">
        <v>2033</v>
      </c>
      <c r="R257" s="5" t="s">
        <v>2034</v>
      </c>
      <c r="S257" s="7">
        <f t="shared" si="14"/>
        <v>40590.25</v>
      </c>
      <c r="T257" s="7">
        <f t="shared" si="15"/>
        <v>40595.25</v>
      </c>
    </row>
    <row r="258" spans="1:20" x14ac:dyDescent="0.25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>
        <f t="shared" ref="F258:F321" si="16">ROUND(((E258/D258)*100),0)</f>
        <v>23</v>
      </c>
      <c r="G258" t="s">
        <v>14</v>
      </c>
      <c r="H258">
        <v>15</v>
      </c>
      <c r="I258">
        <f t="shared" ref="I258:I321" si="17">IFERROR((ROUND((E258/H258),2)),0)</f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s="5" t="s">
        <v>2033</v>
      </c>
      <c r="R258" s="5" t="s">
        <v>2034</v>
      </c>
      <c r="S258" s="7">
        <f t="shared" si="14"/>
        <v>42393.25</v>
      </c>
      <c r="T258" s="7">
        <f t="shared" si="15"/>
        <v>42430.25</v>
      </c>
    </row>
    <row r="259" spans="1:20" x14ac:dyDescent="0.25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>
        <f t="shared" si="16"/>
        <v>146</v>
      </c>
      <c r="G259" t="s">
        <v>20</v>
      </c>
      <c r="H259">
        <v>92</v>
      </c>
      <c r="I259">
        <f t="shared" si="17"/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s="5" t="s">
        <v>2037</v>
      </c>
      <c r="R259" s="5" t="s">
        <v>2038</v>
      </c>
      <c r="S259" s="7">
        <f t="shared" ref="S259:S322" si="18">((L259/86400)+DATE(1970,1,1))</f>
        <v>41338.25</v>
      </c>
      <c r="T259" s="7">
        <f t="shared" ref="T259:T322" si="19">((M259/86400)+DATE(1970,1,1))</f>
        <v>41352.208333333336</v>
      </c>
    </row>
    <row r="260" spans="1:20" x14ac:dyDescent="0.25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s="5" t="s">
        <v>2037</v>
      </c>
      <c r="R260" s="5" t="s">
        <v>2038</v>
      </c>
      <c r="S260" s="7">
        <f t="shared" si="18"/>
        <v>42712.25</v>
      </c>
      <c r="T260" s="7">
        <f t="shared" si="19"/>
        <v>42732.25</v>
      </c>
    </row>
    <row r="261" spans="1:20" x14ac:dyDescent="0.25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s="5" t="s">
        <v>2052</v>
      </c>
      <c r="R261" s="5" t="s">
        <v>2053</v>
      </c>
      <c r="S261" s="7">
        <f t="shared" si="18"/>
        <v>41251.25</v>
      </c>
      <c r="T261" s="7">
        <f t="shared" si="19"/>
        <v>41270.25</v>
      </c>
    </row>
    <row r="262" spans="1:20" x14ac:dyDescent="0.25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s="5" t="s">
        <v>2033</v>
      </c>
      <c r="R262" s="5" t="s">
        <v>2034</v>
      </c>
      <c r="S262" s="7">
        <f t="shared" si="18"/>
        <v>41180.208333333336</v>
      </c>
      <c r="T262" s="7">
        <f t="shared" si="19"/>
        <v>41192.208333333336</v>
      </c>
    </row>
    <row r="263" spans="1:20" x14ac:dyDescent="0.25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s="5" t="s">
        <v>2033</v>
      </c>
      <c r="R263" s="5" t="s">
        <v>2034</v>
      </c>
      <c r="S263" s="7">
        <f t="shared" si="18"/>
        <v>40415.208333333336</v>
      </c>
      <c r="T263" s="7">
        <f t="shared" si="19"/>
        <v>40419.208333333336</v>
      </c>
    </row>
    <row r="264" spans="1:20" x14ac:dyDescent="0.25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s="5" t="s">
        <v>2033</v>
      </c>
      <c r="R264" s="5" t="s">
        <v>2043</v>
      </c>
      <c r="S264" s="7">
        <f t="shared" si="18"/>
        <v>40638.208333333336</v>
      </c>
      <c r="T264" s="7">
        <f t="shared" si="19"/>
        <v>40664.208333333336</v>
      </c>
    </row>
    <row r="265" spans="1:20" x14ac:dyDescent="0.25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s="5" t="s">
        <v>2052</v>
      </c>
      <c r="R265" s="5" t="s">
        <v>2053</v>
      </c>
      <c r="S265" s="7">
        <f t="shared" si="18"/>
        <v>40187.25</v>
      </c>
      <c r="T265" s="7">
        <f t="shared" si="19"/>
        <v>40187.25</v>
      </c>
    </row>
    <row r="266" spans="1:20" x14ac:dyDescent="0.25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s="5" t="s">
        <v>2037</v>
      </c>
      <c r="R266" s="5" t="s">
        <v>2038</v>
      </c>
      <c r="S266" s="7">
        <f t="shared" si="18"/>
        <v>41317.25</v>
      </c>
      <c r="T266" s="7">
        <f t="shared" si="19"/>
        <v>41333.25</v>
      </c>
    </row>
    <row r="267" spans="1:20" x14ac:dyDescent="0.25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s="5" t="s">
        <v>2037</v>
      </c>
      <c r="R267" s="5" t="s">
        <v>2038</v>
      </c>
      <c r="S267" s="7">
        <f t="shared" si="18"/>
        <v>42372.25</v>
      </c>
      <c r="T267" s="7">
        <f t="shared" si="19"/>
        <v>42416.25</v>
      </c>
    </row>
    <row r="268" spans="1:20" x14ac:dyDescent="0.25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s="5" t="s">
        <v>2033</v>
      </c>
      <c r="R268" s="5" t="s">
        <v>2056</v>
      </c>
      <c r="S268" s="7">
        <f t="shared" si="18"/>
        <v>41950.25</v>
      </c>
      <c r="T268" s="7">
        <f t="shared" si="19"/>
        <v>41983.25</v>
      </c>
    </row>
    <row r="269" spans="1:20" x14ac:dyDescent="0.25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s="5" t="s">
        <v>2037</v>
      </c>
      <c r="R269" s="5" t="s">
        <v>2038</v>
      </c>
      <c r="S269" s="7">
        <f t="shared" si="18"/>
        <v>41206.208333333336</v>
      </c>
      <c r="T269" s="7">
        <f t="shared" si="19"/>
        <v>41222.25</v>
      </c>
    </row>
    <row r="270" spans="1:20" x14ac:dyDescent="0.25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s="5" t="s">
        <v>2039</v>
      </c>
      <c r="R270" s="5" t="s">
        <v>2040</v>
      </c>
      <c r="S270" s="7">
        <f t="shared" si="18"/>
        <v>41186.208333333336</v>
      </c>
      <c r="T270" s="7">
        <f t="shared" si="19"/>
        <v>41232.25</v>
      </c>
    </row>
    <row r="271" spans="1:20" x14ac:dyDescent="0.25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s="5" t="s">
        <v>2039</v>
      </c>
      <c r="R271" s="5" t="s">
        <v>2058</v>
      </c>
      <c r="S271" s="7">
        <f t="shared" si="18"/>
        <v>43496.25</v>
      </c>
      <c r="T271" s="7">
        <f t="shared" si="19"/>
        <v>43517.25</v>
      </c>
    </row>
    <row r="272" spans="1:20" x14ac:dyDescent="0.25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s="5" t="s">
        <v>2048</v>
      </c>
      <c r="R272" s="5" t="s">
        <v>2049</v>
      </c>
      <c r="S272" s="7">
        <f t="shared" si="18"/>
        <v>40514.25</v>
      </c>
      <c r="T272" s="7">
        <f t="shared" si="19"/>
        <v>40516.25</v>
      </c>
    </row>
    <row r="273" spans="1:20" x14ac:dyDescent="0.25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s="5" t="s">
        <v>2052</v>
      </c>
      <c r="R273" s="5" t="s">
        <v>2053</v>
      </c>
      <c r="S273" s="7">
        <f t="shared" si="18"/>
        <v>42345.25</v>
      </c>
      <c r="T273" s="7">
        <f t="shared" si="19"/>
        <v>42376.25</v>
      </c>
    </row>
    <row r="274" spans="1:20" x14ac:dyDescent="0.25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s="5" t="s">
        <v>2037</v>
      </c>
      <c r="R274" s="5" t="s">
        <v>2038</v>
      </c>
      <c r="S274" s="7">
        <f t="shared" si="18"/>
        <v>43656.208333333328</v>
      </c>
      <c r="T274" s="7">
        <f t="shared" si="19"/>
        <v>43681.208333333328</v>
      </c>
    </row>
    <row r="275" spans="1:20" x14ac:dyDescent="0.25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s="5" t="s">
        <v>2037</v>
      </c>
      <c r="R275" s="5" t="s">
        <v>2038</v>
      </c>
      <c r="S275" s="7">
        <f t="shared" si="18"/>
        <v>42995.208333333328</v>
      </c>
      <c r="T275" s="7">
        <f t="shared" si="19"/>
        <v>42998.208333333328</v>
      </c>
    </row>
    <row r="276" spans="1:20" x14ac:dyDescent="0.25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s="5" t="s">
        <v>2037</v>
      </c>
      <c r="R276" s="5" t="s">
        <v>2038</v>
      </c>
      <c r="S276" s="7">
        <f t="shared" si="18"/>
        <v>43045.25</v>
      </c>
      <c r="T276" s="7">
        <f t="shared" si="19"/>
        <v>43050.25</v>
      </c>
    </row>
    <row r="277" spans="1:20" x14ac:dyDescent="0.25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s="5" t="s">
        <v>2045</v>
      </c>
      <c r="R277" s="5" t="s">
        <v>2057</v>
      </c>
      <c r="S277" s="7">
        <f t="shared" si="18"/>
        <v>43561.208333333328</v>
      </c>
      <c r="T277" s="7">
        <f t="shared" si="19"/>
        <v>43569.208333333328</v>
      </c>
    </row>
    <row r="278" spans="1:20" x14ac:dyDescent="0.25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s="5" t="s">
        <v>2048</v>
      </c>
      <c r="R278" s="5" t="s">
        <v>2049</v>
      </c>
      <c r="S278" s="7">
        <f t="shared" si="18"/>
        <v>41018.208333333336</v>
      </c>
      <c r="T278" s="7">
        <f t="shared" si="19"/>
        <v>41023.208333333336</v>
      </c>
    </row>
    <row r="279" spans="1:20" x14ac:dyDescent="0.25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s="5" t="s">
        <v>2037</v>
      </c>
      <c r="R279" s="5" t="s">
        <v>2038</v>
      </c>
      <c r="S279" s="7">
        <f t="shared" si="18"/>
        <v>40378.208333333336</v>
      </c>
      <c r="T279" s="7">
        <f t="shared" si="19"/>
        <v>40380.208333333336</v>
      </c>
    </row>
    <row r="280" spans="1:20" x14ac:dyDescent="0.25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s="5" t="s">
        <v>2035</v>
      </c>
      <c r="R280" s="5" t="s">
        <v>2036</v>
      </c>
      <c r="S280" s="7">
        <f t="shared" si="18"/>
        <v>41239.25</v>
      </c>
      <c r="T280" s="7">
        <f t="shared" si="19"/>
        <v>41264.25</v>
      </c>
    </row>
    <row r="281" spans="1:20" x14ac:dyDescent="0.25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s="5" t="s">
        <v>2037</v>
      </c>
      <c r="R281" s="5" t="s">
        <v>2038</v>
      </c>
      <c r="S281" s="7">
        <f t="shared" si="18"/>
        <v>43346.208333333328</v>
      </c>
      <c r="T281" s="7">
        <f t="shared" si="19"/>
        <v>43349.208333333328</v>
      </c>
    </row>
    <row r="282" spans="1:20" x14ac:dyDescent="0.25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s="5" t="s">
        <v>2039</v>
      </c>
      <c r="R282" s="5" t="s">
        <v>2047</v>
      </c>
      <c r="S282" s="7">
        <f t="shared" si="18"/>
        <v>43060.25</v>
      </c>
      <c r="T282" s="7">
        <f t="shared" si="19"/>
        <v>43066.25</v>
      </c>
    </row>
    <row r="283" spans="1:20" x14ac:dyDescent="0.25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s="5" t="s">
        <v>2037</v>
      </c>
      <c r="R283" s="5" t="s">
        <v>2038</v>
      </c>
      <c r="S283" s="7">
        <f t="shared" si="18"/>
        <v>40979.25</v>
      </c>
      <c r="T283" s="7">
        <f t="shared" si="19"/>
        <v>41000.208333333336</v>
      </c>
    </row>
    <row r="284" spans="1:20" x14ac:dyDescent="0.25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s="5" t="s">
        <v>2039</v>
      </c>
      <c r="R284" s="5" t="s">
        <v>2058</v>
      </c>
      <c r="S284" s="7">
        <f t="shared" si="18"/>
        <v>42701.25</v>
      </c>
      <c r="T284" s="7">
        <f t="shared" si="19"/>
        <v>42707.25</v>
      </c>
    </row>
    <row r="285" spans="1:20" x14ac:dyDescent="0.25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s="5" t="s">
        <v>2033</v>
      </c>
      <c r="R285" s="5" t="s">
        <v>2034</v>
      </c>
      <c r="S285" s="7">
        <f t="shared" si="18"/>
        <v>42520.208333333328</v>
      </c>
      <c r="T285" s="7">
        <f t="shared" si="19"/>
        <v>42525.208333333328</v>
      </c>
    </row>
    <row r="286" spans="1:20" x14ac:dyDescent="0.25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s="5" t="s">
        <v>2035</v>
      </c>
      <c r="R286" s="5" t="s">
        <v>2036</v>
      </c>
      <c r="S286" s="7">
        <f t="shared" si="18"/>
        <v>41030.208333333336</v>
      </c>
      <c r="T286" s="7">
        <f t="shared" si="19"/>
        <v>41035.208333333336</v>
      </c>
    </row>
    <row r="287" spans="1:20" x14ac:dyDescent="0.25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s="5" t="s">
        <v>2037</v>
      </c>
      <c r="R287" s="5" t="s">
        <v>2038</v>
      </c>
      <c r="S287" s="7">
        <f t="shared" si="18"/>
        <v>42623.208333333328</v>
      </c>
      <c r="T287" s="7">
        <f t="shared" si="19"/>
        <v>42661.208333333328</v>
      </c>
    </row>
    <row r="288" spans="1:20" x14ac:dyDescent="0.25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s="5" t="s">
        <v>2037</v>
      </c>
      <c r="R288" s="5" t="s">
        <v>2038</v>
      </c>
      <c r="S288" s="7">
        <f t="shared" si="18"/>
        <v>42697.25</v>
      </c>
      <c r="T288" s="7">
        <f t="shared" si="19"/>
        <v>42704.25</v>
      </c>
    </row>
    <row r="289" spans="1:20" x14ac:dyDescent="0.25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s="5" t="s">
        <v>2033</v>
      </c>
      <c r="R289" s="5" t="s">
        <v>2041</v>
      </c>
      <c r="S289" s="7">
        <f t="shared" si="18"/>
        <v>42122.208333333328</v>
      </c>
      <c r="T289" s="7">
        <f t="shared" si="19"/>
        <v>42122.208333333328</v>
      </c>
    </row>
    <row r="290" spans="1:20" x14ac:dyDescent="0.25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s="5" t="s">
        <v>2033</v>
      </c>
      <c r="R290" s="5" t="s">
        <v>2055</v>
      </c>
      <c r="S290" s="7">
        <f t="shared" si="18"/>
        <v>40982.208333333336</v>
      </c>
      <c r="T290" s="7">
        <f t="shared" si="19"/>
        <v>40983.208333333336</v>
      </c>
    </row>
    <row r="291" spans="1:20" x14ac:dyDescent="0.25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s="5" t="s">
        <v>2037</v>
      </c>
      <c r="R291" s="5" t="s">
        <v>2038</v>
      </c>
      <c r="S291" s="7">
        <f t="shared" si="18"/>
        <v>42219.208333333328</v>
      </c>
      <c r="T291" s="7">
        <f t="shared" si="19"/>
        <v>42222.208333333328</v>
      </c>
    </row>
    <row r="292" spans="1:20" x14ac:dyDescent="0.25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s="5" t="s">
        <v>2039</v>
      </c>
      <c r="R292" s="5" t="s">
        <v>2040</v>
      </c>
      <c r="S292" s="7">
        <f t="shared" si="18"/>
        <v>41404.208333333336</v>
      </c>
      <c r="T292" s="7">
        <f t="shared" si="19"/>
        <v>41436.208333333336</v>
      </c>
    </row>
    <row r="293" spans="1:20" x14ac:dyDescent="0.25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s="5" t="s">
        <v>2035</v>
      </c>
      <c r="R293" s="5" t="s">
        <v>2036</v>
      </c>
      <c r="S293" s="7">
        <f t="shared" si="18"/>
        <v>40831.208333333336</v>
      </c>
      <c r="T293" s="7">
        <f t="shared" si="19"/>
        <v>40835.208333333336</v>
      </c>
    </row>
    <row r="294" spans="1:20" x14ac:dyDescent="0.25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s="5" t="s">
        <v>2031</v>
      </c>
      <c r="R294" s="5" t="s">
        <v>2032</v>
      </c>
      <c r="S294" s="7">
        <f t="shared" si="18"/>
        <v>40984.208333333336</v>
      </c>
      <c r="T294" s="7">
        <f t="shared" si="19"/>
        <v>41002.208333333336</v>
      </c>
    </row>
    <row r="295" spans="1:20" x14ac:dyDescent="0.25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s="5" t="s">
        <v>2037</v>
      </c>
      <c r="R295" s="5" t="s">
        <v>2038</v>
      </c>
      <c r="S295" s="7">
        <f t="shared" si="18"/>
        <v>40456.208333333336</v>
      </c>
      <c r="T295" s="7">
        <f t="shared" si="19"/>
        <v>40465.208333333336</v>
      </c>
    </row>
    <row r="296" spans="1:20" x14ac:dyDescent="0.25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s="5" t="s">
        <v>2037</v>
      </c>
      <c r="R296" s="5" t="s">
        <v>2038</v>
      </c>
      <c r="S296" s="7">
        <f t="shared" si="18"/>
        <v>43399.208333333328</v>
      </c>
      <c r="T296" s="7">
        <f t="shared" si="19"/>
        <v>43411.25</v>
      </c>
    </row>
    <row r="297" spans="1:20" x14ac:dyDescent="0.25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s="5" t="s">
        <v>2037</v>
      </c>
      <c r="R297" s="5" t="s">
        <v>2038</v>
      </c>
      <c r="S297" s="7">
        <f t="shared" si="18"/>
        <v>41562.208333333336</v>
      </c>
      <c r="T297" s="7">
        <f t="shared" si="19"/>
        <v>41587.25</v>
      </c>
    </row>
    <row r="298" spans="1:20" x14ac:dyDescent="0.25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s="5" t="s">
        <v>2037</v>
      </c>
      <c r="R298" s="5" t="s">
        <v>2038</v>
      </c>
      <c r="S298" s="7">
        <f t="shared" si="18"/>
        <v>43493.25</v>
      </c>
      <c r="T298" s="7">
        <f t="shared" si="19"/>
        <v>43515.25</v>
      </c>
    </row>
    <row r="299" spans="1:20" x14ac:dyDescent="0.25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s="5" t="s">
        <v>2037</v>
      </c>
      <c r="R299" s="5" t="s">
        <v>2038</v>
      </c>
      <c r="S299" s="7">
        <f t="shared" si="18"/>
        <v>41653.25</v>
      </c>
      <c r="T299" s="7">
        <f t="shared" si="19"/>
        <v>41662.25</v>
      </c>
    </row>
    <row r="300" spans="1:20" x14ac:dyDescent="0.25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s="5" t="s">
        <v>2033</v>
      </c>
      <c r="R300" s="5" t="s">
        <v>2034</v>
      </c>
      <c r="S300" s="7">
        <f t="shared" si="18"/>
        <v>42426.25</v>
      </c>
      <c r="T300" s="7">
        <f t="shared" si="19"/>
        <v>42444.208333333328</v>
      </c>
    </row>
    <row r="301" spans="1:20" x14ac:dyDescent="0.25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s="5" t="s">
        <v>2031</v>
      </c>
      <c r="R301" s="5" t="s">
        <v>2032</v>
      </c>
      <c r="S301" s="7">
        <f t="shared" si="18"/>
        <v>42432.25</v>
      </c>
      <c r="T301" s="7">
        <f t="shared" si="19"/>
        <v>42488.208333333328</v>
      </c>
    </row>
    <row r="302" spans="1:20" x14ac:dyDescent="0.25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s="5" t="s">
        <v>2045</v>
      </c>
      <c r="R302" s="5" t="s">
        <v>2046</v>
      </c>
      <c r="S302" s="7">
        <f t="shared" si="18"/>
        <v>42977.208333333328</v>
      </c>
      <c r="T302" s="7">
        <f t="shared" si="19"/>
        <v>42978.208333333328</v>
      </c>
    </row>
    <row r="303" spans="1:20" x14ac:dyDescent="0.25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s="5" t="s">
        <v>2039</v>
      </c>
      <c r="R303" s="5" t="s">
        <v>2040</v>
      </c>
      <c r="S303" s="7">
        <f t="shared" si="18"/>
        <v>42061.25</v>
      </c>
      <c r="T303" s="7">
        <f t="shared" si="19"/>
        <v>42078.208333333328</v>
      </c>
    </row>
    <row r="304" spans="1:20" x14ac:dyDescent="0.25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s="5" t="s">
        <v>2037</v>
      </c>
      <c r="R304" s="5" t="s">
        <v>2038</v>
      </c>
      <c r="S304" s="7">
        <f t="shared" si="18"/>
        <v>43345.208333333328</v>
      </c>
      <c r="T304" s="7">
        <f t="shared" si="19"/>
        <v>43359.208333333328</v>
      </c>
    </row>
    <row r="305" spans="1:20" x14ac:dyDescent="0.25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s="5" t="s">
        <v>2033</v>
      </c>
      <c r="R305" s="5" t="s">
        <v>2043</v>
      </c>
      <c r="S305" s="7">
        <f t="shared" si="18"/>
        <v>42376.25</v>
      </c>
      <c r="T305" s="7">
        <f t="shared" si="19"/>
        <v>42381.25</v>
      </c>
    </row>
    <row r="306" spans="1:20" x14ac:dyDescent="0.25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s="5" t="s">
        <v>2039</v>
      </c>
      <c r="R306" s="5" t="s">
        <v>2040</v>
      </c>
      <c r="S306" s="7">
        <f t="shared" si="18"/>
        <v>42589.208333333328</v>
      </c>
      <c r="T306" s="7">
        <f t="shared" si="19"/>
        <v>42630.208333333328</v>
      </c>
    </row>
    <row r="307" spans="1:20" x14ac:dyDescent="0.25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s="5" t="s">
        <v>2037</v>
      </c>
      <c r="R307" s="5" t="s">
        <v>2038</v>
      </c>
      <c r="S307" s="7">
        <f t="shared" si="18"/>
        <v>42448.208333333328</v>
      </c>
      <c r="T307" s="7">
        <f t="shared" si="19"/>
        <v>42489.208333333328</v>
      </c>
    </row>
    <row r="308" spans="1:20" x14ac:dyDescent="0.25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s="5" t="s">
        <v>2037</v>
      </c>
      <c r="R308" s="5" t="s">
        <v>2038</v>
      </c>
      <c r="S308" s="7">
        <f t="shared" si="18"/>
        <v>42930.208333333328</v>
      </c>
      <c r="T308" s="7">
        <f t="shared" si="19"/>
        <v>42933.208333333328</v>
      </c>
    </row>
    <row r="309" spans="1:20" x14ac:dyDescent="0.25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s="5" t="s">
        <v>2045</v>
      </c>
      <c r="R309" s="5" t="s">
        <v>2051</v>
      </c>
      <c r="S309" s="7">
        <f t="shared" si="18"/>
        <v>41066.208333333336</v>
      </c>
      <c r="T309" s="7">
        <f t="shared" si="19"/>
        <v>41086.208333333336</v>
      </c>
    </row>
    <row r="310" spans="1:20" x14ac:dyDescent="0.25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s="5" t="s">
        <v>2037</v>
      </c>
      <c r="R310" s="5" t="s">
        <v>2038</v>
      </c>
      <c r="S310" s="7">
        <f t="shared" si="18"/>
        <v>40651.208333333336</v>
      </c>
      <c r="T310" s="7">
        <f t="shared" si="19"/>
        <v>40652.208333333336</v>
      </c>
    </row>
    <row r="311" spans="1:20" x14ac:dyDescent="0.25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s="5" t="s">
        <v>2033</v>
      </c>
      <c r="R311" s="5" t="s">
        <v>2043</v>
      </c>
      <c r="S311" s="7">
        <f t="shared" si="18"/>
        <v>40807.208333333336</v>
      </c>
      <c r="T311" s="7">
        <f t="shared" si="19"/>
        <v>40827.208333333336</v>
      </c>
    </row>
    <row r="312" spans="1:20" x14ac:dyDescent="0.25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s="5" t="s">
        <v>2048</v>
      </c>
      <c r="R312" s="5" t="s">
        <v>2049</v>
      </c>
      <c r="S312" s="7">
        <f t="shared" si="18"/>
        <v>40277.208333333336</v>
      </c>
      <c r="T312" s="7">
        <f t="shared" si="19"/>
        <v>40293.208333333336</v>
      </c>
    </row>
    <row r="313" spans="1:20" x14ac:dyDescent="0.25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s="5" t="s">
        <v>2037</v>
      </c>
      <c r="R313" s="5" t="s">
        <v>2038</v>
      </c>
      <c r="S313" s="7">
        <f t="shared" si="18"/>
        <v>40590.25</v>
      </c>
      <c r="T313" s="7">
        <f t="shared" si="19"/>
        <v>40602.25</v>
      </c>
    </row>
    <row r="314" spans="1:20" x14ac:dyDescent="0.25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s="5" t="s">
        <v>2037</v>
      </c>
      <c r="R314" s="5" t="s">
        <v>2038</v>
      </c>
      <c r="S314" s="7">
        <f t="shared" si="18"/>
        <v>41572.208333333336</v>
      </c>
      <c r="T314" s="7">
        <f t="shared" si="19"/>
        <v>41579.208333333336</v>
      </c>
    </row>
    <row r="315" spans="1:20" x14ac:dyDescent="0.25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s="5" t="s">
        <v>2033</v>
      </c>
      <c r="R315" s="5" t="s">
        <v>2034</v>
      </c>
      <c r="S315" s="7">
        <f t="shared" si="18"/>
        <v>40966.25</v>
      </c>
      <c r="T315" s="7">
        <f t="shared" si="19"/>
        <v>40968.25</v>
      </c>
    </row>
    <row r="316" spans="1:20" x14ac:dyDescent="0.25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s="5" t="s">
        <v>2039</v>
      </c>
      <c r="R316" s="5" t="s">
        <v>2040</v>
      </c>
      <c r="S316" s="7">
        <f t="shared" si="18"/>
        <v>43536.208333333328</v>
      </c>
      <c r="T316" s="7">
        <f t="shared" si="19"/>
        <v>43541.208333333328</v>
      </c>
    </row>
    <row r="317" spans="1:20" x14ac:dyDescent="0.25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s="5" t="s">
        <v>2037</v>
      </c>
      <c r="R317" s="5" t="s">
        <v>2038</v>
      </c>
      <c r="S317" s="7">
        <f t="shared" si="18"/>
        <v>41783.208333333336</v>
      </c>
      <c r="T317" s="7">
        <f t="shared" si="19"/>
        <v>41812.208333333336</v>
      </c>
    </row>
    <row r="318" spans="1:20" x14ac:dyDescent="0.25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s="5" t="s">
        <v>2031</v>
      </c>
      <c r="R318" s="5" t="s">
        <v>2032</v>
      </c>
      <c r="S318" s="7">
        <f t="shared" si="18"/>
        <v>43788.25</v>
      </c>
      <c r="T318" s="7">
        <f t="shared" si="19"/>
        <v>43789.25</v>
      </c>
    </row>
    <row r="319" spans="1:20" x14ac:dyDescent="0.25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s="5" t="s">
        <v>2037</v>
      </c>
      <c r="R319" s="5" t="s">
        <v>2038</v>
      </c>
      <c r="S319" s="7">
        <f t="shared" si="18"/>
        <v>42869.208333333328</v>
      </c>
      <c r="T319" s="7">
        <f t="shared" si="19"/>
        <v>42882.208333333328</v>
      </c>
    </row>
    <row r="320" spans="1:20" x14ac:dyDescent="0.25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s="5" t="s">
        <v>2033</v>
      </c>
      <c r="R320" s="5" t="s">
        <v>2034</v>
      </c>
      <c r="S320" s="7">
        <f t="shared" si="18"/>
        <v>41684.25</v>
      </c>
      <c r="T320" s="7">
        <f t="shared" si="19"/>
        <v>41686.25</v>
      </c>
    </row>
    <row r="321" spans="1:20" x14ac:dyDescent="0.25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s="5" t="s">
        <v>2035</v>
      </c>
      <c r="R321" s="5" t="s">
        <v>2036</v>
      </c>
      <c r="S321" s="7">
        <f t="shared" si="18"/>
        <v>40402.208333333336</v>
      </c>
      <c r="T321" s="7">
        <f t="shared" si="19"/>
        <v>40426.208333333336</v>
      </c>
    </row>
    <row r="322" spans="1:20" x14ac:dyDescent="0.25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>
        <f t="shared" ref="F322:F385" si="20">ROUND(((E322/D322)*100),0)</f>
        <v>10</v>
      </c>
      <c r="G322" t="s">
        <v>14</v>
      </c>
      <c r="H322">
        <v>80</v>
      </c>
      <c r="I322">
        <f t="shared" ref="I322:I385" si="21">IFERROR((ROUND((E322/H322),2)),0)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s="5" t="s">
        <v>2045</v>
      </c>
      <c r="R322" s="5" t="s">
        <v>2051</v>
      </c>
      <c r="S322" s="7">
        <f t="shared" si="18"/>
        <v>40673.208333333336</v>
      </c>
      <c r="T322" s="7">
        <f t="shared" si="19"/>
        <v>40682.208333333336</v>
      </c>
    </row>
    <row r="323" spans="1:20" x14ac:dyDescent="0.25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>
        <f t="shared" si="20"/>
        <v>94</v>
      </c>
      <c r="G323" t="s">
        <v>14</v>
      </c>
      <c r="H323">
        <v>2468</v>
      </c>
      <c r="I323">
        <f t="shared" si="21"/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s="5" t="s">
        <v>2039</v>
      </c>
      <c r="R323" s="5" t="s">
        <v>2050</v>
      </c>
      <c r="S323" s="7">
        <f t="shared" ref="S323:S386" si="22">((L323/86400)+DATE(1970,1,1))</f>
        <v>40634.208333333336</v>
      </c>
      <c r="T323" s="7">
        <f t="shared" ref="T323:T386" si="23">((M323/86400)+DATE(1970,1,1))</f>
        <v>40642.208333333336</v>
      </c>
    </row>
    <row r="324" spans="1:20" x14ac:dyDescent="0.25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s="5" t="s">
        <v>2037</v>
      </c>
      <c r="R324" s="5" t="s">
        <v>2038</v>
      </c>
      <c r="S324" s="7">
        <f t="shared" si="22"/>
        <v>40507.25</v>
      </c>
      <c r="T324" s="7">
        <f t="shared" si="23"/>
        <v>40520.25</v>
      </c>
    </row>
    <row r="325" spans="1:20" x14ac:dyDescent="0.25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s="5" t="s">
        <v>2039</v>
      </c>
      <c r="R325" s="5" t="s">
        <v>2040</v>
      </c>
      <c r="S325" s="7">
        <f t="shared" si="22"/>
        <v>41725.208333333336</v>
      </c>
      <c r="T325" s="7">
        <f t="shared" si="23"/>
        <v>41727.208333333336</v>
      </c>
    </row>
    <row r="326" spans="1:20" x14ac:dyDescent="0.25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s="5" t="s">
        <v>2037</v>
      </c>
      <c r="R326" s="5" t="s">
        <v>2038</v>
      </c>
      <c r="S326" s="7">
        <f t="shared" si="22"/>
        <v>42176.208333333328</v>
      </c>
      <c r="T326" s="7">
        <f t="shared" si="23"/>
        <v>42188.208333333328</v>
      </c>
    </row>
    <row r="327" spans="1:20" x14ac:dyDescent="0.25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s="5" t="s">
        <v>2037</v>
      </c>
      <c r="R327" s="5" t="s">
        <v>2038</v>
      </c>
      <c r="S327" s="7">
        <f t="shared" si="22"/>
        <v>43267.208333333328</v>
      </c>
      <c r="T327" s="7">
        <f t="shared" si="23"/>
        <v>43290.208333333328</v>
      </c>
    </row>
    <row r="328" spans="1:20" x14ac:dyDescent="0.25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s="5" t="s">
        <v>2039</v>
      </c>
      <c r="R328" s="5" t="s">
        <v>2047</v>
      </c>
      <c r="S328" s="7">
        <f t="shared" si="22"/>
        <v>42364.25</v>
      </c>
      <c r="T328" s="7">
        <f t="shared" si="23"/>
        <v>42370.25</v>
      </c>
    </row>
    <row r="329" spans="1:20" x14ac:dyDescent="0.25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s="5" t="s">
        <v>2037</v>
      </c>
      <c r="R329" s="5" t="s">
        <v>2038</v>
      </c>
      <c r="S329" s="7">
        <f t="shared" si="22"/>
        <v>43705.208333333328</v>
      </c>
      <c r="T329" s="7">
        <f t="shared" si="23"/>
        <v>43709.208333333328</v>
      </c>
    </row>
    <row r="330" spans="1:20" x14ac:dyDescent="0.25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s="5" t="s">
        <v>2033</v>
      </c>
      <c r="R330" s="5" t="s">
        <v>2034</v>
      </c>
      <c r="S330" s="7">
        <f t="shared" si="22"/>
        <v>43434.25</v>
      </c>
      <c r="T330" s="7">
        <f t="shared" si="23"/>
        <v>43445.25</v>
      </c>
    </row>
    <row r="331" spans="1:20" x14ac:dyDescent="0.25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s="5" t="s">
        <v>2048</v>
      </c>
      <c r="R331" s="5" t="s">
        <v>2049</v>
      </c>
      <c r="S331" s="7">
        <f t="shared" si="22"/>
        <v>42716.25</v>
      </c>
      <c r="T331" s="7">
        <f t="shared" si="23"/>
        <v>42727.25</v>
      </c>
    </row>
    <row r="332" spans="1:20" x14ac:dyDescent="0.25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s="5" t="s">
        <v>2039</v>
      </c>
      <c r="R332" s="5" t="s">
        <v>2040</v>
      </c>
      <c r="S332" s="7">
        <f t="shared" si="22"/>
        <v>43077.25</v>
      </c>
      <c r="T332" s="7">
        <f t="shared" si="23"/>
        <v>43078.25</v>
      </c>
    </row>
    <row r="333" spans="1:20" x14ac:dyDescent="0.25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s="5" t="s">
        <v>2031</v>
      </c>
      <c r="R333" s="5" t="s">
        <v>2032</v>
      </c>
      <c r="S333" s="7">
        <f t="shared" si="22"/>
        <v>40896.25</v>
      </c>
      <c r="T333" s="7">
        <f t="shared" si="23"/>
        <v>40897.25</v>
      </c>
    </row>
    <row r="334" spans="1:20" x14ac:dyDescent="0.25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s="5" t="s">
        <v>2035</v>
      </c>
      <c r="R334" s="5" t="s">
        <v>2044</v>
      </c>
      <c r="S334" s="7">
        <f t="shared" si="22"/>
        <v>41361.208333333336</v>
      </c>
      <c r="T334" s="7">
        <f t="shared" si="23"/>
        <v>41362.208333333336</v>
      </c>
    </row>
    <row r="335" spans="1:20" x14ac:dyDescent="0.25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s="5" t="s">
        <v>2037</v>
      </c>
      <c r="R335" s="5" t="s">
        <v>2038</v>
      </c>
      <c r="S335" s="7">
        <f t="shared" si="22"/>
        <v>43424.25</v>
      </c>
      <c r="T335" s="7">
        <f t="shared" si="23"/>
        <v>43452.25</v>
      </c>
    </row>
    <row r="336" spans="1:20" x14ac:dyDescent="0.25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s="5" t="s">
        <v>2033</v>
      </c>
      <c r="R336" s="5" t="s">
        <v>2034</v>
      </c>
      <c r="S336" s="7">
        <f t="shared" si="22"/>
        <v>43110.25</v>
      </c>
      <c r="T336" s="7">
        <f t="shared" si="23"/>
        <v>43117.25</v>
      </c>
    </row>
    <row r="337" spans="1:20" x14ac:dyDescent="0.25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s="5" t="s">
        <v>2033</v>
      </c>
      <c r="R337" s="5" t="s">
        <v>2034</v>
      </c>
      <c r="S337" s="7">
        <f t="shared" si="22"/>
        <v>43784.25</v>
      </c>
      <c r="T337" s="7">
        <f t="shared" si="23"/>
        <v>43797.25</v>
      </c>
    </row>
    <row r="338" spans="1:20" x14ac:dyDescent="0.25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s="5" t="s">
        <v>2033</v>
      </c>
      <c r="R338" s="5" t="s">
        <v>2034</v>
      </c>
      <c r="S338" s="7">
        <f t="shared" si="22"/>
        <v>40527.25</v>
      </c>
      <c r="T338" s="7">
        <f t="shared" si="23"/>
        <v>40528.25</v>
      </c>
    </row>
    <row r="339" spans="1:20" x14ac:dyDescent="0.25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s="5" t="s">
        <v>2037</v>
      </c>
      <c r="R339" s="5" t="s">
        <v>2038</v>
      </c>
      <c r="S339" s="7">
        <f t="shared" si="22"/>
        <v>43780.25</v>
      </c>
      <c r="T339" s="7">
        <f t="shared" si="23"/>
        <v>43781.25</v>
      </c>
    </row>
    <row r="340" spans="1:20" x14ac:dyDescent="0.25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s="5" t="s">
        <v>2037</v>
      </c>
      <c r="R340" s="5" t="s">
        <v>2038</v>
      </c>
      <c r="S340" s="7">
        <f t="shared" si="22"/>
        <v>40821.208333333336</v>
      </c>
      <c r="T340" s="7">
        <f t="shared" si="23"/>
        <v>40851.208333333336</v>
      </c>
    </row>
    <row r="341" spans="1:20" x14ac:dyDescent="0.25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s="5" t="s">
        <v>2037</v>
      </c>
      <c r="R341" s="5" t="s">
        <v>2038</v>
      </c>
      <c r="S341" s="7">
        <f t="shared" si="22"/>
        <v>42949.208333333328</v>
      </c>
      <c r="T341" s="7">
        <f t="shared" si="23"/>
        <v>42963.208333333328</v>
      </c>
    </row>
    <row r="342" spans="1:20" x14ac:dyDescent="0.25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s="5" t="s">
        <v>2052</v>
      </c>
      <c r="R342" s="5" t="s">
        <v>2053</v>
      </c>
      <c r="S342" s="7">
        <f t="shared" si="22"/>
        <v>40889.25</v>
      </c>
      <c r="T342" s="7">
        <f t="shared" si="23"/>
        <v>40890.25</v>
      </c>
    </row>
    <row r="343" spans="1:20" x14ac:dyDescent="0.25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s="5" t="s">
        <v>2033</v>
      </c>
      <c r="R343" s="5" t="s">
        <v>2043</v>
      </c>
      <c r="S343" s="7">
        <f t="shared" si="22"/>
        <v>42244.208333333328</v>
      </c>
      <c r="T343" s="7">
        <f t="shared" si="23"/>
        <v>42251.208333333328</v>
      </c>
    </row>
    <row r="344" spans="1:20" x14ac:dyDescent="0.25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s="5" t="s">
        <v>2037</v>
      </c>
      <c r="R344" s="5" t="s">
        <v>2038</v>
      </c>
      <c r="S344" s="7">
        <f t="shared" si="22"/>
        <v>41475.208333333336</v>
      </c>
      <c r="T344" s="7">
        <f t="shared" si="23"/>
        <v>41487.208333333336</v>
      </c>
    </row>
    <row r="345" spans="1:20" x14ac:dyDescent="0.25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s="5" t="s">
        <v>2037</v>
      </c>
      <c r="R345" s="5" t="s">
        <v>2038</v>
      </c>
      <c r="S345" s="7">
        <f t="shared" si="22"/>
        <v>41597.25</v>
      </c>
      <c r="T345" s="7">
        <f t="shared" si="23"/>
        <v>41650.25</v>
      </c>
    </row>
    <row r="346" spans="1:20" x14ac:dyDescent="0.25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s="5" t="s">
        <v>2048</v>
      </c>
      <c r="R346" s="5" t="s">
        <v>2049</v>
      </c>
      <c r="S346" s="7">
        <f t="shared" si="22"/>
        <v>43122.25</v>
      </c>
      <c r="T346" s="7">
        <f t="shared" si="23"/>
        <v>43162.25</v>
      </c>
    </row>
    <row r="347" spans="1:20" x14ac:dyDescent="0.25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s="5" t="s">
        <v>2039</v>
      </c>
      <c r="R347" s="5" t="s">
        <v>2042</v>
      </c>
      <c r="S347" s="7">
        <f t="shared" si="22"/>
        <v>42194.208333333328</v>
      </c>
      <c r="T347" s="7">
        <f t="shared" si="23"/>
        <v>42195.208333333328</v>
      </c>
    </row>
    <row r="348" spans="1:20" x14ac:dyDescent="0.25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s="5" t="s">
        <v>2033</v>
      </c>
      <c r="R348" s="5" t="s">
        <v>2043</v>
      </c>
      <c r="S348" s="7">
        <f t="shared" si="22"/>
        <v>42971.208333333328</v>
      </c>
      <c r="T348" s="7">
        <f t="shared" si="23"/>
        <v>43026.208333333328</v>
      </c>
    </row>
    <row r="349" spans="1:20" x14ac:dyDescent="0.25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s="5" t="s">
        <v>2035</v>
      </c>
      <c r="R349" s="5" t="s">
        <v>2036</v>
      </c>
      <c r="S349" s="7">
        <f t="shared" si="22"/>
        <v>42046.25</v>
      </c>
      <c r="T349" s="7">
        <f t="shared" si="23"/>
        <v>42070.25</v>
      </c>
    </row>
    <row r="350" spans="1:20" x14ac:dyDescent="0.25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s="5" t="s">
        <v>2031</v>
      </c>
      <c r="R350" s="5" t="s">
        <v>2032</v>
      </c>
      <c r="S350" s="7">
        <f t="shared" si="22"/>
        <v>42782.25</v>
      </c>
      <c r="T350" s="7">
        <f t="shared" si="23"/>
        <v>42795.25</v>
      </c>
    </row>
    <row r="351" spans="1:20" x14ac:dyDescent="0.25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s="5" t="s">
        <v>2037</v>
      </c>
      <c r="R351" s="5" t="s">
        <v>2038</v>
      </c>
      <c r="S351" s="7">
        <f t="shared" si="22"/>
        <v>42930.208333333328</v>
      </c>
      <c r="T351" s="7">
        <f t="shared" si="23"/>
        <v>42960.208333333328</v>
      </c>
    </row>
    <row r="352" spans="1:20" x14ac:dyDescent="0.25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s="5" t="s">
        <v>2033</v>
      </c>
      <c r="R352" s="5" t="s">
        <v>2056</v>
      </c>
      <c r="S352" s="7">
        <f t="shared" si="22"/>
        <v>42144.208333333328</v>
      </c>
      <c r="T352" s="7">
        <f t="shared" si="23"/>
        <v>42162.208333333328</v>
      </c>
    </row>
    <row r="353" spans="1:20" x14ac:dyDescent="0.25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s="5" t="s">
        <v>2033</v>
      </c>
      <c r="R353" s="5" t="s">
        <v>2034</v>
      </c>
      <c r="S353" s="7">
        <f t="shared" si="22"/>
        <v>42240.208333333328</v>
      </c>
      <c r="T353" s="7">
        <f t="shared" si="23"/>
        <v>42254.208333333328</v>
      </c>
    </row>
    <row r="354" spans="1:20" x14ac:dyDescent="0.25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s="5" t="s">
        <v>2037</v>
      </c>
      <c r="R354" s="5" t="s">
        <v>2038</v>
      </c>
      <c r="S354" s="7">
        <f t="shared" si="22"/>
        <v>42315.25</v>
      </c>
      <c r="T354" s="7">
        <f t="shared" si="23"/>
        <v>42323.25</v>
      </c>
    </row>
    <row r="355" spans="1:20" x14ac:dyDescent="0.25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s="5" t="s">
        <v>2037</v>
      </c>
      <c r="R355" s="5" t="s">
        <v>2038</v>
      </c>
      <c r="S355" s="7">
        <f t="shared" si="22"/>
        <v>43651.208333333328</v>
      </c>
      <c r="T355" s="7">
        <f t="shared" si="23"/>
        <v>43652.208333333328</v>
      </c>
    </row>
    <row r="356" spans="1:20" x14ac:dyDescent="0.25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s="5" t="s">
        <v>2039</v>
      </c>
      <c r="R356" s="5" t="s">
        <v>2040</v>
      </c>
      <c r="S356" s="7">
        <f t="shared" si="22"/>
        <v>41520.208333333336</v>
      </c>
      <c r="T356" s="7">
        <f t="shared" si="23"/>
        <v>41527.208333333336</v>
      </c>
    </row>
    <row r="357" spans="1:20" x14ac:dyDescent="0.25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s="5" t="s">
        <v>2035</v>
      </c>
      <c r="R357" s="5" t="s">
        <v>2044</v>
      </c>
      <c r="S357" s="7">
        <f t="shared" si="22"/>
        <v>42757.25</v>
      </c>
      <c r="T357" s="7">
        <f t="shared" si="23"/>
        <v>42797.25</v>
      </c>
    </row>
    <row r="358" spans="1:20" x14ac:dyDescent="0.25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s="5" t="s">
        <v>2037</v>
      </c>
      <c r="R358" s="5" t="s">
        <v>2038</v>
      </c>
      <c r="S358" s="7">
        <f t="shared" si="22"/>
        <v>40922.25</v>
      </c>
      <c r="T358" s="7">
        <f t="shared" si="23"/>
        <v>40931.25</v>
      </c>
    </row>
    <row r="359" spans="1:20" x14ac:dyDescent="0.25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s="5" t="s">
        <v>2048</v>
      </c>
      <c r="R359" s="5" t="s">
        <v>2049</v>
      </c>
      <c r="S359" s="7">
        <f t="shared" si="22"/>
        <v>42250.208333333328</v>
      </c>
      <c r="T359" s="7">
        <f t="shared" si="23"/>
        <v>42275.208333333328</v>
      </c>
    </row>
    <row r="360" spans="1:20" x14ac:dyDescent="0.25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s="5" t="s">
        <v>2052</v>
      </c>
      <c r="R360" s="5" t="s">
        <v>2053</v>
      </c>
      <c r="S360" s="7">
        <f t="shared" si="22"/>
        <v>43322.208333333328</v>
      </c>
      <c r="T360" s="7">
        <f t="shared" si="23"/>
        <v>43325.208333333328</v>
      </c>
    </row>
    <row r="361" spans="1:20" x14ac:dyDescent="0.25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s="5" t="s">
        <v>2039</v>
      </c>
      <c r="R361" s="5" t="s">
        <v>2047</v>
      </c>
      <c r="S361" s="7">
        <f t="shared" si="22"/>
        <v>40782.208333333336</v>
      </c>
      <c r="T361" s="7">
        <f t="shared" si="23"/>
        <v>40789.208333333336</v>
      </c>
    </row>
    <row r="362" spans="1:20" x14ac:dyDescent="0.25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s="5" t="s">
        <v>2037</v>
      </c>
      <c r="R362" s="5" t="s">
        <v>2038</v>
      </c>
      <c r="S362" s="7">
        <f t="shared" si="22"/>
        <v>40544.25</v>
      </c>
      <c r="T362" s="7">
        <f t="shared" si="23"/>
        <v>40558.25</v>
      </c>
    </row>
    <row r="363" spans="1:20" x14ac:dyDescent="0.25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s="5" t="s">
        <v>2037</v>
      </c>
      <c r="R363" s="5" t="s">
        <v>2038</v>
      </c>
      <c r="S363" s="7">
        <f t="shared" si="22"/>
        <v>43015.208333333328</v>
      </c>
      <c r="T363" s="7">
        <f t="shared" si="23"/>
        <v>43039.208333333328</v>
      </c>
    </row>
    <row r="364" spans="1:20" x14ac:dyDescent="0.25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s="5" t="s">
        <v>2033</v>
      </c>
      <c r="R364" s="5" t="s">
        <v>2034</v>
      </c>
      <c r="S364" s="7">
        <f t="shared" si="22"/>
        <v>40570.25</v>
      </c>
      <c r="T364" s="7">
        <f t="shared" si="23"/>
        <v>40608.25</v>
      </c>
    </row>
    <row r="365" spans="1:20" x14ac:dyDescent="0.25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s="5" t="s">
        <v>2033</v>
      </c>
      <c r="R365" s="5" t="s">
        <v>2034</v>
      </c>
      <c r="S365" s="7">
        <f t="shared" si="22"/>
        <v>40904.25</v>
      </c>
      <c r="T365" s="7">
        <f t="shared" si="23"/>
        <v>40905.25</v>
      </c>
    </row>
    <row r="366" spans="1:20" x14ac:dyDescent="0.25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s="5" t="s">
        <v>2033</v>
      </c>
      <c r="R366" s="5" t="s">
        <v>2043</v>
      </c>
      <c r="S366" s="7">
        <f t="shared" si="22"/>
        <v>43164.25</v>
      </c>
      <c r="T366" s="7">
        <f t="shared" si="23"/>
        <v>43194.208333333328</v>
      </c>
    </row>
    <row r="367" spans="1:20" x14ac:dyDescent="0.25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s="5" t="s">
        <v>2037</v>
      </c>
      <c r="R367" s="5" t="s">
        <v>2038</v>
      </c>
      <c r="S367" s="7">
        <f t="shared" si="22"/>
        <v>42733.25</v>
      </c>
      <c r="T367" s="7">
        <f t="shared" si="23"/>
        <v>42760.25</v>
      </c>
    </row>
    <row r="368" spans="1:20" x14ac:dyDescent="0.25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s="5" t="s">
        <v>2037</v>
      </c>
      <c r="R368" s="5" t="s">
        <v>2038</v>
      </c>
      <c r="S368" s="7">
        <f t="shared" si="22"/>
        <v>40546.25</v>
      </c>
      <c r="T368" s="7">
        <f t="shared" si="23"/>
        <v>40547.25</v>
      </c>
    </row>
    <row r="369" spans="1:20" x14ac:dyDescent="0.25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s="5" t="s">
        <v>2037</v>
      </c>
      <c r="R369" s="5" t="s">
        <v>2038</v>
      </c>
      <c r="S369" s="7">
        <f t="shared" si="22"/>
        <v>41930.208333333336</v>
      </c>
      <c r="T369" s="7">
        <f t="shared" si="23"/>
        <v>41954.25</v>
      </c>
    </row>
    <row r="370" spans="1:20" x14ac:dyDescent="0.25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s="5" t="s">
        <v>2039</v>
      </c>
      <c r="R370" s="5" t="s">
        <v>2040</v>
      </c>
      <c r="S370" s="7">
        <f t="shared" si="22"/>
        <v>40464.208333333336</v>
      </c>
      <c r="T370" s="7">
        <f t="shared" si="23"/>
        <v>40487.208333333336</v>
      </c>
    </row>
    <row r="371" spans="1:20" x14ac:dyDescent="0.25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s="5" t="s">
        <v>2039</v>
      </c>
      <c r="R371" s="5" t="s">
        <v>2058</v>
      </c>
      <c r="S371" s="7">
        <f t="shared" si="22"/>
        <v>41308.25</v>
      </c>
      <c r="T371" s="7">
        <f t="shared" si="23"/>
        <v>41347.208333333336</v>
      </c>
    </row>
    <row r="372" spans="1:20" x14ac:dyDescent="0.25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s="5" t="s">
        <v>2037</v>
      </c>
      <c r="R372" s="5" t="s">
        <v>2038</v>
      </c>
      <c r="S372" s="7">
        <f t="shared" si="22"/>
        <v>43570.208333333328</v>
      </c>
      <c r="T372" s="7">
        <f t="shared" si="23"/>
        <v>43576.208333333328</v>
      </c>
    </row>
    <row r="373" spans="1:20" x14ac:dyDescent="0.25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s="5" t="s">
        <v>2037</v>
      </c>
      <c r="R373" s="5" t="s">
        <v>2038</v>
      </c>
      <c r="S373" s="7">
        <f t="shared" si="22"/>
        <v>42043.25</v>
      </c>
      <c r="T373" s="7">
        <f t="shared" si="23"/>
        <v>42094.208333333328</v>
      </c>
    </row>
    <row r="374" spans="1:20" x14ac:dyDescent="0.25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s="5" t="s">
        <v>2039</v>
      </c>
      <c r="R374" s="5" t="s">
        <v>2040</v>
      </c>
      <c r="S374" s="7">
        <f t="shared" si="22"/>
        <v>42012.25</v>
      </c>
      <c r="T374" s="7">
        <f t="shared" si="23"/>
        <v>42032.25</v>
      </c>
    </row>
    <row r="375" spans="1:20" x14ac:dyDescent="0.25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s="5" t="s">
        <v>2037</v>
      </c>
      <c r="R375" s="5" t="s">
        <v>2038</v>
      </c>
      <c r="S375" s="7">
        <f t="shared" si="22"/>
        <v>42964.208333333328</v>
      </c>
      <c r="T375" s="7">
        <f t="shared" si="23"/>
        <v>42972.208333333328</v>
      </c>
    </row>
    <row r="376" spans="1:20" x14ac:dyDescent="0.25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s="5" t="s">
        <v>2039</v>
      </c>
      <c r="R376" s="5" t="s">
        <v>2040</v>
      </c>
      <c r="S376" s="7">
        <f t="shared" si="22"/>
        <v>43476.25</v>
      </c>
      <c r="T376" s="7">
        <f t="shared" si="23"/>
        <v>43481.25</v>
      </c>
    </row>
    <row r="377" spans="1:20" x14ac:dyDescent="0.25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s="5" t="s">
        <v>2033</v>
      </c>
      <c r="R377" s="5" t="s">
        <v>2043</v>
      </c>
      <c r="S377" s="7">
        <f t="shared" si="22"/>
        <v>42293.208333333328</v>
      </c>
      <c r="T377" s="7">
        <f t="shared" si="23"/>
        <v>42350.25</v>
      </c>
    </row>
    <row r="378" spans="1:20" x14ac:dyDescent="0.25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s="5" t="s">
        <v>2033</v>
      </c>
      <c r="R378" s="5" t="s">
        <v>2034</v>
      </c>
      <c r="S378" s="7">
        <f t="shared" si="22"/>
        <v>41826.208333333336</v>
      </c>
      <c r="T378" s="7">
        <f t="shared" si="23"/>
        <v>41832.208333333336</v>
      </c>
    </row>
    <row r="379" spans="1:20" x14ac:dyDescent="0.25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s="5" t="s">
        <v>2037</v>
      </c>
      <c r="R379" s="5" t="s">
        <v>2038</v>
      </c>
      <c r="S379" s="7">
        <f t="shared" si="22"/>
        <v>43760.208333333328</v>
      </c>
      <c r="T379" s="7">
        <f t="shared" si="23"/>
        <v>43774.25</v>
      </c>
    </row>
    <row r="380" spans="1:20" x14ac:dyDescent="0.25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s="5" t="s">
        <v>2039</v>
      </c>
      <c r="R380" s="5" t="s">
        <v>2040</v>
      </c>
      <c r="S380" s="7">
        <f t="shared" si="22"/>
        <v>43241.208333333328</v>
      </c>
      <c r="T380" s="7">
        <f t="shared" si="23"/>
        <v>43279.208333333328</v>
      </c>
    </row>
    <row r="381" spans="1:20" x14ac:dyDescent="0.25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s="5" t="s">
        <v>2037</v>
      </c>
      <c r="R381" s="5" t="s">
        <v>2038</v>
      </c>
      <c r="S381" s="7">
        <f t="shared" si="22"/>
        <v>40843.208333333336</v>
      </c>
      <c r="T381" s="7">
        <f t="shared" si="23"/>
        <v>40857.25</v>
      </c>
    </row>
    <row r="382" spans="1:20" x14ac:dyDescent="0.25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s="5" t="s">
        <v>2037</v>
      </c>
      <c r="R382" s="5" t="s">
        <v>2038</v>
      </c>
      <c r="S382" s="7">
        <f t="shared" si="22"/>
        <v>41448.208333333336</v>
      </c>
      <c r="T382" s="7">
        <f t="shared" si="23"/>
        <v>41453.208333333336</v>
      </c>
    </row>
    <row r="383" spans="1:20" x14ac:dyDescent="0.25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s="5" t="s">
        <v>2037</v>
      </c>
      <c r="R383" s="5" t="s">
        <v>2038</v>
      </c>
      <c r="S383" s="7">
        <f t="shared" si="22"/>
        <v>42163.208333333328</v>
      </c>
      <c r="T383" s="7">
        <f t="shared" si="23"/>
        <v>42209.208333333328</v>
      </c>
    </row>
    <row r="384" spans="1:20" x14ac:dyDescent="0.25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s="5" t="s">
        <v>2052</v>
      </c>
      <c r="R384" s="5" t="s">
        <v>2053</v>
      </c>
      <c r="S384" s="7">
        <f t="shared" si="22"/>
        <v>43024.208333333328</v>
      </c>
      <c r="T384" s="7">
        <f t="shared" si="23"/>
        <v>43043.208333333328</v>
      </c>
    </row>
    <row r="385" spans="1:20" x14ac:dyDescent="0.25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s="5" t="s">
        <v>2031</v>
      </c>
      <c r="R385" s="5" t="s">
        <v>2032</v>
      </c>
      <c r="S385" s="7">
        <f t="shared" si="22"/>
        <v>43509.25</v>
      </c>
      <c r="T385" s="7">
        <f t="shared" si="23"/>
        <v>43515.25</v>
      </c>
    </row>
    <row r="386" spans="1:20" x14ac:dyDescent="0.25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>
        <f t="shared" ref="F386:F449" si="24">ROUND(((E386/D386)*100),0)</f>
        <v>172</v>
      </c>
      <c r="G386" t="s">
        <v>20</v>
      </c>
      <c r="H386">
        <v>4799</v>
      </c>
      <c r="I386">
        <f t="shared" ref="I386:I449" si="25">IFERROR((ROUND((E386/H386),2)),0)</f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s="5" t="s">
        <v>2039</v>
      </c>
      <c r="R386" s="5" t="s">
        <v>2040</v>
      </c>
      <c r="S386" s="7">
        <f t="shared" si="22"/>
        <v>42776.25</v>
      </c>
      <c r="T386" s="7">
        <f t="shared" si="23"/>
        <v>42803.25</v>
      </c>
    </row>
    <row r="387" spans="1:20" x14ac:dyDescent="0.25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>
        <f t="shared" si="24"/>
        <v>146</v>
      </c>
      <c r="G387" t="s">
        <v>20</v>
      </c>
      <c r="H387">
        <v>1137</v>
      </c>
      <c r="I387">
        <f t="shared" si="25"/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s="5" t="s">
        <v>2045</v>
      </c>
      <c r="R387" s="5" t="s">
        <v>2046</v>
      </c>
      <c r="S387" s="7">
        <f t="shared" ref="S387:S450" si="26">((L387/86400)+DATE(1970,1,1))</f>
        <v>43553.208333333328</v>
      </c>
      <c r="T387" s="7">
        <f t="shared" ref="T387:T450" si="27">((M387/86400)+DATE(1970,1,1))</f>
        <v>43585.208333333328</v>
      </c>
    </row>
    <row r="388" spans="1:20" x14ac:dyDescent="0.25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s="5" t="s">
        <v>2037</v>
      </c>
      <c r="R388" s="5" t="s">
        <v>2038</v>
      </c>
      <c r="S388" s="7">
        <f t="shared" si="26"/>
        <v>40355.208333333336</v>
      </c>
      <c r="T388" s="7">
        <f t="shared" si="27"/>
        <v>40367.208333333336</v>
      </c>
    </row>
    <row r="389" spans="1:20" x14ac:dyDescent="0.25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s="5" t="s">
        <v>2035</v>
      </c>
      <c r="R389" s="5" t="s">
        <v>2044</v>
      </c>
      <c r="S389" s="7">
        <f t="shared" si="26"/>
        <v>41072.208333333336</v>
      </c>
      <c r="T389" s="7">
        <f t="shared" si="27"/>
        <v>41077.208333333336</v>
      </c>
    </row>
    <row r="390" spans="1:20" x14ac:dyDescent="0.25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s="5" t="s">
        <v>2033</v>
      </c>
      <c r="R390" s="5" t="s">
        <v>2043</v>
      </c>
      <c r="S390" s="7">
        <f t="shared" si="26"/>
        <v>40912.25</v>
      </c>
      <c r="T390" s="7">
        <f t="shared" si="27"/>
        <v>40914.25</v>
      </c>
    </row>
    <row r="391" spans="1:20" x14ac:dyDescent="0.25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s="5" t="s">
        <v>2037</v>
      </c>
      <c r="R391" s="5" t="s">
        <v>2038</v>
      </c>
      <c r="S391" s="7">
        <f t="shared" si="26"/>
        <v>40479.208333333336</v>
      </c>
      <c r="T391" s="7">
        <f t="shared" si="27"/>
        <v>40506.25</v>
      </c>
    </row>
    <row r="392" spans="1:20" x14ac:dyDescent="0.25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s="5" t="s">
        <v>2052</v>
      </c>
      <c r="R392" s="5" t="s">
        <v>2053</v>
      </c>
      <c r="S392" s="7">
        <f t="shared" si="26"/>
        <v>41530.208333333336</v>
      </c>
      <c r="T392" s="7">
        <f t="shared" si="27"/>
        <v>41545.208333333336</v>
      </c>
    </row>
    <row r="393" spans="1:20" x14ac:dyDescent="0.25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s="5" t="s">
        <v>2045</v>
      </c>
      <c r="R393" s="5" t="s">
        <v>2046</v>
      </c>
      <c r="S393" s="7">
        <f t="shared" si="26"/>
        <v>41653.25</v>
      </c>
      <c r="T393" s="7">
        <f t="shared" si="27"/>
        <v>41655.25</v>
      </c>
    </row>
    <row r="394" spans="1:20" x14ac:dyDescent="0.25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s="5" t="s">
        <v>2035</v>
      </c>
      <c r="R394" s="5" t="s">
        <v>2044</v>
      </c>
      <c r="S394" s="7">
        <f t="shared" si="26"/>
        <v>40549.25</v>
      </c>
      <c r="T394" s="7">
        <f t="shared" si="27"/>
        <v>40551.25</v>
      </c>
    </row>
    <row r="395" spans="1:20" x14ac:dyDescent="0.25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s="5" t="s">
        <v>2033</v>
      </c>
      <c r="R395" s="5" t="s">
        <v>2056</v>
      </c>
      <c r="S395" s="7">
        <f t="shared" si="26"/>
        <v>42933.208333333328</v>
      </c>
      <c r="T395" s="7">
        <f t="shared" si="27"/>
        <v>42934.208333333328</v>
      </c>
    </row>
    <row r="396" spans="1:20" x14ac:dyDescent="0.25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s="5" t="s">
        <v>2039</v>
      </c>
      <c r="R396" s="5" t="s">
        <v>2040</v>
      </c>
      <c r="S396" s="7">
        <f t="shared" si="26"/>
        <v>41484.208333333336</v>
      </c>
      <c r="T396" s="7">
        <f t="shared" si="27"/>
        <v>41494.208333333336</v>
      </c>
    </row>
    <row r="397" spans="1:20" x14ac:dyDescent="0.25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s="5" t="s">
        <v>2037</v>
      </c>
      <c r="R397" s="5" t="s">
        <v>2038</v>
      </c>
      <c r="S397" s="7">
        <f t="shared" si="26"/>
        <v>40885.25</v>
      </c>
      <c r="T397" s="7">
        <f t="shared" si="27"/>
        <v>40886.25</v>
      </c>
    </row>
    <row r="398" spans="1:20" x14ac:dyDescent="0.25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s="5" t="s">
        <v>2039</v>
      </c>
      <c r="R398" s="5" t="s">
        <v>2042</v>
      </c>
      <c r="S398" s="7">
        <f t="shared" si="26"/>
        <v>43378.208333333328</v>
      </c>
      <c r="T398" s="7">
        <f t="shared" si="27"/>
        <v>43386.208333333328</v>
      </c>
    </row>
    <row r="399" spans="1:20" x14ac:dyDescent="0.25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s="5" t="s">
        <v>2033</v>
      </c>
      <c r="R399" s="5" t="s">
        <v>2034</v>
      </c>
      <c r="S399" s="7">
        <f t="shared" si="26"/>
        <v>41417.208333333336</v>
      </c>
      <c r="T399" s="7">
        <f t="shared" si="27"/>
        <v>41423.208333333336</v>
      </c>
    </row>
    <row r="400" spans="1:20" x14ac:dyDescent="0.25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s="5" t="s">
        <v>2039</v>
      </c>
      <c r="R400" s="5" t="s">
        <v>2047</v>
      </c>
      <c r="S400" s="7">
        <f t="shared" si="26"/>
        <v>43228.208333333328</v>
      </c>
      <c r="T400" s="7">
        <f t="shared" si="27"/>
        <v>43230.208333333328</v>
      </c>
    </row>
    <row r="401" spans="1:20" x14ac:dyDescent="0.25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s="5" t="s">
        <v>2033</v>
      </c>
      <c r="R401" s="5" t="s">
        <v>2043</v>
      </c>
      <c r="S401" s="7">
        <f t="shared" si="26"/>
        <v>40576.25</v>
      </c>
      <c r="T401" s="7">
        <f t="shared" si="27"/>
        <v>40583.25</v>
      </c>
    </row>
    <row r="402" spans="1:20" x14ac:dyDescent="0.25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s="5" t="s">
        <v>2052</v>
      </c>
      <c r="R402" s="5" t="s">
        <v>2053</v>
      </c>
      <c r="S402" s="7">
        <f t="shared" si="26"/>
        <v>41502.208333333336</v>
      </c>
      <c r="T402" s="7">
        <f t="shared" si="27"/>
        <v>41524.208333333336</v>
      </c>
    </row>
    <row r="403" spans="1:20" x14ac:dyDescent="0.25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s="5" t="s">
        <v>2037</v>
      </c>
      <c r="R403" s="5" t="s">
        <v>2038</v>
      </c>
      <c r="S403" s="7">
        <f t="shared" si="26"/>
        <v>43765.208333333328</v>
      </c>
      <c r="T403" s="7">
        <f t="shared" si="27"/>
        <v>43765.208333333328</v>
      </c>
    </row>
    <row r="404" spans="1:20" x14ac:dyDescent="0.25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s="5" t="s">
        <v>2039</v>
      </c>
      <c r="R404" s="5" t="s">
        <v>2050</v>
      </c>
      <c r="S404" s="7">
        <f t="shared" si="26"/>
        <v>40914.25</v>
      </c>
      <c r="T404" s="7">
        <f t="shared" si="27"/>
        <v>40961.25</v>
      </c>
    </row>
    <row r="405" spans="1:20" x14ac:dyDescent="0.25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s="5" t="s">
        <v>2037</v>
      </c>
      <c r="R405" s="5" t="s">
        <v>2038</v>
      </c>
      <c r="S405" s="7">
        <f t="shared" si="26"/>
        <v>40310.208333333336</v>
      </c>
      <c r="T405" s="7">
        <f t="shared" si="27"/>
        <v>40346.208333333336</v>
      </c>
    </row>
    <row r="406" spans="1:20" x14ac:dyDescent="0.25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s="5" t="s">
        <v>2037</v>
      </c>
      <c r="R406" s="5" t="s">
        <v>2038</v>
      </c>
      <c r="S406" s="7">
        <f t="shared" si="26"/>
        <v>43053.25</v>
      </c>
      <c r="T406" s="7">
        <f t="shared" si="27"/>
        <v>43056.25</v>
      </c>
    </row>
    <row r="407" spans="1:20" x14ac:dyDescent="0.25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s="5" t="s">
        <v>2037</v>
      </c>
      <c r="R407" s="5" t="s">
        <v>2038</v>
      </c>
      <c r="S407" s="7">
        <f t="shared" si="26"/>
        <v>43255.208333333328</v>
      </c>
      <c r="T407" s="7">
        <f t="shared" si="27"/>
        <v>43305.208333333328</v>
      </c>
    </row>
    <row r="408" spans="1:20" x14ac:dyDescent="0.25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s="5" t="s">
        <v>2039</v>
      </c>
      <c r="R408" s="5" t="s">
        <v>2040</v>
      </c>
      <c r="S408" s="7">
        <f t="shared" si="26"/>
        <v>41304.25</v>
      </c>
      <c r="T408" s="7">
        <f t="shared" si="27"/>
        <v>41316.25</v>
      </c>
    </row>
    <row r="409" spans="1:20" x14ac:dyDescent="0.25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s="5" t="s">
        <v>2037</v>
      </c>
      <c r="R409" s="5" t="s">
        <v>2038</v>
      </c>
      <c r="S409" s="7">
        <f t="shared" si="26"/>
        <v>43751.208333333328</v>
      </c>
      <c r="T409" s="7">
        <f t="shared" si="27"/>
        <v>43758.208333333328</v>
      </c>
    </row>
    <row r="410" spans="1:20" x14ac:dyDescent="0.25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s="5" t="s">
        <v>2039</v>
      </c>
      <c r="R410" s="5" t="s">
        <v>2040</v>
      </c>
      <c r="S410" s="7">
        <f t="shared" si="26"/>
        <v>42541.208333333328</v>
      </c>
      <c r="T410" s="7">
        <f t="shared" si="27"/>
        <v>42561.208333333328</v>
      </c>
    </row>
    <row r="411" spans="1:20" x14ac:dyDescent="0.25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s="5" t="s">
        <v>2033</v>
      </c>
      <c r="R411" s="5" t="s">
        <v>2034</v>
      </c>
      <c r="S411" s="7">
        <f t="shared" si="26"/>
        <v>42843.208333333328</v>
      </c>
      <c r="T411" s="7">
        <f t="shared" si="27"/>
        <v>42847.208333333328</v>
      </c>
    </row>
    <row r="412" spans="1:20" x14ac:dyDescent="0.25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s="5" t="s">
        <v>2048</v>
      </c>
      <c r="R412" s="5" t="s">
        <v>2059</v>
      </c>
      <c r="S412" s="7">
        <f t="shared" si="26"/>
        <v>42122.208333333328</v>
      </c>
      <c r="T412" s="7">
        <f t="shared" si="27"/>
        <v>42122.208333333328</v>
      </c>
    </row>
    <row r="413" spans="1:20" x14ac:dyDescent="0.25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s="5" t="s">
        <v>2037</v>
      </c>
      <c r="R413" s="5" t="s">
        <v>2038</v>
      </c>
      <c r="S413" s="7">
        <f t="shared" si="26"/>
        <v>42884.208333333328</v>
      </c>
      <c r="T413" s="7">
        <f t="shared" si="27"/>
        <v>42886.208333333328</v>
      </c>
    </row>
    <row r="414" spans="1:20" x14ac:dyDescent="0.25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s="5" t="s">
        <v>2045</v>
      </c>
      <c r="R414" s="5" t="s">
        <v>2051</v>
      </c>
      <c r="S414" s="7">
        <f t="shared" si="26"/>
        <v>41642.25</v>
      </c>
      <c r="T414" s="7">
        <f t="shared" si="27"/>
        <v>41652.25</v>
      </c>
    </row>
    <row r="415" spans="1:20" x14ac:dyDescent="0.25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s="5" t="s">
        <v>2039</v>
      </c>
      <c r="R415" s="5" t="s">
        <v>2047</v>
      </c>
      <c r="S415" s="7">
        <f t="shared" si="26"/>
        <v>43431.25</v>
      </c>
      <c r="T415" s="7">
        <f t="shared" si="27"/>
        <v>43458.25</v>
      </c>
    </row>
    <row r="416" spans="1:20" x14ac:dyDescent="0.25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s="5" t="s">
        <v>2031</v>
      </c>
      <c r="R416" s="5" t="s">
        <v>2032</v>
      </c>
      <c r="S416" s="7">
        <f t="shared" si="26"/>
        <v>40288.208333333336</v>
      </c>
      <c r="T416" s="7">
        <f t="shared" si="27"/>
        <v>40296.208333333336</v>
      </c>
    </row>
    <row r="417" spans="1:20" x14ac:dyDescent="0.25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s="5" t="s">
        <v>2037</v>
      </c>
      <c r="R417" s="5" t="s">
        <v>2038</v>
      </c>
      <c r="S417" s="7">
        <f t="shared" si="26"/>
        <v>40921.25</v>
      </c>
      <c r="T417" s="7">
        <f t="shared" si="27"/>
        <v>40938.25</v>
      </c>
    </row>
    <row r="418" spans="1:20" x14ac:dyDescent="0.25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s="5" t="s">
        <v>2039</v>
      </c>
      <c r="R418" s="5" t="s">
        <v>2040</v>
      </c>
      <c r="S418" s="7">
        <f t="shared" si="26"/>
        <v>40560.25</v>
      </c>
      <c r="T418" s="7">
        <f t="shared" si="27"/>
        <v>40569.25</v>
      </c>
    </row>
    <row r="419" spans="1:20" x14ac:dyDescent="0.25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s="5" t="s">
        <v>2037</v>
      </c>
      <c r="R419" s="5" t="s">
        <v>2038</v>
      </c>
      <c r="S419" s="7">
        <f t="shared" si="26"/>
        <v>43407.208333333328</v>
      </c>
      <c r="T419" s="7">
        <f t="shared" si="27"/>
        <v>43431.25</v>
      </c>
    </row>
    <row r="420" spans="1:20" x14ac:dyDescent="0.25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s="5" t="s">
        <v>2039</v>
      </c>
      <c r="R420" s="5" t="s">
        <v>2040</v>
      </c>
      <c r="S420" s="7">
        <f t="shared" si="26"/>
        <v>41035.208333333336</v>
      </c>
      <c r="T420" s="7">
        <f t="shared" si="27"/>
        <v>41036.208333333336</v>
      </c>
    </row>
    <row r="421" spans="1:20" x14ac:dyDescent="0.25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s="5" t="s">
        <v>2035</v>
      </c>
      <c r="R421" s="5" t="s">
        <v>2036</v>
      </c>
      <c r="S421" s="7">
        <f t="shared" si="26"/>
        <v>40899.25</v>
      </c>
      <c r="T421" s="7">
        <f t="shared" si="27"/>
        <v>40905.25</v>
      </c>
    </row>
    <row r="422" spans="1:20" x14ac:dyDescent="0.25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s="5" t="s">
        <v>2037</v>
      </c>
      <c r="R422" s="5" t="s">
        <v>2038</v>
      </c>
      <c r="S422" s="7">
        <f t="shared" si="26"/>
        <v>42911.208333333328</v>
      </c>
      <c r="T422" s="7">
        <f t="shared" si="27"/>
        <v>42925.208333333328</v>
      </c>
    </row>
    <row r="423" spans="1:20" x14ac:dyDescent="0.25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s="5" t="s">
        <v>2035</v>
      </c>
      <c r="R423" s="5" t="s">
        <v>2044</v>
      </c>
      <c r="S423" s="7">
        <f t="shared" si="26"/>
        <v>42915.208333333328</v>
      </c>
      <c r="T423" s="7">
        <f t="shared" si="27"/>
        <v>42945.208333333328</v>
      </c>
    </row>
    <row r="424" spans="1:20" x14ac:dyDescent="0.25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s="5" t="s">
        <v>2037</v>
      </c>
      <c r="R424" s="5" t="s">
        <v>2038</v>
      </c>
      <c r="S424" s="7">
        <f t="shared" si="26"/>
        <v>40285.208333333336</v>
      </c>
      <c r="T424" s="7">
        <f t="shared" si="27"/>
        <v>40305.208333333336</v>
      </c>
    </row>
    <row r="425" spans="1:20" x14ac:dyDescent="0.25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s="5" t="s">
        <v>2031</v>
      </c>
      <c r="R425" s="5" t="s">
        <v>2032</v>
      </c>
      <c r="S425" s="7">
        <f t="shared" si="26"/>
        <v>40808.208333333336</v>
      </c>
      <c r="T425" s="7">
        <f t="shared" si="27"/>
        <v>40810.208333333336</v>
      </c>
    </row>
    <row r="426" spans="1:20" x14ac:dyDescent="0.25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s="5" t="s">
        <v>2033</v>
      </c>
      <c r="R426" s="5" t="s">
        <v>2043</v>
      </c>
      <c r="S426" s="7">
        <f t="shared" si="26"/>
        <v>43208.208333333328</v>
      </c>
      <c r="T426" s="7">
        <f t="shared" si="27"/>
        <v>43214.208333333328</v>
      </c>
    </row>
    <row r="427" spans="1:20" x14ac:dyDescent="0.25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s="5" t="s">
        <v>2052</v>
      </c>
      <c r="R427" s="5" t="s">
        <v>2053</v>
      </c>
      <c r="S427" s="7">
        <f t="shared" si="26"/>
        <v>42213.208333333328</v>
      </c>
      <c r="T427" s="7">
        <f t="shared" si="27"/>
        <v>42219.208333333328</v>
      </c>
    </row>
    <row r="428" spans="1:20" x14ac:dyDescent="0.25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s="5" t="s">
        <v>2037</v>
      </c>
      <c r="R428" s="5" t="s">
        <v>2038</v>
      </c>
      <c r="S428" s="7">
        <f t="shared" si="26"/>
        <v>41332.25</v>
      </c>
      <c r="T428" s="7">
        <f t="shared" si="27"/>
        <v>41339.25</v>
      </c>
    </row>
    <row r="429" spans="1:20" x14ac:dyDescent="0.25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s="5" t="s">
        <v>2037</v>
      </c>
      <c r="R429" s="5" t="s">
        <v>2038</v>
      </c>
      <c r="S429" s="7">
        <f t="shared" si="26"/>
        <v>41895.208333333336</v>
      </c>
      <c r="T429" s="7">
        <f t="shared" si="27"/>
        <v>41927.208333333336</v>
      </c>
    </row>
    <row r="430" spans="1:20" x14ac:dyDescent="0.25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s="5" t="s">
        <v>2039</v>
      </c>
      <c r="R430" s="5" t="s">
        <v>2047</v>
      </c>
      <c r="S430" s="7">
        <f t="shared" si="26"/>
        <v>40585.25</v>
      </c>
      <c r="T430" s="7">
        <f t="shared" si="27"/>
        <v>40592.25</v>
      </c>
    </row>
    <row r="431" spans="1:20" x14ac:dyDescent="0.25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s="5" t="s">
        <v>2052</v>
      </c>
      <c r="R431" s="5" t="s">
        <v>2053</v>
      </c>
      <c r="S431" s="7">
        <f t="shared" si="26"/>
        <v>41680.25</v>
      </c>
      <c r="T431" s="7">
        <f t="shared" si="27"/>
        <v>41708.208333333336</v>
      </c>
    </row>
    <row r="432" spans="1:20" x14ac:dyDescent="0.25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s="5" t="s">
        <v>2037</v>
      </c>
      <c r="R432" s="5" t="s">
        <v>2038</v>
      </c>
      <c r="S432" s="7">
        <f t="shared" si="26"/>
        <v>43737.208333333328</v>
      </c>
      <c r="T432" s="7">
        <f t="shared" si="27"/>
        <v>43771.208333333328</v>
      </c>
    </row>
    <row r="433" spans="1:20" x14ac:dyDescent="0.25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s="5" t="s">
        <v>2037</v>
      </c>
      <c r="R433" s="5" t="s">
        <v>2038</v>
      </c>
      <c r="S433" s="7">
        <f t="shared" si="26"/>
        <v>43273.208333333328</v>
      </c>
      <c r="T433" s="7">
        <f t="shared" si="27"/>
        <v>43290.208333333328</v>
      </c>
    </row>
    <row r="434" spans="1:20" x14ac:dyDescent="0.25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s="5" t="s">
        <v>2037</v>
      </c>
      <c r="R434" s="5" t="s">
        <v>2038</v>
      </c>
      <c r="S434" s="7">
        <f t="shared" si="26"/>
        <v>41761.208333333336</v>
      </c>
      <c r="T434" s="7">
        <f t="shared" si="27"/>
        <v>41781.208333333336</v>
      </c>
    </row>
    <row r="435" spans="1:20" x14ac:dyDescent="0.25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s="5" t="s">
        <v>2039</v>
      </c>
      <c r="R435" s="5" t="s">
        <v>2040</v>
      </c>
      <c r="S435" s="7">
        <f t="shared" si="26"/>
        <v>41603.25</v>
      </c>
      <c r="T435" s="7">
        <f t="shared" si="27"/>
        <v>41619.25</v>
      </c>
    </row>
    <row r="436" spans="1:20" x14ac:dyDescent="0.25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s="5" t="s">
        <v>2037</v>
      </c>
      <c r="R436" s="5" t="s">
        <v>2038</v>
      </c>
      <c r="S436" s="7">
        <f t="shared" si="26"/>
        <v>42705.25</v>
      </c>
      <c r="T436" s="7">
        <f t="shared" si="27"/>
        <v>42719.25</v>
      </c>
    </row>
    <row r="437" spans="1:20" x14ac:dyDescent="0.25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s="5" t="s">
        <v>2037</v>
      </c>
      <c r="R437" s="5" t="s">
        <v>2038</v>
      </c>
      <c r="S437" s="7">
        <f t="shared" si="26"/>
        <v>41988.25</v>
      </c>
      <c r="T437" s="7">
        <f t="shared" si="27"/>
        <v>42000.25</v>
      </c>
    </row>
    <row r="438" spans="1:20" x14ac:dyDescent="0.25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s="5" t="s">
        <v>2033</v>
      </c>
      <c r="R438" s="5" t="s">
        <v>2056</v>
      </c>
      <c r="S438" s="7">
        <f t="shared" si="26"/>
        <v>43575.208333333328</v>
      </c>
      <c r="T438" s="7">
        <f t="shared" si="27"/>
        <v>43576.208333333328</v>
      </c>
    </row>
    <row r="439" spans="1:20" x14ac:dyDescent="0.25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s="5" t="s">
        <v>2039</v>
      </c>
      <c r="R439" s="5" t="s">
        <v>2047</v>
      </c>
      <c r="S439" s="7">
        <f t="shared" si="26"/>
        <v>42260.208333333328</v>
      </c>
      <c r="T439" s="7">
        <f t="shared" si="27"/>
        <v>42263.208333333328</v>
      </c>
    </row>
    <row r="440" spans="1:20" x14ac:dyDescent="0.25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s="5" t="s">
        <v>2037</v>
      </c>
      <c r="R440" s="5" t="s">
        <v>2038</v>
      </c>
      <c r="S440" s="7">
        <f t="shared" si="26"/>
        <v>41337.25</v>
      </c>
      <c r="T440" s="7">
        <f t="shared" si="27"/>
        <v>41367.208333333336</v>
      </c>
    </row>
    <row r="441" spans="1:20" x14ac:dyDescent="0.25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s="5" t="s">
        <v>2039</v>
      </c>
      <c r="R441" s="5" t="s">
        <v>2061</v>
      </c>
      <c r="S441" s="7">
        <f t="shared" si="26"/>
        <v>42680.208333333328</v>
      </c>
      <c r="T441" s="7">
        <f t="shared" si="27"/>
        <v>42687.25</v>
      </c>
    </row>
    <row r="442" spans="1:20" x14ac:dyDescent="0.25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s="5" t="s">
        <v>2039</v>
      </c>
      <c r="R442" s="5" t="s">
        <v>2058</v>
      </c>
      <c r="S442" s="7">
        <f t="shared" si="26"/>
        <v>42916.208333333328</v>
      </c>
      <c r="T442" s="7">
        <f t="shared" si="27"/>
        <v>42926.208333333328</v>
      </c>
    </row>
    <row r="443" spans="1:20" x14ac:dyDescent="0.25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s="5" t="s">
        <v>2035</v>
      </c>
      <c r="R443" s="5" t="s">
        <v>2044</v>
      </c>
      <c r="S443" s="7">
        <f t="shared" si="26"/>
        <v>41025.208333333336</v>
      </c>
      <c r="T443" s="7">
        <f t="shared" si="27"/>
        <v>41053.208333333336</v>
      </c>
    </row>
    <row r="444" spans="1:20" x14ac:dyDescent="0.25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s="5" t="s">
        <v>2037</v>
      </c>
      <c r="R444" s="5" t="s">
        <v>2038</v>
      </c>
      <c r="S444" s="7">
        <f t="shared" si="26"/>
        <v>42980.208333333328</v>
      </c>
      <c r="T444" s="7">
        <f t="shared" si="27"/>
        <v>42996.208333333328</v>
      </c>
    </row>
    <row r="445" spans="1:20" x14ac:dyDescent="0.25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s="5" t="s">
        <v>2037</v>
      </c>
      <c r="R445" s="5" t="s">
        <v>2038</v>
      </c>
      <c r="S445" s="7">
        <f t="shared" si="26"/>
        <v>40451.208333333336</v>
      </c>
      <c r="T445" s="7">
        <f t="shared" si="27"/>
        <v>40470.208333333336</v>
      </c>
    </row>
    <row r="446" spans="1:20" x14ac:dyDescent="0.25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s="5" t="s">
        <v>2033</v>
      </c>
      <c r="R446" s="5" t="s">
        <v>2043</v>
      </c>
      <c r="S446" s="7">
        <f t="shared" si="26"/>
        <v>40748.208333333336</v>
      </c>
      <c r="T446" s="7">
        <f t="shared" si="27"/>
        <v>40750.208333333336</v>
      </c>
    </row>
    <row r="447" spans="1:20" x14ac:dyDescent="0.25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s="5" t="s">
        <v>2037</v>
      </c>
      <c r="R447" s="5" t="s">
        <v>2038</v>
      </c>
      <c r="S447" s="7">
        <f t="shared" si="26"/>
        <v>40515.25</v>
      </c>
      <c r="T447" s="7">
        <f t="shared" si="27"/>
        <v>40536.25</v>
      </c>
    </row>
    <row r="448" spans="1:20" x14ac:dyDescent="0.25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s="5" t="s">
        <v>2035</v>
      </c>
      <c r="R448" s="5" t="s">
        <v>2044</v>
      </c>
      <c r="S448" s="7">
        <f t="shared" si="26"/>
        <v>41261.25</v>
      </c>
      <c r="T448" s="7">
        <f t="shared" si="27"/>
        <v>41263.25</v>
      </c>
    </row>
    <row r="449" spans="1:20" x14ac:dyDescent="0.25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s="5" t="s">
        <v>2039</v>
      </c>
      <c r="R449" s="5" t="s">
        <v>2058</v>
      </c>
      <c r="S449" s="7">
        <f t="shared" si="26"/>
        <v>43088.25</v>
      </c>
      <c r="T449" s="7">
        <f t="shared" si="27"/>
        <v>43104.25</v>
      </c>
    </row>
    <row r="450" spans="1:20" x14ac:dyDescent="0.25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>
        <f t="shared" ref="F450:F513" si="28">ROUND(((E450/D450)*100),0)</f>
        <v>50</v>
      </c>
      <c r="G450" t="s">
        <v>14</v>
      </c>
      <c r="H450">
        <v>605</v>
      </c>
      <c r="I450">
        <f t="shared" ref="I450:I513" si="29">IFERROR((ROUND((E450/H450),2)),0)</f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s="5" t="s">
        <v>2048</v>
      </c>
      <c r="R450" s="5" t="s">
        <v>2049</v>
      </c>
      <c r="S450" s="7">
        <f t="shared" si="26"/>
        <v>41378.208333333336</v>
      </c>
      <c r="T450" s="7">
        <f t="shared" si="27"/>
        <v>41380.208333333336</v>
      </c>
    </row>
    <row r="451" spans="1:20" x14ac:dyDescent="0.25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>
        <f t="shared" si="28"/>
        <v>967</v>
      </c>
      <c r="G451" t="s">
        <v>20</v>
      </c>
      <c r="H451">
        <v>86</v>
      </c>
      <c r="I451">
        <f t="shared" si="29"/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s="5" t="s">
        <v>2048</v>
      </c>
      <c r="R451" s="5" t="s">
        <v>2049</v>
      </c>
      <c r="S451" s="7">
        <f t="shared" ref="S451:S514" si="30">((L451/86400)+DATE(1970,1,1))</f>
        <v>43530.25</v>
      </c>
      <c r="T451" s="7">
        <f t="shared" ref="T451:T514" si="31">((M451/86400)+DATE(1970,1,1))</f>
        <v>43547.208333333328</v>
      </c>
    </row>
    <row r="452" spans="1:20" x14ac:dyDescent="0.25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s="5" t="s">
        <v>2039</v>
      </c>
      <c r="R452" s="5" t="s">
        <v>2047</v>
      </c>
      <c r="S452" s="7">
        <f t="shared" si="30"/>
        <v>43394.208333333328</v>
      </c>
      <c r="T452" s="7">
        <f t="shared" si="31"/>
        <v>43417.25</v>
      </c>
    </row>
    <row r="453" spans="1:20" x14ac:dyDescent="0.25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s="5" t="s">
        <v>2033</v>
      </c>
      <c r="R453" s="5" t="s">
        <v>2034</v>
      </c>
      <c r="S453" s="7">
        <f t="shared" si="30"/>
        <v>42935.208333333328</v>
      </c>
      <c r="T453" s="7">
        <f t="shared" si="31"/>
        <v>42966.208333333328</v>
      </c>
    </row>
    <row r="454" spans="1:20" x14ac:dyDescent="0.25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s="5" t="s">
        <v>2039</v>
      </c>
      <c r="R454" s="5" t="s">
        <v>2042</v>
      </c>
      <c r="S454" s="7">
        <f t="shared" si="30"/>
        <v>40365.208333333336</v>
      </c>
      <c r="T454" s="7">
        <f t="shared" si="31"/>
        <v>40366.208333333336</v>
      </c>
    </row>
    <row r="455" spans="1:20" x14ac:dyDescent="0.25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s="5" t="s">
        <v>2039</v>
      </c>
      <c r="R455" s="5" t="s">
        <v>2061</v>
      </c>
      <c r="S455" s="7">
        <f t="shared" si="30"/>
        <v>42705.25</v>
      </c>
      <c r="T455" s="7">
        <f t="shared" si="31"/>
        <v>42746.25</v>
      </c>
    </row>
    <row r="456" spans="1:20" x14ac:dyDescent="0.25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s="5" t="s">
        <v>2039</v>
      </c>
      <c r="R456" s="5" t="s">
        <v>2042</v>
      </c>
      <c r="S456" s="7">
        <f t="shared" si="30"/>
        <v>41568.208333333336</v>
      </c>
      <c r="T456" s="7">
        <f t="shared" si="31"/>
        <v>41604.25</v>
      </c>
    </row>
    <row r="457" spans="1:20" x14ac:dyDescent="0.25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s="5" t="s">
        <v>2037</v>
      </c>
      <c r="R457" s="5" t="s">
        <v>2038</v>
      </c>
      <c r="S457" s="7">
        <f t="shared" si="30"/>
        <v>40809.208333333336</v>
      </c>
      <c r="T457" s="7">
        <f t="shared" si="31"/>
        <v>40832.208333333336</v>
      </c>
    </row>
    <row r="458" spans="1:20" x14ac:dyDescent="0.25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s="5" t="s">
        <v>2033</v>
      </c>
      <c r="R458" s="5" t="s">
        <v>2043</v>
      </c>
      <c r="S458" s="7">
        <f t="shared" si="30"/>
        <v>43141.25</v>
      </c>
      <c r="T458" s="7">
        <f t="shared" si="31"/>
        <v>43141.25</v>
      </c>
    </row>
    <row r="459" spans="1:20" x14ac:dyDescent="0.25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s="5" t="s">
        <v>2037</v>
      </c>
      <c r="R459" s="5" t="s">
        <v>2038</v>
      </c>
      <c r="S459" s="7">
        <f t="shared" si="30"/>
        <v>42657.208333333328</v>
      </c>
      <c r="T459" s="7">
        <f t="shared" si="31"/>
        <v>42659.208333333328</v>
      </c>
    </row>
    <row r="460" spans="1:20" x14ac:dyDescent="0.25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s="5" t="s">
        <v>2037</v>
      </c>
      <c r="R460" s="5" t="s">
        <v>2038</v>
      </c>
      <c r="S460" s="7">
        <f t="shared" si="30"/>
        <v>40265.208333333336</v>
      </c>
      <c r="T460" s="7">
        <f t="shared" si="31"/>
        <v>40309.208333333336</v>
      </c>
    </row>
    <row r="461" spans="1:20" x14ac:dyDescent="0.25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s="5" t="s">
        <v>2039</v>
      </c>
      <c r="R461" s="5" t="s">
        <v>2040</v>
      </c>
      <c r="S461" s="7">
        <f t="shared" si="30"/>
        <v>42001.25</v>
      </c>
      <c r="T461" s="7">
        <f t="shared" si="31"/>
        <v>42026.25</v>
      </c>
    </row>
    <row r="462" spans="1:20" x14ac:dyDescent="0.25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s="5" t="s">
        <v>2037</v>
      </c>
      <c r="R462" s="5" t="s">
        <v>2038</v>
      </c>
      <c r="S462" s="7">
        <f t="shared" si="30"/>
        <v>40399.208333333336</v>
      </c>
      <c r="T462" s="7">
        <f t="shared" si="31"/>
        <v>40402.208333333336</v>
      </c>
    </row>
    <row r="463" spans="1:20" x14ac:dyDescent="0.25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s="5" t="s">
        <v>2039</v>
      </c>
      <c r="R463" s="5" t="s">
        <v>2042</v>
      </c>
      <c r="S463" s="7">
        <f t="shared" si="30"/>
        <v>41757.208333333336</v>
      </c>
      <c r="T463" s="7">
        <f t="shared" si="31"/>
        <v>41777.208333333336</v>
      </c>
    </row>
    <row r="464" spans="1:20" x14ac:dyDescent="0.25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s="5" t="s">
        <v>2048</v>
      </c>
      <c r="R464" s="5" t="s">
        <v>2059</v>
      </c>
      <c r="S464" s="7">
        <f t="shared" si="30"/>
        <v>41304.25</v>
      </c>
      <c r="T464" s="7">
        <f t="shared" si="31"/>
        <v>41342.25</v>
      </c>
    </row>
    <row r="465" spans="1:20" x14ac:dyDescent="0.25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s="5" t="s">
        <v>2039</v>
      </c>
      <c r="R465" s="5" t="s">
        <v>2047</v>
      </c>
      <c r="S465" s="7">
        <f t="shared" si="30"/>
        <v>41639.25</v>
      </c>
      <c r="T465" s="7">
        <f t="shared" si="31"/>
        <v>41643.25</v>
      </c>
    </row>
    <row r="466" spans="1:20" x14ac:dyDescent="0.25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s="5" t="s">
        <v>2037</v>
      </c>
      <c r="R466" s="5" t="s">
        <v>2038</v>
      </c>
      <c r="S466" s="7">
        <f t="shared" si="30"/>
        <v>43142.25</v>
      </c>
      <c r="T466" s="7">
        <f t="shared" si="31"/>
        <v>43156.25</v>
      </c>
    </row>
    <row r="467" spans="1:20" x14ac:dyDescent="0.25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s="5" t="s">
        <v>2045</v>
      </c>
      <c r="R467" s="5" t="s">
        <v>2057</v>
      </c>
      <c r="S467" s="7">
        <f t="shared" si="30"/>
        <v>43127.25</v>
      </c>
      <c r="T467" s="7">
        <f t="shared" si="31"/>
        <v>43136.25</v>
      </c>
    </row>
    <row r="468" spans="1:20" x14ac:dyDescent="0.25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s="5" t="s">
        <v>2035</v>
      </c>
      <c r="R468" s="5" t="s">
        <v>2044</v>
      </c>
      <c r="S468" s="7">
        <f t="shared" si="30"/>
        <v>41409.208333333336</v>
      </c>
      <c r="T468" s="7">
        <f t="shared" si="31"/>
        <v>41432.208333333336</v>
      </c>
    </row>
    <row r="469" spans="1:20" x14ac:dyDescent="0.25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s="5" t="s">
        <v>2035</v>
      </c>
      <c r="R469" s="5" t="s">
        <v>2036</v>
      </c>
      <c r="S469" s="7">
        <f t="shared" si="30"/>
        <v>42331.25</v>
      </c>
      <c r="T469" s="7">
        <f t="shared" si="31"/>
        <v>42338.25</v>
      </c>
    </row>
    <row r="470" spans="1:20" x14ac:dyDescent="0.25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s="5" t="s">
        <v>2037</v>
      </c>
      <c r="R470" s="5" t="s">
        <v>2038</v>
      </c>
      <c r="S470" s="7">
        <f t="shared" si="30"/>
        <v>43569.208333333328</v>
      </c>
      <c r="T470" s="7">
        <f t="shared" si="31"/>
        <v>43585.208333333328</v>
      </c>
    </row>
    <row r="471" spans="1:20" x14ac:dyDescent="0.25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s="5" t="s">
        <v>2039</v>
      </c>
      <c r="R471" s="5" t="s">
        <v>2042</v>
      </c>
      <c r="S471" s="7">
        <f t="shared" si="30"/>
        <v>42142.208333333328</v>
      </c>
      <c r="T471" s="7">
        <f t="shared" si="31"/>
        <v>42144.208333333328</v>
      </c>
    </row>
    <row r="472" spans="1:20" x14ac:dyDescent="0.25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s="5" t="s">
        <v>2035</v>
      </c>
      <c r="R472" s="5" t="s">
        <v>2044</v>
      </c>
      <c r="S472" s="7">
        <f t="shared" si="30"/>
        <v>42716.25</v>
      </c>
      <c r="T472" s="7">
        <f t="shared" si="31"/>
        <v>42723.25</v>
      </c>
    </row>
    <row r="473" spans="1:20" x14ac:dyDescent="0.25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s="5" t="s">
        <v>2031</v>
      </c>
      <c r="R473" s="5" t="s">
        <v>2032</v>
      </c>
      <c r="S473" s="7">
        <f t="shared" si="30"/>
        <v>41031.208333333336</v>
      </c>
      <c r="T473" s="7">
        <f t="shared" si="31"/>
        <v>41031.208333333336</v>
      </c>
    </row>
    <row r="474" spans="1:20" x14ac:dyDescent="0.25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s="5" t="s">
        <v>2033</v>
      </c>
      <c r="R474" s="5" t="s">
        <v>2034</v>
      </c>
      <c r="S474" s="7">
        <f t="shared" si="30"/>
        <v>43535.208333333328</v>
      </c>
      <c r="T474" s="7">
        <f t="shared" si="31"/>
        <v>43589.208333333328</v>
      </c>
    </row>
    <row r="475" spans="1:20" x14ac:dyDescent="0.25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s="5" t="s">
        <v>2033</v>
      </c>
      <c r="R475" s="5" t="s">
        <v>2041</v>
      </c>
      <c r="S475" s="7">
        <f t="shared" si="30"/>
        <v>43277.208333333328</v>
      </c>
      <c r="T475" s="7">
        <f t="shared" si="31"/>
        <v>43278.208333333328</v>
      </c>
    </row>
    <row r="476" spans="1:20" x14ac:dyDescent="0.25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s="5" t="s">
        <v>2039</v>
      </c>
      <c r="R476" s="5" t="s">
        <v>2058</v>
      </c>
      <c r="S476" s="7">
        <f t="shared" si="30"/>
        <v>41989.25</v>
      </c>
      <c r="T476" s="7">
        <f t="shared" si="31"/>
        <v>41990.25</v>
      </c>
    </row>
    <row r="477" spans="1:20" x14ac:dyDescent="0.25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s="5" t="s">
        <v>2045</v>
      </c>
      <c r="R477" s="5" t="s">
        <v>2057</v>
      </c>
      <c r="S477" s="7">
        <f t="shared" si="30"/>
        <v>41450.208333333336</v>
      </c>
      <c r="T477" s="7">
        <f t="shared" si="31"/>
        <v>41454.208333333336</v>
      </c>
    </row>
    <row r="478" spans="1:20" x14ac:dyDescent="0.25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s="5" t="s">
        <v>2045</v>
      </c>
      <c r="R478" s="5" t="s">
        <v>2051</v>
      </c>
      <c r="S478" s="7">
        <f t="shared" si="30"/>
        <v>43322.208333333328</v>
      </c>
      <c r="T478" s="7">
        <f t="shared" si="31"/>
        <v>43328.208333333328</v>
      </c>
    </row>
    <row r="479" spans="1:20" x14ac:dyDescent="0.25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s="5" t="s">
        <v>2039</v>
      </c>
      <c r="R479" s="5" t="s">
        <v>2061</v>
      </c>
      <c r="S479" s="7">
        <f t="shared" si="30"/>
        <v>40720.208333333336</v>
      </c>
      <c r="T479" s="7">
        <f t="shared" si="31"/>
        <v>40747.208333333336</v>
      </c>
    </row>
    <row r="480" spans="1:20" x14ac:dyDescent="0.25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s="5" t="s">
        <v>2035</v>
      </c>
      <c r="R480" s="5" t="s">
        <v>2044</v>
      </c>
      <c r="S480" s="7">
        <f t="shared" si="30"/>
        <v>42072.208333333328</v>
      </c>
      <c r="T480" s="7">
        <f t="shared" si="31"/>
        <v>42084.208333333328</v>
      </c>
    </row>
    <row r="481" spans="1:20" x14ac:dyDescent="0.25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s="5" t="s">
        <v>2031</v>
      </c>
      <c r="R481" s="5" t="s">
        <v>2032</v>
      </c>
      <c r="S481" s="7">
        <f t="shared" si="30"/>
        <v>42945.208333333328</v>
      </c>
      <c r="T481" s="7">
        <f t="shared" si="31"/>
        <v>42947.208333333328</v>
      </c>
    </row>
    <row r="482" spans="1:20" x14ac:dyDescent="0.25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s="5" t="s">
        <v>2052</v>
      </c>
      <c r="R482" s="5" t="s">
        <v>2053</v>
      </c>
      <c r="S482" s="7">
        <f t="shared" si="30"/>
        <v>40248.25</v>
      </c>
      <c r="T482" s="7">
        <f t="shared" si="31"/>
        <v>40257.208333333336</v>
      </c>
    </row>
    <row r="483" spans="1:20" x14ac:dyDescent="0.25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s="5" t="s">
        <v>2037</v>
      </c>
      <c r="R483" s="5" t="s">
        <v>2038</v>
      </c>
      <c r="S483" s="7">
        <f t="shared" si="30"/>
        <v>41913.208333333336</v>
      </c>
      <c r="T483" s="7">
        <f t="shared" si="31"/>
        <v>41955.25</v>
      </c>
    </row>
    <row r="484" spans="1:20" x14ac:dyDescent="0.25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s="5" t="s">
        <v>2045</v>
      </c>
      <c r="R484" s="5" t="s">
        <v>2051</v>
      </c>
      <c r="S484" s="7">
        <f t="shared" si="30"/>
        <v>40963.25</v>
      </c>
      <c r="T484" s="7">
        <f t="shared" si="31"/>
        <v>40974.25</v>
      </c>
    </row>
    <row r="485" spans="1:20" x14ac:dyDescent="0.25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s="5" t="s">
        <v>2037</v>
      </c>
      <c r="R485" s="5" t="s">
        <v>2038</v>
      </c>
      <c r="S485" s="7">
        <f t="shared" si="30"/>
        <v>43811.25</v>
      </c>
      <c r="T485" s="7">
        <f t="shared" si="31"/>
        <v>43818.25</v>
      </c>
    </row>
    <row r="486" spans="1:20" x14ac:dyDescent="0.25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s="5" t="s">
        <v>2031</v>
      </c>
      <c r="R486" s="5" t="s">
        <v>2032</v>
      </c>
      <c r="S486" s="7">
        <f t="shared" si="30"/>
        <v>41855.208333333336</v>
      </c>
      <c r="T486" s="7">
        <f t="shared" si="31"/>
        <v>41904.208333333336</v>
      </c>
    </row>
    <row r="487" spans="1:20" x14ac:dyDescent="0.25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s="5" t="s">
        <v>2037</v>
      </c>
      <c r="R487" s="5" t="s">
        <v>2038</v>
      </c>
      <c r="S487" s="7">
        <f t="shared" si="30"/>
        <v>43626.208333333328</v>
      </c>
      <c r="T487" s="7">
        <f t="shared" si="31"/>
        <v>43667.208333333328</v>
      </c>
    </row>
    <row r="488" spans="1:20" x14ac:dyDescent="0.25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s="5" t="s">
        <v>2045</v>
      </c>
      <c r="R488" s="5" t="s">
        <v>2057</v>
      </c>
      <c r="S488" s="7">
        <f t="shared" si="30"/>
        <v>43168.25</v>
      </c>
      <c r="T488" s="7">
        <f t="shared" si="31"/>
        <v>43183.208333333328</v>
      </c>
    </row>
    <row r="489" spans="1:20" x14ac:dyDescent="0.25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s="5" t="s">
        <v>2037</v>
      </c>
      <c r="R489" s="5" t="s">
        <v>2038</v>
      </c>
      <c r="S489" s="7">
        <f t="shared" si="30"/>
        <v>42845.208333333328</v>
      </c>
      <c r="T489" s="7">
        <f t="shared" si="31"/>
        <v>42878.208333333328</v>
      </c>
    </row>
    <row r="490" spans="1:20" x14ac:dyDescent="0.25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s="5" t="s">
        <v>2037</v>
      </c>
      <c r="R490" s="5" t="s">
        <v>2038</v>
      </c>
      <c r="S490" s="7">
        <f t="shared" si="30"/>
        <v>42403.25</v>
      </c>
      <c r="T490" s="7">
        <f t="shared" si="31"/>
        <v>42420.25</v>
      </c>
    </row>
    <row r="491" spans="1:20" x14ac:dyDescent="0.25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s="5" t="s">
        <v>2035</v>
      </c>
      <c r="R491" s="5" t="s">
        <v>2044</v>
      </c>
      <c r="S491" s="7">
        <f t="shared" si="30"/>
        <v>40406.208333333336</v>
      </c>
      <c r="T491" s="7">
        <f t="shared" si="31"/>
        <v>40411.208333333336</v>
      </c>
    </row>
    <row r="492" spans="1:20" x14ac:dyDescent="0.25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s="5" t="s">
        <v>2062</v>
      </c>
      <c r="R492" s="5" t="s">
        <v>2063</v>
      </c>
      <c r="S492" s="7">
        <f t="shared" si="30"/>
        <v>43786.25</v>
      </c>
      <c r="T492" s="7">
        <f t="shared" si="31"/>
        <v>43793.25</v>
      </c>
    </row>
    <row r="493" spans="1:20" x14ac:dyDescent="0.25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s="5" t="s">
        <v>2031</v>
      </c>
      <c r="R493" s="5" t="s">
        <v>2032</v>
      </c>
      <c r="S493" s="7">
        <f t="shared" si="30"/>
        <v>41456.208333333336</v>
      </c>
      <c r="T493" s="7">
        <f t="shared" si="31"/>
        <v>41482.208333333336</v>
      </c>
    </row>
    <row r="494" spans="1:20" x14ac:dyDescent="0.25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s="5" t="s">
        <v>2039</v>
      </c>
      <c r="R494" s="5" t="s">
        <v>2050</v>
      </c>
      <c r="S494" s="7">
        <f t="shared" si="30"/>
        <v>40336.208333333336</v>
      </c>
      <c r="T494" s="7">
        <f t="shared" si="31"/>
        <v>40371.208333333336</v>
      </c>
    </row>
    <row r="495" spans="1:20" x14ac:dyDescent="0.25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s="5" t="s">
        <v>2052</v>
      </c>
      <c r="R495" s="5" t="s">
        <v>2053</v>
      </c>
      <c r="S495" s="7">
        <f t="shared" si="30"/>
        <v>43645.208333333328</v>
      </c>
      <c r="T495" s="7">
        <f t="shared" si="31"/>
        <v>43658.208333333328</v>
      </c>
    </row>
    <row r="496" spans="1:20" x14ac:dyDescent="0.25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s="5" t="s">
        <v>2035</v>
      </c>
      <c r="R496" s="5" t="s">
        <v>2044</v>
      </c>
      <c r="S496" s="7">
        <f t="shared" si="30"/>
        <v>40990.208333333336</v>
      </c>
      <c r="T496" s="7">
        <f t="shared" si="31"/>
        <v>40991.208333333336</v>
      </c>
    </row>
    <row r="497" spans="1:20" x14ac:dyDescent="0.25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s="5" t="s">
        <v>2037</v>
      </c>
      <c r="R497" s="5" t="s">
        <v>2038</v>
      </c>
      <c r="S497" s="7">
        <f t="shared" si="30"/>
        <v>41800.208333333336</v>
      </c>
      <c r="T497" s="7">
        <f t="shared" si="31"/>
        <v>41804.208333333336</v>
      </c>
    </row>
    <row r="498" spans="1:20" x14ac:dyDescent="0.25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s="5" t="s">
        <v>2039</v>
      </c>
      <c r="R498" s="5" t="s">
        <v>2047</v>
      </c>
      <c r="S498" s="7">
        <f t="shared" si="30"/>
        <v>42876.208333333328</v>
      </c>
      <c r="T498" s="7">
        <f t="shared" si="31"/>
        <v>42893.208333333328</v>
      </c>
    </row>
    <row r="499" spans="1:20" x14ac:dyDescent="0.25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s="5" t="s">
        <v>2035</v>
      </c>
      <c r="R499" s="5" t="s">
        <v>2044</v>
      </c>
      <c r="S499" s="7">
        <f t="shared" si="30"/>
        <v>42724.25</v>
      </c>
      <c r="T499" s="7">
        <f t="shared" si="31"/>
        <v>42724.25</v>
      </c>
    </row>
    <row r="500" spans="1:20" x14ac:dyDescent="0.25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s="5" t="s">
        <v>2035</v>
      </c>
      <c r="R500" s="5" t="s">
        <v>2036</v>
      </c>
      <c r="S500" s="7">
        <f t="shared" si="30"/>
        <v>42005.25</v>
      </c>
      <c r="T500" s="7">
        <f t="shared" si="31"/>
        <v>42007.25</v>
      </c>
    </row>
    <row r="501" spans="1:20" x14ac:dyDescent="0.25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s="5" t="s">
        <v>2039</v>
      </c>
      <c r="R501" s="5" t="s">
        <v>2040</v>
      </c>
      <c r="S501" s="7">
        <f t="shared" si="30"/>
        <v>42444.208333333328</v>
      </c>
      <c r="T501" s="7">
        <f t="shared" si="31"/>
        <v>42449.208333333328</v>
      </c>
    </row>
    <row r="502" spans="1:20" x14ac:dyDescent="0.25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s="5" t="s">
        <v>2037</v>
      </c>
      <c r="R502" s="5" t="s">
        <v>2038</v>
      </c>
      <c r="S502" s="7">
        <f t="shared" si="30"/>
        <v>41395.208333333336</v>
      </c>
      <c r="T502" s="7">
        <f t="shared" si="31"/>
        <v>41423.208333333336</v>
      </c>
    </row>
    <row r="503" spans="1:20" x14ac:dyDescent="0.25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s="5" t="s">
        <v>2039</v>
      </c>
      <c r="R503" s="5" t="s">
        <v>2040</v>
      </c>
      <c r="S503" s="7">
        <f t="shared" si="30"/>
        <v>41345.208333333336</v>
      </c>
      <c r="T503" s="7">
        <f t="shared" si="31"/>
        <v>41347.208333333336</v>
      </c>
    </row>
    <row r="504" spans="1:20" x14ac:dyDescent="0.25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s="5" t="s">
        <v>2048</v>
      </c>
      <c r="R504" s="5" t="s">
        <v>2049</v>
      </c>
      <c r="S504" s="7">
        <f t="shared" si="30"/>
        <v>41117.208333333336</v>
      </c>
      <c r="T504" s="7">
        <f t="shared" si="31"/>
        <v>41146.208333333336</v>
      </c>
    </row>
    <row r="505" spans="1:20" x14ac:dyDescent="0.25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s="5" t="s">
        <v>2039</v>
      </c>
      <c r="R505" s="5" t="s">
        <v>2042</v>
      </c>
      <c r="S505" s="7">
        <f t="shared" si="30"/>
        <v>42186.208333333328</v>
      </c>
      <c r="T505" s="7">
        <f t="shared" si="31"/>
        <v>42206.208333333328</v>
      </c>
    </row>
    <row r="506" spans="1:20" x14ac:dyDescent="0.25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s="5" t="s">
        <v>2033</v>
      </c>
      <c r="R506" s="5" t="s">
        <v>2034</v>
      </c>
      <c r="S506" s="7">
        <f t="shared" si="30"/>
        <v>42142.208333333328</v>
      </c>
      <c r="T506" s="7">
        <f t="shared" si="31"/>
        <v>42143.208333333328</v>
      </c>
    </row>
    <row r="507" spans="1:20" x14ac:dyDescent="0.25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s="5" t="s">
        <v>2045</v>
      </c>
      <c r="R507" s="5" t="s">
        <v>2054</v>
      </c>
      <c r="S507" s="7">
        <f t="shared" si="30"/>
        <v>41341.25</v>
      </c>
      <c r="T507" s="7">
        <f t="shared" si="31"/>
        <v>41383.208333333336</v>
      </c>
    </row>
    <row r="508" spans="1:20" x14ac:dyDescent="0.25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s="5" t="s">
        <v>2037</v>
      </c>
      <c r="R508" s="5" t="s">
        <v>2038</v>
      </c>
      <c r="S508" s="7">
        <f t="shared" si="30"/>
        <v>43062.25</v>
      </c>
      <c r="T508" s="7">
        <f t="shared" si="31"/>
        <v>43079.25</v>
      </c>
    </row>
    <row r="509" spans="1:20" x14ac:dyDescent="0.25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s="5" t="s">
        <v>2035</v>
      </c>
      <c r="R509" s="5" t="s">
        <v>2036</v>
      </c>
      <c r="S509" s="7">
        <f t="shared" si="30"/>
        <v>41373.208333333336</v>
      </c>
      <c r="T509" s="7">
        <f t="shared" si="31"/>
        <v>41422.208333333336</v>
      </c>
    </row>
    <row r="510" spans="1:20" x14ac:dyDescent="0.25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s="5" t="s">
        <v>2037</v>
      </c>
      <c r="R510" s="5" t="s">
        <v>2038</v>
      </c>
      <c r="S510" s="7">
        <f t="shared" si="30"/>
        <v>43310.208333333328</v>
      </c>
      <c r="T510" s="7">
        <f t="shared" si="31"/>
        <v>43331.208333333328</v>
      </c>
    </row>
    <row r="511" spans="1:20" x14ac:dyDescent="0.25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s="5" t="s">
        <v>2037</v>
      </c>
      <c r="R511" s="5" t="s">
        <v>2038</v>
      </c>
      <c r="S511" s="7">
        <f t="shared" si="30"/>
        <v>41034.208333333336</v>
      </c>
      <c r="T511" s="7">
        <f t="shared" si="31"/>
        <v>41044.208333333336</v>
      </c>
    </row>
    <row r="512" spans="1:20" x14ac:dyDescent="0.25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s="5" t="s">
        <v>2039</v>
      </c>
      <c r="R512" s="5" t="s">
        <v>2042</v>
      </c>
      <c r="S512" s="7">
        <f t="shared" si="30"/>
        <v>43251.208333333328</v>
      </c>
      <c r="T512" s="7">
        <f t="shared" si="31"/>
        <v>43275.208333333328</v>
      </c>
    </row>
    <row r="513" spans="1:20" x14ac:dyDescent="0.25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s="5" t="s">
        <v>2037</v>
      </c>
      <c r="R513" s="5" t="s">
        <v>2038</v>
      </c>
      <c r="S513" s="7">
        <f t="shared" si="30"/>
        <v>43671.208333333328</v>
      </c>
      <c r="T513" s="7">
        <f t="shared" si="31"/>
        <v>43681.208333333328</v>
      </c>
    </row>
    <row r="514" spans="1:20" x14ac:dyDescent="0.25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>
        <f t="shared" ref="F514:F577" si="32">ROUND(((E514/D514)*100),0)</f>
        <v>139</v>
      </c>
      <c r="G514" t="s">
        <v>20</v>
      </c>
      <c r="H514">
        <v>239</v>
      </c>
      <c r="I514">
        <f t="shared" ref="I514:I577" si="33">IFERROR((ROUND((E514/H514),2)),0)</f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s="5" t="s">
        <v>2048</v>
      </c>
      <c r="R514" s="5" t="s">
        <v>2049</v>
      </c>
      <c r="S514" s="7">
        <f t="shared" si="30"/>
        <v>41825.208333333336</v>
      </c>
      <c r="T514" s="7">
        <f t="shared" si="31"/>
        <v>41826.208333333336</v>
      </c>
    </row>
    <row r="515" spans="1:20" x14ac:dyDescent="0.25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>
        <f t="shared" si="32"/>
        <v>39</v>
      </c>
      <c r="G515" t="s">
        <v>74</v>
      </c>
      <c r="H515">
        <v>35</v>
      </c>
      <c r="I515">
        <f t="shared" si="33"/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s="5" t="s">
        <v>2039</v>
      </c>
      <c r="R515" s="5" t="s">
        <v>2058</v>
      </c>
      <c r="S515" s="7">
        <f t="shared" ref="S515:S578" si="34">((L515/86400)+DATE(1970,1,1))</f>
        <v>40430.208333333336</v>
      </c>
      <c r="T515" s="7">
        <f t="shared" ref="T515:T578" si="35">((M515/86400)+DATE(1970,1,1))</f>
        <v>40432.208333333336</v>
      </c>
    </row>
    <row r="516" spans="1:20" x14ac:dyDescent="0.25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s="5" t="s">
        <v>2033</v>
      </c>
      <c r="R516" s="5" t="s">
        <v>2034</v>
      </c>
      <c r="S516" s="7">
        <f t="shared" si="34"/>
        <v>41614.25</v>
      </c>
      <c r="T516" s="7">
        <f t="shared" si="35"/>
        <v>41619.25</v>
      </c>
    </row>
    <row r="517" spans="1:20" x14ac:dyDescent="0.25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s="5" t="s">
        <v>2037</v>
      </c>
      <c r="R517" s="5" t="s">
        <v>2038</v>
      </c>
      <c r="S517" s="7">
        <f t="shared" si="34"/>
        <v>40900.25</v>
      </c>
      <c r="T517" s="7">
        <f t="shared" si="35"/>
        <v>40902.25</v>
      </c>
    </row>
    <row r="518" spans="1:20" x14ac:dyDescent="0.25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s="5" t="s">
        <v>2045</v>
      </c>
      <c r="R518" s="5" t="s">
        <v>2046</v>
      </c>
      <c r="S518" s="7">
        <f t="shared" si="34"/>
        <v>40396.208333333336</v>
      </c>
      <c r="T518" s="7">
        <f t="shared" si="35"/>
        <v>40434.208333333336</v>
      </c>
    </row>
    <row r="519" spans="1:20" x14ac:dyDescent="0.25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s="5" t="s">
        <v>2031</v>
      </c>
      <c r="R519" s="5" t="s">
        <v>2032</v>
      </c>
      <c r="S519" s="7">
        <f t="shared" si="34"/>
        <v>42860.208333333328</v>
      </c>
      <c r="T519" s="7">
        <f t="shared" si="35"/>
        <v>42865.208333333328</v>
      </c>
    </row>
    <row r="520" spans="1:20" x14ac:dyDescent="0.25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s="5" t="s">
        <v>2039</v>
      </c>
      <c r="R520" s="5" t="s">
        <v>2047</v>
      </c>
      <c r="S520" s="7">
        <f t="shared" si="34"/>
        <v>43154.25</v>
      </c>
      <c r="T520" s="7">
        <f t="shared" si="35"/>
        <v>43156.25</v>
      </c>
    </row>
    <row r="521" spans="1:20" x14ac:dyDescent="0.25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s="5" t="s">
        <v>2033</v>
      </c>
      <c r="R521" s="5" t="s">
        <v>2034</v>
      </c>
      <c r="S521" s="7">
        <f t="shared" si="34"/>
        <v>42012.25</v>
      </c>
      <c r="T521" s="7">
        <f t="shared" si="35"/>
        <v>42026.25</v>
      </c>
    </row>
    <row r="522" spans="1:20" x14ac:dyDescent="0.25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s="5" t="s">
        <v>2037</v>
      </c>
      <c r="R522" s="5" t="s">
        <v>2038</v>
      </c>
      <c r="S522" s="7">
        <f t="shared" si="34"/>
        <v>43574.208333333328</v>
      </c>
      <c r="T522" s="7">
        <f t="shared" si="35"/>
        <v>43577.208333333328</v>
      </c>
    </row>
    <row r="523" spans="1:20" x14ac:dyDescent="0.25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s="5" t="s">
        <v>2039</v>
      </c>
      <c r="R523" s="5" t="s">
        <v>2042</v>
      </c>
      <c r="S523" s="7">
        <f t="shared" si="34"/>
        <v>42605.208333333328</v>
      </c>
      <c r="T523" s="7">
        <f t="shared" si="35"/>
        <v>42611.208333333328</v>
      </c>
    </row>
    <row r="524" spans="1:20" x14ac:dyDescent="0.25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s="5" t="s">
        <v>2039</v>
      </c>
      <c r="R524" s="5" t="s">
        <v>2050</v>
      </c>
      <c r="S524" s="7">
        <f t="shared" si="34"/>
        <v>41093.208333333336</v>
      </c>
      <c r="T524" s="7">
        <f t="shared" si="35"/>
        <v>41105.208333333336</v>
      </c>
    </row>
    <row r="525" spans="1:20" x14ac:dyDescent="0.25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s="5" t="s">
        <v>2039</v>
      </c>
      <c r="R525" s="5" t="s">
        <v>2050</v>
      </c>
      <c r="S525" s="7">
        <f t="shared" si="34"/>
        <v>40241.25</v>
      </c>
      <c r="T525" s="7">
        <f t="shared" si="35"/>
        <v>40246.25</v>
      </c>
    </row>
    <row r="526" spans="1:20" x14ac:dyDescent="0.25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s="5" t="s">
        <v>2037</v>
      </c>
      <c r="R526" s="5" t="s">
        <v>2038</v>
      </c>
      <c r="S526" s="7">
        <f t="shared" si="34"/>
        <v>40294.208333333336</v>
      </c>
      <c r="T526" s="7">
        <f t="shared" si="35"/>
        <v>40307.208333333336</v>
      </c>
    </row>
    <row r="527" spans="1:20" x14ac:dyDescent="0.25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s="5" t="s">
        <v>2035</v>
      </c>
      <c r="R527" s="5" t="s">
        <v>2044</v>
      </c>
      <c r="S527" s="7">
        <f t="shared" si="34"/>
        <v>40505.25</v>
      </c>
      <c r="T527" s="7">
        <f t="shared" si="35"/>
        <v>40509.25</v>
      </c>
    </row>
    <row r="528" spans="1:20" x14ac:dyDescent="0.25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s="5" t="s">
        <v>2037</v>
      </c>
      <c r="R528" s="5" t="s">
        <v>2038</v>
      </c>
      <c r="S528" s="7">
        <f t="shared" si="34"/>
        <v>42364.25</v>
      </c>
      <c r="T528" s="7">
        <f t="shared" si="35"/>
        <v>42401.25</v>
      </c>
    </row>
    <row r="529" spans="1:20" x14ac:dyDescent="0.25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s="5" t="s">
        <v>2039</v>
      </c>
      <c r="R529" s="5" t="s">
        <v>2047</v>
      </c>
      <c r="S529" s="7">
        <f t="shared" si="34"/>
        <v>42405.25</v>
      </c>
      <c r="T529" s="7">
        <f t="shared" si="35"/>
        <v>42441.25</v>
      </c>
    </row>
    <row r="530" spans="1:20" x14ac:dyDescent="0.25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s="5" t="s">
        <v>2033</v>
      </c>
      <c r="R530" s="5" t="s">
        <v>2043</v>
      </c>
      <c r="S530" s="7">
        <f t="shared" si="34"/>
        <v>41601.25</v>
      </c>
      <c r="T530" s="7">
        <f t="shared" si="35"/>
        <v>41646.25</v>
      </c>
    </row>
    <row r="531" spans="1:20" x14ac:dyDescent="0.25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s="5" t="s">
        <v>2048</v>
      </c>
      <c r="R531" s="5" t="s">
        <v>2049</v>
      </c>
      <c r="S531" s="7">
        <f t="shared" si="34"/>
        <v>41769.208333333336</v>
      </c>
      <c r="T531" s="7">
        <f t="shared" si="35"/>
        <v>41797.208333333336</v>
      </c>
    </row>
    <row r="532" spans="1:20" x14ac:dyDescent="0.25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s="5" t="s">
        <v>2045</v>
      </c>
      <c r="R532" s="5" t="s">
        <v>2051</v>
      </c>
      <c r="S532" s="7">
        <f t="shared" si="34"/>
        <v>40421.208333333336</v>
      </c>
      <c r="T532" s="7">
        <f t="shared" si="35"/>
        <v>40435.208333333336</v>
      </c>
    </row>
    <row r="533" spans="1:20" x14ac:dyDescent="0.25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s="5" t="s">
        <v>2048</v>
      </c>
      <c r="R533" s="5" t="s">
        <v>2049</v>
      </c>
      <c r="S533" s="7">
        <f t="shared" si="34"/>
        <v>41589.25</v>
      </c>
      <c r="T533" s="7">
        <f t="shared" si="35"/>
        <v>41645.25</v>
      </c>
    </row>
    <row r="534" spans="1:20" x14ac:dyDescent="0.25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s="5" t="s">
        <v>2037</v>
      </c>
      <c r="R534" s="5" t="s">
        <v>2038</v>
      </c>
      <c r="S534" s="7">
        <f t="shared" si="34"/>
        <v>43125.25</v>
      </c>
      <c r="T534" s="7">
        <f t="shared" si="35"/>
        <v>43126.25</v>
      </c>
    </row>
    <row r="535" spans="1:20" x14ac:dyDescent="0.25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s="5" t="s">
        <v>2033</v>
      </c>
      <c r="R535" s="5" t="s">
        <v>2043</v>
      </c>
      <c r="S535" s="7">
        <f t="shared" si="34"/>
        <v>41479.208333333336</v>
      </c>
      <c r="T535" s="7">
        <f t="shared" si="35"/>
        <v>41515.208333333336</v>
      </c>
    </row>
    <row r="536" spans="1:20" x14ac:dyDescent="0.25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s="5" t="s">
        <v>2039</v>
      </c>
      <c r="R536" s="5" t="s">
        <v>2042</v>
      </c>
      <c r="S536" s="7">
        <f t="shared" si="34"/>
        <v>43329.208333333328</v>
      </c>
      <c r="T536" s="7">
        <f t="shared" si="35"/>
        <v>43330.208333333328</v>
      </c>
    </row>
    <row r="537" spans="1:20" x14ac:dyDescent="0.25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s="5" t="s">
        <v>2037</v>
      </c>
      <c r="R537" s="5" t="s">
        <v>2038</v>
      </c>
      <c r="S537" s="7">
        <f t="shared" si="34"/>
        <v>43259.208333333328</v>
      </c>
      <c r="T537" s="7">
        <f t="shared" si="35"/>
        <v>43261.208333333328</v>
      </c>
    </row>
    <row r="538" spans="1:20" x14ac:dyDescent="0.25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s="5" t="s">
        <v>2045</v>
      </c>
      <c r="R538" s="5" t="s">
        <v>2051</v>
      </c>
      <c r="S538" s="7">
        <f t="shared" si="34"/>
        <v>40414.208333333336</v>
      </c>
      <c r="T538" s="7">
        <f t="shared" si="35"/>
        <v>40440.208333333336</v>
      </c>
    </row>
    <row r="539" spans="1:20" x14ac:dyDescent="0.25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s="5" t="s">
        <v>2039</v>
      </c>
      <c r="R539" s="5" t="s">
        <v>2040</v>
      </c>
      <c r="S539" s="7">
        <f t="shared" si="34"/>
        <v>43342.208333333328</v>
      </c>
      <c r="T539" s="7">
        <f t="shared" si="35"/>
        <v>43365.208333333328</v>
      </c>
    </row>
    <row r="540" spans="1:20" x14ac:dyDescent="0.25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s="5" t="s">
        <v>2048</v>
      </c>
      <c r="R540" s="5" t="s">
        <v>2059</v>
      </c>
      <c r="S540" s="7">
        <f t="shared" si="34"/>
        <v>41539.208333333336</v>
      </c>
      <c r="T540" s="7">
        <f t="shared" si="35"/>
        <v>41555.208333333336</v>
      </c>
    </row>
    <row r="541" spans="1:20" x14ac:dyDescent="0.25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s="5" t="s">
        <v>2031</v>
      </c>
      <c r="R541" s="5" t="s">
        <v>2032</v>
      </c>
      <c r="S541" s="7">
        <f t="shared" si="34"/>
        <v>43647.208333333328</v>
      </c>
      <c r="T541" s="7">
        <f t="shared" si="35"/>
        <v>43653.208333333328</v>
      </c>
    </row>
    <row r="542" spans="1:20" x14ac:dyDescent="0.25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s="5" t="s">
        <v>2052</v>
      </c>
      <c r="R542" s="5" t="s">
        <v>2053</v>
      </c>
      <c r="S542" s="7">
        <f t="shared" si="34"/>
        <v>43225.208333333328</v>
      </c>
      <c r="T542" s="7">
        <f t="shared" si="35"/>
        <v>43247.208333333328</v>
      </c>
    </row>
    <row r="543" spans="1:20" x14ac:dyDescent="0.25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s="5" t="s">
        <v>2048</v>
      </c>
      <c r="R543" s="5" t="s">
        <v>2059</v>
      </c>
      <c r="S543" s="7">
        <f t="shared" si="34"/>
        <v>42165.208333333328</v>
      </c>
      <c r="T543" s="7">
        <f t="shared" si="35"/>
        <v>42191.208333333328</v>
      </c>
    </row>
    <row r="544" spans="1:20" x14ac:dyDescent="0.25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s="5" t="s">
        <v>2033</v>
      </c>
      <c r="R544" s="5" t="s">
        <v>2043</v>
      </c>
      <c r="S544" s="7">
        <f t="shared" si="34"/>
        <v>42391.25</v>
      </c>
      <c r="T544" s="7">
        <f t="shared" si="35"/>
        <v>42421.25</v>
      </c>
    </row>
    <row r="545" spans="1:20" x14ac:dyDescent="0.25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s="5" t="s">
        <v>2048</v>
      </c>
      <c r="R545" s="5" t="s">
        <v>2049</v>
      </c>
      <c r="S545" s="7">
        <f t="shared" si="34"/>
        <v>41528.208333333336</v>
      </c>
      <c r="T545" s="7">
        <f t="shared" si="35"/>
        <v>41543.208333333336</v>
      </c>
    </row>
    <row r="546" spans="1:20" x14ac:dyDescent="0.25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s="5" t="s">
        <v>2033</v>
      </c>
      <c r="R546" s="5" t="s">
        <v>2034</v>
      </c>
      <c r="S546" s="7">
        <f t="shared" si="34"/>
        <v>42377.25</v>
      </c>
      <c r="T546" s="7">
        <f t="shared" si="35"/>
        <v>42390.25</v>
      </c>
    </row>
    <row r="547" spans="1:20" x14ac:dyDescent="0.25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s="5" t="s">
        <v>2037</v>
      </c>
      <c r="R547" s="5" t="s">
        <v>2038</v>
      </c>
      <c r="S547" s="7">
        <f t="shared" si="34"/>
        <v>43824.25</v>
      </c>
      <c r="T547" s="7">
        <f t="shared" si="35"/>
        <v>43844.25</v>
      </c>
    </row>
    <row r="548" spans="1:20" x14ac:dyDescent="0.25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s="5" t="s">
        <v>2037</v>
      </c>
      <c r="R548" s="5" t="s">
        <v>2038</v>
      </c>
      <c r="S548" s="7">
        <f t="shared" si="34"/>
        <v>43360.208333333328</v>
      </c>
      <c r="T548" s="7">
        <f t="shared" si="35"/>
        <v>43363.208333333328</v>
      </c>
    </row>
    <row r="549" spans="1:20" x14ac:dyDescent="0.25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s="5" t="s">
        <v>2039</v>
      </c>
      <c r="R549" s="5" t="s">
        <v>2042</v>
      </c>
      <c r="S549" s="7">
        <f t="shared" si="34"/>
        <v>42029.25</v>
      </c>
      <c r="T549" s="7">
        <f t="shared" si="35"/>
        <v>42041.25</v>
      </c>
    </row>
    <row r="550" spans="1:20" x14ac:dyDescent="0.25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s="5" t="s">
        <v>2037</v>
      </c>
      <c r="R550" s="5" t="s">
        <v>2038</v>
      </c>
      <c r="S550" s="7">
        <f t="shared" si="34"/>
        <v>42461.208333333328</v>
      </c>
      <c r="T550" s="7">
        <f t="shared" si="35"/>
        <v>42474.208333333328</v>
      </c>
    </row>
    <row r="551" spans="1:20" x14ac:dyDescent="0.25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s="5" t="s">
        <v>2035</v>
      </c>
      <c r="R551" s="5" t="s">
        <v>2044</v>
      </c>
      <c r="S551" s="7">
        <f t="shared" si="34"/>
        <v>41422.208333333336</v>
      </c>
      <c r="T551" s="7">
        <f t="shared" si="35"/>
        <v>41431.208333333336</v>
      </c>
    </row>
    <row r="552" spans="1:20" x14ac:dyDescent="0.25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s="5" t="s">
        <v>2033</v>
      </c>
      <c r="R552" s="5" t="s">
        <v>2043</v>
      </c>
      <c r="S552" s="7">
        <f t="shared" si="34"/>
        <v>40968.25</v>
      </c>
      <c r="T552" s="7">
        <f t="shared" si="35"/>
        <v>40989.208333333336</v>
      </c>
    </row>
    <row r="553" spans="1:20" x14ac:dyDescent="0.25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s="5" t="s">
        <v>2035</v>
      </c>
      <c r="R553" s="5" t="s">
        <v>2036</v>
      </c>
      <c r="S553" s="7">
        <f t="shared" si="34"/>
        <v>41993.25</v>
      </c>
      <c r="T553" s="7">
        <f t="shared" si="35"/>
        <v>42033.25</v>
      </c>
    </row>
    <row r="554" spans="1:20" x14ac:dyDescent="0.25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s="5" t="s">
        <v>2037</v>
      </c>
      <c r="R554" s="5" t="s">
        <v>2038</v>
      </c>
      <c r="S554" s="7">
        <f t="shared" si="34"/>
        <v>42700.25</v>
      </c>
      <c r="T554" s="7">
        <f t="shared" si="35"/>
        <v>42702.25</v>
      </c>
    </row>
    <row r="555" spans="1:20" x14ac:dyDescent="0.25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s="5" t="s">
        <v>2033</v>
      </c>
      <c r="R555" s="5" t="s">
        <v>2034</v>
      </c>
      <c r="S555" s="7">
        <f t="shared" si="34"/>
        <v>40545.25</v>
      </c>
      <c r="T555" s="7">
        <f t="shared" si="35"/>
        <v>40546.25</v>
      </c>
    </row>
    <row r="556" spans="1:20" x14ac:dyDescent="0.25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s="5" t="s">
        <v>2033</v>
      </c>
      <c r="R556" s="5" t="s">
        <v>2043</v>
      </c>
      <c r="S556" s="7">
        <f t="shared" si="34"/>
        <v>42723.25</v>
      </c>
      <c r="T556" s="7">
        <f t="shared" si="35"/>
        <v>42729.25</v>
      </c>
    </row>
    <row r="557" spans="1:20" x14ac:dyDescent="0.25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s="5" t="s">
        <v>2033</v>
      </c>
      <c r="R557" s="5" t="s">
        <v>2034</v>
      </c>
      <c r="S557" s="7">
        <f t="shared" si="34"/>
        <v>41731.208333333336</v>
      </c>
      <c r="T557" s="7">
        <f t="shared" si="35"/>
        <v>41762.208333333336</v>
      </c>
    </row>
    <row r="558" spans="1:20" x14ac:dyDescent="0.25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s="5" t="s">
        <v>2045</v>
      </c>
      <c r="R558" s="5" t="s">
        <v>2057</v>
      </c>
      <c r="S558" s="7">
        <f t="shared" si="34"/>
        <v>40792.208333333336</v>
      </c>
      <c r="T558" s="7">
        <f t="shared" si="35"/>
        <v>40799.208333333336</v>
      </c>
    </row>
    <row r="559" spans="1:20" x14ac:dyDescent="0.25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s="5" t="s">
        <v>2039</v>
      </c>
      <c r="R559" s="5" t="s">
        <v>2061</v>
      </c>
      <c r="S559" s="7">
        <f t="shared" si="34"/>
        <v>42279.208333333328</v>
      </c>
      <c r="T559" s="7">
        <f t="shared" si="35"/>
        <v>42282.208333333328</v>
      </c>
    </row>
    <row r="560" spans="1:20" x14ac:dyDescent="0.25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s="5" t="s">
        <v>2037</v>
      </c>
      <c r="R560" s="5" t="s">
        <v>2038</v>
      </c>
      <c r="S560" s="7">
        <f t="shared" si="34"/>
        <v>42424.25</v>
      </c>
      <c r="T560" s="7">
        <f t="shared" si="35"/>
        <v>42467.208333333328</v>
      </c>
    </row>
    <row r="561" spans="1:20" x14ac:dyDescent="0.25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s="5" t="s">
        <v>2037</v>
      </c>
      <c r="R561" s="5" t="s">
        <v>2038</v>
      </c>
      <c r="S561" s="7">
        <f t="shared" si="34"/>
        <v>42584.208333333328</v>
      </c>
      <c r="T561" s="7">
        <f t="shared" si="35"/>
        <v>42591.208333333328</v>
      </c>
    </row>
    <row r="562" spans="1:20" x14ac:dyDescent="0.25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s="5" t="s">
        <v>2039</v>
      </c>
      <c r="R562" s="5" t="s">
        <v>2047</v>
      </c>
      <c r="S562" s="7">
        <f t="shared" si="34"/>
        <v>40865.25</v>
      </c>
      <c r="T562" s="7">
        <f t="shared" si="35"/>
        <v>40905.25</v>
      </c>
    </row>
    <row r="563" spans="1:20" x14ac:dyDescent="0.25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s="5" t="s">
        <v>2037</v>
      </c>
      <c r="R563" s="5" t="s">
        <v>2038</v>
      </c>
      <c r="S563" s="7">
        <f t="shared" si="34"/>
        <v>40833.208333333336</v>
      </c>
      <c r="T563" s="7">
        <f t="shared" si="35"/>
        <v>40835.208333333336</v>
      </c>
    </row>
    <row r="564" spans="1:20" x14ac:dyDescent="0.25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s="5" t="s">
        <v>2033</v>
      </c>
      <c r="R564" s="5" t="s">
        <v>2034</v>
      </c>
      <c r="S564" s="7">
        <f t="shared" si="34"/>
        <v>43536.208333333328</v>
      </c>
      <c r="T564" s="7">
        <f t="shared" si="35"/>
        <v>43538.208333333328</v>
      </c>
    </row>
    <row r="565" spans="1:20" x14ac:dyDescent="0.25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s="5" t="s">
        <v>2039</v>
      </c>
      <c r="R565" s="5" t="s">
        <v>2040</v>
      </c>
      <c r="S565" s="7">
        <f t="shared" si="34"/>
        <v>43417.25</v>
      </c>
      <c r="T565" s="7">
        <f t="shared" si="35"/>
        <v>43437.25</v>
      </c>
    </row>
    <row r="566" spans="1:20" x14ac:dyDescent="0.25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s="5" t="s">
        <v>2037</v>
      </c>
      <c r="R566" s="5" t="s">
        <v>2038</v>
      </c>
      <c r="S566" s="7">
        <f t="shared" si="34"/>
        <v>42078.208333333328</v>
      </c>
      <c r="T566" s="7">
        <f t="shared" si="35"/>
        <v>42086.208333333328</v>
      </c>
    </row>
    <row r="567" spans="1:20" x14ac:dyDescent="0.25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s="5" t="s">
        <v>2037</v>
      </c>
      <c r="R567" s="5" t="s">
        <v>2038</v>
      </c>
      <c r="S567" s="7">
        <f t="shared" si="34"/>
        <v>40862.25</v>
      </c>
      <c r="T567" s="7">
        <f t="shared" si="35"/>
        <v>40882.25</v>
      </c>
    </row>
    <row r="568" spans="1:20" x14ac:dyDescent="0.25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s="5" t="s">
        <v>2033</v>
      </c>
      <c r="R568" s="5" t="s">
        <v>2041</v>
      </c>
      <c r="S568" s="7">
        <f t="shared" si="34"/>
        <v>42424.25</v>
      </c>
      <c r="T568" s="7">
        <f t="shared" si="35"/>
        <v>42447.208333333328</v>
      </c>
    </row>
    <row r="569" spans="1:20" x14ac:dyDescent="0.25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s="5" t="s">
        <v>2033</v>
      </c>
      <c r="R569" s="5" t="s">
        <v>2034</v>
      </c>
      <c r="S569" s="7">
        <f t="shared" si="34"/>
        <v>41830.208333333336</v>
      </c>
      <c r="T569" s="7">
        <f t="shared" si="35"/>
        <v>41832.208333333336</v>
      </c>
    </row>
    <row r="570" spans="1:20" x14ac:dyDescent="0.25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s="5" t="s">
        <v>2037</v>
      </c>
      <c r="R570" s="5" t="s">
        <v>2038</v>
      </c>
      <c r="S570" s="7">
        <f t="shared" si="34"/>
        <v>40374.208333333336</v>
      </c>
      <c r="T570" s="7">
        <f t="shared" si="35"/>
        <v>40419.208333333336</v>
      </c>
    </row>
    <row r="571" spans="1:20" x14ac:dyDescent="0.25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s="5" t="s">
        <v>2039</v>
      </c>
      <c r="R571" s="5" t="s">
        <v>2047</v>
      </c>
      <c r="S571" s="7">
        <f t="shared" si="34"/>
        <v>40554.25</v>
      </c>
      <c r="T571" s="7">
        <f t="shared" si="35"/>
        <v>40566.25</v>
      </c>
    </row>
    <row r="572" spans="1:20" x14ac:dyDescent="0.25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s="5" t="s">
        <v>2033</v>
      </c>
      <c r="R572" s="5" t="s">
        <v>2034</v>
      </c>
      <c r="S572" s="7">
        <f t="shared" si="34"/>
        <v>41993.25</v>
      </c>
      <c r="T572" s="7">
        <f t="shared" si="35"/>
        <v>41999.25</v>
      </c>
    </row>
    <row r="573" spans="1:20" x14ac:dyDescent="0.25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s="5" t="s">
        <v>2039</v>
      </c>
      <c r="R573" s="5" t="s">
        <v>2050</v>
      </c>
      <c r="S573" s="7">
        <f t="shared" si="34"/>
        <v>42174.208333333328</v>
      </c>
      <c r="T573" s="7">
        <f t="shared" si="35"/>
        <v>42221.208333333328</v>
      </c>
    </row>
    <row r="574" spans="1:20" x14ac:dyDescent="0.25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s="5" t="s">
        <v>2033</v>
      </c>
      <c r="R574" s="5" t="s">
        <v>2034</v>
      </c>
      <c r="S574" s="7">
        <f t="shared" si="34"/>
        <v>42275.208333333328</v>
      </c>
      <c r="T574" s="7">
        <f t="shared" si="35"/>
        <v>42291.208333333328</v>
      </c>
    </row>
    <row r="575" spans="1:20" x14ac:dyDescent="0.25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s="5" t="s">
        <v>2062</v>
      </c>
      <c r="R575" s="5" t="s">
        <v>2063</v>
      </c>
      <c r="S575" s="7">
        <f t="shared" si="34"/>
        <v>41761.208333333336</v>
      </c>
      <c r="T575" s="7">
        <f t="shared" si="35"/>
        <v>41763.208333333336</v>
      </c>
    </row>
    <row r="576" spans="1:20" x14ac:dyDescent="0.25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s="5" t="s">
        <v>2031</v>
      </c>
      <c r="R576" s="5" t="s">
        <v>2032</v>
      </c>
      <c r="S576" s="7">
        <f t="shared" si="34"/>
        <v>43806.25</v>
      </c>
      <c r="T576" s="7">
        <f t="shared" si="35"/>
        <v>43816.25</v>
      </c>
    </row>
    <row r="577" spans="1:20" x14ac:dyDescent="0.25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s="5" t="s">
        <v>2037</v>
      </c>
      <c r="R577" s="5" t="s">
        <v>2038</v>
      </c>
      <c r="S577" s="7">
        <f t="shared" si="34"/>
        <v>41779.208333333336</v>
      </c>
      <c r="T577" s="7">
        <f t="shared" si="35"/>
        <v>41782.208333333336</v>
      </c>
    </row>
    <row r="578" spans="1:20" x14ac:dyDescent="0.25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>
        <f t="shared" ref="F578:F641" si="36">ROUND(((E578/D578)*100),0)</f>
        <v>65</v>
      </c>
      <c r="G578" t="s">
        <v>14</v>
      </c>
      <c r="H578">
        <v>64</v>
      </c>
      <c r="I578">
        <f t="shared" ref="I578:I641" si="37">IFERROR((ROUND((E578/H578),2)),0)</f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s="5" t="s">
        <v>2037</v>
      </c>
      <c r="R578" s="5" t="s">
        <v>2038</v>
      </c>
      <c r="S578" s="7">
        <f t="shared" si="34"/>
        <v>43040.208333333328</v>
      </c>
      <c r="T578" s="7">
        <f t="shared" si="35"/>
        <v>43057.25</v>
      </c>
    </row>
    <row r="579" spans="1:20" x14ac:dyDescent="0.25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>
        <f t="shared" si="36"/>
        <v>19</v>
      </c>
      <c r="G579" t="s">
        <v>74</v>
      </c>
      <c r="H579">
        <v>37</v>
      </c>
      <c r="I579">
        <f t="shared" si="37"/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s="5" t="s">
        <v>2033</v>
      </c>
      <c r="R579" s="5" t="s">
        <v>2056</v>
      </c>
      <c r="S579" s="7">
        <f t="shared" ref="S579:S642" si="38">((L579/86400)+DATE(1970,1,1))</f>
        <v>40613.25</v>
      </c>
      <c r="T579" s="7">
        <f t="shared" ref="T579:T642" si="39">((M579/86400)+DATE(1970,1,1))</f>
        <v>40639.208333333336</v>
      </c>
    </row>
    <row r="580" spans="1:20" x14ac:dyDescent="0.25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s="5" t="s">
        <v>2039</v>
      </c>
      <c r="R580" s="5" t="s">
        <v>2061</v>
      </c>
      <c r="S580" s="7">
        <f t="shared" si="38"/>
        <v>40878.25</v>
      </c>
      <c r="T580" s="7">
        <f t="shared" si="39"/>
        <v>40881.25</v>
      </c>
    </row>
    <row r="581" spans="1:20" x14ac:dyDescent="0.25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s="5" t="s">
        <v>2033</v>
      </c>
      <c r="R581" s="5" t="s">
        <v>2056</v>
      </c>
      <c r="S581" s="7">
        <f t="shared" si="38"/>
        <v>40762.208333333336</v>
      </c>
      <c r="T581" s="7">
        <f t="shared" si="39"/>
        <v>40774.208333333336</v>
      </c>
    </row>
    <row r="582" spans="1:20" x14ac:dyDescent="0.25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s="5" t="s">
        <v>2037</v>
      </c>
      <c r="R582" s="5" t="s">
        <v>2038</v>
      </c>
      <c r="S582" s="7">
        <f t="shared" si="38"/>
        <v>41696.25</v>
      </c>
      <c r="T582" s="7">
        <f t="shared" si="39"/>
        <v>41704.25</v>
      </c>
    </row>
    <row r="583" spans="1:20" x14ac:dyDescent="0.25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s="5" t="s">
        <v>2035</v>
      </c>
      <c r="R583" s="5" t="s">
        <v>2036</v>
      </c>
      <c r="S583" s="7">
        <f t="shared" si="38"/>
        <v>40662.208333333336</v>
      </c>
      <c r="T583" s="7">
        <f t="shared" si="39"/>
        <v>40677.208333333336</v>
      </c>
    </row>
    <row r="584" spans="1:20" x14ac:dyDescent="0.25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s="5" t="s">
        <v>2048</v>
      </c>
      <c r="R584" s="5" t="s">
        <v>2049</v>
      </c>
      <c r="S584" s="7">
        <f t="shared" si="38"/>
        <v>42165.208333333328</v>
      </c>
      <c r="T584" s="7">
        <f t="shared" si="39"/>
        <v>42170.208333333328</v>
      </c>
    </row>
    <row r="585" spans="1:20" x14ac:dyDescent="0.25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s="5" t="s">
        <v>2039</v>
      </c>
      <c r="R585" s="5" t="s">
        <v>2040</v>
      </c>
      <c r="S585" s="7">
        <f t="shared" si="38"/>
        <v>40959.25</v>
      </c>
      <c r="T585" s="7">
        <f t="shared" si="39"/>
        <v>40976.25</v>
      </c>
    </row>
    <row r="586" spans="1:20" x14ac:dyDescent="0.25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s="5" t="s">
        <v>2035</v>
      </c>
      <c r="R586" s="5" t="s">
        <v>2036</v>
      </c>
      <c r="S586" s="7">
        <f t="shared" si="38"/>
        <v>41024.208333333336</v>
      </c>
      <c r="T586" s="7">
        <f t="shared" si="39"/>
        <v>41038.208333333336</v>
      </c>
    </row>
    <row r="587" spans="1:20" x14ac:dyDescent="0.25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s="5" t="s">
        <v>2045</v>
      </c>
      <c r="R587" s="5" t="s">
        <v>2057</v>
      </c>
      <c r="S587" s="7">
        <f t="shared" si="38"/>
        <v>40255.208333333336</v>
      </c>
      <c r="T587" s="7">
        <f t="shared" si="39"/>
        <v>40265.208333333336</v>
      </c>
    </row>
    <row r="588" spans="1:20" x14ac:dyDescent="0.25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s="5" t="s">
        <v>2033</v>
      </c>
      <c r="R588" s="5" t="s">
        <v>2034</v>
      </c>
      <c r="S588" s="7">
        <f t="shared" si="38"/>
        <v>40499.25</v>
      </c>
      <c r="T588" s="7">
        <f t="shared" si="39"/>
        <v>40518.25</v>
      </c>
    </row>
    <row r="589" spans="1:20" x14ac:dyDescent="0.25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s="5" t="s">
        <v>2031</v>
      </c>
      <c r="R589" s="5" t="s">
        <v>2032</v>
      </c>
      <c r="S589" s="7">
        <f t="shared" si="38"/>
        <v>43484.25</v>
      </c>
      <c r="T589" s="7">
        <f t="shared" si="39"/>
        <v>43536.208333333328</v>
      </c>
    </row>
    <row r="590" spans="1:20" x14ac:dyDescent="0.25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s="5" t="s">
        <v>2037</v>
      </c>
      <c r="R590" s="5" t="s">
        <v>2038</v>
      </c>
      <c r="S590" s="7">
        <f t="shared" si="38"/>
        <v>40262.208333333336</v>
      </c>
      <c r="T590" s="7">
        <f t="shared" si="39"/>
        <v>40293.208333333336</v>
      </c>
    </row>
    <row r="591" spans="1:20" x14ac:dyDescent="0.25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s="5" t="s">
        <v>2039</v>
      </c>
      <c r="R591" s="5" t="s">
        <v>2040</v>
      </c>
      <c r="S591" s="7">
        <f t="shared" si="38"/>
        <v>42190.208333333328</v>
      </c>
      <c r="T591" s="7">
        <f t="shared" si="39"/>
        <v>42197.208333333328</v>
      </c>
    </row>
    <row r="592" spans="1:20" x14ac:dyDescent="0.25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s="5" t="s">
        <v>2045</v>
      </c>
      <c r="R592" s="5" t="s">
        <v>2054</v>
      </c>
      <c r="S592" s="7">
        <f t="shared" si="38"/>
        <v>41994.25</v>
      </c>
      <c r="T592" s="7">
        <f t="shared" si="39"/>
        <v>42005.25</v>
      </c>
    </row>
    <row r="593" spans="1:20" x14ac:dyDescent="0.25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s="5" t="s">
        <v>2048</v>
      </c>
      <c r="R593" s="5" t="s">
        <v>2049</v>
      </c>
      <c r="S593" s="7">
        <f t="shared" si="38"/>
        <v>40373.208333333336</v>
      </c>
      <c r="T593" s="7">
        <f t="shared" si="39"/>
        <v>40383.208333333336</v>
      </c>
    </row>
    <row r="594" spans="1:20" x14ac:dyDescent="0.25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s="5" t="s">
        <v>2037</v>
      </c>
      <c r="R594" s="5" t="s">
        <v>2038</v>
      </c>
      <c r="S594" s="7">
        <f t="shared" si="38"/>
        <v>41789.208333333336</v>
      </c>
      <c r="T594" s="7">
        <f t="shared" si="39"/>
        <v>41798.208333333336</v>
      </c>
    </row>
    <row r="595" spans="1:20" x14ac:dyDescent="0.25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s="5" t="s">
        <v>2039</v>
      </c>
      <c r="R595" s="5" t="s">
        <v>2047</v>
      </c>
      <c r="S595" s="7">
        <f t="shared" si="38"/>
        <v>41724.208333333336</v>
      </c>
      <c r="T595" s="7">
        <f t="shared" si="39"/>
        <v>41737.208333333336</v>
      </c>
    </row>
    <row r="596" spans="1:20" x14ac:dyDescent="0.25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s="5" t="s">
        <v>2037</v>
      </c>
      <c r="R596" s="5" t="s">
        <v>2038</v>
      </c>
      <c r="S596" s="7">
        <f t="shared" si="38"/>
        <v>42548.208333333328</v>
      </c>
      <c r="T596" s="7">
        <f t="shared" si="39"/>
        <v>42551.208333333328</v>
      </c>
    </row>
    <row r="597" spans="1:20" x14ac:dyDescent="0.25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s="5" t="s">
        <v>2037</v>
      </c>
      <c r="R597" s="5" t="s">
        <v>2038</v>
      </c>
      <c r="S597" s="7">
        <f t="shared" si="38"/>
        <v>40253.208333333336</v>
      </c>
      <c r="T597" s="7">
        <f t="shared" si="39"/>
        <v>40274.208333333336</v>
      </c>
    </row>
    <row r="598" spans="1:20" x14ac:dyDescent="0.25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s="5" t="s">
        <v>2039</v>
      </c>
      <c r="R598" s="5" t="s">
        <v>2042</v>
      </c>
      <c r="S598" s="7">
        <f t="shared" si="38"/>
        <v>42434.25</v>
      </c>
      <c r="T598" s="7">
        <f t="shared" si="39"/>
        <v>42441.25</v>
      </c>
    </row>
    <row r="599" spans="1:20" x14ac:dyDescent="0.25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s="5" t="s">
        <v>2037</v>
      </c>
      <c r="R599" s="5" t="s">
        <v>2038</v>
      </c>
      <c r="S599" s="7">
        <f t="shared" si="38"/>
        <v>43786.25</v>
      </c>
      <c r="T599" s="7">
        <f t="shared" si="39"/>
        <v>43804.25</v>
      </c>
    </row>
    <row r="600" spans="1:20" x14ac:dyDescent="0.25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s="5" t="s">
        <v>2033</v>
      </c>
      <c r="R600" s="5" t="s">
        <v>2034</v>
      </c>
      <c r="S600" s="7">
        <f t="shared" si="38"/>
        <v>40344.208333333336</v>
      </c>
      <c r="T600" s="7">
        <f t="shared" si="39"/>
        <v>40373.208333333336</v>
      </c>
    </row>
    <row r="601" spans="1:20" x14ac:dyDescent="0.25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s="5" t="s">
        <v>2039</v>
      </c>
      <c r="R601" s="5" t="s">
        <v>2040</v>
      </c>
      <c r="S601" s="7">
        <f t="shared" si="38"/>
        <v>42047.25</v>
      </c>
      <c r="T601" s="7">
        <f t="shared" si="39"/>
        <v>42055.25</v>
      </c>
    </row>
    <row r="602" spans="1:20" x14ac:dyDescent="0.25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s="5" t="s">
        <v>2031</v>
      </c>
      <c r="R602" s="5" t="s">
        <v>2032</v>
      </c>
      <c r="S602" s="7">
        <f t="shared" si="38"/>
        <v>41485.208333333336</v>
      </c>
      <c r="T602" s="7">
        <f t="shared" si="39"/>
        <v>41497.208333333336</v>
      </c>
    </row>
    <row r="603" spans="1:20" x14ac:dyDescent="0.25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s="5" t="s">
        <v>2035</v>
      </c>
      <c r="R603" s="5" t="s">
        <v>2044</v>
      </c>
      <c r="S603" s="7">
        <f t="shared" si="38"/>
        <v>41789.208333333336</v>
      </c>
      <c r="T603" s="7">
        <f t="shared" si="39"/>
        <v>41806.208333333336</v>
      </c>
    </row>
    <row r="604" spans="1:20" x14ac:dyDescent="0.25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s="5" t="s">
        <v>2037</v>
      </c>
      <c r="R604" s="5" t="s">
        <v>2038</v>
      </c>
      <c r="S604" s="7">
        <f t="shared" si="38"/>
        <v>42160.208333333328</v>
      </c>
      <c r="T604" s="7">
        <f t="shared" si="39"/>
        <v>42171.208333333328</v>
      </c>
    </row>
    <row r="605" spans="1:20" x14ac:dyDescent="0.25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s="5" t="s">
        <v>2037</v>
      </c>
      <c r="R605" s="5" t="s">
        <v>2038</v>
      </c>
      <c r="S605" s="7">
        <f t="shared" si="38"/>
        <v>43573.208333333328</v>
      </c>
      <c r="T605" s="7">
        <f t="shared" si="39"/>
        <v>43600.208333333328</v>
      </c>
    </row>
    <row r="606" spans="1:20" x14ac:dyDescent="0.25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s="5" t="s">
        <v>2037</v>
      </c>
      <c r="R606" s="5" t="s">
        <v>2038</v>
      </c>
      <c r="S606" s="7">
        <f t="shared" si="38"/>
        <v>40565.25</v>
      </c>
      <c r="T606" s="7">
        <f t="shared" si="39"/>
        <v>40586.25</v>
      </c>
    </row>
    <row r="607" spans="1:20" x14ac:dyDescent="0.25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s="5" t="s">
        <v>2045</v>
      </c>
      <c r="R607" s="5" t="s">
        <v>2046</v>
      </c>
      <c r="S607" s="7">
        <f t="shared" si="38"/>
        <v>42280.208333333328</v>
      </c>
      <c r="T607" s="7">
        <f t="shared" si="39"/>
        <v>42321.25</v>
      </c>
    </row>
    <row r="608" spans="1:20" x14ac:dyDescent="0.25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s="5" t="s">
        <v>2033</v>
      </c>
      <c r="R608" s="5" t="s">
        <v>2034</v>
      </c>
      <c r="S608" s="7">
        <f t="shared" si="38"/>
        <v>42436.25</v>
      </c>
      <c r="T608" s="7">
        <f t="shared" si="39"/>
        <v>42447.208333333328</v>
      </c>
    </row>
    <row r="609" spans="1:20" x14ac:dyDescent="0.25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s="5" t="s">
        <v>2031</v>
      </c>
      <c r="R609" s="5" t="s">
        <v>2032</v>
      </c>
      <c r="S609" s="7">
        <f t="shared" si="38"/>
        <v>41721.208333333336</v>
      </c>
      <c r="T609" s="7">
        <f t="shared" si="39"/>
        <v>41723.208333333336</v>
      </c>
    </row>
    <row r="610" spans="1:20" x14ac:dyDescent="0.25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s="5" t="s">
        <v>2033</v>
      </c>
      <c r="R610" s="5" t="s">
        <v>2056</v>
      </c>
      <c r="S610" s="7">
        <f t="shared" si="38"/>
        <v>43530.25</v>
      </c>
      <c r="T610" s="7">
        <f t="shared" si="39"/>
        <v>43534.25</v>
      </c>
    </row>
    <row r="611" spans="1:20" x14ac:dyDescent="0.25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s="5" t="s">
        <v>2039</v>
      </c>
      <c r="R611" s="5" t="s">
        <v>2061</v>
      </c>
      <c r="S611" s="7">
        <f t="shared" si="38"/>
        <v>43481.25</v>
      </c>
      <c r="T611" s="7">
        <f t="shared" si="39"/>
        <v>43498.25</v>
      </c>
    </row>
    <row r="612" spans="1:20" x14ac:dyDescent="0.25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s="5" t="s">
        <v>2037</v>
      </c>
      <c r="R612" s="5" t="s">
        <v>2038</v>
      </c>
      <c r="S612" s="7">
        <f t="shared" si="38"/>
        <v>41259.25</v>
      </c>
      <c r="T612" s="7">
        <f t="shared" si="39"/>
        <v>41273.25</v>
      </c>
    </row>
    <row r="613" spans="1:20" x14ac:dyDescent="0.25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s="5" t="s">
        <v>2037</v>
      </c>
      <c r="R613" s="5" t="s">
        <v>2038</v>
      </c>
      <c r="S613" s="7">
        <f t="shared" si="38"/>
        <v>41480.208333333336</v>
      </c>
      <c r="T613" s="7">
        <f t="shared" si="39"/>
        <v>41492.208333333336</v>
      </c>
    </row>
    <row r="614" spans="1:20" x14ac:dyDescent="0.25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s="5" t="s">
        <v>2033</v>
      </c>
      <c r="R614" s="5" t="s">
        <v>2041</v>
      </c>
      <c r="S614" s="7">
        <f t="shared" si="38"/>
        <v>40474.208333333336</v>
      </c>
      <c r="T614" s="7">
        <f t="shared" si="39"/>
        <v>40497.25</v>
      </c>
    </row>
    <row r="615" spans="1:20" x14ac:dyDescent="0.25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s="5" t="s">
        <v>2037</v>
      </c>
      <c r="R615" s="5" t="s">
        <v>2038</v>
      </c>
      <c r="S615" s="7">
        <f t="shared" si="38"/>
        <v>42973.208333333328</v>
      </c>
      <c r="T615" s="7">
        <f t="shared" si="39"/>
        <v>42982.208333333328</v>
      </c>
    </row>
    <row r="616" spans="1:20" x14ac:dyDescent="0.25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s="5" t="s">
        <v>2037</v>
      </c>
      <c r="R616" s="5" t="s">
        <v>2038</v>
      </c>
      <c r="S616" s="7">
        <f t="shared" si="38"/>
        <v>42746.25</v>
      </c>
      <c r="T616" s="7">
        <f t="shared" si="39"/>
        <v>42764.25</v>
      </c>
    </row>
    <row r="617" spans="1:20" x14ac:dyDescent="0.25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s="5" t="s">
        <v>2037</v>
      </c>
      <c r="R617" s="5" t="s">
        <v>2038</v>
      </c>
      <c r="S617" s="7">
        <f t="shared" si="38"/>
        <v>42489.208333333328</v>
      </c>
      <c r="T617" s="7">
        <f t="shared" si="39"/>
        <v>42499.208333333328</v>
      </c>
    </row>
    <row r="618" spans="1:20" x14ac:dyDescent="0.25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s="5" t="s">
        <v>2033</v>
      </c>
      <c r="R618" s="5" t="s">
        <v>2043</v>
      </c>
      <c r="S618" s="7">
        <f t="shared" si="38"/>
        <v>41537.208333333336</v>
      </c>
      <c r="T618" s="7">
        <f t="shared" si="39"/>
        <v>41538.208333333336</v>
      </c>
    </row>
    <row r="619" spans="1:20" x14ac:dyDescent="0.25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s="5" t="s">
        <v>2037</v>
      </c>
      <c r="R619" s="5" t="s">
        <v>2038</v>
      </c>
      <c r="S619" s="7">
        <f t="shared" si="38"/>
        <v>41794.208333333336</v>
      </c>
      <c r="T619" s="7">
        <f t="shared" si="39"/>
        <v>41804.208333333336</v>
      </c>
    </row>
    <row r="620" spans="1:20" x14ac:dyDescent="0.25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s="5" t="s">
        <v>2045</v>
      </c>
      <c r="R620" s="5" t="s">
        <v>2046</v>
      </c>
      <c r="S620" s="7">
        <f t="shared" si="38"/>
        <v>41396.208333333336</v>
      </c>
      <c r="T620" s="7">
        <f t="shared" si="39"/>
        <v>41417.208333333336</v>
      </c>
    </row>
    <row r="621" spans="1:20" x14ac:dyDescent="0.25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s="5" t="s">
        <v>2037</v>
      </c>
      <c r="R621" s="5" t="s">
        <v>2038</v>
      </c>
      <c r="S621" s="7">
        <f t="shared" si="38"/>
        <v>40669.208333333336</v>
      </c>
      <c r="T621" s="7">
        <f t="shared" si="39"/>
        <v>40670.208333333336</v>
      </c>
    </row>
    <row r="622" spans="1:20" x14ac:dyDescent="0.25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s="5" t="s">
        <v>2052</v>
      </c>
      <c r="R622" s="5" t="s">
        <v>2053</v>
      </c>
      <c r="S622" s="7">
        <f t="shared" si="38"/>
        <v>42559.208333333328</v>
      </c>
      <c r="T622" s="7">
        <f t="shared" si="39"/>
        <v>42563.208333333328</v>
      </c>
    </row>
    <row r="623" spans="1:20" x14ac:dyDescent="0.25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s="5" t="s">
        <v>2037</v>
      </c>
      <c r="R623" s="5" t="s">
        <v>2038</v>
      </c>
      <c r="S623" s="7">
        <f t="shared" si="38"/>
        <v>42626.208333333328</v>
      </c>
      <c r="T623" s="7">
        <f t="shared" si="39"/>
        <v>42631.208333333328</v>
      </c>
    </row>
    <row r="624" spans="1:20" x14ac:dyDescent="0.25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s="5" t="s">
        <v>2033</v>
      </c>
      <c r="R624" s="5" t="s">
        <v>2043</v>
      </c>
      <c r="S624" s="7">
        <f t="shared" si="38"/>
        <v>43205.208333333328</v>
      </c>
      <c r="T624" s="7">
        <f t="shared" si="39"/>
        <v>43231.208333333328</v>
      </c>
    </row>
    <row r="625" spans="1:20" x14ac:dyDescent="0.25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s="5" t="s">
        <v>2037</v>
      </c>
      <c r="R625" s="5" t="s">
        <v>2038</v>
      </c>
      <c r="S625" s="7">
        <f t="shared" si="38"/>
        <v>42201.208333333328</v>
      </c>
      <c r="T625" s="7">
        <f t="shared" si="39"/>
        <v>42206.208333333328</v>
      </c>
    </row>
    <row r="626" spans="1:20" x14ac:dyDescent="0.25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s="5" t="s">
        <v>2052</v>
      </c>
      <c r="R626" s="5" t="s">
        <v>2053</v>
      </c>
      <c r="S626" s="7">
        <f t="shared" si="38"/>
        <v>42029.25</v>
      </c>
      <c r="T626" s="7">
        <f t="shared" si="39"/>
        <v>42035.25</v>
      </c>
    </row>
    <row r="627" spans="1:20" x14ac:dyDescent="0.25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s="5" t="s">
        <v>2037</v>
      </c>
      <c r="R627" s="5" t="s">
        <v>2038</v>
      </c>
      <c r="S627" s="7">
        <f t="shared" si="38"/>
        <v>43857.25</v>
      </c>
      <c r="T627" s="7">
        <f t="shared" si="39"/>
        <v>43871.25</v>
      </c>
    </row>
    <row r="628" spans="1:20" x14ac:dyDescent="0.25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s="5" t="s">
        <v>2037</v>
      </c>
      <c r="R628" s="5" t="s">
        <v>2038</v>
      </c>
      <c r="S628" s="7">
        <f t="shared" si="38"/>
        <v>40449.208333333336</v>
      </c>
      <c r="T628" s="7">
        <f t="shared" si="39"/>
        <v>40458.208333333336</v>
      </c>
    </row>
    <row r="629" spans="1:20" x14ac:dyDescent="0.25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s="5" t="s">
        <v>2031</v>
      </c>
      <c r="R629" s="5" t="s">
        <v>2032</v>
      </c>
      <c r="S629" s="7">
        <f t="shared" si="38"/>
        <v>40345.208333333336</v>
      </c>
      <c r="T629" s="7">
        <f t="shared" si="39"/>
        <v>40369.208333333336</v>
      </c>
    </row>
    <row r="630" spans="1:20" x14ac:dyDescent="0.25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s="5" t="s">
        <v>2033</v>
      </c>
      <c r="R630" s="5" t="s">
        <v>2043</v>
      </c>
      <c r="S630" s="7">
        <f t="shared" si="38"/>
        <v>40455.208333333336</v>
      </c>
      <c r="T630" s="7">
        <f t="shared" si="39"/>
        <v>40458.208333333336</v>
      </c>
    </row>
    <row r="631" spans="1:20" x14ac:dyDescent="0.25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s="5" t="s">
        <v>2037</v>
      </c>
      <c r="R631" s="5" t="s">
        <v>2038</v>
      </c>
      <c r="S631" s="7">
        <f t="shared" si="38"/>
        <v>42557.208333333328</v>
      </c>
      <c r="T631" s="7">
        <f t="shared" si="39"/>
        <v>42559.208333333328</v>
      </c>
    </row>
    <row r="632" spans="1:20" x14ac:dyDescent="0.25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s="5" t="s">
        <v>2037</v>
      </c>
      <c r="R632" s="5" t="s">
        <v>2038</v>
      </c>
      <c r="S632" s="7">
        <f t="shared" si="38"/>
        <v>43586.208333333328</v>
      </c>
      <c r="T632" s="7">
        <f t="shared" si="39"/>
        <v>43597.208333333328</v>
      </c>
    </row>
    <row r="633" spans="1:20" x14ac:dyDescent="0.25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s="5" t="s">
        <v>2037</v>
      </c>
      <c r="R633" s="5" t="s">
        <v>2038</v>
      </c>
      <c r="S633" s="7">
        <f t="shared" si="38"/>
        <v>43550.208333333328</v>
      </c>
      <c r="T633" s="7">
        <f t="shared" si="39"/>
        <v>43554.208333333328</v>
      </c>
    </row>
    <row r="634" spans="1:20" x14ac:dyDescent="0.25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s="5" t="s">
        <v>2037</v>
      </c>
      <c r="R634" s="5" t="s">
        <v>2038</v>
      </c>
      <c r="S634" s="7">
        <f t="shared" si="38"/>
        <v>41945.208333333336</v>
      </c>
      <c r="T634" s="7">
        <f t="shared" si="39"/>
        <v>41963.25</v>
      </c>
    </row>
    <row r="635" spans="1:20" x14ac:dyDescent="0.25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s="5" t="s">
        <v>2039</v>
      </c>
      <c r="R635" s="5" t="s">
        <v>2047</v>
      </c>
      <c r="S635" s="7">
        <f t="shared" si="38"/>
        <v>42315.25</v>
      </c>
      <c r="T635" s="7">
        <f t="shared" si="39"/>
        <v>42319.25</v>
      </c>
    </row>
    <row r="636" spans="1:20" x14ac:dyDescent="0.25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s="5" t="s">
        <v>2039</v>
      </c>
      <c r="R636" s="5" t="s">
        <v>2058</v>
      </c>
      <c r="S636" s="7">
        <f t="shared" si="38"/>
        <v>42819.208333333328</v>
      </c>
      <c r="T636" s="7">
        <f t="shared" si="39"/>
        <v>42833.208333333328</v>
      </c>
    </row>
    <row r="637" spans="1:20" x14ac:dyDescent="0.25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s="5" t="s">
        <v>2039</v>
      </c>
      <c r="R637" s="5" t="s">
        <v>2058</v>
      </c>
      <c r="S637" s="7">
        <f t="shared" si="38"/>
        <v>41314.25</v>
      </c>
      <c r="T637" s="7">
        <f t="shared" si="39"/>
        <v>41346.208333333336</v>
      </c>
    </row>
    <row r="638" spans="1:20" x14ac:dyDescent="0.25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s="5" t="s">
        <v>2039</v>
      </c>
      <c r="R638" s="5" t="s">
        <v>2047</v>
      </c>
      <c r="S638" s="7">
        <f t="shared" si="38"/>
        <v>40926.25</v>
      </c>
      <c r="T638" s="7">
        <f t="shared" si="39"/>
        <v>40971.25</v>
      </c>
    </row>
    <row r="639" spans="1:20" x14ac:dyDescent="0.25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s="5" t="s">
        <v>2037</v>
      </c>
      <c r="R639" s="5" t="s">
        <v>2038</v>
      </c>
      <c r="S639" s="7">
        <f t="shared" si="38"/>
        <v>42688.25</v>
      </c>
      <c r="T639" s="7">
        <f t="shared" si="39"/>
        <v>42696.25</v>
      </c>
    </row>
    <row r="640" spans="1:20" x14ac:dyDescent="0.25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s="5" t="s">
        <v>2037</v>
      </c>
      <c r="R640" s="5" t="s">
        <v>2038</v>
      </c>
      <c r="S640" s="7">
        <f t="shared" si="38"/>
        <v>40386.208333333336</v>
      </c>
      <c r="T640" s="7">
        <f t="shared" si="39"/>
        <v>40398.208333333336</v>
      </c>
    </row>
    <row r="641" spans="1:20" x14ac:dyDescent="0.25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s="5" t="s">
        <v>2039</v>
      </c>
      <c r="R641" s="5" t="s">
        <v>2042</v>
      </c>
      <c r="S641" s="7">
        <f t="shared" si="38"/>
        <v>43309.208333333328</v>
      </c>
      <c r="T641" s="7">
        <f t="shared" si="39"/>
        <v>43309.208333333328</v>
      </c>
    </row>
    <row r="642" spans="1:20" x14ac:dyDescent="0.25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>
        <f t="shared" ref="F642:F705" si="40">ROUND(((E642/D642)*100),0)</f>
        <v>17</v>
      </c>
      <c r="G642" t="s">
        <v>14</v>
      </c>
      <c r="H642">
        <v>257</v>
      </c>
      <c r="I642">
        <f t="shared" ref="I642:I705" si="41">IFERROR((ROUND((E642/H642),2)),0)</f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s="5" t="s">
        <v>2037</v>
      </c>
      <c r="R642" s="5" t="s">
        <v>2038</v>
      </c>
      <c r="S642" s="7">
        <f t="shared" si="38"/>
        <v>42387.25</v>
      </c>
      <c r="T642" s="7">
        <f t="shared" si="39"/>
        <v>42390.25</v>
      </c>
    </row>
    <row r="643" spans="1:20" x14ac:dyDescent="0.25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>
        <f t="shared" si="40"/>
        <v>120</v>
      </c>
      <c r="G643" t="s">
        <v>20</v>
      </c>
      <c r="H643">
        <v>194</v>
      </c>
      <c r="I643">
        <f t="shared" si="41"/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s="5" t="s">
        <v>2037</v>
      </c>
      <c r="R643" s="5" t="s">
        <v>2038</v>
      </c>
      <c r="S643" s="7">
        <f t="shared" ref="S643:S706" si="42">((L643/86400)+DATE(1970,1,1))</f>
        <v>42786.25</v>
      </c>
      <c r="T643" s="7">
        <f t="shared" ref="T643:T706" si="43">((M643/86400)+DATE(1970,1,1))</f>
        <v>42814.208333333328</v>
      </c>
    </row>
    <row r="644" spans="1:20" x14ac:dyDescent="0.25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s="5" t="s">
        <v>2035</v>
      </c>
      <c r="R644" s="5" t="s">
        <v>2044</v>
      </c>
      <c r="S644" s="7">
        <f t="shared" si="42"/>
        <v>43451.25</v>
      </c>
      <c r="T644" s="7">
        <f t="shared" si="43"/>
        <v>43460.25</v>
      </c>
    </row>
    <row r="645" spans="1:20" x14ac:dyDescent="0.25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s="5" t="s">
        <v>2037</v>
      </c>
      <c r="R645" s="5" t="s">
        <v>2038</v>
      </c>
      <c r="S645" s="7">
        <f t="shared" si="42"/>
        <v>42795.25</v>
      </c>
      <c r="T645" s="7">
        <f t="shared" si="43"/>
        <v>42813.208333333328</v>
      </c>
    </row>
    <row r="646" spans="1:20" x14ac:dyDescent="0.25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s="5" t="s">
        <v>2037</v>
      </c>
      <c r="R646" s="5" t="s">
        <v>2038</v>
      </c>
      <c r="S646" s="7">
        <f t="shared" si="42"/>
        <v>43452.25</v>
      </c>
      <c r="T646" s="7">
        <f t="shared" si="43"/>
        <v>43468.25</v>
      </c>
    </row>
    <row r="647" spans="1:20" x14ac:dyDescent="0.25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s="5" t="s">
        <v>2033</v>
      </c>
      <c r="R647" s="5" t="s">
        <v>2034</v>
      </c>
      <c r="S647" s="7">
        <f t="shared" si="42"/>
        <v>43369.208333333328</v>
      </c>
      <c r="T647" s="7">
        <f t="shared" si="43"/>
        <v>43390.208333333328</v>
      </c>
    </row>
    <row r="648" spans="1:20" x14ac:dyDescent="0.25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s="5" t="s">
        <v>2048</v>
      </c>
      <c r="R648" s="5" t="s">
        <v>2049</v>
      </c>
      <c r="S648" s="7">
        <f t="shared" si="42"/>
        <v>41346.208333333336</v>
      </c>
      <c r="T648" s="7">
        <f t="shared" si="43"/>
        <v>41357.208333333336</v>
      </c>
    </row>
    <row r="649" spans="1:20" x14ac:dyDescent="0.25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s="5" t="s">
        <v>2045</v>
      </c>
      <c r="R649" s="5" t="s">
        <v>2057</v>
      </c>
      <c r="S649" s="7">
        <f t="shared" si="42"/>
        <v>43199.208333333328</v>
      </c>
      <c r="T649" s="7">
        <f t="shared" si="43"/>
        <v>43223.208333333328</v>
      </c>
    </row>
    <row r="650" spans="1:20" x14ac:dyDescent="0.25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s="5" t="s">
        <v>2031</v>
      </c>
      <c r="R650" s="5" t="s">
        <v>2032</v>
      </c>
      <c r="S650" s="7">
        <f t="shared" si="42"/>
        <v>42922.208333333328</v>
      </c>
      <c r="T650" s="7">
        <f t="shared" si="43"/>
        <v>42940.208333333328</v>
      </c>
    </row>
    <row r="651" spans="1:20" x14ac:dyDescent="0.25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s="5" t="s">
        <v>2037</v>
      </c>
      <c r="R651" s="5" t="s">
        <v>2038</v>
      </c>
      <c r="S651" s="7">
        <f t="shared" si="42"/>
        <v>40471.208333333336</v>
      </c>
      <c r="T651" s="7">
        <f t="shared" si="43"/>
        <v>40482.208333333336</v>
      </c>
    </row>
    <row r="652" spans="1:20" x14ac:dyDescent="0.25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s="5" t="s">
        <v>2033</v>
      </c>
      <c r="R652" s="5" t="s">
        <v>2056</v>
      </c>
      <c r="S652" s="7">
        <f t="shared" si="42"/>
        <v>41828.208333333336</v>
      </c>
      <c r="T652" s="7">
        <f t="shared" si="43"/>
        <v>41855.208333333336</v>
      </c>
    </row>
    <row r="653" spans="1:20" x14ac:dyDescent="0.25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s="5" t="s">
        <v>2039</v>
      </c>
      <c r="R653" s="5" t="s">
        <v>2050</v>
      </c>
      <c r="S653" s="7">
        <f t="shared" si="42"/>
        <v>41692.25</v>
      </c>
      <c r="T653" s="7">
        <f t="shared" si="43"/>
        <v>41707.25</v>
      </c>
    </row>
    <row r="654" spans="1:20" x14ac:dyDescent="0.25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s="5" t="s">
        <v>2035</v>
      </c>
      <c r="R654" s="5" t="s">
        <v>2036</v>
      </c>
      <c r="S654" s="7">
        <f t="shared" si="42"/>
        <v>42587.208333333328</v>
      </c>
      <c r="T654" s="7">
        <f t="shared" si="43"/>
        <v>42630.208333333328</v>
      </c>
    </row>
    <row r="655" spans="1:20" x14ac:dyDescent="0.25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s="5" t="s">
        <v>2035</v>
      </c>
      <c r="R655" s="5" t="s">
        <v>2036</v>
      </c>
      <c r="S655" s="7">
        <f t="shared" si="42"/>
        <v>42468.208333333328</v>
      </c>
      <c r="T655" s="7">
        <f t="shared" si="43"/>
        <v>42470.208333333328</v>
      </c>
    </row>
    <row r="656" spans="1:20" x14ac:dyDescent="0.25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s="5" t="s">
        <v>2033</v>
      </c>
      <c r="R656" s="5" t="s">
        <v>2055</v>
      </c>
      <c r="S656" s="7">
        <f t="shared" si="42"/>
        <v>42240.208333333328</v>
      </c>
      <c r="T656" s="7">
        <f t="shared" si="43"/>
        <v>42245.208333333328</v>
      </c>
    </row>
    <row r="657" spans="1:20" x14ac:dyDescent="0.25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s="5" t="s">
        <v>2052</v>
      </c>
      <c r="R657" s="5" t="s">
        <v>2053</v>
      </c>
      <c r="S657" s="7">
        <f t="shared" si="42"/>
        <v>42796.25</v>
      </c>
      <c r="T657" s="7">
        <f t="shared" si="43"/>
        <v>42809.208333333328</v>
      </c>
    </row>
    <row r="658" spans="1:20" x14ac:dyDescent="0.25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s="5" t="s">
        <v>2031</v>
      </c>
      <c r="R658" s="5" t="s">
        <v>2032</v>
      </c>
      <c r="S658" s="7">
        <f t="shared" si="42"/>
        <v>43097.25</v>
      </c>
      <c r="T658" s="7">
        <f t="shared" si="43"/>
        <v>43102.25</v>
      </c>
    </row>
    <row r="659" spans="1:20" x14ac:dyDescent="0.25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s="5" t="s">
        <v>2039</v>
      </c>
      <c r="R659" s="5" t="s">
        <v>2061</v>
      </c>
      <c r="S659" s="7">
        <f t="shared" si="42"/>
        <v>43096.25</v>
      </c>
      <c r="T659" s="7">
        <f t="shared" si="43"/>
        <v>43112.25</v>
      </c>
    </row>
    <row r="660" spans="1:20" x14ac:dyDescent="0.25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s="5" t="s">
        <v>2033</v>
      </c>
      <c r="R660" s="5" t="s">
        <v>2034</v>
      </c>
      <c r="S660" s="7">
        <f t="shared" si="42"/>
        <v>42246.208333333328</v>
      </c>
      <c r="T660" s="7">
        <f t="shared" si="43"/>
        <v>42269.208333333328</v>
      </c>
    </row>
    <row r="661" spans="1:20" x14ac:dyDescent="0.25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s="5" t="s">
        <v>2039</v>
      </c>
      <c r="R661" s="5" t="s">
        <v>2040</v>
      </c>
      <c r="S661" s="7">
        <f t="shared" si="42"/>
        <v>40570.25</v>
      </c>
      <c r="T661" s="7">
        <f t="shared" si="43"/>
        <v>40571.25</v>
      </c>
    </row>
    <row r="662" spans="1:20" x14ac:dyDescent="0.25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s="5" t="s">
        <v>2037</v>
      </c>
      <c r="R662" s="5" t="s">
        <v>2038</v>
      </c>
      <c r="S662" s="7">
        <f t="shared" si="42"/>
        <v>42237.208333333328</v>
      </c>
      <c r="T662" s="7">
        <f t="shared" si="43"/>
        <v>42246.208333333328</v>
      </c>
    </row>
    <row r="663" spans="1:20" x14ac:dyDescent="0.25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s="5" t="s">
        <v>2033</v>
      </c>
      <c r="R663" s="5" t="s">
        <v>2056</v>
      </c>
      <c r="S663" s="7">
        <f t="shared" si="42"/>
        <v>40996.208333333336</v>
      </c>
      <c r="T663" s="7">
        <f t="shared" si="43"/>
        <v>41026.208333333336</v>
      </c>
    </row>
    <row r="664" spans="1:20" x14ac:dyDescent="0.25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s="5" t="s">
        <v>2037</v>
      </c>
      <c r="R664" s="5" t="s">
        <v>2038</v>
      </c>
      <c r="S664" s="7">
        <f t="shared" si="42"/>
        <v>43443.25</v>
      </c>
      <c r="T664" s="7">
        <f t="shared" si="43"/>
        <v>43447.25</v>
      </c>
    </row>
    <row r="665" spans="1:20" x14ac:dyDescent="0.25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s="5" t="s">
        <v>2037</v>
      </c>
      <c r="R665" s="5" t="s">
        <v>2038</v>
      </c>
      <c r="S665" s="7">
        <f t="shared" si="42"/>
        <v>40458.208333333336</v>
      </c>
      <c r="T665" s="7">
        <f t="shared" si="43"/>
        <v>40481.208333333336</v>
      </c>
    </row>
    <row r="666" spans="1:20" x14ac:dyDescent="0.25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s="5" t="s">
        <v>2033</v>
      </c>
      <c r="R666" s="5" t="s">
        <v>2056</v>
      </c>
      <c r="S666" s="7">
        <f t="shared" si="42"/>
        <v>40959.25</v>
      </c>
      <c r="T666" s="7">
        <f t="shared" si="43"/>
        <v>40969.25</v>
      </c>
    </row>
    <row r="667" spans="1:20" x14ac:dyDescent="0.25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s="5" t="s">
        <v>2039</v>
      </c>
      <c r="R667" s="5" t="s">
        <v>2040</v>
      </c>
      <c r="S667" s="7">
        <f t="shared" si="42"/>
        <v>40733.208333333336</v>
      </c>
      <c r="T667" s="7">
        <f t="shared" si="43"/>
        <v>40747.208333333336</v>
      </c>
    </row>
    <row r="668" spans="1:20" x14ac:dyDescent="0.25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s="5" t="s">
        <v>2037</v>
      </c>
      <c r="R668" s="5" t="s">
        <v>2038</v>
      </c>
      <c r="S668" s="7">
        <f t="shared" si="42"/>
        <v>41516.208333333336</v>
      </c>
      <c r="T668" s="7">
        <f t="shared" si="43"/>
        <v>41522.208333333336</v>
      </c>
    </row>
    <row r="669" spans="1:20" x14ac:dyDescent="0.25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s="5" t="s">
        <v>2062</v>
      </c>
      <c r="R669" s="5" t="s">
        <v>2063</v>
      </c>
      <c r="S669" s="7">
        <f t="shared" si="42"/>
        <v>41892.208333333336</v>
      </c>
      <c r="T669" s="7">
        <f t="shared" si="43"/>
        <v>41901.208333333336</v>
      </c>
    </row>
    <row r="670" spans="1:20" x14ac:dyDescent="0.25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s="5" t="s">
        <v>2037</v>
      </c>
      <c r="R670" s="5" t="s">
        <v>2038</v>
      </c>
      <c r="S670" s="7">
        <f t="shared" si="42"/>
        <v>41122.208333333336</v>
      </c>
      <c r="T670" s="7">
        <f t="shared" si="43"/>
        <v>41134.208333333336</v>
      </c>
    </row>
    <row r="671" spans="1:20" x14ac:dyDescent="0.25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s="5" t="s">
        <v>2037</v>
      </c>
      <c r="R671" s="5" t="s">
        <v>2038</v>
      </c>
      <c r="S671" s="7">
        <f t="shared" si="42"/>
        <v>42912.208333333328</v>
      </c>
      <c r="T671" s="7">
        <f t="shared" si="43"/>
        <v>42921.208333333328</v>
      </c>
    </row>
    <row r="672" spans="1:20" x14ac:dyDescent="0.25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s="5" t="s">
        <v>2033</v>
      </c>
      <c r="R672" s="5" t="s">
        <v>2043</v>
      </c>
      <c r="S672" s="7">
        <f t="shared" si="42"/>
        <v>42425.25</v>
      </c>
      <c r="T672" s="7">
        <f t="shared" si="43"/>
        <v>42437.25</v>
      </c>
    </row>
    <row r="673" spans="1:20" x14ac:dyDescent="0.25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s="5" t="s">
        <v>2037</v>
      </c>
      <c r="R673" s="5" t="s">
        <v>2038</v>
      </c>
      <c r="S673" s="7">
        <f t="shared" si="42"/>
        <v>40390.208333333336</v>
      </c>
      <c r="T673" s="7">
        <f t="shared" si="43"/>
        <v>40394.208333333336</v>
      </c>
    </row>
    <row r="674" spans="1:20" x14ac:dyDescent="0.25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s="5" t="s">
        <v>2037</v>
      </c>
      <c r="R674" s="5" t="s">
        <v>2038</v>
      </c>
      <c r="S674" s="7">
        <f t="shared" si="42"/>
        <v>43180.208333333328</v>
      </c>
      <c r="T674" s="7">
        <f t="shared" si="43"/>
        <v>43190.208333333328</v>
      </c>
    </row>
    <row r="675" spans="1:20" x14ac:dyDescent="0.25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s="5" t="s">
        <v>2033</v>
      </c>
      <c r="R675" s="5" t="s">
        <v>2043</v>
      </c>
      <c r="S675" s="7">
        <f t="shared" si="42"/>
        <v>42475.208333333328</v>
      </c>
      <c r="T675" s="7">
        <f t="shared" si="43"/>
        <v>42496.208333333328</v>
      </c>
    </row>
    <row r="676" spans="1:20" x14ac:dyDescent="0.25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s="5" t="s">
        <v>2052</v>
      </c>
      <c r="R676" s="5" t="s">
        <v>2053</v>
      </c>
      <c r="S676" s="7">
        <f t="shared" si="42"/>
        <v>40774.208333333336</v>
      </c>
      <c r="T676" s="7">
        <f t="shared" si="43"/>
        <v>40821.208333333336</v>
      </c>
    </row>
    <row r="677" spans="1:20" x14ac:dyDescent="0.25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s="5" t="s">
        <v>2062</v>
      </c>
      <c r="R677" s="5" t="s">
        <v>2063</v>
      </c>
      <c r="S677" s="7">
        <f t="shared" si="42"/>
        <v>43719.208333333328</v>
      </c>
      <c r="T677" s="7">
        <f t="shared" si="43"/>
        <v>43726.208333333328</v>
      </c>
    </row>
    <row r="678" spans="1:20" x14ac:dyDescent="0.25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s="5" t="s">
        <v>2052</v>
      </c>
      <c r="R678" s="5" t="s">
        <v>2053</v>
      </c>
      <c r="S678" s="7">
        <f t="shared" si="42"/>
        <v>41178.208333333336</v>
      </c>
      <c r="T678" s="7">
        <f t="shared" si="43"/>
        <v>41187.208333333336</v>
      </c>
    </row>
    <row r="679" spans="1:20" x14ac:dyDescent="0.25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s="5" t="s">
        <v>2045</v>
      </c>
      <c r="R679" s="5" t="s">
        <v>2051</v>
      </c>
      <c r="S679" s="7">
        <f t="shared" si="42"/>
        <v>42561.208333333328</v>
      </c>
      <c r="T679" s="7">
        <f t="shared" si="43"/>
        <v>42611.208333333328</v>
      </c>
    </row>
    <row r="680" spans="1:20" x14ac:dyDescent="0.25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s="5" t="s">
        <v>2039</v>
      </c>
      <c r="R680" s="5" t="s">
        <v>2042</v>
      </c>
      <c r="S680" s="7">
        <f t="shared" si="42"/>
        <v>43484.25</v>
      </c>
      <c r="T680" s="7">
        <f t="shared" si="43"/>
        <v>43486.25</v>
      </c>
    </row>
    <row r="681" spans="1:20" x14ac:dyDescent="0.25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s="5" t="s">
        <v>2031</v>
      </c>
      <c r="R681" s="5" t="s">
        <v>2032</v>
      </c>
      <c r="S681" s="7">
        <f t="shared" si="42"/>
        <v>43756.208333333328</v>
      </c>
      <c r="T681" s="7">
        <f t="shared" si="43"/>
        <v>43761.208333333328</v>
      </c>
    </row>
    <row r="682" spans="1:20" x14ac:dyDescent="0.25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s="5" t="s">
        <v>2048</v>
      </c>
      <c r="R682" s="5" t="s">
        <v>2059</v>
      </c>
      <c r="S682" s="7">
        <f t="shared" si="42"/>
        <v>43813.25</v>
      </c>
      <c r="T682" s="7">
        <f t="shared" si="43"/>
        <v>43815.25</v>
      </c>
    </row>
    <row r="683" spans="1:20" x14ac:dyDescent="0.25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s="5" t="s">
        <v>2037</v>
      </c>
      <c r="R683" s="5" t="s">
        <v>2038</v>
      </c>
      <c r="S683" s="7">
        <f t="shared" si="42"/>
        <v>40898.25</v>
      </c>
      <c r="T683" s="7">
        <f t="shared" si="43"/>
        <v>40904.25</v>
      </c>
    </row>
    <row r="684" spans="1:20" x14ac:dyDescent="0.25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s="5" t="s">
        <v>2037</v>
      </c>
      <c r="R684" s="5" t="s">
        <v>2038</v>
      </c>
      <c r="S684" s="7">
        <f t="shared" si="42"/>
        <v>41619.25</v>
      </c>
      <c r="T684" s="7">
        <f t="shared" si="43"/>
        <v>41628.25</v>
      </c>
    </row>
    <row r="685" spans="1:20" x14ac:dyDescent="0.25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s="5" t="s">
        <v>2037</v>
      </c>
      <c r="R685" s="5" t="s">
        <v>2038</v>
      </c>
      <c r="S685" s="7">
        <f t="shared" si="42"/>
        <v>43359.208333333328</v>
      </c>
      <c r="T685" s="7">
        <f t="shared" si="43"/>
        <v>43361.208333333328</v>
      </c>
    </row>
    <row r="686" spans="1:20" x14ac:dyDescent="0.25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s="5" t="s">
        <v>2045</v>
      </c>
      <c r="R686" s="5" t="s">
        <v>2046</v>
      </c>
      <c r="S686" s="7">
        <f t="shared" si="42"/>
        <v>40358.208333333336</v>
      </c>
      <c r="T686" s="7">
        <f t="shared" si="43"/>
        <v>40378.208333333336</v>
      </c>
    </row>
    <row r="687" spans="1:20" x14ac:dyDescent="0.25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s="5" t="s">
        <v>2037</v>
      </c>
      <c r="R687" s="5" t="s">
        <v>2038</v>
      </c>
      <c r="S687" s="7">
        <f t="shared" si="42"/>
        <v>42239.208333333328</v>
      </c>
      <c r="T687" s="7">
        <f t="shared" si="43"/>
        <v>42263.208333333328</v>
      </c>
    </row>
    <row r="688" spans="1:20" x14ac:dyDescent="0.25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s="5" t="s">
        <v>2035</v>
      </c>
      <c r="R688" s="5" t="s">
        <v>2044</v>
      </c>
      <c r="S688" s="7">
        <f t="shared" si="42"/>
        <v>43186.208333333328</v>
      </c>
      <c r="T688" s="7">
        <f t="shared" si="43"/>
        <v>43197.208333333328</v>
      </c>
    </row>
    <row r="689" spans="1:20" x14ac:dyDescent="0.25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s="5" t="s">
        <v>2037</v>
      </c>
      <c r="R689" s="5" t="s">
        <v>2038</v>
      </c>
      <c r="S689" s="7">
        <f t="shared" si="42"/>
        <v>42806.25</v>
      </c>
      <c r="T689" s="7">
        <f t="shared" si="43"/>
        <v>42809.208333333328</v>
      </c>
    </row>
    <row r="690" spans="1:20" x14ac:dyDescent="0.25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s="5" t="s">
        <v>2039</v>
      </c>
      <c r="R690" s="5" t="s">
        <v>2058</v>
      </c>
      <c r="S690" s="7">
        <f t="shared" si="42"/>
        <v>43475.25</v>
      </c>
      <c r="T690" s="7">
        <f t="shared" si="43"/>
        <v>43491.25</v>
      </c>
    </row>
    <row r="691" spans="1:20" x14ac:dyDescent="0.25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s="5" t="s">
        <v>2035</v>
      </c>
      <c r="R691" s="5" t="s">
        <v>2036</v>
      </c>
      <c r="S691" s="7">
        <f t="shared" si="42"/>
        <v>41576.208333333336</v>
      </c>
      <c r="T691" s="7">
        <f t="shared" si="43"/>
        <v>41588.25</v>
      </c>
    </row>
    <row r="692" spans="1:20" x14ac:dyDescent="0.25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s="5" t="s">
        <v>2039</v>
      </c>
      <c r="R692" s="5" t="s">
        <v>2040</v>
      </c>
      <c r="S692" s="7">
        <f t="shared" si="42"/>
        <v>40874.25</v>
      </c>
      <c r="T692" s="7">
        <f t="shared" si="43"/>
        <v>40880.25</v>
      </c>
    </row>
    <row r="693" spans="1:20" x14ac:dyDescent="0.25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s="5" t="s">
        <v>2039</v>
      </c>
      <c r="R693" s="5" t="s">
        <v>2040</v>
      </c>
      <c r="S693" s="7">
        <f t="shared" si="42"/>
        <v>41185.208333333336</v>
      </c>
      <c r="T693" s="7">
        <f t="shared" si="43"/>
        <v>41202.208333333336</v>
      </c>
    </row>
    <row r="694" spans="1:20" x14ac:dyDescent="0.25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s="5" t="s">
        <v>2033</v>
      </c>
      <c r="R694" s="5" t="s">
        <v>2034</v>
      </c>
      <c r="S694" s="7">
        <f t="shared" si="42"/>
        <v>43655.208333333328</v>
      </c>
      <c r="T694" s="7">
        <f t="shared" si="43"/>
        <v>43673.208333333328</v>
      </c>
    </row>
    <row r="695" spans="1:20" x14ac:dyDescent="0.25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s="5" t="s">
        <v>2037</v>
      </c>
      <c r="R695" s="5" t="s">
        <v>2038</v>
      </c>
      <c r="S695" s="7">
        <f t="shared" si="42"/>
        <v>43025.208333333328</v>
      </c>
      <c r="T695" s="7">
        <f t="shared" si="43"/>
        <v>43042.208333333328</v>
      </c>
    </row>
    <row r="696" spans="1:20" x14ac:dyDescent="0.25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s="5" t="s">
        <v>2037</v>
      </c>
      <c r="R696" s="5" t="s">
        <v>2038</v>
      </c>
      <c r="S696" s="7">
        <f t="shared" si="42"/>
        <v>43066.25</v>
      </c>
      <c r="T696" s="7">
        <f t="shared" si="43"/>
        <v>43103.25</v>
      </c>
    </row>
    <row r="697" spans="1:20" x14ac:dyDescent="0.25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s="5" t="s">
        <v>2033</v>
      </c>
      <c r="R697" s="5" t="s">
        <v>2034</v>
      </c>
      <c r="S697" s="7">
        <f t="shared" si="42"/>
        <v>42322.25</v>
      </c>
      <c r="T697" s="7">
        <f t="shared" si="43"/>
        <v>42338.25</v>
      </c>
    </row>
    <row r="698" spans="1:20" x14ac:dyDescent="0.25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s="5" t="s">
        <v>2037</v>
      </c>
      <c r="R698" s="5" t="s">
        <v>2038</v>
      </c>
      <c r="S698" s="7">
        <f t="shared" si="42"/>
        <v>42114.208333333328</v>
      </c>
      <c r="T698" s="7">
        <f t="shared" si="43"/>
        <v>42115.208333333328</v>
      </c>
    </row>
    <row r="699" spans="1:20" x14ac:dyDescent="0.25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s="5" t="s">
        <v>2033</v>
      </c>
      <c r="R699" s="5" t="s">
        <v>2041</v>
      </c>
      <c r="S699" s="7">
        <f t="shared" si="42"/>
        <v>43190.208333333328</v>
      </c>
      <c r="T699" s="7">
        <f t="shared" si="43"/>
        <v>43192.208333333328</v>
      </c>
    </row>
    <row r="700" spans="1:20" x14ac:dyDescent="0.25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s="5" t="s">
        <v>2035</v>
      </c>
      <c r="R700" s="5" t="s">
        <v>2044</v>
      </c>
      <c r="S700" s="7">
        <f t="shared" si="42"/>
        <v>40871.25</v>
      </c>
      <c r="T700" s="7">
        <f t="shared" si="43"/>
        <v>40885.25</v>
      </c>
    </row>
    <row r="701" spans="1:20" x14ac:dyDescent="0.25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s="5" t="s">
        <v>2039</v>
      </c>
      <c r="R701" s="5" t="s">
        <v>2042</v>
      </c>
      <c r="S701" s="7">
        <f t="shared" si="42"/>
        <v>43641.208333333328</v>
      </c>
      <c r="T701" s="7">
        <f t="shared" si="43"/>
        <v>43642.208333333328</v>
      </c>
    </row>
    <row r="702" spans="1:20" x14ac:dyDescent="0.25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s="5" t="s">
        <v>2035</v>
      </c>
      <c r="R702" s="5" t="s">
        <v>2044</v>
      </c>
      <c r="S702" s="7">
        <f t="shared" si="42"/>
        <v>40203.25</v>
      </c>
      <c r="T702" s="7">
        <f t="shared" si="43"/>
        <v>40218.25</v>
      </c>
    </row>
    <row r="703" spans="1:20" x14ac:dyDescent="0.25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s="5" t="s">
        <v>2037</v>
      </c>
      <c r="R703" s="5" t="s">
        <v>2038</v>
      </c>
      <c r="S703" s="7">
        <f t="shared" si="42"/>
        <v>40629.208333333336</v>
      </c>
      <c r="T703" s="7">
        <f t="shared" si="43"/>
        <v>40636.208333333336</v>
      </c>
    </row>
    <row r="704" spans="1:20" x14ac:dyDescent="0.25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s="5" t="s">
        <v>2035</v>
      </c>
      <c r="R704" s="5" t="s">
        <v>2044</v>
      </c>
      <c r="S704" s="7">
        <f t="shared" si="42"/>
        <v>41477.208333333336</v>
      </c>
      <c r="T704" s="7">
        <f t="shared" si="43"/>
        <v>41482.208333333336</v>
      </c>
    </row>
    <row r="705" spans="1:20" x14ac:dyDescent="0.25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s="5" t="s">
        <v>2045</v>
      </c>
      <c r="R705" s="5" t="s">
        <v>2057</v>
      </c>
      <c r="S705" s="7">
        <f t="shared" si="42"/>
        <v>41020.208333333336</v>
      </c>
      <c r="T705" s="7">
        <f t="shared" si="43"/>
        <v>41037.208333333336</v>
      </c>
    </row>
    <row r="706" spans="1:20" x14ac:dyDescent="0.25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>
        <f t="shared" ref="F706:F769" si="44">ROUND(((E706/D706)*100),0)</f>
        <v>123</v>
      </c>
      <c r="G706" t="s">
        <v>20</v>
      </c>
      <c r="H706">
        <v>116</v>
      </c>
      <c r="I706">
        <f t="shared" ref="I706:I769" si="45">IFERROR((ROUND((E706/H706),2)),0)</f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s="5" t="s">
        <v>2039</v>
      </c>
      <c r="R706" s="5" t="s">
        <v>2047</v>
      </c>
      <c r="S706" s="7">
        <f t="shared" si="42"/>
        <v>42555.208333333328</v>
      </c>
      <c r="T706" s="7">
        <f t="shared" si="43"/>
        <v>42570.208333333328</v>
      </c>
    </row>
    <row r="707" spans="1:20" x14ac:dyDescent="0.25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>
        <f t="shared" si="44"/>
        <v>99</v>
      </c>
      <c r="G707" t="s">
        <v>14</v>
      </c>
      <c r="H707">
        <v>2025</v>
      </c>
      <c r="I707">
        <f t="shared" si="45"/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s="5" t="s">
        <v>2045</v>
      </c>
      <c r="R707" s="5" t="s">
        <v>2046</v>
      </c>
      <c r="S707" s="7">
        <f t="shared" ref="S707:S770" si="46">((L707/86400)+DATE(1970,1,1))</f>
        <v>41619.25</v>
      </c>
      <c r="T707" s="7">
        <f t="shared" ref="T707:T770" si="47">((M707/86400)+DATE(1970,1,1))</f>
        <v>41623.25</v>
      </c>
    </row>
    <row r="708" spans="1:20" x14ac:dyDescent="0.25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s="5" t="s">
        <v>2035</v>
      </c>
      <c r="R708" s="5" t="s">
        <v>2036</v>
      </c>
      <c r="S708" s="7">
        <f t="shared" si="46"/>
        <v>43471.25</v>
      </c>
      <c r="T708" s="7">
        <f t="shared" si="47"/>
        <v>43479.25</v>
      </c>
    </row>
    <row r="709" spans="1:20" x14ac:dyDescent="0.25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s="5" t="s">
        <v>2039</v>
      </c>
      <c r="R709" s="5" t="s">
        <v>2042</v>
      </c>
      <c r="S709" s="7">
        <f t="shared" si="46"/>
        <v>43442.25</v>
      </c>
      <c r="T709" s="7">
        <f t="shared" si="47"/>
        <v>43478.25</v>
      </c>
    </row>
    <row r="710" spans="1:20" x14ac:dyDescent="0.25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s="5" t="s">
        <v>2037</v>
      </c>
      <c r="R710" s="5" t="s">
        <v>2038</v>
      </c>
      <c r="S710" s="7">
        <f t="shared" si="46"/>
        <v>42877.208333333328</v>
      </c>
      <c r="T710" s="7">
        <f t="shared" si="47"/>
        <v>42887.208333333328</v>
      </c>
    </row>
    <row r="711" spans="1:20" x14ac:dyDescent="0.25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s="5" t="s">
        <v>2037</v>
      </c>
      <c r="R711" s="5" t="s">
        <v>2038</v>
      </c>
      <c r="S711" s="7">
        <f t="shared" si="46"/>
        <v>41018.208333333336</v>
      </c>
      <c r="T711" s="7">
        <f t="shared" si="47"/>
        <v>41025.208333333336</v>
      </c>
    </row>
    <row r="712" spans="1:20" x14ac:dyDescent="0.25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s="5" t="s">
        <v>2037</v>
      </c>
      <c r="R712" s="5" t="s">
        <v>2038</v>
      </c>
      <c r="S712" s="7">
        <f t="shared" si="46"/>
        <v>43295.208333333328</v>
      </c>
      <c r="T712" s="7">
        <f t="shared" si="47"/>
        <v>43302.208333333328</v>
      </c>
    </row>
    <row r="713" spans="1:20" x14ac:dyDescent="0.25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s="5" t="s">
        <v>2037</v>
      </c>
      <c r="R713" s="5" t="s">
        <v>2038</v>
      </c>
      <c r="S713" s="7">
        <f t="shared" si="46"/>
        <v>42393.25</v>
      </c>
      <c r="T713" s="7">
        <f t="shared" si="47"/>
        <v>42395.25</v>
      </c>
    </row>
    <row r="714" spans="1:20" x14ac:dyDescent="0.25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s="5" t="s">
        <v>2037</v>
      </c>
      <c r="R714" s="5" t="s">
        <v>2038</v>
      </c>
      <c r="S714" s="7">
        <f t="shared" si="46"/>
        <v>42559.208333333328</v>
      </c>
      <c r="T714" s="7">
        <f t="shared" si="47"/>
        <v>42600.208333333328</v>
      </c>
    </row>
    <row r="715" spans="1:20" x14ac:dyDescent="0.25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s="5" t="s">
        <v>2045</v>
      </c>
      <c r="R715" s="5" t="s">
        <v>2054</v>
      </c>
      <c r="S715" s="7">
        <f t="shared" si="46"/>
        <v>42604.208333333328</v>
      </c>
      <c r="T715" s="7">
        <f t="shared" si="47"/>
        <v>42616.208333333328</v>
      </c>
    </row>
    <row r="716" spans="1:20" x14ac:dyDescent="0.25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s="5" t="s">
        <v>2033</v>
      </c>
      <c r="R716" s="5" t="s">
        <v>2034</v>
      </c>
      <c r="S716" s="7">
        <f t="shared" si="46"/>
        <v>41870.208333333336</v>
      </c>
      <c r="T716" s="7">
        <f t="shared" si="47"/>
        <v>41871.208333333336</v>
      </c>
    </row>
    <row r="717" spans="1:20" x14ac:dyDescent="0.25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s="5" t="s">
        <v>2048</v>
      </c>
      <c r="R717" s="5" t="s">
        <v>2059</v>
      </c>
      <c r="S717" s="7">
        <f t="shared" si="46"/>
        <v>40397.208333333336</v>
      </c>
      <c r="T717" s="7">
        <f t="shared" si="47"/>
        <v>40402.208333333336</v>
      </c>
    </row>
    <row r="718" spans="1:20" x14ac:dyDescent="0.25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s="5" t="s">
        <v>2037</v>
      </c>
      <c r="R718" s="5" t="s">
        <v>2038</v>
      </c>
      <c r="S718" s="7">
        <f t="shared" si="46"/>
        <v>41465.208333333336</v>
      </c>
      <c r="T718" s="7">
        <f t="shared" si="47"/>
        <v>41493.208333333336</v>
      </c>
    </row>
    <row r="719" spans="1:20" x14ac:dyDescent="0.25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s="5" t="s">
        <v>2039</v>
      </c>
      <c r="R719" s="5" t="s">
        <v>2040</v>
      </c>
      <c r="S719" s="7">
        <f t="shared" si="46"/>
        <v>40777.208333333336</v>
      </c>
      <c r="T719" s="7">
        <f t="shared" si="47"/>
        <v>40798.208333333336</v>
      </c>
    </row>
    <row r="720" spans="1:20" x14ac:dyDescent="0.25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s="5" t="s">
        <v>2035</v>
      </c>
      <c r="R720" s="5" t="s">
        <v>2044</v>
      </c>
      <c r="S720" s="7">
        <f t="shared" si="46"/>
        <v>41442.208333333336</v>
      </c>
      <c r="T720" s="7">
        <f t="shared" si="47"/>
        <v>41468.208333333336</v>
      </c>
    </row>
    <row r="721" spans="1:20" x14ac:dyDescent="0.25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s="5" t="s">
        <v>2045</v>
      </c>
      <c r="R721" s="5" t="s">
        <v>2051</v>
      </c>
      <c r="S721" s="7">
        <f t="shared" si="46"/>
        <v>41058.208333333336</v>
      </c>
      <c r="T721" s="7">
        <f t="shared" si="47"/>
        <v>41069.208333333336</v>
      </c>
    </row>
    <row r="722" spans="1:20" x14ac:dyDescent="0.25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s="5" t="s">
        <v>2037</v>
      </c>
      <c r="R722" s="5" t="s">
        <v>2038</v>
      </c>
      <c r="S722" s="7">
        <f t="shared" si="46"/>
        <v>43152.25</v>
      </c>
      <c r="T722" s="7">
        <f t="shared" si="47"/>
        <v>43166.25</v>
      </c>
    </row>
    <row r="723" spans="1:20" x14ac:dyDescent="0.25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s="5" t="s">
        <v>2033</v>
      </c>
      <c r="R723" s="5" t="s">
        <v>2034</v>
      </c>
      <c r="S723" s="7">
        <f t="shared" si="46"/>
        <v>43194.208333333328</v>
      </c>
      <c r="T723" s="7">
        <f t="shared" si="47"/>
        <v>43200.208333333328</v>
      </c>
    </row>
    <row r="724" spans="1:20" x14ac:dyDescent="0.25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s="5" t="s">
        <v>2039</v>
      </c>
      <c r="R724" s="5" t="s">
        <v>2040</v>
      </c>
      <c r="S724" s="7">
        <f t="shared" si="46"/>
        <v>43045.25</v>
      </c>
      <c r="T724" s="7">
        <f t="shared" si="47"/>
        <v>43072.25</v>
      </c>
    </row>
    <row r="725" spans="1:20" x14ac:dyDescent="0.25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s="5" t="s">
        <v>2037</v>
      </c>
      <c r="R725" s="5" t="s">
        <v>2038</v>
      </c>
      <c r="S725" s="7">
        <f t="shared" si="46"/>
        <v>42431.25</v>
      </c>
      <c r="T725" s="7">
        <f t="shared" si="47"/>
        <v>42452.208333333328</v>
      </c>
    </row>
    <row r="726" spans="1:20" x14ac:dyDescent="0.25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s="5" t="s">
        <v>2037</v>
      </c>
      <c r="R726" s="5" t="s">
        <v>2038</v>
      </c>
      <c r="S726" s="7">
        <f t="shared" si="46"/>
        <v>41934.208333333336</v>
      </c>
      <c r="T726" s="7">
        <f t="shared" si="47"/>
        <v>41936.208333333336</v>
      </c>
    </row>
    <row r="727" spans="1:20" x14ac:dyDescent="0.25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s="5" t="s">
        <v>2048</v>
      </c>
      <c r="R727" s="5" t="s">
        <v>2059</v>
      </c>
      <c r="S727" s="7">
        <f t="shared" si="46"/>
        <v>41958.25</v>
      </c>
      <c r="T727" s="7">
        <f t="shared" si="47"/>
        <v>41960.25</v>
      </c>
    </row>
    <row r="728" spans="1:20" x14ac:dyDescent="0.25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s="5" t="s">
        <v>2037</v>
      </c>
      <c r="R728" s="5" t="s">
        <v>2038</v>
      </c>
      <c r="S728" s="7">
        <f t="shared" si="46"/>
        <v>40476.208333333336</v>
      </c>
      <c r="T728" s="7">
        <f t="shared" si="47"/>
        <v>40482.208333333336</v>
      </c>
    </row>
    <row r="729" spans="1:20" x14ac:dyDescent="0.25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s="5" t="s">
        <v>2035</v>
      </c>
      <c r="R729" s="5" t="s">
        <v>2036</v>
      </c>
      <c r="S729" s="7">
        <f t="shared" si="46"/>
        <v>43485.25</v>
      </c>
      <c r="T729" s="7">
        <f t="shared" si="47"/>
        <v>43543.208333333328</v>
      </c>
    </row>
    <row r="730" spans="1:20" x14ac:dyDescent="0.25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s="5" t="s">
        <v>2037</v>
      </c>
      <c r="R730" s="5" t="s">
        <v>2038</v>
      </c>
      <c r="S730" s="7">
        <f t="shared" si="46"/>
        <v>42515.208333333328</v>
      </c>
      <c r="T730" s="7">
        <f t="shared" si="47"/>
        <v>42526.208333333328</v>
      </c>
    </row>
    <row r="731" spans="1:20" x14ac:dyDescent="0.25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s="5" t="s">
        <v>2039</v>
      </c>
      <c r="R731" s="5" t="s">
        <v>2042</v>
      </c>
      <c r="S731" s="7">
        <f t="shared" si="46"/>
        <v>41309.25</v>
      </c>
      <c r="T731" s="7">
        <f t="shared" si="47"/>
        <v>41311.25</v>
      </c>
    </row>
    <row r="732" spans="1:20" x14ac:dyDescent="0.25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s="5" t="s">
        <v>2035</v>
      </c>
      <c r="R732" s="5" t="s">
        <v>2044</v>
      </c>
      <c r="S732" s="7">
        <f t="shared" si="46"/>
        <v>42147.208333333328</v>
      </c>
      <c r="T732" s="7">
        <f t="shared" si="47"/>
        <v>42153.208333333328</v>
      </c>
    </row>
    <row r="733" spans="1:20" x14ac:dyDescent="0.25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s="5" t="s">
        <v>2035</v>
      </c>
      <c r="R733" s="5" t="s">
        <v>2036</v>
      </c>
      <c r="S733" s="7">
        <f t="shared" si="46"/>
        <v>42939.208333333328</v>
      </c>
      <c r="T733" s="7">
        <f t="shared" si="47"/>
        <v>42940.208333333328</v>
      </c>
    </row>
    <row r="734" spans="1:20" x14ac:dyDescent="0.25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s="5" t="s">
        <v>2033</v>
      </c>
      <c r="R734" s="5" t="s">
        <v>2034</v>
      </c>
      <c r="S734" s="7">
        <f t="shared" si="46"/>
        <v>42816.208333333328</v>
      </c>
      <c r="T734" s="7">
        <f t="shared" si="47"/>
        <v>42839.208333333328</v>
      </c>
    </row>
    <row r="735" spans="1:20" x14ac:dyDescent="0.25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s="5" t="s">
        <v>2033</v>
      </c>
      <c r="R735" s="5" t="s">
        <v>2055</v>
      </c>
      <c r="S735" s="7">
        <f t="shared" si="46"/>
        <v>41844.208333333336</v>
      </c>
      <c r="T735" s="7">
        <f t="shared" si="47"/>
        <v>41857.208333333336</v>
      </c>
    </row>
    <row r="736" spans="1:20" x14ac:dyDescent="0.25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s="5" t="s">
        <v>2037</v>
      </c>
      <c r="R736" s="5" t="s">
        <v>2038</v>
      </c>
      <c r="S736" s="7">
        <f t="shared" si="46"/>
        <v>42763.25</v>
      </c>
      <c r="T736" s="7">
        <f t="shared" si="47"/>
        <v>42775.25</v>
      </c>
    </row>
    <row r="737" spans="1:20" x14ac:dyDescent="0.25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s="5" t="s">
        <v>2052</v>
      </c>
      <c r="R737" s="5" t="s">
        <v>2053</v>
      </c>
      <c r="S737" s="7">
        <f t="shared" si="46"/>
        <v>42459.208333333328</v>
      </c>
      <c r="T737" s="7">
        <f t="shared" si="47"/>
        <v>42466.208333333328</v>
      </c>
    </row>
    <row r="738" spans="1:20" x14ac:dyDescent="0.25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s="5" t="s">
        <v>2045</v>
      </c>
      <c r="R738" s="5" t="s">
        <v>2046</v>
      </c>
      <c r="S738" s="7">
        <f t="shared" si="46"/>
        <v>42055.25</v>
      </c>
      <c r="T738" s="7">
        <f t="shared" si="47"/>
        <v>42059.25</v>
      </c>
    </row>
    <row r="739" spans="1:20" x14ac:dyDescent="0.25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s="5" t="s">
        <v>2033</v>
      </c>
      <c r="R739" s="5" t="s">
        <v>2043</v>
      </c>
      <c r="S739" s="7">
        <f t="shared" si="46"/>
        <v>42685.25</v>
      </c>
      <c r="T739" s="7">
        <f t="shared" si="47"/>
        <v>42697.25</v>
      </c>
    </row>
    <row r="740" spans="1:20" x14ac:dyDescent="0.25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s="5" t="s">
        <v>2037</v>
      </c>
      <c r="R740" s="5" t="s">
        <v>2038</v>
      </c>
      <c r="S740" s="7">
        <f t="shared" si="46"/>
        <v>41959.25</v>
      </c>
      <c r="T740" s="7">
        <f t="shared" si="47"/>
        <v>41981.25</v>
      </c>
    </row>
    <row r="741" spans="1:20" x14ac:dyDescent="0.25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s="5" t="s">
        <v>2033</v>
      </c>
      <c r="R741" s="5" t="s">
        <v>2043</v>
      </c>
      <c r="S741" s="7">
        <f t="shared" si="46"/>
        <v>41089.208333333336</v>
      </c>
      <c r="T741" s="7">
        <f t="shared" si="47"/>
        <v>41090.208333333336</v>
      </c>
    </row>
    <row r="742" spans="1:20" x14ac:dyDescent="0.25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s="5" t="s">
        <v>2037</v>
      </c>
      <c r="R742" s="5" t="s">
        <v>2038</v>
      </c>
      <c r="S742" s="7">
        <f t="shared" si="46"/>
        <v>42769.25</v>
      </c>
      <c r="T742" s="7">
        <f t="shared" si="47"/>
        <v>42772.25</v>
      </c>
    </row>
    <row r="743" spans="1:20" x14ac:dyDescent="0.25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s="5" t="s">
        <v>2037</v>
      </c>
      <c r="R743" s="5" t="s">
        <v>2038</v>
      </c>
      <c r="S743" s="7">
        <f t="shared" si="46"/>
        <v>40321.208333333336</v>
      </c>
      <c r="T743" s="7">
        <f t="shared" si="47"/>
        <v>40322.208333333336</v>
      </c>
    </row>
    <row r="744" spans="1:20" x14ac:dyDescent="0.25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s="5" t="s">
        <v>2033</v>
      </c>
      <c r="R744" s="5" t="s">
        <v>2041</v>
      </c>
      <c r="S744" s="7">
        <f t="shared" si="46"/>
        <v>40197.25</v>
      </c>
      <c r="T744" s="7">
        <f t="shared" si="47"/>
        <v>40239.25</v>
      </c>
    </row>
    <row r="745" spans="1:20" x14ac:dyDescent="0.25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s="5" t="s">
        <v>2037</v>
      </c>
      <c r="R745" s="5" t="s">
        <v>2038</v>
      </c>
      <c r="S745" s="7">
        <f t="shared" si="46"/>
        <v>42298.208333333328</v>
      </c>
      <c r="T745" s="7">
        <f t="shared" si="47"/>
        <v>42304.208333333328</v>
      </c>
    </row>
    <row r="746" spans="1:20" x14ac:dyDescent="0.25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s="5" t="s">
        <v>2037</v>
      </c>
      <c r="R746" s="5" t="s">
        <v>2038</v>
      </c>
      <c r="S746" s="7">
        <f t="shared" si="46"/>
        <v>43322.208333333328</v>
      </c>
      <c r="T746" s="7">
        <f t="shared" si="47"/>
        <v>43324.208333333328</v>
      </c>
    </row>
    <row r="747" spans="1:20" x14ac:dyDescent="0.25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s="5" t="s">
        <v>2035</v>
      </c>
      <c r="R747" s="5" t="s">
        <v>2044</v>
      </c>
      <c r="S747" s="7">
        <f t="shared" si="46"/>
        <v>40328.208333333336</v>
      </c>
      <c r="T747" s="7">
        <f t="shared" si="47"/>
        <v>40355.208333333336</v>
      </c>
    </row>
    <row r="748" spans="1:20" x14ac:dyDescent="0.25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s="5" t="s">
        <v>2035</v>
      </c>
      <c r="R748" s="5" t="s">
        <v>2036</v>
      </c>
      <c r="S748" s="7">
        <f t="shared" si="46"/>
        <v>40825.208333333336</v>
      </c>
      <c r="T748" s="7">
        <f t="shared" si="47"/>
        <v>40830.208333333336</v>
      </c>
    </row>
    <row r="749" spans="1:20" x14ac:dyDescent="0.25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s="5" t="s">
        <v>2037</v>
      </c>
      <c r="R749" s="5" t="s">
        <v>2038</v>
      </c>
      <c r="S749" s="7">
        <f t="shared" si="46"/>
        <v>40423.208333333336</v>
      </c>
      <c r="T749" s="7">
        <f t="shared" si="47"/>
        <v>40434.208333333336</v>
      </c>
    </row>
    <row r="750" spans="1:20" x14ac:dyDescent="0.25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s="5" t="s">
        <v>2039</v>
      </c>
      <c r="R750" s="5" t="s">
        <v>2047</v>
      </c>
      <c r="S750" s="7">
        <f t="shared" si="46"/>
        <v>40238.25</v>
      </c>
      <c r="T750" s="7">
        <f t="shared" si="47"/>
        <v>40263.208333333336</v>
      </c>
    </row>
    <row r="751" spans="1:20" x14ac:dyDescent="0.25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s="5" t="s">
        <v>2035</v>
      </c>
      <c r="R751" s="5" t="s">
        <v>2044</v>
      </c>
      <c r="S751" s="7">
        <f t="shared" si="46"/>
        <v>41920.208333333336</v>
      </c>
      <c r="T751" s="7">
        <f t="shared" si="47"/>
        <v>41932.208333333336</v>
      </c>
    </row>
    <row r="752" spans="1:20" x14ac:dyDescent="0.25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s="5" t="s">
        <v>2033</v>
      </c>
      <c r="R752" s="5" t="s">
        <v>2041</v>
      </c>
      <c r="S752" s="7">
        <f t="shared" si="46"/>
        <v>40360.208333333336</v>
      </c>
      <c r="T752" s="7">
        <f t="shared" si="47"/>
        <v>40385.208333333336</v>
      </c>
    </row>
    <row r="753" spans="1:20" x14ac:dyDescent="0.25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s="5" t="s">
        <v>2045</v>
      </c>
      <c r="R753" s="5" t="s">
        <v>2046</v>
      </c>
      <c r="S753" s="7">
        <f t="shared" si="46"/>
        <v>42446.208333333328</v>
      </c>
      <c r="T753" s="7">
        <f t="shared" si="47"/>
        <v>42461.208333333328</v>
      </c>
    </row>
    <row r="754" spans="1:20" x14ac:dyDescent="0.25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s="5" t="s">
        <v>2037</v>
      </c>
      <c r="R754" s="5" t="s">
        <v>2038</v>
      </c>
      <c r="S754" s="7">
        <f t="shared" si="46"/>
        <v>40395.208333333336</v>
      </c>
      <c r="T754" s="7">
        <f t="shared" si="47"/>
        <v>40413.208333333336</v>
      </c>
    </row>
    <row r="755" spans="1:20" x14ac:dyDescent="0.25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s="5" t="s">
        <v>2052</v>
      </c>
      <c r="R755" s="5" t="s">
        <v>2053</v>
      </c>
      <c r="S755" s="7">
        <f t="shared" si="46"/>
        <v>40321.208333333336</v>
      </c>
      <c r="T755" s="7">
        <f t="shared" si="47"/>
        <v>40336.208333333336</v>
      </c>
    </row>
    <row r="756" spans="1:20" x14ac:dyDescent="0.25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s="5" t="s">
        <v>2037</v>
      </c>
      <c r="R756" s="5" t="s">
        <v>2038</v>
      </c>
      <c r="S756" s="7">
        <f t="shared" si="46"/>
        <v>41210.208333333336</v>
      </c>
      <c r="T756" s="7">
        <f t="shared" si="47"/>
        <v>41263.25</v>
      </c>
    </row>
    <row r="757" spans="1:20" x14ac:dyDescent="0.25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s="5" t="s">
        <v>2037</v>
      </c>
      <c r="R757" s="5" t="s">
        <v>2038</v>
      </c>
      <c r="S757" s="7">
        <f t="shared" si="46"/>
        <v>43096.25</v>
      </c>
      <c r="T757" s="7">
        <f t="shared" si="47"/>
        <v>43108.25</v>
      </c>
    </row>
    <row r="758" spans="1:20" x14ac:dyDescent="0.25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s="5" t="s">
        <v>2037</v>
      </c>
      <c r="R758" s="5" t="s">
        <v>2038</v>
      </c>
      <c r="S758" s="7">
        <f t="shared" si="46"/>
        <v>42024.25</v>
      </c>
      <c r="T758" s="7">
        <f t="shared" si="47"/>
        <v>42030.25</v>
      </c>
    </row>
    <row r="759" spans="1:20" x14ac:dyDescent="0.25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s="5" t="s">
        <v>2039</v>
      </c>
      <c r="R759" s="5" t="s">
        <v>2042</v>
      </c>
      <c r="S759" s="7">
        <f t="shared" si="46"/>
        <v>40675.208333333336</v>
      </c>
      <c r="T759" s="7">
        <f t="shared" si="47"/>
        <v>40679.208333333336</v>
      </c>
    </row>
    <row r="760" spans="1:20" x14ac:dyDescent="0.25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s="5" t="s">
        <v>2033</v>
      </c>
      <c r="R760" s="5" t="s">
        <v>2034</v>
      </c>
      <c r="S760" s="7">
        <f t="shared" si="46"/>
        <v>41936.208333333336</v>
      </c>
      <c r="T760" s="7">
        <f t="shared" si="47"/>
        <v>41945.208333333336</v>
      </c>
    </row>
    <row r="761" spans="1:20" x14ac:dyDescent="0.25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s="5" t="s">
        <v>2033</v>
      </c>
      <c r="R761" s="5" t="s">
        <v>2041</v>
      </c>
      <c r="S761" s="7">
        <f t="shared" si="46"/>
        <v>43136.25</v>
      </c>
      <c r="T761" s="7">
        <f t="shared" si="47"/>
        <v>43166.25</v>
      </c>
    </row>
    <row r="762" spans="1:20" x14ac:dyDescent="0.25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s="5" t="s">
        <v>2048</v>
      </c>
      <c r="R762" s="5" t="s">
        <v>2049</v>
      </c>
      <c r="S762" s="7">
        <f t="shared" si="46"/>
        <v>43678.208333333328</v>
      </c>
      <c r="T762" s="7">
        <f t="shared" si="47"/>
        <v>43707.208333333328</v>
      </c>
    </row>
    <row r="763" spans="1:20" x14ac:dyDescent="0.25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s="5" t="s">
        <v>2033</v>
      </c>
      <c r="R763" s="5" t="s">
        <v>2034</v>
      </c>
      <c r="S763" s="7">
        <f t="shared" si="46"/>
        <v>42938.208333333328</v>
      </c>
      <c r="T763" s="7">
        <f t="shared" si="47"/>
        <v>42943.208333333328</v>
      </c>
    </row>
    <row r="764" spans="1:20" x14ac:dyDescent="0.25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s="5" t="s">
        <v>2033</v>
      </c>
      <c r="R764" s="5" t="s">
        <v>2056</v>
      </c>
      <c r="S764" s="7">
        <f t="shared" si="46"/>
        <v>41241.25</v>
      </c>
      <c r="T764" s="7">
        <f t="shared" si="47"/>
        <v>41252.25</v>
      </c>
    </row>
    <row r="765" spans="1:20" x14ac:dyDescent="0.25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s="5" t="s">
        <v>2037</v>
      </c>
      <c r="R765" s="5" t="s">
        <v>2038</v>
      </c>
      <c r="S765" s="7">
        <f t="shared" si="46"/>
        <v>41037.208333333336</v>
      </c>
      <c r="T765" s="7">
        <f t="shared" si="47"/>
        <v>41072.208333333336</v>
      </c>
    </row>
    <row r="766" spans="1:20" x14ac:dyDescent="0.25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s="5" t="s">
        <v>2033</v>
      </c>
      <c r="R766" s="5" t="s">
        <v>2034</v>
      </c>
      <c r="S766" s="7">
        <f t="shared" si="46"/>
        <v>40676.208333333336</v>
      </c>
      <c r="T766" s="7">
        <f t="shared" si="47"/>
        <v>40684.208333333336</v>
      </c>
    </row>
    <row r="767" spans="1:20" x14ac:dyDescent="0.25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s="5" t="s">
        <v>2033</v>
      </c>
      <c r="R767" s="5" t="s">
        <v>2043</v>
      </c>
      <c r="S767" s="7">
        <f t="shared" si="46"/>
        <v>42840.208333333328</v>
      </c>
      <c r="T767" s="7">
        <f t="shared" si="47"/>
        <v>42865.208333333328</v>
      </c>
    </row>
    <row r="768" spans="1:20" x14ac:dyDescent="0.25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s="5" t="s">
        <v>2039</v>
      </c>
      <c r="R768" s="5" t="s">
        <v>2061</v>
      </c>
      <c r="S768" s="7">
        <f t="shared" si="46"/>
        <v>43362.208333333328</v>
      </c>
      <c r="T768" s="7">
        <f t="shared" si="47"/>
        <v>43363.208333333328</v>
      </c>
    </row>
    <row r="769" spans="1:20" x14ac:dyDescent="0.25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s="5" t="s">
        <v>2045</v>
      </c>
      <c r="R769" s="5" t="s">
        <v>2057</v>
      </c>
      <c r="S769" s="7">
        <f t="shared" si="46"/>
        <v>42283.208333333328</v>
      </c>
      <c r="T769" s="7">
        <f t="shared" si="47"/>
        <v>42328.25</v>
      </c>
    </row>
    <row r="770" spans="1:20" x14ac:dyDescent="0.25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>
        <f t="shared" ref="F770:F833" si="48">ROUND(((E770/D770)*100),0)</f>
        <v>231</v>
      </c>
      <c r="G770" t="s">
        <v>20</v>
      </c>
      <c r="H770">
        <v>150</v>
      </c>
      <c r="I770">
        <f t="shared" ref="I770:I833" si="49">IFERROR((ROUND((E770/H770),2)),0)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s="5" t="s">
        <v>2037</v>
      </c>
      <c r="R770" s="5" t="s">
        <v>2038</v>
      </c>
      <c r="S770" s="7">
        <f t="shared" si="46"/>
        <v>41619.25</v>
      </c>
      <c r="T770" s="7">
        <f t="shared" si="47"/>
        <v>41634.25</v>
      </c>
    </row>
    <row r="771" spans="1:20" x14ac:dyDescent="0.25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>
        <f t="shared" si="48"/>
        <v>87</v>
      </c>
      <c r="G771" t="s">
        <v>14</v>
      </c>
      <c r="H771">
        <v>3410</v>
      </c>
      <c r="I771">
        <f t="shared" si="49"/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s="5" t="s">
        <v>2048</v>
      </c>
      <c r="R771" s="5" t="s">
        <v>2049</v>
      </c>
      <c r="S771" s="7">
        <f t="shared" ref="S771:S834" si="50">((L771/86400)+DATE(1970,1,1))</f>
        <v>41501.208333333336</v>
      </c>
      <c r="T771" s="7">
        <f t="shared" ref="T771:T834" si="51">((M771/86400)+DATE(1970,1,1))</f>
        <v>41527.208333333336</v>
      </c>
    </row>
    <row r="772" spans="1:20" x14ac:dyDescent="0.25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s="5" t="s">
        <v>2037</v>
      </c>
      <c r="R772" s="5" t="s">
        <v>2038</v>
      </c>
      <c r="S772" s="7">
        <f t="shared" si="50"/>
        <v>41743.208333333336</v>
      </c>
      <c r="T772" s="7">
        <f t="shared" si="51"/>
        <v>41750.208333333336</v>
      </c>
    </row>
    <row r="773" spans="1:20" x14ac:dyDescent="0.25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s="5" t="s">
        <v>2037</v>
      </c>
      <c r="R773" s="5" t="s">
        <v>2038</v>
      </c>
      <c r="S773" s="7">
        <f t="shared" si="50"/>
        <v>43491.25</v>
      </c>
      <c r="T773" s="7">
        <f t="shared" si="51"/>
        <v>43518.25</v>
      </c>
    </row>
    <row r="774" spans="1:20" x14ac:dyDescent="0.25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s="5" t="s">
        <v>2033</v>
      </c>
      <c r="R774" s="5" t="s">
        <v>2043</v>
      </c>
      <c r="S774" s="7">
        <f t="shared" si="50"/>
        <v>43505.25</v>
      </c>
      <c r="T774" s="7">
        <f t="shared" si="51"/>
        <v>43509.25</v>
      </c>
    </row>
    <row r="775" spans="1:20" x14ac:dyDescent="0.25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s="5" t="s">
        <v>2037</v>
      </c>
      <c r="R775" s="5" t="s">
        <v>2038</v>
      </c>
      <c r="S775" s="7">
        <f t="shared" si="50"/>
        <v>42838.208333333328</v>
      </c>
      <c r="T775" s="7">
        <f t="shared" si="51"/>
        <v>42848.208333333328</v>
      </c>
    </row>
    <row r="776" spans="1:20" x14ac:dyDescent="0.25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s="5" t="s">
        <v>2035</v>
      </c>
      <c r="R776" s="5" t="s">
        <v>2036</v>
      </c>
      <c r="S776" s="7">
        <f t="shared" si="50"/>
        <v>42513.208333333328</v>
      </c>
      <c r="T776" s="7">
        <f t="shared" si="51"/>
        <v>42554.208333333328</v>
      </c>
    </row>
    <row r="777" spans="1:20" x14ac:dyDescent="0.25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s="5" t="s">
        <v>2033</v>
      </c>
      <c r="R777" s="5" t="s">
        <v>2034</v>
      </c>
      <c r="S777" s="7">
        <f t="shared" si="50"/>
        <v>41949.25</v>
      </c>
      <c r="T777" s="7">
        <f t="shared" si="51"/>
        <v>41959.25</v>
      </c>
    </row>
    <row r="778" spans="1:20" x14ac:dyDescent="0.25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s="5" t="s">
        <v>2037</v>
      </c>
      <c r="R778" s="5" t="s">
        <v>2038</v>
      </c>
      <c r="S778" s="7">
        <f t="shared" si="50"/>
        <v>43650.208333333328</v>
      </c>
      <c r="T778" s="7">
        <f t="shared" si="51"/>
        <v>43668.208333333328</v>
      </c>
    </row>
    <row r="779" spans="1:20" x14ac:dyDescent="0.25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s="5" t="s">
        <v>2037</v>
      </c>
      <c r="R779" s="5" t="s">
        <v>2038</v>
      </c>
      <c r="S779" s="7">
        <f t="shared" si="50"/>
        <v>40809.208333333336</v>
      </c>
      <c r="T779" s="7">
        <f t="shared" si="51"/>
        <v>40838.208333333336</v>
      </c>
    </row>
    <row r="780" spans="1:20" x14ac:dyDescent="0.25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s="5" t="s">
        <v>2039</v>
      </c>
      <c r="R780" s="5" t="s">
        <v>2047</v>
      </c>
      <c r="S780" s="7">
        <f t="shared" si="50"/>
        <v>40768.208333333336</v>
      </c>
      <c r="T780" s="7">
        <f t="shared" si="51"/>
        <v>40773.208333333336</v>
      </c>
    </row>
    <row r="781" spans="1:20" x14ac:dyDescent="0.25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s="5" t="s">
        <v>2037</v>
      </c>
      <c r="R781" s="5" t="s">
        <v>2038</v>
      </c>
      <c r="S781" s="7">
        <f t="shared" si="50"/>
        <v>42230.208333333328</v>
      </c>
      <c r="T781" s="7">
        <f t="shared" si="51"/>
        <v>42239.208333333328</v>
      </c>
    </row>
    <row r="782" spans="1:20" x14ac:dyDescent="0.25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s="5" t="s">
        <v>2039</v>
      </c>
      <c r="R782" s="5" t="s">
        <v>2042</v>
      </c>
      <c r="S782" s="7">
        <f t="shared" si="50"/>
        <v>42573.208333333328</v>
      </c>
      <c r="T782" s="7">
        <f t="shared" si="51"/>
        <v>42592.208333333328</v>
      </c>
    </row>
    <row r="783" spans="1:20" x14ac:dyDescent="0.25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s="5" t="s">
        <v>2037</v>
      </c>
      <c r="R783" s="5" t="s">
        <v>2038</v>
      </c>
      <c r="S783" s="7">
        <f t="shared" si="50"/>
        <v>40482.208333333336</v>
      </c>
      <c r="T783" s="7">
        <f t="shared" si="51"/>
        <v>40533.25</v>
      </c>
    </row>
    <row r="784" spans="1:20" x14ac:dyDescent="0.25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s="5" t="s">
        <v>2039</v>
      </c>
      <c r="R784" s="5" t="s">
        <v>2047</v>
      </c>
      <c r="S784" s="7">
        <f t="shared" si="50"/>
        <v>40603.25</v>
      </c>
      <c r="T784" s="7">
        <f t="shared" si="51"/>
        <v>40631.208333333336</v>
      </c>
    </row>
    <row r="785" spans="1:20" x14ac:dyDescent="0.25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s="5" t="s">
        <v>2033</v>
      </c>
      <c r="R785" s="5" t="s">
        <v>2034</v>
      </c>
      <c r="S785" s="7">
        <f t="shared" si="50"/>
        <v>41625.25</v>
      </c>
      <c r="T785" s="7">
        <f t="shared" si="51"/>
        <v>41632.25</v>
      </c>
    </row>
    <row r="786" spans="1:20" x14ac:dyDescent="0.25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s="5" t="s">
        <v>2035</v>
      </c>
      <c r="R786" s="5" t="s">
        <v>2036</v>
      </c>
      <c r="S786" s="7">
        <f t="shared" si="50"/>
        <v>42435.25</v>
      </c>
      <c r="T786" s="7">
        <f t="shared" si="51"/>
        <v>42446.208333333328</v>
      </c>
    </row>
    <row r="787" spans="1:20" x14ac:dyDescent="0.25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s="5" t="s">
        <v>2039</v>
      </c>
      <c r="R787" s="5" t="s">
        <v>2047</v>
      </c>
      <c r="S787" s="7">
        <f t="shared" si="50"/>
        <v>43582.208333333328</v>
      </c>
      <c r="T787" s="7">
        <f t="shared" si="51"/>
        <v>43616.208333333328</v>
      </c>
    </row>
    <row r="788" spans="1:20" x14ac:dyDescent="0.25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s="5" t="s">
        <v>2033</v>
      </c>
      <c r="R788" s="5" t="s">
        <v>2056</v>
      </c>
      <c r="S788" s="7">
        <f t="shared" si="50"/>
        <v>43186.208333333328</v>
      </c>
      <c r="T788" s="7">
        <f t="shared" si="51"/>
        <v>43193.208333333328</v>
      </c>
    </row>
    <row r="789" spans="1:20" x14ac:dyDescent="0.25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s="5" t="s">
        <v>2033</v>
      </c>
      <c r="R789" s="5" t="s">
        <v>2034</v>
      </c>
      <c r="S789" s="7">
        <f t="shared" si="50"/>
        <v>40684.208333333336</v>
      </c>
      <c r="T789" s="7">
        <f t="shared" si="51"/>
        <v>40693.208333333336</v>
      </c>
    </row>
    <row r="790" spans="1:20" x14ac:dyDescent="0.25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s="5" t="s">
        <v>2039</v>
      </c>
      <c r="R790" s="5" t="s">
        <v>2047</v>
      </c>
      <c r="S790" s="7">
        <f t="shared" si="50"/>
        <v>41202.208333333336</v>
      </c>
      <c r="T790" s="7">
        <f t="shared" si="51"/>
        <v>41223.25</v>
      </c>
    </row>
    <row r="791" spans="1:20" x14ac:dyDescent="0.25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s="5" t="s">
        <v>2037</v>
      </c>
      <c r="R791" s="5" t="s">
        <v>2038</v>
      </c>
      <c r="S791" s="7">
        <f t="shared" si="50"/>
        <v>41786.208333333336</v>
      </c>
      <c r="T791" s="7">
        <f t="shared" si="51"/>
        <v>41823.208333333336</v>
      </c>
    </row>
    <row r="792" spans="1:20" x14ac:dyDescent="0.25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s="5" t="s">
        <v>2037</v>
      </c>
      <c r="R792" s="5" t="s">
        <v>2038</v>
      </c>
      <c r="S792" s="7">
        <f t="shared" si="50"/>
        <v>40223.25</v>
      </c>
      <c r="T792" s="7">
        <f t="shared" si="51"/>
        <v>40229.25</v>
      </c>
    </row>
    <row r="793" spans="1:20" x14ac:dyDescent="0.25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s="5" t="s">
        <v>2031</v>
      </c>
      <c r="R793" s="5" t="s">
        <v>2032</v>
      </c>
      <c r="S793" s="7">
        <f t="shared" si="50"/>
        <v>42715.25</v>
      </c>
      <c r="T793" s="7">
        <f t="shared" si="51"/>
        <v>42731.25</v>
      </c>
    </row>
    <row r="794" spans="1:20" x14ac:dyDescent="0.25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s="5" t="s">
        <v>2037</v>
      </c>
      <c r="R794" s="5" t="s">
        <v>2038</v>
      </c>
      <c r="S794" s="7">
        <f t="shared" si="50"/>
        <v>41451.208333333336</v>
      </c>
      <c r="T794" s="7">
        <f t="shared" si="51"/>
        <v>41479.208333333336</v>
      </c>
    </row>
    <row r="795" spans="1:20" x14ac:dyDescent="0.25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s="5" t="s">
        <v>2045</v>
      </c>
      <c r="R795" s="5" t="s">
        <v>2046</v>
      </c>
      <c r="S795" s="7">
        <f t="shared" si="50"/>
        <v>41450.208333333336</v>
      </c>
      <c r="T795" s="7">
        <f t="shared" si="51"/>
        <v>41454.208333333336</v>
      </c>
    </row>
    <row r="796" spans="1:20" x14ac:dyDescent="0.25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s="5" t="s">
        <v>2033</v>
      </c>
      <c r="R796" s="5" t="s">
        <v>2034</v>
      </c>
      <c r="S796" s="7">
        <f t="shared" si="50"/>
        <v>43091.25</v>
      </c>
      <c r="T796" s="7">
        <f t="shared" si="51"/>
        <v>43103.25</v>
      </c>
    </row>
    <row r="797" spans="1:20" x14ac:dyDescent="0.25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s="5" t="s">
        <v>2039</v>
      </c>
      <c r="R797" s="5" t="s">
        <v>2042</v>
      </c>
      <c r="S797" s="7">
        <f t="shared" si="50"/>
        <v>42675.208333333328</v>
      </c>
      <c r="T797" s="7">
        <f t="shared" si="51"/>
        <v>42678.208333333328</v>
      </c>
    </row>
    <row r="798" spans="1:20" x14ac:dyDescent="0.25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s="5" t="s">
        <v>2048</v>
      </c>
      <c r="R798" s="5" t="s">
        <v>2059</v>
      </c>
      <c r="S798" s="7">
        <f t="shared" si="50"/>
        <v>41859.208333333336</v>
      </c>
      <c r="T798" s="7">
        <f t="shared" si="51"/>
        <v>41866.208333333336</v>
      </c>
    </row>
    <row r="799" spans="1:20" x14ac:dyDescent="0.25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s="5" t="s">
        <v>2035</v>
      </c>
      <c r="R799" s="5" t="s">
        <v>2036</v>
      </c>
      <c r="S799" s="7">
        <f t="shared" si="50"/>
        <v>43464.25</v>
      </c>
      <c r="T799" s="7">
        <f t="shared" si="51"/>
        <v>43487.25</v>
      </c>
    </row>
    <row r="800" spans="1:20" x14ac:dyDescent="0.25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s="5" t="s">
        <v>2037</v>
      </c>
      <c r="R800" s="5" t="s">
        <v>2038</v>
      </c>
      <c r="S800" s="7">
        <f t="shared" si="50"/>
        <v>41060.208333333336</v>
      </c>
      <c r="T800" s="7">
        <f t="shared" si="51"/>
        <v>41088.208333333336</v>
      </c>
    </row>
    <row r="801" spans="1:20" x14ac:dyDescent="0.25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s="5" t="s">
        <v>2037</v>
      </c>
      <c r="R801" s="5" t="s">
        <v>2038</v>
      </c>
      <c r="S801" s="7">
        <f t="shared" si="50"/>
        <v>42399.25</v>
      </c>
      <c r="T801" s="7">
        <f t="shared" si="51"/>
        <v>42403.25</v>
      </c>
    </row>
    <row r="802" spans="1:20" x14ac:dyDescent="0.25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s="5" t="s">
        <v>2033</v>
      </c>
      <c r="R802" s="5" t="s">
        <v>2034</v>
      </c>
      <c r="S802" s="7">
        <f t="shared" si="50"/>
        <v>42167.208333333328</v>
      </c>
      <c r="T802" s="7">
        <f t="shared" si="51"/>
        <v>42171.208333333328</v>
      </c>
    </row>
    <row r="803" spans="1:20" x14ac:dyDescent="0.25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s="5" t="s">
        <v>2052</v>
      </c>
      <c r="R803" s="5" t="s">
        <v>2053</v>
      </c>
      <c r="S803" s="7">
        <f t="shared" si="50"/>
        <v>43830.25</v>
      </c>
      <c r="T803" s="7">
        <f t="shared" si="51"/>
        <v>43852.25</v>
      </c>
    </row>
    <row r="804" spans="1:20" x14ac:dyDescent="0.25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s="5" t="s">
        <v>2052</v>
      </c>
      <c r="R804" s="5" t="s">
        <v>2053</v>
      </c>
      <c r="S804" s="7">
        <f t="shared" si="50"/>
        <v>43650.208333333328</v>
      </c>
      <c r="T804" s="7">
        <f t="shared" si="51"/>
        <v>43652.208333333328</v>
      </c>
    </row>
    <row r="805" spans="1:20" x14ac:dyDescent="0.25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s="5" t="s">
        <v>2037</v>
      </c>
      <c r="R805" s="5" t="s">
        <v>2038</v>
      </c>
      <c r="S805" s="7">
        <f t="shared" si="50"/>
        <v>43492.25</v>
      </c>
      <c r="T805" s="7">
        <f t="shared" si="51"/>
        <v>43526.25</v>
      </c>
    </row>
    <row r="806" spans="1:20" x14ac:dyDescent="0.25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s="5" t="s">
        <v>2033</v>
      </c>
      <c r="R806" s="5" t="s">
        <v>2034</v>
      </c>
      <c r="S806" s="7">
        <f t="shared" si="50"/>
        <v>43102.25</v>
      </c>
      <c r="T806" s="7">
        <f t="shared" si="51"/>
        <v>43122.25</v>
      </c>
    </row>
    <row r="807" spans="1:20" x14ac:dyDescent="0.25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s="5" t="s">
        <v>2039</v>
      </c>
      <c r="R807" s="5" t="s">
        <v>2040</v>
      </c>
      <c r="S807" s="7">
        <f t="shared" si="50"/>
        <v>41958.25</v>
      </c>
      <c r="T807" s="7">
        <f t="shared" si="51"/>
        <v>42009.25</v>
      </c>
    </row>
    <row r="808" spans="1:20" x14ac:dyDescent="0.25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s="5" t="s">
        <v>2039</v>
      </c>
      <c r="R808" s="5" t="s">
        <v>2042</v>
      </c>
      <c r="S808" s="7">
        <f t="shared" si="50"/>
        <v>40973.25</v>
      </c>
      <c r="T808" s="7">
        <f t="shared" si="51"/>
        <v>40997.208333333336</v>
      </c>
    </row>
    <row r="809" spans="1:20" x14ac:dyDescent="0.25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s="5" t="s">
        <v>2037</v>
      </c>
      <c r="R809" s="5" t="s">
        <v>2038</v>
      </c>
      <c r="S809" s="7">
        <f t="shared" si="50"/>
        <v>43753.208333333328</v>
      </c>
      <c r="T809" s="7">
        <f t="shared" si="51"/>
        <v>43797.25</v>
      </c>
    </row>
    <row r="810" spans="1:20" x14ac:dyDescent="0.25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s="5" t="s">
        <v>2031</v>
      </c>
      <c r="R810" s="5" t="s">
        <v>2032</v>
      </c>
      <c r="S810" s="7">
        <f t="shared" si="50"/>
        <v>42507.208333333328</v>
      </c>
      <c r="T810" s="7">
        <f t="shared" si="51"/>
        <v>42524.208333333328</v>
      </c>
    </row>
    <row r="811" spans="1:20" x14ac:dyDescent="0.25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s="5" t="s">
        <v>2039</v>
      </c>
      <c r="R811" s="5" t="s">
        <v>2040</v>
      </c>
      <c r="S811" s="7">
        <f t="shared" si="50"/>
        <v>41135.208333333336</v>
      </c>
      <c r="T811" s="7">
        <f t="shared" si="51"/>
        <v>41136.208333333336</v>
      </c>
    </row>
    <row r="812" spans="1:20" x14ac:dyDescent="0.25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s="5" t="s">
        <v>2037</v>
      </c>
      <c r="R812" s="5" t="s">
        <v>2038</v>
      </c>
      <c r="S812" s="7">
        <f t="shared" si="50"/>
        <v>43067.25</v>
      </c>
      <c r="T812" s="7">
        <f t="shared" si="51"/>
        <v>43077.25</v>
      </c>
    </row>
    <row r="813" spans="1:20" x14ac:dyDescent="0.25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s="5" t="s">
        <v>2048</v>
      </c>
      <c r="R813" s="5" t="s">
        <v>2049</v>
      </c>
      <c r="S813" s="7">
        <f t="shared" si="50"/>
        <v>42378.25</v>
      </c>
      <c r="T813" s="7">
        <f t="shared" si="51"/>
        <v>42380.25</v>
      </c>
    </row>
    <row r="814" spans="1:20" x14ac:dyDescent="0.25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s="5" t="s">
        <v>2045</v>
      </c>
      <c r="R814" s="5" t="s">
        <v>2046</v>
      </c>
      <c r="S814" s="7">
        <f t="shared" si="50"/>
        <v>43206.208333333328</v>
      </c>
      <c r="T814" s="7">
        <f t="shared" si="51"/>
        <v>43211.208333333328</v>
      </c>
    </row>
    <row r="815" spans="1:20" x14ac:dyDescent="0.25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s="5" t="s">
        <v>2048</v>
      </c>
      <c r="R815" s="5" t="s">
        <v>2049</v>
      </c>
      <c r="S815" s="7">
        <f t="shared" si="50"/>
        <v>41148.208333333336</v>
      </c>
      <c r="T815" s="7">
        <f t="shared" si="51"/>
        <v>41158.208333333336</v>
      </c>
    </row>
    <row r="816" spans="1:20" x14ac:dyDescent="0.25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s="5" t="s">
        <v>2033</v>
      </c>
      <c r="R816" s="5" t="s">
        <v>2034</v>
      </c>
      <c r="S816" s="7">
        <f t="shared" si="50"/>
        <v>42517.208333333328</v>
      </c>
      <c r="T816" s="7">
        <f t="shared" si="51"/>
        <v>42519.208333333328</v>
      </c>
    </row>
    <row r="817" spans="1:20" x14ac:dyDescent="0.25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s="5" t="s">
        <v>2033</v>
      </c>
      <c r="R817" s="5" t="s">
        <v>2034</v>
      </c>
      <c r="S817" s="7">
        <f t="shared" si="50"/>
        <v>43068.25</v>
      </c>
      <c r="T817" s="7">
        <f t="shared" si="51"/>
        <v>43094.25</v>
      </c>
    </row>
    <row r="818" spans="1:20" x14ac:dyDescent="0.25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s="5" t="s">
        <v>2037</v>
      </c>
      <c r="R818" s="5" t="s">
        <v>2038</v>
      </c>
      <c r="S818" s="7">
        <f t="shared" si="50"/>
        <v>41680.25</v>
      </c>
      <c r="T818" s="7">
        <f t="shared" si="51"/>
        <v>41682.25</v>
      </c>
    </row>
    <row r="819" spans="1:20" x14ac:dyDescent="0.25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s="5" t="s">
        <v>2045</v>
      </c>
      <c r="R819" s="5" t="s">
        <v>2046</v>
      </c>
      <c r="S819" s="7">
        <f t="shared" si="50"/>
        <v>43589.208333333328</v>
      </c>
      <c r="T819" s="7">
        <f t="shared" si="51"/>
        <v>43617.208333333328</v>
      </c>
    </row>
    <row r="820" spans="1:20" x14ac:dyDescent="0.25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s="5" t="s">
        <v>2037</v>
      </c>
      <c r="R820" s="5" t="s">
        <v>2038</v>
      </c>
      <c r="S820" s="7">
        <f t="shared" si="50"/>
        <v>43486.25</v>
      </c>
      <c r="T820" s="7">
        <f t="shared" si="51"/>
        <v>43499.25</v>
      </c>
    </row>
    <row r="821" spans="1:20" x14ac:dyDescent="0.25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s="5" t="s">
        <v>2048</v>
      </c>
      <c r="R821" s="5" t="s">
        <v>2049</v>
      </c>
      <c r="S821" s="7">
        <f t="shared" si="50"/>
        <v>41237.25</v>
      </c>
      <c r="T821" s="7">
        <f t="shared" si="51"/>
        <v>41252.25</v>
      </c>
    </row>
    <row r="822" spans="1:20" x14ac:dyDescent="0.25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s="5" t="s">
        <v>2033</v>
      </c>
      <c r="R822" s="5" t="s">
        <v>2034</v>
      </c>
      <c r="S822" s="7">
        <f t="shared" si="50"/>
        <v>43310.208333333328</v>
      </c>
      <c r="T822" s="7">
        <f t="shared" si="51"/>
        <v>43323.208333333328</v>
      </c>
    </row>
    <row r="823" spans="1:20" x14ac:dyDescent="0.25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s="5" t="s">
        <v>2039</v>
      </c>
      <c r="R823" s="5" t="s">
        <v>2040</v>
      </c>
      <c r="S823" s="7">
        <f t="shared" si="50"/>
        <v>42794.25</v>
      </c>
      <c r="T823" s="7">
        <f t="shared" si="51"/>
        <v>42807.208333333328</v>
      </c>
    </row>
    <row r="824" spans="1:20" x14ac:dyDescent="0.25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s="5" t="s">
        <v>2033</v>
      </c>
      <c r="R824" s="5" t="s">
        <v>2034</v>
      </c>
      <c r="S824" s="7">
        <f t="shared" si="50"/>
        <v>41698.25</v>
      </c>
      <c r="T824" s="7">
        <f t="shared" si="51"/>
        <v>41715.208333333336</v>
      </c>
    </row>
    <row r="825" spans="1:20" x14ac:dyDescent="0.25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s="5" t="s">
        <v>2033</v>
      </c>
      <c r="R825" s="5" t="s">
        <v>2034</v>
      </c>
      <c r="S825" s="7">
        <f t="shared" si="50"/>
        <v>41892.208333333336</v>
      </c>
      <c r="T825" s="7">
        <f t="shared" si="51"/>
        <v>41917.208333333336</v>
      </c>
    </row>
    <row r="826" spans="1:20" x14ac:dyDescent="0.25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s="5" t="s">
        <v>2045</v>
      </c>
      <c r="R826" s="5" t="s">
        <v>2046</v>
      </c>
      <c r="S826" s="7">
        <f t="shared" si="50"/>
        <v>40348.208333333336</v>
      </c>
      <c r="T826" s="7">
        <f t="shared" si="51"/>
        <v>40380.208333333336</v>
      </c>
    </row>
    <row r="827" spans="1:20" x14ac:dyDescent="0.25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s="5" t="s">
        <v>2039</v>
      </c>
      <c r="R827" s="5" t="s">
        <v>2050</v>
      </c>
      <c r="S827" s="7">
        <f t="shared" si="50"/>
        <v>42941.208333333328</v>
      </c>
      <c r="T827" s="7">
        <f t="shared" si="51"/>
        <v>42953.208333333328</v>
      </c>
    </row>
    <row r="828" spans="1:20" x14ac:dyDescent="0.25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s="5" t="s">
        <v>2037</v>
      </c>
      <c r="R828" s="5" t="s">
        <v>2038</v>
      </c>
      <c r="S828" s="7">
        <f t="shared" si="50"/>
        <v>40525.25</v>
      </c>
      <c r="T828" s="7">
        <f t="shared" si="51"/>
        <v>40553.25</v>
      </c>
    </row>
    <row r="829" spans="1:20" x14ac:dyDescent="0.25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s="5" t="s">
        <v>2039</v>
      </c>
      <c r="R829" s="5" t="s">
        <v>2042</v>
      </c>
      <c r="S829" s="7">
        <f t="shared" si="50"/>
        <v>40666.208333333336</v>
      </c>
      <c r="T829" s="7">
        <f t="shared" si="51"/>
        <v>40678.208333333336</v>
      </c>
    </row>
    <row r="830" spans="1:20" x14ac:dyDescent="0.25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s="5" t="s">
        <v>2037</v>
      </c>
      <c r="R830" s="5" t="s">
        <v>2038</v>
      </c>
      <c r="S830" s="7">
        <f t="shared" si="50"/>
        <v>43340.208333333328</v>
      </c>
      <c r="T830" s="7">
        <f t="shared" si="51"/>
        <v>43365.208333333328</v>
      </c>
    </row>
    <row r="831" spans="1:20" x14ac:dyDescent="0.25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s="5" t="s">
        <v>2037</v>
      </c>
      <c r="R831" s="5" t="s">
        <v>2038</v>
      </c>
      <c r="S831" s="7">
        <f t="shared" si="50"/>
        <v>42164.208333333328</v>
      </c>
      <c r="T831" s="7">
        <f t="shared" si="51"/>
        <v>42179.208333333328</v>
      </c>
    </row>
    <row r="832" spans="1:20" x14ac:dyDescent="0.25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s="5" t="s">
        <v>2037</v>
      </c>
      <c r="R832" s="5" t="s">
        <v>2038</v>
      </c>
      <c r="S832" s="7">
        <f t="shared" si="50"/>
        <v>43103.25</v>
      </c>
      <c r="T832" s="7">
        <f t="shared" si="51"/>
        <v>43162.25</v>
      </c>
    </row>
    <row r="833" spans="1:20" x14ac:dyDescent="0.25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s="5" t="s">
        <v>2052</v>
      </c>
      <c r="R833" s="5" t="s">
        <v>2053</v>
      </c>
      <c r="S833" s="7">
        <f t="shared" si="50"/>
        <v>40994.208333333336</v>
      </c>
      <c r="T833" s="7">
        <f t="shared" si="51"/>
        <v>41028.208333333336</v>
      </c>
    </row>
    <row r="834" spans="1:20" x14ac:dyDescent="0.25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>
        <f t="shared" ref="F834:F897" si="52">ROUND(((E834/D834)*100),0)</f>
        <v>315</v>
      </c>
      <c r="G834" t="s">
        <v>20</v>
      </c>
      <c r="H834">
        <v>1297</v>
      </c>
      <c r="I834">
        <f t="shared" ref="I834:I897" si="53">IFERROR((ROUND((E834/H834),2)),0)</f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s="5" t="s">
        <v>2045</v>
      </c>
      <c r="R834" s="5" t="s">
        <v>2057</v>
      </c>
      <c r="S834" s="7">
        <f t="shared" si="50"/>
        <v>42299.208333333328</v>
      </c>
      <c r="T834" s="7">
        <f t="shared" si="51"/>
        <v>42333.25</v>
      </c>
    </row>
    <row r="835" spans="1:20" x14ac:dyDescent="0.25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>
        <f t="shared" si="52"/>
        <v>158</v>
      </c>
      <c r="G835" t="s">
        <v>20</v>
      </c>
      <c r="H835">
        <v>165</v>
      </c>
      <c r="I835">
        <f t="shared" si="53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s="5" t="s">
        <v>2045</v>
      </c>
      <c r="R835" s="5" t="s">
        <v>2057</v>
      </c>
      <c r="S835" s="7">
        <f t="shared" ref="S835:S898" si="54">((L835/86400)+DATE(1970,1,1))</f>
        <v>40588.25</v>
      </c>
      <c r="T835" s="7">
        <f t="shared" ref="T835:T898" si="55">((M835/86400)+DATE(1970,1,1))</f>
        <v>40599.25</v>
      </c>
    </row>
    <row r="836" spans="1:20" x14ac:dyDescent="0.25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s="5" t="s">
        <v>2037</v>
      </c>
      <c r="R836" s="5" t="s">
        <v>2038</v>
      </c>
      <c r="S836" s="7">
        <f t="shared" si="54"/>
        <v>41448.208333333336</v>
      </c>
      <c r="T836" s="7">
        <f t="shared" si="55"/>
        <v>41454.208333333336</v>
      </c>
    </row>
    <row r="837" spans="1:20" x14ac:dyDescent="0.25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s="5" t="s">
        <v>2035</v>
      </c>
      <c r="R837" s="5" t="s">
        <v>2036</v>
      </c>
      <c r="S837" s="7">
        <f t="shared" si="54"/>
        <v>42063.25</v>
      </c>
      <c r="T837" s="7">
        <f t="shared" si="55"/>
        <v>42069.25</v>
      </c>
    </row>
    <row r="838" spans="1:20" x14ac:dyDescent="0.25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s="5" t="s">
        <v>2033</v>
      </c>
      <c r="R838" s="5" t="s">
        <v>2043</v>
      </c>
      <c r="S838" s="7">
        <f t="shared" si="54"/>
        <v>40214.25</v>
      </c>
      <c r="T838" s="7">
        <f t="shared" si="55"/>
        <v>40225.25</v>
      </c>
    </row>
    <row r="839" spans="1:20" x14ac:dyDescent="0.25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s="5" t="s">
        <v>2033</v>
      </c>
      <c r="R839" s="5" t="s">
        <v>2056</v>
      </c>
      <c r="S839" s="7">
        <f t="shared" si="54"/>
        <v>40629.208333333336</v>
      </c>
      <c r="T839" s="7">
        <f t="shared" si="55"/>
        <v>40683.208333333336</v>
      </c>
    </row>
    <row r="840" spans="1:20" x14ac:dyDescent="0.25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s="5" t="s">
        <v>2037</v>
      </c>
      <c r="R840" s="5" t="s">
        <v>2038</v>
      </c>
      <c r="S840" s="7">
        <f t="shared" si="54"/>
        <v>43370.208333333328</v>
      </c>
      <c r="T840" s="7">
        <f t="shared" si="55"/>
        <v>43379.208333333328</v>
      </c>
    </row>
    <row r="841" spans="1:20" x14ac:dyDescent="0.25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s="5" t="s">
        <v>2039</v>
      </c>
      <c r="R841" s="5" t="s">
        <v>2040</v>
      </c>
      <c r="S841" s="7">
        <f t="shared" si="54"/>
        <v>41715.208333333336</v>
      </c>
      <c r="T841" s="7">
        <f t="shared" si="55"/>
        <v>41760.208333333336</v>
      </c>
    </row>
    <row r="842" spans="1:20" x14ac:dyDescent="0.25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s="5" t="s">
        <v>2037</v>
      </c>
      <c r="R842" s="5" t="s">
        <v>2038</v>
      </c>
      <c r="S842" s="7">
        <f t="shared" si="54"/>
        <v>41836.208333333336</v>
      </c>
      <c r="T842" s="7">
        <f t="shared" si="55"/>
        <v>41838.208333333336</v>
      </c>
    </row>
    <row r="843" spans="1:20" x14ac:dyDescent="0.25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s="5" t="s">
        <v>2035</v>
      </c>
      <c r="R843" s="5" t="s">
        <v>2036</v>
      </c>
      <c r="S843" s="7">
        <f t="shared" si="54"/>
        <v>42419.25</v>
      </c>
      <c r="T843" s="7">
        <f t="shared" si="55"/>
        <v>42435.25</v>
      </c>
    </row>
    <row r="844" spans="1:20" x14ac:dyDescent="0.25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s="5" t="s">
        <v>2035</v>
      </c>
      <c r="R844" s="5" t="s">
        <v>2044</v>
      </c>
      <c r="S844" s="7">
        <f t="shared" si="54"/>
        <v>43266.208333333328</v>
      </c>
      <c r="T844" s="7">
        <f t="shared" si="55"/>
        <v>43269.208333333328</v>
      </c>
    </row>
    <row r="845" spans="1:20" x14ac:dyDescent="0.25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s="5" t="s">
        <v>2052</v>
      </c>
      <c r="R845" s="5" t="s">
        <v>2053</v>
      </c>
      <c r="S845" s="7">
        <f t="shared" si="54"/>
        <v>43338.208333333328</v>
      </c>
      <c r="T845" s="7">
        <f t="shared" si="55"/>
        <v>43344.208333333328</v>
      </c>
    </row>
    <row r="846" spans="1:20" x14ac:dyDescent="0.25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s="5" t="s">
        <v>2039</v>
      </c>
      <c r="R846" s="5" t="s">
        <v>2040</v>
      </c>
      <c r="S846" s="7">
        <f t="shared" si="54"/>
        <v>40930.25</v>
      </c>
      <c r="T846" s="7">
        <f t="shared" si="55"/>
        <v>40933.25</v>
      </c>
    </row>
    <row r="847" spans="1:20" x14ac:dyDescent="0.25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s="5" t="s">
        <v>2035</v>
      </c>
      <c r="R847" s="5" t="s">
        <v>2036</v>
      </c>
      <c r="S847" s="7">
        <f t="shared" si="54"/>
        <v>43235.208333333328</v>
      </c>
      <c r="T847" s="7">
        <f t="shared" si="55"/>
        <v>43272.208333333328</v>
      </c>
    </row>
    <row r="848" spans="1:20" x14ac:dyDescent="0.25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s="5" t="s">
        <v>2035</v>
      </c>
      <c r="R848" s="5" t="s">
        <v>2036</v>
      </c>
      <c r="S848" s="7">
        <f t="shared" si="54"/>
        <v>43302.208333333328</v>
      </c>
      <c r="T848" s="7">
        <f t="shared" si="55"/>
        <v>43338.208333333328</v>
      </c>
    </row>
    <row r="849" spans="1:20" x14ac:dyDescent="0.25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s="5" t="s">
        <v>2031</v>
      </c>
      <c r="R849" s="5" t="s">
        <v>2032</v>
      </c>
      <c r="S849" s="7">
        <f t="shared" si="54"/>
        <v>43107.25</v>
      </c>
      <c r="T849" s="7">
        <f t="shared" si="55"/>
        <v>43110.25</v>
      </c>
    </row>
    <row r="850" spans="1:20" x14ac:dyDescent="0.25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s="5" t="s">
        <v>2039</v>
      </c>
      <c r="R850" s="5" t="s">
        <v>2042</v>
      </c>
      <c r="S850" s="7">
        <f t="shared" si="54"/>
        <v>40341.208333333336</v>
      </c>
      <c r="T850" s="7">
        <f t="shared" si="55"/>
        <v>40350.208333333336</v>
      </c>
    </row>
    <row r="851" spans="1:20" x14ac:dyDescent="0.25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s="5" t="s">
        <v>2033</v>
      </c>
      <c r="R851" s="5" t="s">
        <v>2043</v>
      </c>
      <c r="S851" s="7">
        <f t="shared" si="54"/>
        <v>40948.25</v>
      </c>
      <c r="T851" s="7">
        <f t="shared" si="55"/>
        <v>40951.25</v>
      </c>
    </row>
    <row r="852" spans="1:20" x14ac:dyDescent="0.25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s="5" t="s">
        <v>2033</v>
      </c>
      <c r="R852" s="5" t="s">
        <v>2034</v>
      </c>
      <c r="S852" s="7">
        <f t="shared" si="54"/>
        <v>40866.25</v>
      </c>
      <c r="T852" s="7">
        <f t="shared" si="55"/>
        <v>40881.25</v>
      </c>
    </row>
    <row r="853" spans="1:20" x14ac:dyDescent="0.25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s="5" t="s">
        <v>2033</v>
      </c>
      <c r="R853" s="5" t="s">
        <v>2041</v>
      </c>
      <c r="S853" s="7">
        <f t="shared" si="54"/>
        <v>41031.208333333336</v>
      </c>
      <c r="T853" s="7">
        <f t="shared" si="55"/>
        <v>41064.208333333336</v>
      </c>
    </row>
    <row r="854" spans="1:20" x14ac:dyDescent="0.25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s="5" t="s">
        <v>2048</v>
      </c>
      <c r="R854" s="5" t="s">
        <v>2049</v>
      </c>
      <c r="S854" s="7">
        <f t="shared" si="54"/>
        <v>40740.208333333336</v>
      </c>
      <c r="T854" s="7">
        <f t="shared" si="55"/>
        <v>40750.208333333336</v>
      </c>
    </row>
    <row r="855" spans="1:20" x14ac:dyDescent="0.25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s="5" t="s">
        <v>2033</v>
      </c>
      <c r="R855" s="5" t="s">
        <v>2043</v>
      </c>
      <c r="S855" s="7">
        <f t="shared" si="54"/>
        <v>40714.208333333336</v>
      </c>
      <c r="T855" s="7">
        <f t="shared" si="55"/>
        <v>40719.208333333336</v>
      </c>
    </row>
    <row r="856" spans="1:20" x14ac:dyDescent="0.25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s="5" t="s">
        <v>2045</v>
      </c>
      <c r="R856" s="5" t="s">
        <v>2051</v>
      </c>
      <c r="S856" s="7">
        <f t="shared" si="54"/>
        <v>43787.25</v>
      </c>
      <c r="T856" s="7">
        <f t="shared" si="55"/>
        <v>43814.25</v>
      </c>
    </row>
    <row r="857" spans="1:20" x14ac:dyDescent="0.25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s="5" t="s">
        <v>2037</v>
      </c>
      <c r="R857" s="5" t="s">
        <v>2038</v>
      </c>
      <c r="S857" s="7">
        <f t="shared" si="54"/>
        <v>40712.208333333336</v>
      </c>
      <c r="T857" s="7">
        <f t="shared" si="55"/>
        <v>40743.208333333336</v>
      </c>
    </row>
    <row r="858" spans="1:20" x14ac:dyDescent="0.25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s="5" t="s">
        <v>2031</v>
      </c>
      <c r="R858" s="5" t="s">
        <v>2032</v>
      </c>
      <c r="S858" s="7">
        <f t="shared" si="54"/>
        <v>41023.208333333336</v>
      </c>
      <c r="T858" s="7">
        <f t="shared" si="55"/>
        <v>41040.208333333336</v>
      </c>
    </row>
    <row r="859" spans="1:20" x14ac:dyDescent="0.25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s="5" t="s">
        <v>2039</v>
      </c>
      <c r="R859" s="5" t="s">
        <v>2050</v>
      </c>
      <c r="S859" s="7">
        <f t="shared" si="54"/>
        <v>40944.25</v>
      </c>
      <c r="T859" s="7">
        <f t="shared" si="55"/>
        <v>40967.25</v>
      </c>
    </row>
    <row r="860" spans="1:20" x14ac:dyDescent="0.25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s="5" t="s">
        <v>2031</v>
      </c>
      <c r="R860" s="5" t="s">
        <v>2032</v>
      </c>
      <c r="S860" s="7">
        <f t="shared" si="54"/>
        <v>43211.208333333328</v>
      </c>
      <c r="T860" s="7">
        <f t="shared" si="55"/>
        <v>43218.208333333328</v>
      </c>
    </row>
    <row r="861" spans="1:20" x14ac:dyDescent="0.25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s="5" t="s">
        <v>2037</v>
      </c>
      <c r="R861" s="5" t="s">
        <v>2038</v>
      </c>
      <c r="S861" s="7">
        <f t="shared" si="54"/>
        <v>41334.25</v>
      </c>
      <c r="T861" s="7">
        <f t="shared" si="55"/>
        <v>41352.208333333336</v>
      </c>
    </row>
    <row r="862" spans="1:20" x14ac:dyDescent="0.25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s="5" t="s">
        <v>2035</v>
      </c>
      <c r="R862" s="5" t="s">
        <v>2044</v>
      </c>
      <c r="S862" s="7">
        <f t="shared" si="54"/>
        <v>43515.25</v>
      </c>
      <c r="T862" s="7">
        <f t="shared" si="55"/>
        <v>43525.25</v>
      </c>
    </row>
    <row r="863" spans="1:20" x14ac:dyDescent="0.25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s="5" t="s">
        <v>2037</v>
      </c>
      <c r="R863" s="5" t="s">
        <v>2038</v>
      </c>
      <c r="S863" s="7">
        <f t="shared" si="54"/>
        <v>40258.208333333336</v>
      </c>
      <c r="T863" s="7">
        <f t="shared" si="55"/>
        <v>40266.208333333336</v>
      </c>
    </row>
    <row r="864" spans="1:20" x14ac:dyDescent="0.25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s="5" t="s">
        <v>2037</v>
      </c>
      <c r="R864" s="5" t="s">
        <v>2038</v>
      </c>
      <c r="S864" s="7">
        <f t="shared" si="54"/>
        <v>40756.208333333336</v>
      </c>
      <c r="T864" s="7">
        <f t="shared" si="55"/>
        <v>40760.208333333336</v>
      </c>
    </row>
    <row r="865" spans="1:20" x14ac:dyDescent="0.25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s="5" t="s">
        <v>2039</v>
      </c>
      <c r="R865" s="5" t="s">
        <v>2058</v>
      </c>
      <c r="S865" s="7">
        <f t="shared" si="54"/>
        <v>42172.208333333328</v>
      </c>
      <c r="T865" s="7">
        <f t="shared" si="55"/>
        <v>42195.208333333328</v>
      </c>
    </row>
    <row r="866" spans="1:20" x14ac:dyDescent="0.25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s="5" t="s">
        <v>2039</v>
      </c>
      <c r="R866" s="5" t="s">
        <v>2050</v>
      </c>
      <c r="S866" s="7">
        <f t="shared" si="54"/>
        <v>42601.208333333328</v>
      </c>
      <c r="T866" s="7">
        <f t="shared" si="55"/>
        <v>42606.208333333328</v>
      </c>
    </row>
    <row r="867" spans="1:20" x14ac:dyDescent="0.25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s="5" t="s">
        <v>2037</v>
      </c>
      <c r="R867" s="5" t="s">
        <v>2038</v>
      </c>
      <c r="S867" s="7">
        <f t="shared" si="54"/>
        <v>41897.208333333336</v>
      </c>
      <c r="T867" s="7">
        <f t="shared" si="55"/>
        <v>41906.208333333336</v>
      </c>
    </row>
    <row r="868" spans="1:20" x14ac:dyDescent="0.25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s="5" t="s">
        <v>2052</v>
      </c>
      <c r="R868" s="5" t="s">
        <v>2053</v>
      </c>
      <c r="S868" s="7">
        <f t="shared" si="54"/>
        <v>40671.208333333336</v>
      </c>
      <c r="T868" s="7">
        <f t="shared" si="55"/>
        <v>40672.208333333336</v>
      </c>
    </row>
    <row r="869" spans="1:20" x14ac:dyDescent="0.25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s="5" t="s">
        <v>2031</v>
      </c>
      <c r="R869" s="5" t="s">
        <v>2032</v>
      </c>
      <c r="S869" s="7">
        <f t="shared" si="54"/>
        <v>43382.208333333328</v>
      </c>
      <c r="T869" s="7">
        <f t="shared" si="55"/>
        <v>43388.208333333328</v>
      </c>
    </row>
    <row r="870" spans="1:20" x14ac:dyDescent="0.25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s="5" t="s">
        <v>2037</v>
      </c>
      <c r="R870" s="5" t="s">
        <v>2038</v>
      </c>
      <c r="S870" s="7">
        <f t="shared" si="54"/>
        <v>41559.208333333336</v>
      </c>
      <c r="T870" s="7">
        <f t="shared" si="55"/>
        <v>41570.208333333336</v>
      </c>
    </row>
    <row r="871" spans="1:20" x14ac:dyDescent="0.25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s="5" t="s">
        <v>2039</v>
      </c>
      <c r="R871" s="5" t="s">
        <v>2042</v>
      </c>
      <c r="S871" s="7">
        <f t="shared" si="54"/>
        <v>40350.208333333336</v>
      </c>
      <c r="T871" s="7">
        <f t="shared" si="55"/>
        <v>40364.208333333336</v>
      </c>
    </row>
    <row r="872" spans="1:20" x14ac:dyDescent="0.25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s="5" t="s">
        <v>2037</v>
      </c>
      <c r="R872" s="5" t="s">
        <v>2038</v>
      </c>
      <c r="S872" s="7">
        <f t="shared" si="54"/>
        <v>42240.208333333328</v>
      </c>
      <c r="T872" s="7">
        <f t="shared" si="55"/>
        <v>42265.208333333328</v>
      </c>
    </row>
    <row r="873" spans="1:20" x14ac:dyDescent="0.25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s="5" t="s">
        <v>2037</v>
      </c>
      <c r="R873" s="5" t="s">
        <v>2038</v>
      </c>
      <c r="S873" s="7">
        <f t="shared" si="54"/>
        <v>43040.208333333328</v>
      </c>
      <c r="T873" s="7">
        <f t="shared" si="55"/>
        <v>43058.25</v>
      </c>
    </row>
    <row r="874" spans="1:20" x14ac:dyDescent="0.25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s="5" t="s">
        <v>2039</v>
      </c>
      <c r="R874" s="5" t="s">
        <v>2061</v>
      </c>
      <c r="S874" s="7">
        <f t="shared" si="54"/>
        <v>43346.208333333328</v>
      </c>
      <c r="T874" s="7">
        <f t="shared" si="55"/>
        <v>43351.208333333328</v>
      </c>
    </row>
    <row r="875" spans="1:20" x14ac:dyDescent="0.25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s="5" t="s">
        <v>2052</v>
      </c>
      <c r="R875" s="5" t="s">
        <v>2053</v>
      </c>
      <c r="S875" s="7">
        <f t="shared" si="54"/>
        <v>41647.25</v>
      </c>
      <c r="T875" s="7">
        <f t="shared" si="55"/>
        <v>41652.25</v>
      </c>
    </row>
    <row r="876" spans="1:20" x14ac:dyDescent="0.25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s="5" t="s">
        <v>2052</v>
      </c>
      <c r="R876" s="5" t="s">
        <v>2053</v>
      </c>
      <c r="S876" s="7">
        <f t="shared" si="54"/>
        <v>40291.208333333336</v>
      </c>
      <c r="T876" s="7">
        <f t="shared" si="55"/>
        <v>40329.208333333336</v>
      </c>
    </row>
    <row r="877" spans="1:20" x14ac:dyDescent="0.25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s="5" t="s">
        <v>2033</v>
      </c>
      <c r="R877" s="5" t="s">
        <v>2034</v>
      </c>
      <c r="S877" s="7">
        <f t="shared" si="54"/>
        <v>40556.25</v>
      </c>
      <c r="T877" s="7">
        <f t="shared" si="55"/>
        <v>40557.25</v>
      </c>
    </row>
    <row r="878" spans="1:20" x14ac:dyDescent="0.25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s="5" t="s">
        <v>2052</v>
      </c>
      <c r="R878" s="5" t="s">
        <v>2053</v>
      </c>
      <c r="S878" s="7">
        <f t="shared" si="54"/>
        <v>43624.208333333328</v>
      </c>
      <c r="T878" s="7">
        <f t="shared" si="55"/>
        <v>43648.208333333328</v>
      </c>
    </row>
    <row r="879" spans="1:20" x14ac:dyDescent="0.25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s="5" t="s">
        <v>2031</v>
      </c>
      <c r="R879" s="5" t="s">
        <v>2032</v>
      </c>
      <c r="S879" s="7">
        <f t="shared" si="54"/>
        <v>42577.208333333328</v>
      </c>
      <c r="T879" s="7">
        <f t="shared" si="55"/>
        <v>42578.208333333328</v>
      </c>
    </row>
    <row r="880" spans="1:20" x14ac:dyDescent="0.25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s="5" t="s">
        <v>2033</v>
      </c>
      <c r="R880" s="5" t="s">
        <v>2055</v>
      </c>
      <c r="S880" s="7">
        <f t="shared" si="54"/>
        <v>43845.25</v>
      </c>
      <c r="T880" s="7">
        <f t="shared" si="55"/>
        <v>43869.25</v>
      </c>
    </row>
    <row r="881" spans="1:20" x14ac:dyDescent="0.25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s="5" t="s">
        <v>2045</v>
      </c>
      <c r="R881" s="5" t="s">
        <v>2046</v>
      </c>
      <c r="S881" s="7">
        <f t="shared" si="54"/>
        <v>42788.25</v>
      </c>
      <c r="T881" s="7">
        <f t="shared" si="55"/>
        <v>42797.25</v>
      </c>
    </row>
    <row r="882" spans="1:20" x14ac:dyDescent="0.25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s="5" t="s">
        <v>2033</v>
      </c>
      <c r="R882" s="5" t="s">
        <v>2041</v>
      </c>
      <c r="S882" s="7">
        <f t="shared" si="54"/>
        <v>43667.208333333328</v>
      </c>
      <c r="T882" s="7">
        <f t="shared" si="55"/>
        <v>43669.208333333328</v>
      </c>
    </row>
    <row r="883" spans="1:20" x14ac:dyDescent="0.25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s="5" t="s">
        <v>2037</v>
      </c>
      <c r="R883" s="5" t="s">
        <v>2038</v>
      </c>
      <c r="S883" s="7">
        <f t="shared" si="54"/>
        <v>42194.208333333328</v>
      </c>
      <c r="T883" s="7">
        <f t="shared" si="55"/>
        <v>42223.208333333328</v>
      </c>
    </row>
    <row r="884" spans="1:20" x14ac:dyDescent="0.25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s="5" t="s">
        <v>2037</v>
      </c>
      <c r="R884" s="5" t="s">
        <v>2038</v>
      </c>
      <c r="S884" s="7">
        <f t="shared" si="54"/>
        <v>42025.25</v>
      </c>
      <c r="T884" s="7">
        <f t="shared" si="55"/>
        <v>42029.25</v>
      </c>
    </row>
    <row r="885" spans="1:20" x14ac:dyDescent="0.25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s="5" t="s">
        <v>2039</v>
      </c>
      <c r="R885" s="5" t="s">
        <v>2050</v>
      </c>
      <c r="S885" s="7">
        <f t="shared" si="54"/>
        <v>40323.208333333336</v>
      </c>
      <c r="T885" s="7">
        <f t="shared" si="55"/>
        <v>40359.208333333336</v>
      </c>
    </row>
    <row r="886" spans="1:20" x14ac:dyDescent="0.25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s="5" t="s">
        <v>2037</v>
      </c>
      <c r="R886" s="5" t="s">
        <v>2038</v>
      </c>
      <c r="S886" s="7">
        <f t="shared" si="54"/>
        <v>41763.208333333336</v>
      </c>
      <c r="T886" s="7">
        <f t="shared" si="55"/>
        <v>41765.208333333336</v>
      </c>
    </row>
    <row r="887" spans="1:20" x14ac:dyDescent="0.25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s="5" t="s">
        <v>2037</v>
      </c>
      <c r="R887" s="5" t="s">
        <v>2038</v>
      </c>
      <c r="S887" s="7">
        <f t="shared" si="54"/>
        <v>40335.208333333336</v>
      </c>
      <c r="T887" s="7">
        <f t="shared" si="55"/>
        <v>40373.208333333336</v>
      </c>
    </row>
    <row r="888" spans="1:20" x14ac:dyDescent="0.25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s="5" t="s">
        <v>2033</v>
      </c>
      <c r="R888" s="5" t="s">
        <v>2043</v>
      </c>
      <c r="S888" s="7">
        <f t="shared" si="54"/>
        <v>40416.208333333336</v>
      </c>
      <c r="T888" s="7">
        <f t="shared" si="55"/>
        <v>40434.208333333336</v>
      </c>
    </row>
    <row r="889" spans="1:20" x14ac:dyDescent="0.25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s="5" t="s">
        <v>2037</v>
      </c>
      <c r="R889" s="5" t="s">
        <v>2038</v>
      </c>
      <c r="S889" s="7">
        <f t="shared" si="54"/>
        <v>42202.208333333328</v>
      </c>
      <c r="T889" s="7">
        <f t="shared" si="55"/>
        <v>42249.208333333328</v>
      </c>
    </row>
    <row r="890" spans="1:20" x14ac:dyDescent="0.25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s="5" t="s">
        <v>2037</v>
      </c>
      <c r="R890" s="5" t="s">
        <v>2038</v>
      </c>
      <c r="S890" s="7">
        <f t="shared" si="54"/>
        <v>42836.208333333328</v>
      </c>
      <c r="T890" s="7">
        <f t="shared" si="55"/>
        <v>42855.208333333328</v>
      </c>
    </row>
    <row r="891" spans="1:20" x14ac:dyDescent="0.25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s="5" t="s">
        <v>2033</v>
      </c>
      <c r="R891" s="5" t="s">
        <v>2041</v>
      </c>
      <c r="S891" s="7">
        <f t="shared" si="54"/>
        <v>41710.208333333336</v>
      </c>
      <c r="T891" s="7">
        <f t="shared" si="55"/>
        <v>41717.208333333336</v>
      </c>
    </row>
    <row r="892" spans="1:20" x14ac:dyDescent="0.25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s="5" t="s">
        <v>2033</v>
      </c>
      <c r="R892" s="5" t="s">
        <v>2043</v>
      </c>
      <c r="S892" s="7">
        <f t="shared" si="54"/>
        <v>43640.208333333328</v>
      </c>
      <c r="T892" s="7">
        <f t="shared" si="55"/>
        <v>43641.208333333328</v>
      </c>
    </row>
    <row r="893" spans="1:20" x14ac:dyDescent="0.25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s="5" t="s">
        <v>2039</v>
      </c>
      <c r="R893" s="5" t="s">
        <v>2040</v>
      </c>
      <c r="S893" s="7">
        <f t="shared" si="54"/>
        <v>40880.25</v>
      </c>
      <c r="T893" s="7">
        <f t="shared" si="55"/>
        <v>40924.25</v>
      </c>
    </row>
    <row r="894" spans="1:20" x14ac:dyDescent="0.25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s="5" t="s">
        <v>2045</v>
      </c>
      <c r="R894" s="5" t="s">
        <v>2057</v>
      </c>
      <c r="S894" s="7">
        <f t="shared" si="54"/>
        <v>40319.208333333336</v>
      </c>
      <c r="T894" s="7">
        <f t="shared" si="55"/>
        <v>40360.208333333336</v>
      </c>
    </row>
    <row r="895" spans="1:20" x14ac:dyDescent="0.25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s="5" t="s">
        <v>2039</v>
      </c>
      <c r="R895" s="5" t="s">
        <v>2040</v>
      </c>
      <c r="S895" s="7">
        <f t="shared" si="54"/>
        <v>42170.208333333328</v>
      </c>
      <c r="T895" s="7">
        <f t="shared" si="55"/>
        <v>42174.208333333328</v>
      </c>
    </row>
    <row r="896" spans="1:20" x14ac:dyDescent="0.25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s="5" t="s">
        <v>2039</v>
      </c>
      <c r="R896" s="5" t="s">
        <v>2058</v>
      </c>
      <c r="S896" s="7">
        <f t="shared" si="54"/>
        <v>41466.208333333336</v>
      </c>
      <c r="T896" s="7">
        <f t="shared" si="55"/>
        <v>41496.208333333336</v>
      </c>
    </row>
    <row r="897" spans="1:20" x14ac:dyDescent="0.25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s="5" t="s">
        <v>2037</v>
      </c>
      <c r="R897" s="5" t="s">
        <v>2038</v>
      </c>
      <c r="S897" s="7">
        <f t="shared" si="54"/>
        <v>43134.25</v>
      </c>
      <c r="T897" s="7">
        <f t="shared" si="55"/>
        <v>43143.25</v>
      </c>
    </row>
    <row r="898" spans="1:20" x14ac:dyDescent="0.25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>
        <f t="shared" ref="F898:F961" si="56">ROUND(((E898/D898)*100),0)</f>
        <v>774</v>
      </c>
      <c r="G898" t="s">
        <v>20</v>
      </c>
      <c r="H898">
        <v>1460</v>
      </c>
      <c r="I898">
        <f t="shared" ref="I898:I961" si="57">IFERROR((ROUND((E898/H898),2)),0)</f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s="5" t="s">
        <v>2031</v>
      </c>
      <c r="R898" s="5" t="s">
        <v>2032</v>
      </c>
      <c r="S898" s="7">
        <f t="shared" si="54"/>
        <v>40738.208333333336</v>
      </c>
      <c r="T898" s="7">
        <f t="shared" si="55"/>
        <v>40741.208333333336</v>
      </c>
    </row>
    <row r="899" spans="1:20" x14ac:dyDescent="0.25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>
        <f t="shared" si="56"/>
        <v>28</v>
      </c>
      <c r="G899" t="s">
        <v>14</v>
      </c>
      <c r="H899">
        <v>27</v>
      </c>
      <c r="I899">
        <f t="shared" si="57"/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s="5" t="s">
        <v>2037</v>
      </c>
      <c r="R899" s="5" t="s">
        <v>2038</v>
      </c>
      <c r="S899" s="7">
        <f t="shared" ref="S899:S962" si="58">((L899/86400)+DATE(1970,1,1))</f>
        <v>43583.208333333328</v>
      </c>
      <c r="T899" s="7">
        <f t="shared" ref="T899:T962" si="59">((M899/86400)+DATE(1970,1,1))</f>
        <v>43585.208333333328</v>
      </c>
    </row>
    <row r="900" spans="1:20" x14ac:dyDescent="0.25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s="5" t="s">
        <v>2039</v>
      </c>
      <c r="R900" s="5" t="s">
        <v>2040</v>
      </c>
      <c r="S900" s="7">
        <f t="shared" si="58"/>
        <v>43815.25</v>
      </c>
      <c r="T900" s="7">
        <f t="shared" si="59"/>
        <v>43821.25</v>
      </c>
    </row>
    <row r="901" spans="1:20" x14ac:dyDescent="0.25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s="5" t="s">
        <v>2033</v>
      </c>
      <c r="R901" s="5" t="s">
        <v>2056</v>
      </c>
      <c r="S901" s="7">
        <f t="shared" si="58"/>
        <v>41554.208333333336</v>
      </c>
      <c r="T901" s="7">
        <f t="shared" si="59"/>
        <v>41572.208333333336</v>
      </c>
    </row>
    <row r="902" spans="1:20" x14ac:dyDescent="0.25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s="5" t="s">
        <v>2035</v>
      </c>
      <c r="R902" s="5" t="s">
        <v>2036</v>
      </c>
      <c r="S902" s="7">
        <f t="shared" si="58"/>
        <v>41901.208333333336</v>
      </c>
      <c r="T902" s="7">
        <f t="shared" si="59"/>
        <v>41902.208333333336</v>
      </c>
    </row>
    <row r="903" spans="1:20" x14ac:dyDescent="0.25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s="5" t="s">
        <v>2033</v>
      </c>
      <c r="R903" s="5" t="s">
        <v>2034</v>
      </c>
      <c r="S903" s="7">
        <f t="shared" si="58"/>
        <v>43298.208333333328</v>
      </c>
      <c r="T903" s="7">
        <f t="shared" si="59"/>
        <v>43331.208333333328</v>
      </c>
    </row>
    <row r="904" spans="1:20" x14ac:dyDescent="0.25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s="5" t="s">
        <v>2035</v>
      </c>
      <c r="R904" s="5" t="s">
        <v>2036</v>
      </c>
      <c r="S904" s="7">
        <f t="shared" si="58"/>
        <v>42399.25</v>
      </c>
      <c r="T904" s="7">
        <f t="shared" si="59"/>
        <v>42441.25</v>
      </c>
    </row>
    <row r="905" spans="1:20" x14ac:dyDescent="0.25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s="5" t="s">
        <v>2045</v>
      </c>
      <c r="R905" s="5" t="s">
        <v>2046</v>
      </c>
      <c r="S905" s="7">
        <f t="shared" si="58"/>
        <v>41034.208333333336</v>
      </c>
      <c r="T905" s="7">
        <f t="shared" si="59"/>
        <v>41049.208333333336</v>
      </c>
    </row>
    <row r="906" spans="1:20" x14ac:dyDescent="0.25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s="5" t="s">
        <v>2045</v>
      </c>
      <c r="R906" s="5" t="s">
        <v>2054</v>
      </c>
      <c r="S906" s="7">
        <f t="shared" si="58"/>
        <v>41186.208333333336</v>
      </c>
      <c r="T906" s="7">
        <f t="shared" si="59"/>
        <v>41190.208333333336</v>
      </c>
    </row>
    <row r="907" spans="1:20" x14ac:dyDescent="0.25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s="5" t="s">
        <v>2037</v>
      </c>
      <c r="R907" s="5" t="s">
        <v>2038</v>
      </c>
      <c r="S907" s="7">
        <f t="shared" si="58"/>
        <v>41536.208333333336</v>
      </c>
      <c r="T907" s="7">
        <f t="shared" si="59"/>
        <v>41539.208333333336</v>
      </c>
    </row>
    <row r="908" spans="1:20" x14ac:dyDescent="0.25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s="5" t="s">
        <v>2039</v>
      </c>
      <c r="R908" s="5" t="s">
        <v>2040</v>
      </c>
      <c r="S908" s="7">
        <f t="shared" si="58"/>
        <v>42868.208333333328</v>
      </c>
      <c r="T908" s="7">
        <f t="shared" si="59"/>
        <v>42904.208333333328</v>
      </c>
    </row>
    <row r="909" spans="1:20" x14ac:dyDescent="0.25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s="5" t="s">
        <v>2037</v>
      </c>
      <c r="R909" s="5" t="s">
        <v>2038</v>
      </c>
      <c r="S909" s="7">
        <f t="shared" si="58"/>
        <v>40660.208333333336</v>
      </c>
      <c r="T909" s="7">
        <f t="shared" si="59"/>
        <v>40667.208333333336</v>
      </c>
    </row>
    <row r="910" spans="1:20" x14ac:dyDescent="0.25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s="5" t="s">
        <v>2048</v>
      </c>
      <c r="R910" s="5" t="s">
        <v>2049</v>
      </c>
      <c r="S910" s="7">
        <f t="shared" si="58"/>
        <v>41031.208333333336</v>
      </c>
      <c r="T910" s="7">
        <f t="shared" si="59"/>
        <v>41042.208333333336</v>
      </c>
    </row>
    <row r="911" spans="1:20" x14ac:dyDescent="0.25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s="5" t="s">
        <v>2037</v>
      </c>
      <c r="R911" s="5" t="s">
        <v>2038</v>
      </c>
      <c r="S911" s="7">
        <f t="shared" si="58"/>
        <v>43255.208333333328</v>
      </c>
      <c r="T911" s="7">
        <f t="shared" si="59"/>
        <v>43282.208333333328</v>
      </c>
    </row>
    <row r="912" spans="1:20" x14ac:dyDescent="0.25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s="5" t="s">
        <v>2037</v>
      </c>
      <c r="R912" s="5" t="s">
        <v>2038</v>
      </c>
      <c r="S912" s="7">
        <f t="shared" si="58"/>
        <v>42026.25</v>
      </c>
      <c r="T912" s="7">
        <f t="shared" si="59"/>
        <v>42027.25</v>
      </c>
    </row>
    <row r="913" spans="1:20" x14ac:dyDescent="0.25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s="5" t="s">
        <v>2035</v>
      </c>
      <c r="R913" s="5" t="s">
        <v>2036</v>
      </c>
      <c r="S913" s="7">
        <f t="shared" si="58"/>
        <v>43717.208333333328</v>
      </c>
      <c r="T913" s="7">
        <f t="shared" si="59"/>
        <v>43719.208333333328</v>
      </c>
    </row>
    <row r="914" spans="1:20" x14ac:dyDescent="0.25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s="5" t="s">
        <v>2039</v>
      </c>
      <c r="R914" s="5" t="s">
        <v>2042</v>
      </c>
      <c r="S914" s="7">
        <f t="shared" si="58"/>
        <v>41157.208333333336</v>
      </c>
      <c r="T914" s="7">
        <f t="shared" si="59"/>
        <v>41170.208333333336</v>
      </c>
    </row>
    <row r="915" spans="1:20" x14ac:dyDescent="0.25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s="5" t="s">
        <v>2039</v>
      </c>
      <c r="R915" s="5" t="s">
        <v>2042</v>
      </c>
      <c r="S915" s="7">
        <f t="shared" si="58"/>
        <v>43597.208333333328</v>
      </c>
      <c r="T915" s="7">
        <f t="shared" si="59"/>
        <v>43610.208333333328</v>
      </c>
    </row>
    <row r="916" spans="1:20" x14ac:dyDescent="0.25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s="5" t="s">
        <v>2037</v>
      </c>
      <c r="R916" s="5" t="s">
        <v>2038</v>
      </c>
      <c r="S916" s="7">
        <f t="shared" si="58"/>
        <v>41490.208333333336</v>
      </c>
      <c r="T916" s="7">
        <f t="shared" si="59"/>
        <v>41502.208333333336</v>
      </c>
    </row>
    <row r="917" spans="1:20" x14ac:dyDescent="0.25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s="5" t="s">
        <v>2039</v>
      </c>
      <c r="R917" s="5" t="s">
        <v>2058</v>
      </c>
      <c r="S917" s="7">
        <f t="shared" si="58"/>
        <v>42976.208333333328</v>
      </c>
      <c r="T917" s="7">
        <f t="shared" si="59"/>
        <v>42985.208333333328</v>
      </c>
    </row>
    <row r="918" spans="1:20" x14ac:dyDescent="0.25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s="5" t="s">
        <v>2052</v>
      </c>
      <c r="R918" s="5" t="s">
        <v>2053</v>
      </c>
      <c r="S918" s="7">
        <f t="shared" si="58"/>
        <v>41991.25</v>
      </c>
      <c r="T918" s="7">
        <f t="shared" si="59"/>
        <v>42000.25</v>
      </c>
    </row>
    <row r="919" spans="1:20" x14ac:dyDescent="0.25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s="5" t="s">
        <v>2039</v>
      </c>
      <c r="R919" s="5" t="s">
        <v>2050</v>
      </c>
      <c r="S919" s="7">
        <f t="shared" si="58"/>
        <v>40722.208333333336</v>
      </c>
      <c r="T919" s="7">
        <f t="shared" si="59"/>
        <v>40746.208333333336</v>
      </c>
    </row>
    <row r="920" spans="1:20" x14ac:dyDescent="0.25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s="5" t="s">
        <v>2045</v>
      </c>
      <c r="R920" s="5" t="s">
        <v>2054</v>
      </c>
      <c r="S920" s="7">
        <f t="shared" si="58"/>
        <v>41117.208333333336</v>
      </c>
      <c r="T920" s="7">
        <f t="shared" si="59"/>
        <v>41128.208333333336</v>
      </c>
    </row>
    <row r="921" spans="1:20" x14ac:dyDescent="0.25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s="5" t="s">
        <v>2037</v>
      </c>
      <c r="R921" s="5" t="s">
        <v>2038</v>
      </c>
      <c r="S921" s="7">
        <f t="shared" si="58"/>
        <v>43022.208333333328</v>
      </c>
      <c r="T921" s="7">
        <f t="shared" si="59"/>
        <v>43054.25</v>
      </c>
    </row>
    <row r="922" spans="1:20" x14ac:dyDescent="0.25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s="5" t="s">
        <v>2039</v>
      </c>
      <c r="R922" s="5" t="s">
        <v>2047</v>
      </c>
      <c r="S922" s="7">
        <f t="shared" si="58"/>
        <v>43503.25</v>
      </c>
      <c r="T922" s="7">
        <f t="shared" si="59"/>
        <v>43523.25</v>
      </c>
    </row>
    <row r="923" spans="1:20" x14ac:dyDescent="0.25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s="5" t="s">
        <v>2035</v>
      </c>
      <c r="R923" s="5" t="s">
        <v>2036</v>
      </c>
      <c r="S923" s="7">
        <f t="shared" si="58"/>
        <v>40951.25</v>
      </c>
      <c r="T923" s="7">
        <f t="shared" si="59"/>
        <v>40965.25</v>
      </c>
    </row>
    <row r="924" spans="1:20" x14ac:dyDescent="0.25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s="5" t="s">
        <v>2033</v>
      </c>
      <c r="R924" s="5" t="s">
        <v>2060</v>
      </c>
      <c r="S924" s="7">
        <f t="shared" si="58"/>
        <v>43443.25</v>
      </c>
      <c r="T924" s="7">
        <f t="shared" si="59"/>
        <v>43452.25</v>
      </c>
    </row>
    <row r="925" spans="1:20" x14ac:dyDescent="0.25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s="5" t="s">
        <v>2037</v>
      </c>
      <c r="R925" s="5" t="s">
        <v>2038</v>
      </c>
      <c r="S925" s="7">
        <f t="shared" si="58"/>
        <v>40373.208333333336</v>
      </c>
      <c r="T925" s="7">
        <f t="shared" si="59"/>
        <v>40374.208333333336</v>
      </c>
    </row>
    <row r="926" spans="1:20" x14ac:dyDescent="0.25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s="5" t="s">
        <v>2037</v>
      </c>
      <c r="R926" s="5" t="s">
        <v>2038</v>
      </c>
      <c r="S926" s="7">
        <f t="shared" si="58"/>
        <v>43769.208333333328</v>
      </c>
      <c r="T926" s="7">
        <f t="shared" si="59"/>
        <v>43780.25</v>
      </c>
    </row>
    <row r="927" spans="1:20" x14ac:dyDescent="0.25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s="5" t="s">
        <v>2037</v>
      </c>
      <c r="R927" s="5" t="s">
        <v>2038</v>
      </c>
      <c r="S927" s="7">
        <f t="shared" si="58"/>
        <v>43000.208333333328</v>
      </c>
      <c r="T927" s="7">
        <f t="shared" si="59"/>
        <v>43012.208333333328</v>
      </c>
    </row>
    <row r="928" spans="1:20" x14ac:dyDescent="0.25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s="5" t="s">
        <v>2031</v>
      </c>
      <c r="R928" s="5" t="s">
        <v>2032</v>
      </c>
      <c r="S928" s="7">
        <f t="shared" si="58"/>
        <v>42502.208333333328</v>
      </c>
      <c r="T928" s="7">
        <f t="shared" si="59"/>
        <v>42506.208333333328</v>
      </c>
    </row>
    <row r="929" spans="1:20" x14ac:dyDescent="0.25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s="5" t="s">
        <v>2037</v>
      </c>
      <c r="R929" s="5" t="s">
        <v>2038</v>
      </c>
      <c r="S929" s="7">
        <f t="shared" si="58"/>
        <v>41102.208333333336</v>
      </c>
      <c r="T929" s="7">
        <f t="shared" si="59"/>
        <v>41131.208333333336</v>
      </c>
    </row>
    <row r="930" spans="1:20" x14ac:dyDescent="0.25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s="5" t="s">
        <v>2035</v>
      </c>
      <c r="R930" s="5" t="s">
        <v>2036</v>
      </c>
      <c r="S930" s="7">
        <f t="shared" si="58"/>
        <v>41637.25</v>
      </c>
      <c r="T930" s="7">
        <f t="shared" si="59"/>
        <v>41646.25</v>
      </c>
    </row>
    <row r="931" spans="1:20" x14ac:dyDescent="0.25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s="5" t="s">
        <v>2037</v>
      </c>
      <c r="R931" s="5" t="s">
        <v>2038</v>
      </c>
      <c r="S931" s="7">
        <f t="shared" si="58"/>
        <v>42858.208333333328</v>
      </c>
      <c r="T931" s="7">
        <f t="shared" si="59"/>
        <v>42872.208333333328</v>
      </c>
    </row>
    <row r="932" spans="1:20" x14ac:dyDescent="0.25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s="5" t="s">
        <v>2037</v>
      </c>
      <c r="R932" s="5" t="s">
        <v>2038</v>
      </c>
      <c r="S932" s="7">
        <f t="shared" si="58"/>
        <v>42060.25</v>
      </c>
      <c r="T932" s="7">
        <f t="shared" si="59"/>
        <v>42067.25</v>
      </c>
    </row>
    <row r="933" spans="1:20" x14ac:dyDescent="0.25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s="5" t="s">
        <v>2037</v>
      </c>
      <c r="R933" s="5" t="s">
        <v>2038</v>
      </c>
      <c r="S933" s="7">
        <f t="shared" si="58"/>
        <v>41818.208333333336</v>
      </c>
      <c r="T933" s="7">
        <f t="shared" si="59"/>
        <v>41820.208333333336</v>
      </c>
    </row>
    <row r="934" spans="1:20" x14ac:dyDescent="0.25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s="5" t="s">
        <v>2033</v>
      </c>
      <c r="R934" s="5" t="s">
        <v>2034</v>
      </c>
      <c r="S934" s="7">
        <f t="shared" si="58"/>
        <v>41709.208333333336</v>
      </c>
      <c r="T934" s="7">
        <f t="shared" si="59"/>
        <v>41712.208333333336</v>
      </c>
    </row>
    <row r="935" spans="1:20" x14ac:dyDescent="0.25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s="5" t="s">
        <v>2037</v>
      </c>
      <c r="R935" s="5" t="s">
        <v>2038</v>
      </c>
      <c r="S935" s="7">
        <f t="shared" si="58"/>
        <v>41372.208333333336</v>
      </c>
      <c r="T935" s="7">
        <f t="shared" si="59"/>
        <v>41385.208333333336</v>
      </c>
    </row>
    <row r="936" spans="1:20" x14ac:dyDescent="0.25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s="5" t="s">
        <v>2037</v>
      </c>
      <c r="R936" s="5" t="s">
        <v>2038</v>
      </c>
      <c r="S936" s="7">
        <f t="shared" si="58"/>
        <v>42422.25</v>
      </c>
      <c r="T936" s="7">
        <f t="shared" si="59"/>
        <v>42428.25</v>
      </c>
    </row>
    <row r="937" spans="1:20" x14ac:dyDescent="0.25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s="5" t="s">
        <v>2037</v>
      </c>
      <c r="R937" s="5" t="s">
        <v>2038</v>
      </c>
      <c r="S937" s="7">
        <f t="shared" si="58"/>
        <v>42209.208333333328</v>
      </c>
      <c r="T937" s="7">
        <f t="shared" si="59"/>
        <v>42216.208333333328</v>
      </c>
    </row>
    <row r="938" spans="1:20" x14ac:dyDescent="0.25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s="5" t="s">
        <v>2037</v>
      </c>
      <c r="R938" s="5" t="s">
        <v>2038</v>
      </c>
      <c r="S938" s="7">
        <f t="shared" si="58"/>
        <v>43668.208333333328</v>
      </c>
      <c r="T938" s="7">
        <f t="shared" si="59"/>
        <v>43671.208333333328</v>
      </c>
    </row>
    <row r="939" spans="1:20" x14ac:dyDescent="0.25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s="5" t="s">
        <v>2039</v>
      </c>
      <c r="R939" s="5" t="s">
        <v>2040</v>
      </c>
      <c r="S939" s="7">
        <f t="shared" si="58"/>
        <v>42334.25</v>
      </c>
      <c r="T939" s="7">
        <f t="shared" si="59"/>
        <v>42343.25</v>
      </c>
    </row>
    <row r="940" spans="1:20" x14ac:dyDescent="0.25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s="5" t="s">
        <v>2045</v>
      </c>
      <c r="R940" s="5" t="s">
        <v>2051</v>
      </c>
      <c r="S940" s="7">
        <f t="shared" si="58"/>
        <v>43263.208333333328</v>
      </c>
      <c r="T940" s="7">
        <f t="shared" si="59"/>
        <v>43299.208333333328</v>
      </c>
    </row>
    <row r="941" spans="1:20" x14ac:dyDescent="0.25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s="5" t="s">
        <v>2048</v>
      </c>
      <c r="R941" s="5" t="s">
        <v>2049</v>
      </c>
      <c r="S941" s="7">
        <f t="shared" si="58"/>
        <v>40670.208333333336</v>
      </c>
      <c r="T941" s="7">
        <f t="shared" si="59"/>
        <v>40687.208333333336</v>
      </c>
    </row>
    <row r="942" spans="1:20" x14ac:dyDescent="0.25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s="5" t="s">
        <v>2035</v>
      </c>
      <c r="R942" s="5" t="s">
        <v>2036</v>
      </c>
      <c r="S942" s="7">
        <f t="shared" si="58"/>
        <v>41244.25</v>
      </c>
      <c r="T942" s="7">
        <f t="shared" si="59"/>
        <v>41266.25</v>
      </c>
    </row>
    <row r="943" spans="1:20" x14ac:dyDescent="0.25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s="5" t="s">
        <v>2037</v>
      </c>
      <c r="R943" s="5" t="s">
        <v>2038</v>
      </c>
      <c r="S943" s="7">
        <f t="shared" si="58"/>
        <v>40552.25</v>
      </c>
      <c r="T943" s="7">
        <f t="shared" si="59"/>
        <v>40587.25</v>
      </c>
    </row>
    <row r="944" spans="1:20" x14ac:dyDescent="0.25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s="5" t="s">
        <v>2037</v>
      </c>
      <c r="R944" s="5" t="s">
        <v>2038</v>
      </c>
      <c r="S944" s="7">
        <f t="shared" si="58"/>
        <v>40568.25</v>
      </c>
      <c r="T944" s="7">
        <f t="shared" si="59"/>
        <v>40571.25</v>
      </c>
    </row>
    <row r="945" spans="1:20" x14ac:dyDescent="0.25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s="5" t="s">
        <v>2031</v>
      </c>
      <c r="R945" s="5" t="s">
        <v>2032</v>
      </c>
      <c r="S945" s="7">
        <f t="shared" si="58"/>
        <v>41906.208333333336</v>
      </c>
      <c r="T945" s="7">
        <f t="shared" si="59"/>
        <v>41941.208333333336</v>
      </c>
    </row>
    <row r="946" spans="1:20" x14ac:dyDescent="0.25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s="5" t="s">
        <v>2052</v>
      </c>
      <c r="R946" s="5" t="s">
        <v>2053</v>
      </c>
      <c r="S946" s="7">
        <f t="shared" si="58"/>
        <v>42776.25</v>
      </c>
      <c r="T946" s="7">
        <f t="shared" si="59"/>
        <v>42795.25</v>
      </c>
    </row>
    <row r="947" spans="1:20" x14ac:dyDescent="0.25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s="5" t="s">
        <v>2052</v>
      </c>
      <c r="R947" s="5" t="s">
        <v>2053</v>
      </c>
      <c r="S947" s="7">
        <f t="shared" si="58"/>
        <v>41004.208333333336</v>
      </c>
      <c r="T947" s="7">
        <f t="shared" si="59"/>
        <v>41019.208333333336</v>
      </c>
    </row>
    <row r="948" spans="1:20" x14ac:dyDescent="0.25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s="5" t="s">
        <v>2037</v>
      </c>
      <c r="R948" s="5" t="s">
        <v>2038</v>
      </c>
      <c r="S948" s="7">
        <f t="shared" si="58"/>
        <v>40710.208333333336</v>
      </c>
      <c r="T948" s="7">
        <f t="shared" si="59"/>
        <v>40712.208333333336</v>
      </c>
    </row>
    <row r="949" spans="1:20" x14ac:dyDescent="0.25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s="5" t="s">
        <v>2037</v>
      </c>
      <c r="R949" s="5" t="s">
        <v>2038</v>
      </c>
      <c r="S949" s="7">
        <f t="shared" si="58"/>
        <v>41908.208333333336</v>
      </c>
      <c r="T949" s="7">
        <f t="shared" si="59"/>
        <v>41915.208333333336</v>
      </c>
    </row>
    <row r="950" spans="1:20" x14ac:dyDescent="0.25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s="5" t="s">
        <v>2039</v>
      </c>
      <c r="R950" s="5" t="s">
        <v>2040</v>
      </c>
      <c r="S950" s="7">
        <f t="shared" si="58"/>
        <v>41985.25</v>
      </c>
      <c r="T950" s="7">
        <f t="shared" si="59"/>
        <v>41995.25</v>
      </c>
    </row>
    <row r="951" spans="1:20" x14ac:dyDescent="0.25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s="5" t="s">
        <v>2035</v>
      </c>
      <c r="R951" s="5" t="s">
        <v>2036</v>
      </c>
      <c r="S951" s="7">
        <f t="shared" si="58"/>
        <v>42112.208333333328</v>
      </c>
      <c r="T951" s="7">
        <f t="shared" si="59"/>
        <v>42131.208333333328</v>
      </c>
    </row>
    <row r="952" spans="1:20" x14ac:dyDescent="0.25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s="5" t="s">
        <v>2037</v>
      </c>
      <c r="R952" s="5" t="s">
        <v>2038</v>
      </c>
      <c r="S952" s="7">
        <f t="shared" si="58"/>
        <v>43571.208333333328</v>
      </c>
      <c r="T952" s="7">
        <f t="shared" si="59"/>
        <v>43576.208333333328</v>
      </c>
    </row>
    <row r="953" spans="1:20" x14ac:dyDescent="0.25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s="5" t="s">
        <v>2033</v>
      </c>
      <c r="R953" s="5" t="s">
        <v>2034</v>
      </c>
      <c r="S953" s="7">
        <f t="shared" si="58"/>
        <v>42730.25</v>
      </c>
      <c r="T953" s="7">
        <f t="shared" si="59"/>
        <v>42731.25</v>
      </c>
    </row>
    <row r="954" spans="1:20" x14ac:dyDescent="0.25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s="5" t="s">
        <v>2039</v>
      </c>
      <c r="R954" s="5" t="s">
        <v>2040</v>
      </c>
      <c r="S954" s="7">
        <f t="shared" si="58"/>
        <v>42591.208333333328</v>
      </c>
      <c r="T954" s="7">
        <f t="shared" si="59"/>
        <v>42605.208333333328</v>
      </c>
    </row>
    <row r="955" spans="1:20" x14ac:dyDescent="0.25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s="5" t="s">
        <v>2039</v>
      </c>
      <c r="R955" s="5" t="s">
        <v>2061</v>
      </c>
      <c r="S955" s="7">
        <f t="shared" si="58"/>
        <v>42358.25</v>
      </c>
      <c r="T955" s="7">
        <f t="shared" si="59"/>
        <v>42394.25</v>
      </c>
    </row>
    <row r="956" spans="1:20" x14ac:dyDescent="0.25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s="5" t="s">
        <v>2035</v>
      </c>
      <c r="R956" s="5" t="s">
        <v>2036</v>
      </c>
      <c r="S956" s="7">
        <f t="shared" si="58"/>
        <v>41174.208333333336</v>
      </c>
      <c r="T956" s="7">
        <f t="shared" si="59"/>
        <v>41198.208333333336</v>
      </c>
    </row>
    <row r="957" spans="1:20" x14ac:dyDescent="0.25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s="5" t="s">
        <v>2037</v>
      </c>
      <c r="R957" s="5" t="s">
        <v>2038</v>
      </c>
      <c r="S957" s="7">
        <f t="shared" si="58"/>
        <v>41238.25</v>
      </c>
      <c r="T957" s="7">
        <f t="shared" si="59"/>
        <v>41240.25</v>
      </c>
    </row>
    <row r="958" spans="1:20" x14ac:dyDescent="0.25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s="5" t="s">
        <v>2039</v>
      </c>
      <c r="R958" s="5" t="s">
        <v>2061</v>
      </c>
      <c r="S958" s="7">
        <f t="shared" si="58"/>
        <v>42360.25</v>
      </c>
      <c r="T958" s="7">
        <f t="shared" si="59"/>
        <v>42364.25</v>
      </c>
    </row>
    <row r="959" spans="1:20" x14ac:dyDescent="0.25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s="5" t="s">
        <v>2037</v>
      </c>
      <c r="R959" s="5" t="s">
        <v>2038</v>
      </c>
      <c r="S959" s="7">
        <f t="shared" si="58"/>
        <v>40955.25</v>
      </c>
      <c r="T959" s="7">
        <f t="shared" si="59"/>
        <v>40958.25</v>
      </c>
    </row>
    <row r="960" spans="1:20" x14ac:dyDescent="0.25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s="5" t="s">
        <v>2039</v>
      </c>
      <c r="R960" s="5" t="s">
        <v>2047</v>
      </c>
      <c r="S960" s="7">
        <f t="shared" si="58"/>
        <v>40350.208333333336</v>
      </c>
      <c r="T960" s="7">
        <f t="shared" si="59"/>
        <v>40372.208333333336</v>
      </c>
    </row>
    <row r="961" spans="1:20" x14ac:dyDescent="0.25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s="5" t="s">
        <v>2045</v>
      </c>
      <c r="R961" s="5" t="s">
        <v>2057</v>
      </c>
      <c r="S961" s="7">
        <f t="shared" si="58"/>
        <v>40357.208333333336</v>
      </c>
      <c r="T961" s="7">
        <f t="shared" si="59"/>
        <v>40385.208333333336</v>
      </c>
    </row>
    <row r="962" spans="1:20" x14ac:dyDescent="0.25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>
        <f t="shared" ref="F962:F1025" si="60">ROUND(((E962/D962)*100),0)</f>
        <v>85</v>
      </c>
      <c r="G962" t="s">
        <v>14</v>
      </c>
      <c r="H962">
        <v>55</v>
      </c>
      <c r="I962">
        <f t="shared" ref="I962:I1025" si="61">IFERROR((ROUND((E962/H962),2)),0)</f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s="5" t="s">
        <v>2035</v>
      </c>
      <c r="R962" s="5" t="s">
        <v>2036</v>
      </c>
      <c r="S962" s="7">
        <f t="shared" si="58"/>
        <v>42408.25</v>
      </c>
      <c r="T962" s="7">
        <f t="shared" si="59"/>
        <v>42445.208333333328</v>
      </c>
    </row>
    <row r="963" spans="1:20" x14ac:dyDescent="0.25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>
        <f t="shared" si="60"/>
        <v>119</v>
      </c>
      <c r="G963" t="s">
        <v>20</v>
      </c>
      <c r="H963">
        <v>155</v>
      </c>
      <c r="I963">
        <f t="shared" si="61"/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s="5" t="s">
        <v>2045</v>
      </c>
      <c r="R963" s="5" t="s">
        <v>2057</v>
      </c>
      <c r="S963" s="7">
        <f t="shared" ref="S963:S1001" si="62">((L963/86400)+DATE(1970,1,1))</f>
        <v>40591.25</v>
      </c>
      <c r="T963" s="7">
        <f t="shared" ref="T963:T1001" si="63">((M963/86400)+DATE(1970,1,1))</f>
        <v>40595.25</v>
      </c>
    </row>
    <row r="964" spans="1:20" x14ac:dyDescent="0.25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s="5" t="s">
        <v>2031</v>
      </c>
      <c r="R964" s="5" t="s">
        <v>2032</v>
      </c>
      <c r="S964" s="7">
        <f t="shared" si="62"/>
        <v>41592.25</v>
      </c>
      <c r="T964" s="7">
        <f t="shared" si="63"/>
        <v>41613.25</v>
      </c>
    </row>
    <row r="965" spans="1:20" x14ac:dyDescent="0.25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s="5" t="s">
        <v>2052</v>
      </c>
      <c r="R965" s="5" t="s">
        <v>2053</v>
      </c>
      <c r="S965" s="7">
        <f t="shared" si="62"/>
        <v>40607.25</v>
      </c>
      <c r="T965" s="7">
        <f t="shared" si="63"/>
        <v>40613.25</v>
      </c>
    </row>
    <row r="966" spans="1:20" x14ac:dyDescent="0.25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s="5" t="s">
        <v>2037</v>
      </c>
      <c r="R966" s="5" t="s">
        <v>2038</v>
      </c>
      <c r="S966" s="7">
        <f t="shared" si="62"/>
        <v>42135.208333333328</v>
      </c>
      <c r="T966" s="7">
        <f t="shared" si="63"/>
        <v>42140.208333333328</v>
      </c>
    </row>
    <row r="967" spans="1:20" x14ac:dyDescent="0.25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s="5" t="s">
        <v>2033</v>
      </c>
      <c r="R967" s="5" t="s">
        <v>2034</v>
      </c>
      <c r="S967" s="7">
        <f t="shared" si="62"/>
        <v>40203.25</v>
      </c>
      <c r="T967" s="7">
        <f t="shared" si="63"/>
        <v>40243.25</v>
      </c>
    </row>
    <row r="968" spans="1:20" x14ac:dyDescent="0.25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s="5" t="s">
        <v>2037</v>
      </c>
      <c r="R968" s="5" t="s">
        <v>2038</v>
      </c>
      <c r="S968" s="7">
        <f t="shared" si="62"/>
        <v>42901.208333333328</v>
      </c>
      <c r="T968" s="7">
        <f t="shared" si="63"/>
        <v>42903.208333333328</v>
      </c>
    </row>
    <row r="969" spans="1:20" x14ac:dyDescent="0.25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s="5" t="s">
        <v>2033</v>
      </c>
      <c r="R969" s="5" t="s">
        <v>2060</v>
      </c>
      <c r="S969" s="7">
        <f t="shared" si="62"/>
        <v>41005.208333333336</v>
      </c>
      <c r="T969" s="7">
        <f t="shared" si="63"/>
        <v>41042.208333333336</v>
      </c>
    </row>
    <row r="970" spans="1:20" x14ac:dyDescent="0.25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s="5" t="s">
        <v>2031</v>
      </c>
      <c r="R970" s="5" t="s">
        <v>2032</v>
      </c>
      <c r="S970" s="7">
        <f t="shared" si="62"/>
        <v>40544.25</v>
      </c>
      <c r="T970" s="7">
        <f t="shared" si="63"/>
        <v>40559.25</v>
      </c>
    </row>
    <row r="971" spans="1:20" x14ac:dyDescent="0.25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s="5" t="s">
        <v>2037</v>
      </c>
      <c r="R971" s="5" t="s">
        <v>2038</v>
      </c>
      <c r="S971" s="7">
        <f t="shared" si="62"/>
        <v>43821.25</v>
      </c>
      <c r="T971" s="7">
        <f t="shared" si="63"/>
        <v>43828.25</v>
      </c>
    </row>
    <row r="972" spans="1:20" x14ac:dyDescent="0.25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s="5" t="s">
        <v>2037</v>
      </c>
      <c r="R972" s="5" t="s">
        <v>2038</v>
      </c>
      <c r="S972" s="7">
        <f t="shared" si="62"/>
        <v>40672.208333333336</v>
      </c>
      <c r="T972" s="7">
        <f t="shared" si="63"/>
        <v>40673.208333333336</v>
      </c>
    </row>
    <row r="973" spans="1:20" x14ac:dyDescent="0.25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s="5" t="s">
        <v>2039</v>
      </c>
      <c r="R973" s="5" t="s">
        <v>2058</v>
      </c>
      <c r="S973" s="7">
        <f t="shared" si="62"/>
        <v>41555.208333333336</v>
      </c>
      <c r="T973" s="7">
        <f t="shared" si="63"/>
        <v>41561.208333333336</v>
      </c>
    </row>
    <row r="974" spans="1:20" x14ac:dyDescent="0.25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s="5" t="s">
        <v>2035</v>
      </c>
      <c r="R974" s="5" t="s">
        <v>2036</v>
      </c>
      <c r="S974" s="7">
        <f t="shared" si="62"/>
        <v>41792.208333333336</v>
      </c>
      <c r="T974" s="7">
        <f t="shared" si="63"/>
        <v>41801.208333333336</v>
      </c>
    </row>
    <row r="975" spans="1:20" x14ac:dyDescent="0.25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s="5" t="s">
        <v>2037</v>
      </c>
      <c r="R975" s="5" t="s">
        <v>2038</v>
      </c>
      <c r="S975" s="7">
        <f t="shared" si="62"/>
        <v>40522.25</v>
      </c>
      <c r="T975" s="7">
        <f t="shared" si="63"/>
        <v>40524.25</v>
      </c>
    </row>
    <row r="976" spans="1:20" x14ac:dyDescent="0.25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s="5" t="s">
        <v>2033</v>
      </c>
      <c r="R976" s="5" t="s">
        <v>2043</v>
      </c>
      <c r="S976" s="7">
        <f t="shared" si="62"/>
        <v>41412.208333333336</v>
      </c>
      <c r="T976" s="7">
        <f t="shared" si="63"/>
        <v>41413.208333333336</v>
      </c>
    </row>
    <row r="977" spans="1:20" x14ac:dyDescent="0.25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s="5" t="s">
        <v>2037</v>
      </c>
      <c r="R977" s="5" t="s">
        <v>2038</v>
      </c>
      <c r="S977" s="7">
        <f t="shared" si="62"/>
        <v>42337.25</v>
      </c>
      <c r="T977" s="7">
        <f t="shared" si="63"/>
        <v>42376.25</v>
      </c>
    </row>
    <row r="978" spans="1:20" x14ac:dyDescent="0.25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s="5" t="s">
        <v>2037</v>
      </c>
      <c r="R978" s="5" t="s">
        <v>2038</v>
      </c>
      <c r="S978" s="7">
        <f t="shared" si="62"/>
        <v>40571.25</v>
      </c>
      <c r="T978" s="7">
        <f t="shared" si="63"/>
        <v>40577.25</v>
      </c>
    </row>
    <row r="979" spans="1:20" x14ac:dyDescent="0.25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s="5" t="s">
        <v>2031</v>
      </c>
      <c r="R979" s="5" t="s">
        <v>2032</v>
      </c>
      <c r="S979" s="7">
        <f t="shared" si="62"/>
        <v>43138.25</v>
      </c>
      <c r="T979" s="7">
        <f t="shared" si="63"/>
        <v>43170.25</v>
      </c>
    </row>
    <row r="980" spans="1:20" x14ac:dyDescent="0.25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s="5" t="s">
        <v>2048</v>
      </c>
      <c r="R980" s="5" t="s">
        <v>2049</v>
      </c>
      <c r="S980" s="7">
        <f t="shared" si="62"/>
        <v>42686.25</v>
      </c>
      <c r="T980" s="7">
        <f t="shared" si="63"/>
        <v>42708.25</v>
      </c>
    </row>
    <row r="981" spans="1:20" x14ac:dyDescent="0.25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s="5" t="s">
        <v>2037</v>
      </c>
      <c r="R981" s="5" t="s">
        <v>2038</v>
      </c>
      <c r="S981" s="7">
        <f t="shared" si="62"/>
        <v>42078.208333333328</v>
      </c>
      <c r="T981" s="7">
        <f t="shared" si="63"/>
        <v>42084.208333333328</v>
      </c>
    </row>
    <row r="982" spans="1:20" x14ac:dyDescent="0.25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s="5" t="s">
        <v>2045</v>
      </c>
      <c r="R982" s="5" t="s">
        <v>2046</v>
      </c>
      <c r="S982" s="7">
        <f t="shared" si="62"/>
        <v>42307.208333333328</v>
      </c>
      <c r="T982" s="7">
        <f t="shared" si="63"/>
        <v>42312.25</v>
      </c>
    </row>
    <row r="983" spans="1:20" x14ac:dyDescent="0.25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s="5" t="s">
        <v>2035</v>
      </c>
      <c r="R983" s="5" t="s">
        <v>2036</v>
      </c>
      <c r="S983" s="7">
        <f t="shared" si="62"/>
        <v>43094.25</v>
      </c>
      <c r="T983" s="7">
        <f t="shared" si="63"/>
        <v>43127.25</v>
      </c>
    </row>
    <row r="984" spans="1:20" x14ac:dyDescent="0.25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s="5" t="s">
        <v>2039</v>
      </c>
      <c r="R984" s="5" t="s">
        <v>2040</v>
      </c>
      <c r="S984" s="7">
        <f t="shared" si="62"/>
        <v>40743.208333333336</v>
      </c>
      <c r="T984" s="7">
        <f t="shared" si="63"/>
        <v>40745.208333333336</v>
      </c>
    </row>
    <row r="985" spans="1:20" x14ac:dyDescent="0.25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s="5" t="s">
        <v>2039</v>
      </c>
      <c r="R985" s="5" t="s">
        <v>2040</v>
      </c>
      <c r="S985" s="7">
        <f t="shared" si="62"/>
        <v>43681.208333333328</v>
      </c>
      <c r="T985" s="7">
        <f t="shared" si="63"/>
        <v>43696.208333333328</v>
      </c>
    </row>
    <row r="986" spans="1:20" x14ac:dyDescent="0.25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s="5" t="s">
        <v>2037</v>
      </c>
      <c r="R986" s="5" t="s">
        <v>2038</v>
      </c>
      <c r="S986" s="7">
        <f t="shared" si="62"/>
        <v>43716.208333333328</v>
      </c>
      <c r="T986" s="7">
        <f t="shared" si="63"/>
        <v>43742.208333333328</v>
      </c>
    </row>
    <row r="987" spans="1:20" x14ac:dyDescent="0.25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s="5" t="s">
        <v>2033</v>
      </c>
      <c r="R987" s="5" t="s">
        <v>2034</v>
      </c>
      <c r="S987" s="7">
        <f t="shared" si="62"/>
        <v>41614.25</v>
      </c>
      <c r="T987" s="7">
        <f t="shared" si="63"/>
        <v>41640.25</v>
      </c>
    </row>
    <row r="988" spans="1:20" x14ac:dyDescent="0.25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s="5" t="s">
        <v>2033</v>
      </c>
      <c r="R988" s="5" t="s">
        <v>2034</v>
      </c>
      <c r="S988" s="7">
        <f t="shared" si="62"/>
        <v>40638.208333333336</v>
      </c>
      <c r="T988" s="7">
        <f t="shared" si="63"/>
        <v>40652.208333333336</v>
      </c>
    </row>
    <row r="989" spans="1:20" x14ac:dyDescent="0.25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s="5" t="s">
        <v>2039</v>
      </c>
      <c r="R989" s="5" t="s">
        <v>2040</v>
      </c>
      <c r="S989" s="7">
        <f t="shared" si="62"/>
        <v>42852.208333333328</v>
      </c>
      <c r="T989" s="7">
        <f t="shared" si="63"/>
        <v>42866.208333333328</v>
      </c>
    </row>
    <row r="990" spans="1:20" x14ac:dyDescent="0.25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s="5" t="s">
        <v>2045</v>
      </c>
      <c r="R990" s="5" t="s">
        <v>2054</v>
      </c>
      <c r="S990" s="7">
        <f t="shared" si="62"/>
        <v>42686.25</v>
      </c>
      <c r="T990" s="7">
        <f t="shared" si="63"/>
        <v>42707.25</v>
      </c>
    </row>
    <row r="991" spans="1:20" x14ac:dyDescent="0.25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s="5" t="s">
        <v>2045</v>
      </c>
      <c r="R991" s="5" t="s">
        <v>2057</v>
      </c>
      <c r="S991" s="7">
        <f t="shared" si="62"/>
        <v>43571.208333333328</v>
      </c>
      <c r="T991" s="7">
        <f t="shared" si="63"/>
        <v>43576.208333333328</v>
      </c>
    </row>
    <row r="992" spans="1:20" x14ac:dyDescent="0.25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s="5" t="s">
        <v>2039</v>
      </c>
      <c r="R992" s="5" t="s">
        <v>2042</v>
      </c>
      <c r="S992" s="7">
        <f t="shared" si="62"/>
        <v>42432.25</v>
      </c>
      <c r="T992" s="7">
        <f t="shared" si="63"/>
        <v>42454.208333333328</v>
      </c>
    </row>
    <row r="993" spans="1:20" x14ac:dyDescent="0.25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s="5" t="s">
        <v>2033</v>
      </c>
      <c r="R993" s="5" t="s">
        <v>2034</v>
      </c>
      <c r="S993" s="7">
        <f t="shared" si="62"/>
        <v>41907.208333333336</v>
      </c>
      <c r="T993" s="7">
        <f t="shared" si="63"/>
        <v>41911.208333333336</v>
      </c>
    </row>
    <row r="994" spans="1:20" x14ac:dyDescent="0.25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s="5" t="s">
        <v>2039</v>
      </c>
      <c r="R994" s="5" t="s">
        <v>2042</v>
      </c>
      <c r="S994" s="7">
        <f t="shared" si="62"/>
        <v>43227.208333333328</v>
      </c>
      <c r="T994" s="7">
        <f t="shared" si="63"/>
        <v>43241.208333333328</v>
      </c>
    </row>
    <row r="995" spans="1:20" x14ac:dyDescent="0.25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s="5" t="s">
        <v>2052</v>
      </c>
      <c r="R995" s="5" t="s">
        <v>2053</v>
      </c>
      <c r="S995" s="7">
        <f t="shared" si="62"/>
        <v>42362.25</v>
      </c>
      <c r="T995" s="7">
        <f t="shared" si="63"/>
        <v>42379.25</v>
      </c>
    </row>
    <row r="996" spans="1:20" x14ac:dyDescent="0.25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s="5" t="s">
        <v>2045</v>
      </c>
      <c r="R996" s="5" t="s">
        <v>2057</v>
      </c>
      <c r="S996" s="7">
        <f t="shared" si="62"/>
        <v>41929.208333333336</v>
      </c>
      <c r="T996" s="7">
        <f t="shared" si="63"/>
        <v>41935.208333333336</v>
      </c>
    </row>
    <row r="997" spans="1:20" x14ac:dyDescent="0.25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s="5" t="s">
        <v>2031</v>
      </c>
      <c r="R997" s="5" t="s">
        <v>2032</v>
      </c>
      <c r="S997" s="7">
        <f t="shared" si="62"/>
        <v>43408.208333333328</v>
      </c>
      <c r="T997" s="7">
        <f t="shared" si="63"/>
        <v>43437.25</v>
      </c>
    </row>
    <row r="998" spans="1:20" x14ac:dyDescent="0.25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s="5" t="s">
        <v>2037</v>
      </c>
      <c r="R998" s="5" t="s">
        <v>2038</v>
      </c>
      <c r="S998" s="7">
        <f t="shared" si="62"/>
        <v>41276.25</v>
      </c>
      <c r="T998" s="7">
        <f t="shared" si="63"/>
        <v>41306.25</v>
      </c>
    </row>
    <row r="999" spans="1:20" x14ac:dyDescent="0.25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s="5" t="s">
        <v>2037</v>
      </c>
      <c r="R999" s="5" t="s">
        <v>2038</v>
      </c>
      <c r="S999" s="7">
        <f t="shared" si="62"/>
        <v>41659.25</v>
      </c>
      <c r="T999" s="7">
        <f t="shared" si="63"/>
        <v>41664.25</v>
      </c>
    </row>
    <row r="1000" spans="1:20" x14ac:dyDescent="0.25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s="5" t="s">
        <v>2033</v>
      </c>
      <c r="R1000" s="5" t="s">
        <v>2043</v>
      </c>
      <c r="S1000" s="7">
        <f t="shared" si="62"/>
        <v>40220.25</v>
      </c>
      <c r="T1000" s="7">
        <f t="shared" si="63"/>
        <v>40234.25</v>
      </c>
    </row>
    <row r="1001" spans="1:20" x14ac:dyDescent="0.25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s="5" t="s">
        <v>2031</v>
      </c>
      <c r="R1001" s="5" t="s">
        <v>2032</v>
      </c>
      <c r="S1001" s="7">
        <f t="shared" si="62"/>
        <v>42550.208333333328</v>
      </c>
      <c r="T1001" s="7">
        <f t="shared" si="63"/>
        <v>42557.208333333328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96A6C"/>
        <color rgb="FF81C55D"/>
        <color rgb="FF0070C0"/>
      </colorScale>
    </cfRule>
  </conditionalFormatting>
  <conditionalFormatting sqref="G1:G1048576">
    <cfRule type="cellIs" dxfId="11" priority="2" operator="equal">
      <formula>"live"</formula>
    </cfRule>
    <cfRule type="cellIs" dxfId="10" priority="3" operator="equal">
      <formula>"canceled"</formula>
    </cfRule>
    <cfRule type="cellIs" dxfId="9" priority="4" operator="equal">
      <formula>"failed"</formula>
    </cfRule>
    <cfRule type="cellIs" dxfId="8" priority="5" operator="equal">
      <formula>"successful"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7B5B2-EC4E-4EDC-B4FD-6BF04BB8B712}">
  <sheetPr codeName="Sheet2"/>
  <dimension ref="A1:F32"/>
  <sheetViews>
    <sheetView topLeftCell="A4" workbookViewId="0">
      <selection activeCell="B23" sqref="B2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6.875" bestFit="1" customWidth="1"/>
    <col min="4" max="4" width="5.875" bestFit="1" customWidth="1"/>
    <col min="5" max="5" width="9.25" bestFit="1" customWidth="1"/>
    <col min="6" max="6" width="11" bestFit="1" customWidth="1"/>
    <col min="7" max="7" width="17.625" bestFit="1" customWidth="1"/>
    <col min="8" max="8" width="16.5" bestFit="1" customWidth="1"/>
    <col min="9" max="9" width="17.625" bestFit="1" customWidth="1"/>
    <col min="10" max="10" width="21.625" bestFit="1" customWidth="1"/>
    <col min="11" max="11" width="22.625" bestFit="1" customWidth="1"/>
  </cols>
  <sheetData>
    <row r="1" spans="1:6" x14ac:dyDescent="0.25">
      <c r="A1" s="6" t="s">
        <v>6</v>
      </c>
      <c r="B1" t="s">
        <v>2070</v>
      </c>
    </row>
    <row r="3" spans="1:6" x14ac:dyDescent="0.25">
      <c r="A3" s="6" t="s">
        <v>2068</v>
      </c>
      <c r="B3" s="6" t="s">
        <v>2069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2" t="s">
        <v>2039</v>
      </c>
      <c r="B5" s="15">
        <v>11</v>
      </c>
      <c r="C5" s="15">
        <v>60</v>
      </c>
      <c r="D5" s="15">
        <v>5</v>
      </c>
      <c r="E5" s="15">
        <v>102</v>
      </c>
      <c r="F5" s="15">
        <v>178</v>
      </c>
    </row>
    <row r="6" spans="1:6" x14ac:dyDescent="0.25">
      <c r="A6" s="2" t="s">
        <v>2031</v>
      </c>
      <c r="B6" s="15">
        <v>4</v>
      </c>
      <c r="C6" s="15">
        <v>20</v>
      </c>
      <c r="D6" s="15"/>
      <c r="E6" s="15">
        <v>22</v>
      </c>
      <c r="F6" s="15">
        <v>46</v>
      </c>
    </row>
    <row r="7" spans="1:6" x14ac:dyDescent="0.25">
      <c r="A7" s="2" t="s">
        <v>2048</v>
      </c>
      <c r="B7" s="15">
        <v>1</v>
      </c>
      <c r="C7" s="15">
        <v>23</v>
      </c>
      <c r="D7" s="15">
        <v>3</v>
      </c>
      <c r="E7" s="15">
        <v>21</v>
      </c>
      <c r="F7" s="15">
        <v>48</v>
      </c>
    </row>
    <row r="8" spans="1:6" x14ac:dyDescent="0.25">
      <c r="A8" s="2" t="s">
        <v>2062</v>
      </c>
      <c r="B8" s="15"/>
      <c r="C8" s="15"/>
      <c r="D8" s="15"/>
      <c r="E8" s="15">
        <v>4</v>
      </c>
      <c r="F8" s="15">
        <v>4</v>
      </c>
    </row>
    <row r="9" spans="1:6" x14ac:dyDescent="0.25">
      <c r="A9" s="2" t="s">
        <v>2033</v>
      </c>
      <c r="B9" s="15">
        <v>10</v>
      </c>
      <c r="C9" s="15">
        <v>66</v>
      </c>
      <c r="D9" s="15"/>
      <c r="E9" s="15">
        <v>99</v>
      </c>
      <c r="F9" s="15">
        <v>175</v>
      </c>
    </row>
    <row r="10" spans="1:6" x14ac:dyDescent="0.25">
      <c r="A10" s="2" t="s">
        <v>2052</v>
      </c>
      <c r="B10" s="15">
        <v>4</v>
      </c>
      <c r="C10" s="15">
        <v>11</v>
      </c>
      <c r="D10" s="15">
        <v>1</v>
      </c>
      <c r="E10" s="15">
        <v>26</v>
      </c>
      <c r="F10" s="15">
        <v>42</v>
      </c>
    </row>
    <row r="11" spans="1:6" x14ac:dyDescent="0.25">
      <c r="A11" s="2" t="s">
        <v>2045</v>
      </c>
      <c r="B11" s="15">
        <v>2</v>
      </c>
      <c r="C11" s="15">
        <v>24</v>
      </c>
      <c r="D11" s="15">
        <v>1</v>
      </c>
      <c r="E11" s="15">
        <v>40</v>
      </c>
      <c r="F11" s="15">
        <v>67</v>
      </c>
    </row>
    <row r="12" spans="1:6" x14ac:dyDescent="0.25">
      <c r="A12" s="2" t="s">
        <v>2035</v>
      </c>
      <c r="B12" s="15">
        <v>2</v>
      </c>
      <c r="C12" s="15">
        <v>28</v>
      </c>
      <c r="D12" s="15">
        <v>2</v>
      </c>
      <c r="E12" s="15">
        <v>64</v>
      </c>
      <c r="F12" s="15">
        <v>96</v>
      </c>
    </row>
    <row r="13" spans="1:6" x14ac:dyDescent="0.25">
      <c r="A13" s="2" t="s">
        <v>2037</v>
      </c>
      <c r="B13" s="15">
        <v>23</v>
      </c>
      <c r="C13" s="15">
        <v>132</v>
      </c>
      <c r="D13" s="15">
        <v>2</v>
      </c>
      <c r="E13" s="15">
        <v>187</v>
      </c>
      <c r="F13" s="15">
        <v>344</v>
      </c>
    </row>
    <row r="14" spans="1:6" x14ac:dyDescent="0.25">
      <c r="A14" s="2" t="s">
        <v>2067</v>
      </c>
      <c r="B14" s="15">
        <v>57</v>
      </c>
      <c r="C14" s="15">
        <v>364</v>
      </c>
      <c r="D14" s="15">
        <v>14</v>
      </c>
      <c r="E14" s="15">
        <v>565</v>
      </c>
      <c r="F14" s="15">
        <v>1000</v>
      </c>
    </row>
    <row r="21" spans="1:6" x14ac:dyDescent="0.25">
      <c r="A21" s="6" t="s">
        <v>2068</v>
      </c>
      <c r="B21" s="6" t="s">
        <v>2069</v>
      </c>
    </row>
    <row r="22" spans="1:6" x14ac:dyDescent="0.25">
      <c r="A22" s="6" t="s">
        <v>2066</v>
      </c>
      <c r="B22" t="s">
        <v>74</v>
      </c>
      <c r="C22" t="s">
        <v>14</v>
      </c>
      <c r="D22" t="s">
        <v>47</v>
      </c>
      <c r="E22" t="s">
        <v>20</v>
      </c>
      <c r="F22" t="s">
        <v>2067</v>
      </c>
    </row>
    <row r="23" spans="1:6" x14ac:dyDescent="0.25">
      <c r="A23" s="2" t="s">
        <v>2039</v>
      </c>
      <c r="B23" s="16">
        <v>6.1797752808988762E-2</v>
      </c>
      <c r="C23" s="16">
        <v>0.33707865168539325</v>
      </c>
      <c r="D23" s="16">
        <v>2.8089887640449437E-2</v>
      </c>
      <c r="E23" s="16">
        <v>0.5730337078651685</v>
      </c>
      <c r="F23" s="16">
        <v>1</v>
      </c>
    </row>
    <row r="24" spans="1:6" x14ac:dyDescent="0.25">
      <c r="A24" s="2" t="s">
        <v>2031</v>
      </c>
      <c r="B24" s="16">
        <v>8.6956521739130432E-2</v>
      </c>
      <c r="C24" s="16">
        <v>0.43478260869565216</v>
      </c>
      <c r="D24" s="16">
        <v>0</v>
      </c>
      <c r="E24" s="16">
        <v>0.47826086956521741</v>
      </c>
      <c r="F24" s="16">
        <v>1</v>
      </c>
    </row>
    <row r="25" spans="1:6" x14ac:dyDescent="0.25">
      <c r="A25" s="2" t="s">
        <v>2048</v>
      </c>
      <c r="B25" s="16">
        <v>2.0833333333333332E-2</v>
      </c>
      <c r="C25" s="16">
        <v>0.47916666666666669</v>
      </c>
      <c r="D25" s="16">
        <v>6.25E-2</v>
      </c>
      <c r="E25" s="16">
        <v>0.4375</v>
      </c>
      <c r="F25" s="16">
        <v>1</v>
      </c>
    </row>
    <row r="26" spans="1:6" x14ac:dyDescent="0.25">
      <c r="A26" s="2" t="s">
        <v>2062</v>
      </c>
      <c r="B26" s="16">
        <v>0</v>
      </c>
      <c r="C26" s="16">
        <v>0</v>
      </c>
      <c r="D26" s="16">
        <v>0</v>
      </c>
      <c r="E26" s="16">
        <v>1</v>
      </c>
      <c r="F26" s="16">
        <v>1</v>
      </c>
    </row>
    <row r="27" spans="1:6" x14ac:dyDescent="0.25">
      <c r="A27" s="2" t="s">
        <v>2033</v>
      </c>
      <c r="B27" s="16">
        <v>5.7142857142857141E-2</v>
      </c>
      <c r="C27" s="16">
        <v>0.37714285714285717</v>
      </c>
      <c r="D27" s="16">
        <v>0</v>
      </c>
      <c r="E27" s="16">
        <v>0.56571428571428573</v>
      </c>
      <c r="F27" s="16">
        <v>1</v>
      </c>
    </row>
    <row r="28" spans="1:6" x14ac:dyDescent="0.25">
      <c r="A28" s="2" t="s">
        <v>2052</v>
      </c>
      <c r="B28" s="16">
        <v>9.5238095238095233E-2</v>
      </c>
      <c r="C28" s="16">
        <v>0.26190476190476192</v>
      </c>
      <c r="D28" s="16">
        <v>2.3809523809523808E-2</v>
      </c>
      <c r="E28" s="16">
        <v>0.61904761904761907</v>
      </c>
      <c r="F28" s="16">
        <v>1</v>
      </c>
    </row>
    <row r="29" spans="1:6" x14ac:dyDescent="0.25">
      <c r="A29" s="2" t="s">
        <v>2045</v>
      </c>
      <c r="B29" s="16">
        <v>2.9850746268656716E-2</v>
      </c>
      <c r="C29" s="16">
        <v>0.35820895522388058</v>
      </c>
      <c r="D29" s="16">
        <v>1.4925373134328358E-2</v>
      </c>
      <c r="E29" s="16">
        <v>0.59701492537313428</v>
      </c>
      <c r="F29" s="16">
        <v>1</v>
      </c>
    </row>
    <row r="30" spans="1:6" x14ac:dyDescent="0.25">
      <c r="A30" s="2" t="s">
        <v>2035</v>
      </c>
      <c r="B30" s="16">
        <v>2.0833333333333332E-2</v>
      </c>
      <c r="C30" s="16">
        <v>0.29166666666666669</v>
      </c>
      <c r="D30" s="16">
        <v>2.0833333333333332E-2</v>
      </c>
      <c r="E30" s="16">
        <v>0.66666666666666663</v>
      </c>
      <c r="F30" s="16">
        <v>1</v>
      </c>
    </row>
    <row r="31" spans="1:6" x14ac:dyDescent="0.25">
      <c r="A31" s="2" t="s">
        <v>2037</v>
      </c>
      <c r="B31" s="16">
        <v>6.6860465116279064E-2</v>
      </c>
      <c r="C31" s="16">
        <v>0.38372093023255816</v>
      </c>
      <c r="D31" s="16">
        <v>5.8139534883720929E-3</v>
      </c>
      <c r="E31" s="16">
        <v>0.54360465116279066</v>
      </c>
      <c r="F31" s="16">
        <v>1</v>
      </c>
    </row>
    <row r="32" spans="1:6" x14ac:dyDescent="0.25">
      <c r="A32" s="2" t="s">
        <v>2067</v>
      </c>
      <c r="B32" s="16">
        <v>5.7000000000000002E-2</v>
      </c>
      <c r="C32" s="16">
        <v>0.36399999999999999</v>
      </c>
      <c r="D32" s="16">
        <v>1.4E-2</v>
      </c>
      <c r="E32" s="16">
        <v>0.56499999999999995</v>
      </c>
      <c r="F32" s="16">
        <v>1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C02F-31B8-4C44-B102-E2076C67AC9C}">
  <sheetPr codeName="Sheet3"/>
  <dimension ref="A1:F30"/>
  <sheetViews>
    <sheetView workbookViewId="0">
      <selection activeCell="A5" sqref="A5:F3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6.125" bestFit="1" customWidth="1"/>
    <col min="8" max="8" width="16.5" bestFit="1" customWidth="1"/>
    <col min="9" max="9" width="16.125" bestFit="1" customWidth="1"/>
    <col min="10" max="10" width="21.625" bestFit="1" customWidth="1"/>
    <col min="11" max="11" width="21.25" bestFit="1" customWidth="1"/>
  </cols>
  <sheetData>
    <row r="1" spans="1:6" x14ac:dyDescent="0.25">
      <c r="A1" s="6" t="s">
        <v>6</v>
      </c>
      <c r="B1" t="s">
        <v>2070</v>
      </c>
    </row>
    <row r="2" spans="1:6" x14ac:dyDescent="0.25">
      <c r="A2" s="6" t="s">
        <v>2064</v>
      </c>
      <c r="B2" t="s">
        <v>2070</v>
      </c>
    </row>
    <row r="4" spans="1:6" x14ac:dyDescent="0.25">
      <c r="A4" s="6" t="s">
        <v>2068</v>
      </c>
      <c r="B4" s="6" t="s">
        <v>2069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2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2" t="s">
        <v>2063</v>
      </c>
      <c r="E7">
        <v>4</v>
      </c>
      <c r="F7">
        <v>4</v>
      </c>
    </row>
    <row r="8" spans="1:6" x14ac:dyDescent="0.25">
      <c r="A8" s="2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2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2" t="s">
        <v>2041</v>
      </c>
      <c r="C10">
        <v>8</v>
      </c>
      <c r="E10">
        <v>10</v>
      </c>
      <c r="F10">
        <v>18</v>
      </c>
    </row>
    <row r="11" spans="1:6" x14ac:dyDescent="0.25">
      <c r="A11" s="2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2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2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2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2" t="s">
        <v>2055</v>
      </c>
      <c r="C15">
        <v>3</v>
      </c>
      <c r="E15">
        <v>4</v>
      </c>
      <c r="F15">
        <v>7</v>
      </c>
    </row>
    <row r="16" spans="1:6" x14ac:dyDescent="0.25">
      <c r="A16" s="2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2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2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2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2" t="s">
        <v>2054</v>
      </c>
      <c r="C20">
        <v>4</v>
      </c>
      <c r="E20">
        <v>4</v>
      </c>
      <c r="F20">
        <v>8</v>
      </c>
    </row>
    <row r="21" spans="1:6" x14ac:dyDescent="0.25">
      <c r="A21" s="2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2" t="s">
        <v>2061</v>
      </c>
      <c r="C22">
        <v>9</v>
      </c>
      <c r="E22">
        <v>5</v>
      </c>
      <c r="F22">
        <v>14</v>
      </c>
    </row>
    <row r="23" spans="1:6" x14ac:dyDescent="0.25">
      <c r="A23" s="2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2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2" t="s">
        <v>2057</v>
      </c>
      <c r="C25">
        <v>7</v>
      </c>
      <c r="E25">
        <v>14</v>
      </c>
      <c r="F25">
        <v>21</v>
      </c>
    </row>
    <row r="26" spans="1:6" x14ac:dyDescent="0.25">
      <c r="A26" s="2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2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2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2" t="s">
        <v>2060</v>
      </c>
      <c r="E29">
        <v>3</v>
      </c>
      <c r="F29">
        <v>3</v>
      </c>
    </row>
    <row r="30" spans="1:6" x14ac:dyDescent="0.25">
      <c r="A30" s="2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2B417-4115-4CD0-9221-E3D2AEC18D33}">
  <sheetPr codeName="Sheet4"/>
  <dimension ref="A1:E18"/>
  <sheetViews>
    <sheetView workbookViewId="0">
      <selection activeCell="A5" sqref="A5:E18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2064</v>
      </c>
      <c r="B1" t="s">
        <v>2070</v>
      </c>
    </row>
    <row r="2" spans="1:5" x14ac:dyDescent="0.25">
      <c r="A2" s="6" t="s">
        <v>2085</v>
      </c>
      <c r="B2" t="s">
        <v>2070</v>
      </c>
    </row>
    <row r="4" spans="1:5" x14ac:dyDescent="0.25">
      <c r="A4" s="6" t="s">
        <v>2068</v>
      </c>
      <c r="B4" s="6" t="s">
        <v>2069</v>
      </c>
    </row>
    <row r="5" spans="1:5" x14ac:dyDescent="0.25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2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2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2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2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2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2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2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2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2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2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2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2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2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17DFE-E33B-428B-967E-FFAE70CAB307}">
  <sheetPr codeName="Sheet5"/>
  <dimension ref="A1:H13"/>
  <sheetViews>
    <sheetView topLeftCell="A13" workbookViewId="0">
      <selection activeCell="L17" sqref="L17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" customWidth="1"/>
    <col min="7" max="7" width="16.125" bestFit="1" customWidth="1"/>
    <col min="8" max="8" width="18.875" bestFit="1" customWidth="1"/>
  </cols>
  <sheetData>
    <row r="1" spans="1:8" x14ac:dyDescent="0.25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25">
      <c r="A2" t="s">
        <v>2094</v>
      </c>
      <c r="B2">
        <f>COUNTIFS(outcome,"successful",goal,"&lt;1000")</f>
        <v>30</v>
      </c>
      <c r="C2">
        <f>COUNTIFS(outcome,"failed",goal,"&lt;1000")</f>
        <v>20</v>
      </c>
      <c r="D2">
        <f>COUNTIFS(outcome,"canceled",goal,"&lt;1000")</f>
        <v>1</v>
      </c>
      <c r="E2">
        <f>SUM(B2:D2)</f>
        <v>51</v>
      </c>
      <c r="F2" s="3">
        <f>((B2/$E2))</f>
        <v>0.58823529411764708</v>
      </c>
      <c r="G2" s="3">
        <f>((C2/$E2))</f>
        <v>0.39215686274509803</v>
      </c>
      <c r="H2" s="3">
        <f>((D2/$E2))</f>
        <v>1.9607843137254902E-2</v>
      </c>
    </row>
    <row r="3" spans="1:8" x14ac:dyDescent="0.25">
      <c r="A3" t="s">
        <v>2095</v>
      </c>
      <c r="B3">
        <f>COUNTIFS(outcome,"successful",goal,"&gt;=1000",goal, "&lt;4999")</f>
        <v>191</v>
      </c>
      <c r="C3">
        <f>COUNTIFS(outcome,"failed",goal,"&gt;=1000",goal, "&lt;4999")</f>
        <v>38</v>
      </c>
      <c r="D3">
        <f>COUNTIFS(outcome,"canceled",goal,"&gt;=1000",goal, "&lt;4999")</f>
        <v>2</v>
      </c>
      <c r="E3">
        <f t="shared" ref="E3:E13" si="0">SUM(B3:D3)</f>
        <v>231</v>
      </c>
      <c r="F3" s="3">
        <f t="shared" ref="F3:F13" si="1">((B3/E3))</f>
        <v>0.82683982683982682</v>
      </c>
      <c r="G3" s="3">
        <f t="shared" ref="G3:H13" si="2">((C3/$E3))</f>
        <v>0.16450216450216451</v>
      </c>
      <c r="H3" s="3">
        <f t="shared" si="2"/>
        <v>8.658008658008658E-3</v>
      </c>
    </row>
    <row r="4" spans="1:8" x14ac:dyDescent="0.25">
      <c r="A4" t="s">
        <v>2096</v>
      </c>
      <c r="B4">
        <f>COUNTIFS(outcome,"successful",goal,"&gt;=5000",goal, "&lt;9999")</f>
        <v>164</v>
      </c>
      <c r="C4">
        <f>COUNTIFS(outcome,"failed",goal,"&gt;=5000",goal, "&lt;9999")</f>
        <v>126</v>
      </c>
      <c r="D4">
        <f>COUNTIFS(outcome,"canceled",goal,"&gt;=5000",goal, "&lt;9999")</f>
        <v>25</v>
      </c>
      <c r="E4">
        <f t="shared" si="0"/>
        <v>315</v>
      </c>
      <c r="F4" s="3">
        <f t="shared" si="1"/>
        <v>0.52063492063492067</v>
      </c>
      <c r="G4" s="3">
        <f t="shared" si="2"/>
        <v>0.4</v>
      </c>
      <c r="H4" s="3">
        <f t="shared" si="2"/>
        <v>7.9365079365079361E-2</v>
      </c>
    </row>
    <row r="5" spans="1:8" x14ac:dyDescent="0.25">
      <c r="A5" t="s">
        <v>2097</v>
      </c>
      <c r="B5">
        <f>COUNTIFS(outcome,"successful",goal,"&gt;=10000",goal, "&lt;14999")</f>
        <v>4</v>
      </c>
      <c r="C5">
        <f>COUNTIFS(outcome,"failed",goal,"&gt;=10000",goal, "&lt;14999")</f>
        <v>5</v>
      </c>
      <c r="D5">
        <f>COUNTIFS(outcome,"canceled",goal,"&gt;=10000",goal, "&lt;14999")</f>
        <v>0</v>
      </c>
      <c r="E5">
        <f t="shared" si="0"/>
        <v>9</v>
      </c>
      <c r="F5" s="3">
        <f t="shared" si="1"/>
        <v>0.44444444444444442</v>
      </c>
      <c r="G5" s="3">
        <f t="shared" si="2"/>
        <v>0.55555555555555558</v>
      </c>
      <c r="H5" s="3">
        <f t="shared" si="2"/>
        <v>0</v>
      </c>
    </row>
    <row r="6" spans="1:8" x14ac:dyDescent="0.25">
      <c r="A6" t="s">
        <v>2104</v>
      </c>
      <c r="B6">
        <f>COUNTIFS(outcome,"successful",goal,"&gt;=15000",goal, "&lt;19999")</f>
        <v>10</v>
      </c>
      <c r="C6">
        <f>COUNTIFS(outcome,"failed",goal,"&gt;=15000",goal, "&lt;19999")</f>
        <v>0</v>
      </c>
      <c r="D6">
        <f>COUNTIFS(outcome,"canceled",goal,"&gt;=15000",goal, "&lt;19999")</f>
        <v>0</v>
      </c>
      <c r="E6">
        <f t="shared" si="0"/>
        <v>10</v>
      </c>
      <c r="F6" s="3">
        <f t="shared" si="1"/>
        <v>1</v>
      </c>
      <c r="G6" s="3">
        <f t="shared" si="2"/>
        <v>0</v>
      </c>
      <c r="H6" s="3">
        <f t="shared" si="2"/>
        <v>0</v>
      </c>
    </row>
    <row r="7" spans="1:8" x14ac:dyDescent="0.25">
      <c r="A7" t="s">
        <v>2098</v>
      </c>
      <c r="B7">
        <f>COUNTIFS(outcome,"successful",goal,"&gt;=20000",goal, "&lt;24999")</f>
        <v>7</v>
      </c>
      <c r="C7">
        <f>COUNTIFS(outcome,"failed",goal,"&gt;=20000",goal, "&lt;24999")</f>
        <v>0</v>
      </c>
      <c r="D7">
        <f>COUNTIFS(outcome,"canceled",goal,"&gt;=20000",goal, "&lt;24999")</f>
        <v>0</v>
      </c>
      <c r="E7">
        <f t="shared" si="0"/>
        <v>7</v>
      </c>
      <c r="F7" s="3">
        <f t="shared" si="1"/>
        <v>1</v>
      </c>
      <c r="G7" s="3">
        <f t="shared" si="2"/>
        <v>0</v>
      </c>
      <c r="H7" s="3">
        <f t="shared" si="2"/>
        <v>0</v>
      </c>
    </row>
    <row r="8" spans="1:8" x14ac:dyDescent="0.25">
      <c r="A8" t="s">
        <v>2099</v>
      </c>
      <c r="B8">
        <f>COUNTIFS(outcome,"successful",goal,"&gt;=25000",goal, "&lt;29999")</f>
        <v>11</v>
      </c>
      <c r="C8">
        <f>COUNTIFS(outcome,"failed",goal,"&gt;=25000",goal, "&lt;29999")</f>
        <v>3</v>
      </c>
      <c r="D8">
        <f>COUNTIFS(outcome,"canceled",goal,"&gt;=25000",goal, "&lt;29999")</f>
        <v>0</v>
      </c>
      <c r="E8">
        <f t="shared" si="0"/>
        <v>14</v>
      </c>
      <c r="F8" s="3">
        <f t="shared" si="1"/>
        <v>0.7857142857142857</v>
      </c>
      <c r="G8" s="3">
        <f t="shared" si="2"/>
        <v>0.21428571428571427</v>
      </c>
      <c r="H8" s="3">
        <f t="shared" si="2"/>
        <v>0</v>
      </c>
    </row>
    <row r="9" spans="1:8" x14ac:dyDescent="0.25">
      <c r="A9" t="s">
        <v>2100</v>
      </c>
      <c r="B9">
        <f>COUNTIFS(outcome,"successful",goal,"&gt;=30000",goal, "&lt;34999")</f>
        <v>7</v>
      </c>
      <c r="C9">
        <f>COUNTIFS(outcome,"failed",goal,"&gt;=30000",goal, "&lt;34999")</f>
        <v>0</v>
      </c>
      <c r="D9">
        <f>COUNTIFS(outcome,"canceled",goal,"&gt;=30000",goal, "&lt;34999")</f>
        <v>0</v>
      </c>
      <c r="E9">
        <f t="shared" si="0"/>
        <v>7</v>
      </c>
      <c r="F9" s="3">
        <f t="shared" si="1"/>
        <v>1</v>
      </c>
      <c r="G9" s="3">
        <f t="shared" si="2"/>
        <v>0</v>
      </c>
      <c r="H9" s="3">
        <f t="shared" si="2"/>
        <v>0</v>
      </c>
    </row>
    <row r="10" spans="1:8" x14ac:dyDescent="0.25">
      <c r="A10" t="s">
        <v>2105</v>
      </c>
      <c r="B10">
        <f>COUNTIFS(outcome,"successful",goal,"&gt;=35000",goal, "&lt;39999")</f>
        <v>8</v>
      </c>
      <c r="C10">
        <f>COUNTIFS(outcome,"failed",goal,"&gt;=35000",goal, "&lt;39999")</f>
        <v>3</v>
      </c>
      <c r="D10">
        <f>COUNTIFS(outcome,"canceled",goal,"&gt;=35000",goal, "&lt;39999")</f>
        <v>1</v>
      </c>
      <c r="E10">
        <f t="shared" si="0"/>
        <v>12</v>
      </c>
      <c r="F10" s="3">
        <f t="shared" si="1"/>
        <v>0.66666666666666663</v>
      </c>
      <c r="G10" s="3">
        <f t="shared" si="2"/>
        <v>0.25</v>
      </c>
      <c r="H10" s="3">
        <f t="shared" si="2"/>
        <v>8.3333333333333329E-2</v>
      </c>
    </row>
    <row r="11" spans="1:8" x14ac:dyDescent="0.25">
      <c r="A11" t="s">
        <v>2101</v>
      </c>
      <c r="B11">
        <f>COUNTIFS(outcome,"successful",goal,"&gt;=40000",goal, "&lt;44999")</f>
        <v>11</v>
      </c>
      <c r="C11">
        <f>COUNTIFS(outcome,"failed",goal,"&gt;=40000",goal, "&lt;44999")</f>
        <v>3</v>
      </c>
      <c r="D11">
        <f>COUNTIFS(outcome,"canceled",goal,"&gt;=40000",goal, "&lt;44999")</f>
        <v>0</v>
      </c>
      <c r="E11">
        <f t="shared" si="0"/>
        <v>14</v>
      </c>
      <c r="F11" s="3">
        <f t="shared" si="1"/>
        <v>0.7857142857142857</v>
      </c>
      <c r="G11" s="3">
        <f t="shared" si="2"/>
        <v>0.21428571428571427</v>
      </c>
      <c r="H11" s="3">
        <f t="shared" si="2"/>
        <v>0</v>
      </c>
    </row>
    <row r="12" spans="1:8" x14ac:dyDescent="0.25">
      <c r="A12" t="s">
        <v>2102</v>
      </c>
      <c r="B12">
        <f>COUNTIFS(outcome,"successful",goal,"&gt;=45000",goal, "&lt;49999")</f>
        <v>8</v>
      </c>
      <c r="C12">
        <f>COUNTIFS(outcome,"failed",goal,"&gt;=45000",goal, "&lt;49999")</f>
        <v>3</v>
      </c>
      <c r="D12">
        <f>COUNTIFS(outcome,"canceled",goal,"&gt;=45000",goal, "&lt;49999")</f>
        <v>0</v>
      </c>
      <c r="E12">
        <f t="shared" si="0"/>
        <v>11</v>
      </c>
      <c r="F12" s="3">
        <f t="shared" si="1"/>
        <v>0.72727272727272729</v>
      </c>
      <c r="G12" s="3">
        <f t="shared" si="2"/>
        <v>0.27272727272727271</v>
      </c>
      <c r="H12" s="3">
        <f t="shared" si="2"/>
        <v>0</v>
      </c>
    </row>
    <row r="13" spans="1:8" x14ac:dyDescent="0.25">
      <c r="A13" t="s">
        <v>2103</v>
      </c>
      <c r="B13">
        <f>COUNTIFS(outcome,"successful",goal,"&gt;=50000")</f>
        <v>114</v>
      </c>
      <c r="C13">
        <f>COUNTIFS(outcome,"failed",goal,"&gt;=50000")</f>
        <v>163</v>
      </c>
      <c r="D13">
        <f>COUNTIFS(outcome,"canceled",goal,"&gt;=50000")</f>
        <v>28</v>
      </c>
      <c r="E13">
        <f t="shared" si="0"/>
        <v>305</v>
      </c>
      <c r="F13" s="3">
        <f t="shared" si="1"/>
        <v>0.3737704918032787</v>
      </c>
      <c r="G13" s="3">
        <f t="shared" si="2"/>
        <v>0.53442622950819674</v>
      </c>
      <c r="H13" s="3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3B02D-3DF1-49A8-A5A1-5E58D040B61C}">
  <sheetPr codeName="Sheet6"/>
  <dimension ref="A1:M566"/>
  <sheetViews>
    <sheetView tabSelected="1" topLeftCell="E1" workbookViewId="0">
      <selection activeCell="Y20" sqref="Y20"/>
    </sheetView>
  </sheetViews>
  <sheetFormatPr defaultRowHeight="15.75" x14ac:dyDescent="0.25"/>
  <cols>
    <col min="1" max="1" width="9.875" customWidth="1"/>
    <col min="2" max="2" width="18.875" customWidth="1"/>
    <col min="4" max="4" width="10.25" customWidth="1"/>
    <col min="5" max="5" width="14.625" customWidth="1"/>
    <col min="8" max="8" width="20" bestFit="1" customWidth="1"/>
    <col min="9" max="9" width="11.875" bestFit="1" customWidth="1"/>
    <col min="11" max="11" width="20" bestFit="1" customWidth="1"/>
    <col min="12" max="12" width="20.625" customWidth="1"/>
    <col min="13" max="13" width="12" customWidth="1"/>
  </cols>
  <sheetData>
    <row r="1" spans="1:13" x14ac:dyDescent="0.25">
      <c r="A1" s="1" t="s">
        <v>4</v>
      </c>
      <c r="B1" s="1" t="s">
        <v>5</v>
      </c>
      <c r="D1" s="1" t="s">
        <v>4</v>
      </c>
      <c r="E1" s="1" t="s">
        <v>5</v>
      </c>
      <c r="H1" s="12" t="s">
        <v>2106</v>
      </c>
      <c r="I1" s="13"/>
      <c r="L1" s="12" t="s">
        <v>2115</v>
      </c>
      <c r="M1" s="13"/>
    </row>
    <row r="2" spans="1:13" x14ac:dyDescent="0.25">
      <c r="A2" t="s">
        <v>20</v>
      </c>
      <c r="B2">
        <v>158</v>
      </c>
      <c r="D2" t="s">
        <v>14</v>
      </c>
      <c r="E2">
        <v>0</v>
      </c>
      <c r="H2" s="11" t="s">
        <v>2107</v>
      </c>
      <c r="I2" s="8" t="s">
        <v>2114</v>
      </c>
      <c r="L2" s="11" t="s">
        <v>2107</v>
      </c>
      <c r="M2" s="8" t="s">
        <v>2114</v>
      </c>
    </row>
    <row r="3" spans="1:13" x14ac:dyDescent="0.25">
      <c r="A3" t="s">
        <v>20</v>
      </c>
      <c r="B3">
        <v>1425</v>
      </c>
      <c r="D3" t="s">
        <v>14</v>
      </c>
      <c r="E3">
        <v>24</v>
      </c>
      <c r="H3" s="10" t="s">
        <v>2108</v>
      </c>
      <c r="I3" s="9">
        <f>ROUND((AVERAGE(successful)),0)</f>
        <v>851</v>
      </c>
      <c r="J3" s="9"/>
      <c r="L3" s="10" t="s">
        <v>2108</v>
      </c>
      <c r="M3" s="9">
        <f>ROUND((AVERAGE(failed)),0)</f>
        <v>586</v>
      </c>
    </row>
    <row r="4" spans="1:13" x14ac:dyDescent="0.25">
      <c r="A4" t="s">
        <v>20</v>
      </c>
      <c r="B4">
        <v>174</v>
      </c>
      <c r="D4" t="s">
        <v>14</v>
      </c>
      <c r="E4">
        <v>53</v>
      </c>
      <c r="H4" s="10" t="s">
        <v>2109</v>
      </c>
      <c r="I4" s="9">
        <f>MEDIAN(successful)</f>
        <v>201</v>
      </c>
      <c r="J4" s="9"/>
      <c r="L4" s="10" t="s">
        <v>2109</v>
      </c>
      <c r="M4" s="9">
        <f>ROUND((MEDIAN(failed)),0)</f>
        <v>115</v>
      </c>
    </row>
    <row r="5" spans="1:13" x14ac:dyDescent="0.25">
      <c r="A5" t="s">
        <v>20</v>
      </c>
      <c r="B5">
        <v>227</v>
      </c>
      <c r="D5" t="s">
        <v>14</v>
      </c>
      <c r="E5">
        <v>18</v>
      </c>
      <c r="H5" s="10" t="s">
        <v>2110</v>
      </c>
      <c r="I5" s="9">
        <f>MIN((successful))</f>
        <v>16</v>
      </c>
      <c r="J5" s="9"/>
      <c r="L5" s="10" t="s">
        <v>2110</v>
      </c>
      <c r="M5" s="9">
        <f>MIN((failed))</f>
        <v>0</v>
      </c>
    </row>
    <row r="6" spans="1:13" x14ac:dyDescent="0.25">
      <c r="A6" t="s">
        <v>20</v>
      </c>
      <c r="B6">
        <v>220</v>
      </c>
      <c r="D6" t="s">
        <v>14</v>
      </c>
      <c r="E6">
        <v>44</v>
      </c>
      <c r="H6" s="10" t="s">
        <v>2111</v>
      </c>
      <c r="I6" s="9">
        <f>MAX(successful)</f>
        <v>7295</v>
      </c>
      <c r="J6" s="9"/>
      <c r="L6" s="10" t="s">
        <v>2111</v>
      </c>
      <c r="M6" s="9">
        <f>MAX(failed)</f>
        <v>6080</v>
      </c>
    </row>
    <row r="7" spans="1:13" x14ac:dyDescent="0.25">
      <c r="A7" t="s">
        <v>20</v>
      </c>
      <c r="B7">
        <v>98</v>
      </c>
      <c r="D7" t="s">
        <v>14</v>
      </c>
      <c r="E7">
        <v>27</v>
      </c>
      <c r="H7" s="10" t="s">
        <v>2112</v>
      </c>
      <c r="I7" s="9">
        <f>ROUND((_xlfn.VAR.P(successful)),2)</f>
        <v>1603373.73</v>
      </c>
      <c r="J7" s="9"/>
      <c r="L7" s="10" t="s">
        <v>2112</v>
      </c>
      <c r="M7" s="9">
        <f>ROUND((_xlfn.VAR.P(failed)),2)</f>
        <v>921574.68</v>
      </c>
    </row>
    <row r="8" spans="1:13" x14ac:dyDescent="0.25">
      <c r="A8" t="s">
        <v>20</v>
      </c>
      <c r="B8">
        <v>100</v>
      </c>
      <c r="D8" t="s">
        <v>14</v>
      </c>
      <c r="E8">
        <v>55</v>
      </c>
      <c r="H8" s="10" t="s">
        <v>2113</v>
      </c>
      <c r="I8" s="9">
        <f>ROUND((_xlfn.STDEV.P(successful)),2)</f>
        <v>1266.24</v>
      </c>
      <c r="J8" s="9"/>
      <c r="L8" s="10" t="s">
        <v>2113</v>
      </c>
      <c r="M8" s="9">
        <f>ROUND((_xlfn.STDEV.P(failed)),2)</f>
        <v>959.99</v>
      </c>
    </row>
    <row r="9" spans="1:13" x14ac:dyDescent="0.25">
      <c r="A9" t="s">
        <v>20</v>
      </c>
      <c r="B9">
        <v>1249</v>
      </c>
      <c r="D9" t="s">
        <v>14</v>
      </c>
      <c r="E9">
        <v>200</v>
      </c>
      <c r="H9" s="10" t="s">
        <v>2116</v>
      </c>
      <c r="I9" s="14">
        <f>I8/I3</f>
        <v>1.4879435957696827</v>
      </c>
      <c r="J9" s="9"/>
      <c r="L9" s="10" t="s">
        <v>2116</v>
      </c>
      <c r="M9" s="14">
        <f>M8/M3</f>
        <v>1.6382081911262798</v>
      </c>
    </row>
    <row r="10" spans="1:13" x14ac:dyDescent="0.25">
      <c r="A10" t="s">
        <v>20</v>
      </c>
      <c r="B10">
        <v>1396</v>
      </c>
      <c r="D10" t="s">
        <v>14</v>
      </c>
      <c r="E10">
        <v>452</v>
      </c>
      <c r="H10" s="9" t="s">
        <v>2117</v>
      </c>
      <c r="I10" s="9">
        <f>_xlfn.QUARTILE.INC(successful,1)</f>
        <v>128</v>
      </c>
      <c r="J10" s="9"/>
      <c r="L10" s="9" t="s">
        <v>2117</v>
      </c>
      <c r="M10" s="9">
        <f>_xlfn.QUARTILE.INC(failed,1)</f>
        <v>38</v>
      </c>
    </row>
    <row r="11" spans="1:13" x14ac:dyDescent="0.25">
      <c r="A11" t="s">
        <v>20</v>
      </c>
      <c r="B11">
        <v>890</v>
      </c>
      <c r="D11" t="s">
        <v>14</v>
      </c>
      <c r="E11">
        <v>674</v>
      </c>
      <c r="H11" s="10" t="s">
        <v>2118</v>
      </c>
      <c r="I11" s="9">
        <f>_xlfn.QUARTILE.INC(successful,3)</f>
        <v>1280</v>
      </c>
      <c r="L11" s="10" t="s">
        <v>2118</v>
      </c>
      <c r="M11" s="9">
        <f>_xlfn.QUARTILE.INC(failed,3)</f>
        <v>784.5</v>
      </c>
    </row>
    <row r="12" spans="1:13" x14ac:dyDescent="0.25">
      <c r="A12" t="s">
        <v>20</v>
      </c>
      <c r="B12">
        <v>142</v>
      </c>
      <c r="D12" t="s">
        <v>14</v>
      </c>
      <c r="E12">
        <v>558</v>
      </c>
      <c r="H12" s="10" t="s">
        <v>2119</v>
      </c>
      <c r="I12">
        <f>I11-I10</f>
        <v>1152</v>
      </c>
      <c r="L12" s="10" t="s">
        <v>2119</v>
      </c>
      <c r="M12">
        <f>M11-M10</f>
        <v>746.5</v>
      </c>
    </row>
    <row r="13" spans="1:13" x14ac:dyDescent="0.25">
      <c r="A13" t="s">
        <v>20</v>
      </c>
      <c r="B13">
        <v>2673</v>
      </c>
      <c r="D13" t="s">
        <v>14</v>
      </c>
      <c r="E13">
        <v>15</v>
      </c>
    </row>
    <row r="14" spans="1:13" x14ac:dyDescent="0.25">
      <c r="A14" t="s">
        <v>20</v>
      </c>
      <c r="B14">
        <v>163</v>
      </c>
      <c r="D14" t="s">
        <v>14</v>
      </c>
      <c r="E14">
        <v>2307</v>
      </c>
    </row>
    <row r="15" spans="1:13" x14ac:dyDescent="0.25">
      <c r="A15" t="s">
        <v>20</v>
      </c>
      <c r="B15">
        <v>2220</v>
      </c>
      <c r="D15" t="s">
        <v>14</v>
      </c>
      <c r="E15">
        <v>88</v>
      </c>
    </row>
    <row r="16" spans="1:13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D1:D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Crowdfunding</vt:lpstr>
      <vt:lpstr>Outcome by Catagory</vt:lpstr>
      <vt:lpstr>Outcome by SubCat</vt:lpstr>
      <vt:lpstr>Outcome by Year</vt:lpstr>
      <vt:lpstr>Goal Analysis</vt:lpstr>
      <vt:lpstr>Statistical Analysis</vt:lpstr>
      <vt:lpstr>failed</vt:lpstr>
      <vt:lpstr>goal</vt:lpstr>
      <vt:lpstr>outcome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Gedlegeorgis Gobezie</cp:lastModifiedBy>
  <dcterms:created xsi:type="dcterms:W3CDTF">2021-09-29T18:52:28Z</dcterms:created>
  <dcterms:modified xsi:type="dcterms:W3CDTF">2024-03-07T17:01:48Z</dcterms:modified>
</cp:coreProperties>
</file>