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35DA11F4-1F2B-4D1F-9727-5680ED1E2DDA}" xr6:coauthVersionLast="44" xr6:coauthVersionMax="44" xr10:uidLastSave="{00000000-0000-0000-0000-000000000000}"/>
  <bookViews>
    <workbookView xWindow="-120" yWindow="-120" windowWidth="29040" windowHeight="18240" xr2:uid="{00000000-000D-0000-FFFF-FFFF00000000}"/>
  </bookViews>
  <sheets>
    <sheet name="surf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N29" i="1" l="1"/>
  <c r="N24" i="1"/>
  <c r="N25" i="1" s="1"/>
  <c r="N26" i="1" s="1"/>
  <c r="N27" i="1" s="1"/>
  <c r="N28" i="1" s="1"/>
  <c r="H10" i="1" l="1"/>
  <c r="J11" i="1"/>
  <c r="H12" i="1"/>
  <c r="J9" i="1"/>
  <c r="D27" i="1"/>
  <c r="D30" i="1" s="1"/>
  <c r="E21" i="1" s="1"/>
  <c r="D26" i="1"/>
  <c r="D29" i="1" s="1"/>
  <c r="D21" i="1" s="1"/>
  <c r="F12" i="1"/>
  <c r="J12" i="1" s="1"/>
  <c r="E12" i="1"/>
  <c r="I12" i="1" s="1"/>
  <c r="E11" i="1"/>
  <c r="I11" i="1" s="1"/>
  <c r="D11" i="1"/>
  <c r="H11" i="1" s="1"/>
  <c r="F10" i="1"/>
  <c r="J10" i="1" s="1"/>
  <c r="E10" i="1"/>
  <c r="I10" i="1" s="1"/>
  <c r="E9" i="1"/>
  <c r="I9" i="1" s="1"/>
  <c r="D9" i="1"/>
  <c r="K11" i="1" l="1"/>
  <c r="I18" i="1" s="1"/>
  <c r="I32" i="1" s="1"/>
  <c r="K10" i="1"/>
  <c r="H17" i="1" s="1"/>
  <c r="K12" i="1"/>
  <c r="J19" i="1" s="1"/>
  <c r="K9" i="1"/>
  <c r="H16" i="1" s="1"/>
  <c r="D31" i="1"/>
  <c r="F21" i="1" s="1"/>
  <c r="D40" i="1"/>
  <c r="D39" i="1"/>
  <c r="D37" i="1"/>
  <c r="D38" i="1"/>
  <c r="E38" i="1" l="1"/>
  <c r="N33" i="1"/>
  <c r="N34" i="1" s="1"/>
  <c r="N35" i="1" s="1"/>
  <c r="N36" i="1" s="1"/>
  <c r="E37" i="1"/>
  <c r="E39" i="1"/>
  <c r="E40" i="1"/>
  <c r="J18" i="1"/>
  <c r="H18" i="1"/>
  <c r="I17" i="1"/>
  <c r="I31" i="1" s="1"/>
  <c r="J17" i="1"/>
  <c r="I19" i="1"/>
  <c r="I33" i="1" s="1"/>
  <c r="H19" i="1"/>
  <c r="I16" i="1"/>
  <c r="I30" i="1" s="1"/>
  <c r="J16" i="1"/>
  <c r="H23" i="1" s="1"/>
  <c r="H25" i="1" l="1"/>
  <c r="I23" i="1"/>
  <c r="H30" i="1" s="1"/>
  <c r="I37" i="1" s="1"/>
  <c r="H24" i="1"/>
  <c r="I24" i="1" s="1"/>
  <c r="H31" i="1" s="1"/>
  <c r="I38" i="1" s="1"/>
  <c r="H26" i="1"/>
  <c r="I26" i="1" s="1"/>
  <c r="I25" i="1"/>
  <c r="H32" i="1" s="1"/>
  <c r="H39" i="1" s="1"/>
  <c r="J33" i="1" l="1"/>
  <c r="J40" i="1" s="1"/>
  <c r="H33" i="1"/>
  <c r="I40" i="1" s="1"/>
  <c r="J32" i="1"/>
  <c r="J39" i="1" s="1"/>
  <c r="H46" i="1" s="1"/>
  <c r="I39" i="1"/>
  <c r="I46" i="1" s="1"/>
  <c r="H37" i="1"/>
  <c r="H38" i="1"/>
  <c r="I44" i="1"/>
  <c r="N44" i="1" s="1"/>
  <c r="J31" i="1"/>
  <c r="J38" i="1" s="1"/>
  <c r="J30" i="1"/>
  <c r="J37" i="1" s="1"/>
  <c r="H40" i="1" l="1"/>
  <c r="H47" i="1" s="1"/>
  <c r="J46" i="1"/>
  <c r="J44" i="1"/>
  <c r="H44" i="1"/>
  <c r="M44" i="1" s="1"/>
  <c r="I47" i="1"/>
  <c r="I45" i="1"/>
  <c r="O44" i="1" l="1"/>
  <c r="P44" i="1" s="1"/>
  <c r="N45" i="1" s="1"/>
  <c r="J47" i="1"/>
  <c r="H45" i="1"/>
  <c r="J45" i="1"/>
  <c r="O45" i="1" l="1"/>
  <c r="M45" i="1"/>
  <c r="S45" i="1"/>
  <c r="S46" i="1"/>
  <c r="S44" i="1"/>
  <c r="S43" i="1"/>
  <c r="T46" i="1" l="1"/>
  <c r="T45" i="1"/>
  <c r="T44" i="1"/>
  <c r="T43" i="1"/>
</calcChain>
</file>

<file path=xl/sharedStrings.xml><?xml version="1.0" encoding="utf-8"?>
<sst xmlns="http://schemas.openxmlformats.org/spreadsheetml/2006/main" count="96" uniqueCount="56">
  <si>
    <t>Y</t>
  </si>
  <si>
    <t>X</t>
  </si>
  <si>
    <t>Z</t>
  </si>
  <si>
    <t>A</t>
  </si>
  <si>
    <t>B</t>
  </si>
  <si>
    <t>C</t>
  </si>
  <si>
    <t>D</t>
  </si>
  <si>
    <t>Surface Shader &amp; Normals</t>
  </si>
  <si>
    <t>Light</t>
  </si>
  <si>
    <t>Radius</t>
  </si>
  <si>
    <t>Intensity</t>
  </si>
  <si>
    <t>Location</t>
  </si>
  <si>
    <t>Vertex</t>
  </si>
  <si>
    <t>Normal</t>
  </si>
  <si>
    <t>Rotation</t>
  </si>
  <si>
    <t>RZ</t>
  </si>
  <si>
    <t>RY</t>
  </si>
  <si>
    <t>x'</t>
  </si>
  <si>
    <t>x' = x*cos q - y*sin q</t>
  </si>
  <si>
    <t>y'</t>
  </si>
  <si>
    <t>y' = x*sin q + y*cos q</t>
  </si>
  <si>
    <t>z'</t>
  </si>
  <si>
    <t>z' = z</t>
  </si>
  <si>
    <t>x''</t>
  </si>
  <si>
    <t>x' = z*sin q + x*cos q</t>
  </si>
  <si>
    <t>y''</t>
  </si>
  <si>
    <t>y' = y</t>
  </si>
  <si>
    <t>z''</t>
  </si>
  <si>
    <t>z' = z*cos q - x*sin q</t>
  </si>
  <si>
    <t>Scalar</t>
  </si>
  <si>
    <t>Buffers</t>
  </si>
  <si>
    <t>Value</t>
  </si>
  <si>
    <t>Diff</t>
  </si>
  <si>
    <t>Len</t>
  </si>
  <si>
    <t>Vector</t>
  </si>
  <si>
    <t>deg</t>
  </si>
  <si>
    <t>rad</t>
  </si>
  <si>
    <t>Rotate to XY plane</t>
  </si>
  <si>
    <t>Angle included with XY plane</t>
  </si>
  <si>
    <t>Rotate to Normal</t>
  </si>
  <si>
    <t>Radians</t>
  </si>
  <si>
    <t>Average of ABC&amp;D Rotated Normals</t>
  </si>
  <si>
    <t>Normal and shader value derived</t>
  </si>
  <si>
    <t>Y given</t>
  </si>
  <si>
    <t>Angle</t>
  </si>
  <si>
    <t>RADIANS(N23)</t>
  </si>
  <si>
    <t>DEGREES(N24)</t>
  </si>
  <si>
    <t>Cosine</t>
  </si>
  <si>
    <t>RADIANS(N25)</t>
  </si>
  <si>
    <t>COS(N26)</t>
  </si>
  <si>
    <t>ArcCosine</t>
  </si>
  <si>
    <t>ACOS(N27)</t>
  </si>
  <si>
    <t>Degrees</t>
  </si>
  <si>
    <t>DEGREES(N28)</t>
  </si>
  <si>
    <t>Note: Convert dot product to radians (ACOS)</t>
  </si>
  <si>
    <t>Note: Usage of Trig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</si>
</sst>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left"/>
    </xf>
    <xf numFmtId="166" fontId="18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2" xfId="0" applyFont="1" applyBorder="1" applyAlignment="1">
      <alignment horizontal="left"/>
    </xf>
    <xf numFmtId="166" fontId="16" fillId="0" borderId="12" xfId="0" applyNumberFormat="1" applyFont="1" applyBorder="1" applyAlignment="1">
      <alignment horizontal="center"/>
    </xf>
    <xf numFmtId="164" fontId="16" fillId="0" borderId="12" xfId="0" applyNumberFormat="1" applyFont="1" applyBorder="1" applyAlignment="1">
      <alignment horizontal="left"/>
    </xf>
    <xf numFmtId="0" fontId="0" fillId="0" borderId="14" xfId="0" applyBorder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5" xfId="0" applyBorder="1"/>
    <xf numFmtId="0" fontId="0" fillId="0" borderId="16" xfId="0" applyFont="1" applyFill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/>
    <xf numFmtId="0" fontId="16" fillId="0" borderId="13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6" fillId="0" borderId="11" xfId="0" applyNumberFormat="1" applyFont="1" applyBorder="1" applyAlignment="1">
      <alignment horizontal="left"/>
    </xf>
    <xf numFmtId="164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left"/>
    </xf>
    <xf numFmtId="164" fontId="0" fillId="0" borderId="14" xfId="0" applyNumberFormat="1" applyFont="1" applyBorder="1" applyAlignment="1">
      <alignment horizontal="center"/>
    </xf>
    <xf numFmtId="164" fontId="0" fillId="0" borderId="14" xfId="0" applyNumberFormat="1" applyBorder="1" applyAlignment="1"/>
    <xf numFmtId="0" fontId="0" fillId="0" borderId="10" xfId="0" applyBorder="1"/>
    <xf numFmtId="0" fontId="0" fillId="0" borderId="14" xfId="0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16" fillId="0" borderId="14" xfId="0" applyNumberFormat="1" applyFont="1" applyBorder="1" applyAlignment="1">
      <alignment horizontal="left"/>
    </xf>
    <xf numFmtId="166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0" xfId="0" applyNumberFormat="1" applyBorder="1"/>
    <xf numFmtId="166" fontId="0" fillId="0" borderId="15" xfId="0" applyNumberFormat="1" applyBorder="1" applyAlignment="1">
      <alignment horizontal="center"/>
    </xf>
    <xf numFmtId="164" fontId="16" fillId="0" borderId="14" xfId="0" applyNumberFormat="1" applyFont="1" applyFill="1" applyBorder="1" applyAlignment="1">
      <alignment horizontal="left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surf!$U$55:$U$95</c:f>
              <c:numCache>
                <c:formatCode>General</c:formatCode>
                <c:ptCount val="41"/>
              </c:numCache>
            </c:numRef>
          </c:xVal>
          <c:yVal>
            <c:numRef>
              <c:f>surf!$V$55:$V$95</c:f>
              <c:numCache>
                <c:formatCode>0.000000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F-4845-81FE-74D416DF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88488"/>
        <c:axId val="514187832"/>
      </c:scatterChart>
      <c:valAx>
        <c:axId val="51418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7832"/>
        <c:crosses val="autoZero"/>
        <c:crossBetween val="midCat"/>
      </c:valAx>
      <c:valAx>
        <c:axId val="5141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409574</xdr:colOff>
      <xdr:row>58</xdr:row>
      <xdr:rowOff>190499</xdr:rowOff>
    </xdr:from>
    <xdr:to>
      <xdr:col>32</xdr:col>
      <xdr:colOff>476249</xdr:colOff>
      <xdr:row>88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91F18-AA41-49B8-BDD7-5C2928F3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95"/>
  <sheetViews>
    <sheetView tabSelected="1" workbookViewId="0">
      <selection activeCell="H9" sqref="H9"/>
    </sheetView>
  </sheetViews>
  <sheetFormatPr defaultRowHeight="15" x14ac:dyDescent="0.25"/>
  <sheetData>
    <row r="1" spans="2:14" x14ac:dyDescent="0.25">
      <c r="B1" s="7"/>
      <c r="C1" s="3"/>
      <c r="D1" s="3"/>
      <c r="E1" s="3"/>
      <c r="F1" s="3"/>
      <c r="H1" s="3"/>
      <c r="I1" s="3"/>
      <c r="J1" s="3"/>
    </row>
    <row r="2" spans="2:14" x14ac:dyDescent="0.25">
      <c r="B2" s="7" t="s">
        <v>7</v>
      </c>
      <c r="C2" s="3"/>
      <c r="D2" s="3"/>
      <c r="E2" s="3"/>
      <c r="F2" s="3"/>
      <c r="G2" s="37"/>
      <c r="H2" s="4"/>
      <c r="I2" s="4"/>
      <c r="J2" s="4"/>
      <c r="K2" s="37"/>
      <c r="L2" s="37"/>
      <c r="M2" s="37"/>
      <c r="N2" s="37"/>
    </row>
    <row r="3" spans="2:14" x14ac:dyDescent="0.25">
      <c r="B3" s="7"/>
      <c r="C3" s="3"/>
      <c r="D3" s="3"/>
      <c r="E3" s="3"/>
      <c r="F3" s="3"/>
      <c r="G3" s="37"/>
      <c r="H3" s="4"/>
      <c r="I3" s="4"/>
      <c r="J3" s="4"/>
      <c r="K3" s="37"/>
      <c r="L3" s="37"/>
      <c r="M3" s="37"/>
      <c r="N3" s="37"/>
    </row>
    <row r="4" spans="2:14" x14ac:dyDescent="0.25">
      <c r="B4" s="8" t="s">
        <v>8</v>
      </c>
      <c r="C4" s="9"/>
      <c r="D4" s="9"/>
      <c r="E4" s="9"/>
      <c r="F4" s="42"/>
      <c r="G4" s="38"/>
      <c r="H4" s="48" t="s">
        <v>43</v>
      </c>
      <c r="I4" s="17"/>
      <c r="J4" s="17"/>
      <c r="K4" s="45"/>
      <c r="L4" s="39"/>
      <c r="M4" s="4"/>
      <c r="N4" s="37"/>
    </row>
    <row r="5" spans="2:14" x14ac:dyDescent="0.25">
      <c r="B5" s="11"/>
      <c r="C5" s="1" t="s">
        <v>9</v>
      </c>
      <c r="D5" s="1">
        <v>200</v>
      </c>
      <c r="E5" s="1"/>
      <c r="F5" s="2"/>
      <c r="G5" s="37"/>
      <c r="H5" s="30"/>
      <c r="I5" s="39"/>
      <c r="J5" s="39"/>
      <c r="K5" s="43"/>
      <c r="L5" s="39"/>
      <c r="M5" s="4"/>
      <c r="N5" s="37"/>
    </row>
    <row r="6" spans="2:14" x14ac:dyDescent="0.25">
      <c r="B6" s="11"/>
      <c r="C6" s="1" t="s">
        <v>10</v>
      </c>
      <c r="D6" s="39">
        <v>1</v>
      </c>
      <c r="E6" s="1"/>
      <c r="F6" s="2"/>
      <c r="G6" s="37"/>
      <c r="H6" s="56" t="s">
        <v>42</v>
      </c>
      <c r="I6" s="39"/>
      <c r="J6" s="39"/>
      <c r="K6" s="43"/>
      <c r="L6" s="39"/>
      <c r="M6" s="4"/>
      <c r="N6" s="37"/>
    </row>
    <row r="7" spans="2:14" x14ac:dyDescent="0.25">
      <c r="B7" s="11"/>
      <c r="C7" s="1"/>
      <c r="D7" s="39"/>
      <c r="E7" s="1"/>
      <c r="F7" s="2"/>
      <c r="G7" s="37"/>
      <c r="H7" s="70" t="s">
        <v>32</v>
      </c>
      <c r="I7" s="71"/>
      <c r="J7" s="71"/>
      <c r="K7" s="43"/>
      <c r="L7" s="39"/>
      <c r="M7" s="4"/>
      <c r="N7" s="37"/>
    </row>
    <row r="8" spans="2:14" x14ac:dyDescent="0.25">
      <c r="B8" s="11"/>
      <c r="C8" s="1"/>
      <c r="D8" s="1" t="s">
        <v>1</v>
      </c>
      <c r="E8" s="1" t="s">
        <v>0</v>
      </c>
      <c r="F8" s="2" t="s">
        <v>2</v>
      </c>
      <c r="G8" s="37"/>
      <c r="H8" s="49" t="s">
        <v>1</v>
      </c>
      <c r="I8" s="39" t="s">
        <v>0</v>
      </c>
      <c r="J8" s="39" t="s">
        <v>2</v>
      </c>
      <c r="K8" s="43" t="s">
        <v>33</v>
      </c>
      <c r="L8" s="39"/>
      <c r="M8" s="4"/>
      <c r="N8" s="37"/>
    </row>
    <row r="9" spans="2:14" x14ac:dyDescent="0.25">
      <c r="B9" s="11"/>
      <c r="C9" s="1" t="s">
        <v>3</v>
      </c>
      <c r="D9" s="39">
        <f>-D5</f>
        <v>-200</v>
      </c>
      <c r="E9" s="39">
        <f>D5</f>
        <v>200</v>
      </c>
      <c r="F9" s="43">
        <v>0</v>
      </c>
      <c r="G9" s="37"/>
      <c r="H9" s="49">
        <f>D9-$D$19</f>
        <v>-230</v>
      </c>
      <c r="I9" s="39">
        <f>E9-$E$19</f>
        <v>200</v>
      </c>
      <c r="J9" s="39">
        <f>F9-$F$19</f>
        <v>-37.5</v>
      </c>
      <c r="K9" s="43">
        <f>SQRT(H9*H9+I9*I9+J9*J9)</f>
        <v>307.0932268872109</v>
      </c>
      <c r="L9" s="39"/>
      <c r="M9" s="4"/>
      <c r="N9" s="37"/>
    </row>
    <row r="10" spans="2:14" x14ac:dyDescent="0.25">
      <c r="B10" s="11"/>
      <c r="C10" s="1" t="s">
        <v>4</v>
      </c>
      <c r="D10" s="39">
        <v>0</v>
      </c>
      <c r="E10" s="39">
        <f>D5</f>
        <v>200</v>
      </c>
      <c r="F10" s="43">
        <f>D5</f>
        <v>200</v>
      </c>
      <c r="G10" s="37"/>
      <c r="H10" s="49">
        <f t="shared" ref="H10:H12" si="0">D10-$D$19</f>
        <v>-30</v>
      </c>
      <c r="I10" s="39">
        <f t="shared" ref="I10:I12" si="1">E10-$E$19</f>
        <v>200</v>
      </c>
      <c r="J10" s="39">
        <f t="shared" ref="J10:J12" si="2">F10-$F$19</f>
        <v>162.5</v>
      </c>
      <c r="K10" s="43">
        <f t="shared" ref="K10:K12" si="3">SQRT(H10*H10+I10*I10+J10*J10)</f>
        <v>259.43448113155659</v>
      </c>
      <c r="L10" s="39"/>
      <c r="M10" s="4"/>
      <c r="N10" s="37"/>
    </row>
    <row r="11" spans="2:14" x14ac:dyDescent="0.25">
      <c r="B11" s="11"/>
      <c r="C11" s="1" t="s">
        <v>5</v>
      </c>
      <c r="D11" s="39">
        <f>D5</f>
        <v>200</v>
      </c>
      <c r="E11" s="39">
        <f>D5</f>
        <v>200</v>
      </c>
      <c r="F11" s="43">
        <v>0</v>
      </c>
      <c r="G11" s="37"/>
      <c r="H11" s="49">
        <f t="shared" si="0"/>
        <v>170</v>
      </c>
      <c r="I11" s="39">
        <f t="shared" si="1"/>
        <v>200</v>
      </c>
      <c r="J11" s="39">
        <f t="shared" si="2"/>
        <v>-37.5</v>
      </c>
      <c r="K11" s="43">
        <f t="shared" si="3"/>
        <v>265.15325757003251</v>
      </c>
      <c r="L11" s="39"/>
      <c r="M11" s="4"/>
      <c r="N11" s="37"/>
    </row>
    <row r="12" spans="2:14" x14ac:dyDescent="0.25">
      <c r="B12" s="11"/>
      <c r="C12" s="1" t="s">
        <v>6</v>
      </c>
      <c r="D12" s="39">
        <v>0</v>
      </c>
      <c r="E12" s="39">
        <f>D5</f>
        <v>200</v>
      </c>
      <c r="F12" s="43">
        <f>-D5</f>
        <v>-200</v>
      </c>
      <c r="G12" s="37"/>
      <c r="H12" s="49">
        <f t="shared" si="0"/>
        <v>-30</v>
      </c>
      <c r="I12" s="39">
        <f t="shared" si="1"/>
        <v>200</v>
      </c>
      <c r="J12" s="39">
        <f t="shared" si="2"/>
        <v>-237.5</v>
      </c>
      <c r="K12" s="43">
        <f t="shared" si="3"/>
        <v>311.93949733882692</v>
      </c>
      <c r="L12" s="39"/>
      <c r="M12" s="4"/>
      <c r="N12" s="37"/>
    </row>
    <row r="13" spans="2:14" x14ac:dyDescent="0.25">
      <c r="B13" s="11"/>
      <c r="C13" s="1"/>
      <c r="D13" s="39"/>
      <c r="E13" s="39"/>
      <c r="F13" s="43"/>
      <c r="G13" s="37"/>
      <c r="H13" s="49"/>
      <c r="I13" s="39"/>
      <c r="J13" s="39"/>
      <c r="K13" s="43"/>
      <c r="L13" s="39"/>
      <c r="M13" s="4"/>
      <c r="N13" s="37"/>
    </row>
    <row r="14" spans="2:14" x14ac:dyDescent="0.25">
      <c r="B14" s="11"/>
      <c r="C14" s="37"/>
      <c r="D14" s="37"/>
      <c r="E14" s="39"/>
      <c r="F14" s="43"/>
      <c r="G14" s="37"/>
      <c r="H14" s="70" t="s">
        <v>34</v>
      </c>
      <c r="I14" s="71"/>
      <c r="J14" s="71"/>
      <c r="K14" s="43"/>
      <c r="L14" s="39"/>
      <c r="M14" s="4"/>
      <c r="N14" s="37"/>
    </row>
    <row r="15" spans="2:14" x14ac:dyDescent="0.25">
      <c r="B15" s="12"/>
      <c r="C15" s="13"/>
      <c r="D15" s="14"/>
      <c r="E15" s="14"/>
      <c r="F15" s="44"/>
      <c r="G15" s="37"/>
      <c r="H15" s="49" t="s">
        <v>1</v>
      </c>
      <c r="I15" s="39" t="s">
        <v>0</v>
      </c>
      <c r="J15" s="39" t="s">
        <v>2</v>
      </c>
      <c r="K15" s="43"/>
      <c r="L15" s="39"/>
      <c r="M15" s="4"/>
      <c r="N15" s="37"/>
    </row>
    <row r="16" spans="2:14" x14ac:dyDescent="0.25">
      <c r="B16" s="15"/>
      <c r="C16" s="1"/>
      <c r="D16" s="4"/>
      <c r="E16" s="4"/>
      <c r="F16" s="4"/>
      <c r="G16" s="37"/>
      <c r="H16" s="49">
        <f>H9/$K9</f>
        <v>-0.74895823112528082</v>
      </c>
      <c r="I16" s="39">
        <f t="shared" ref="I16:J16" si="4">I9/$K9</f>
        <v>0.65126802706546161</v>
      </c>
      <c r="J16" s="39">
        <f t="shared" si="4"/>
        <v>-0.12211275507477404</v>
      </c>
      <c r="K16" s="43"/>
      <c r="L16" s="39"/>
      <c r="M16" s="4"/>
      <c r="N16" s="37"/>
    </row>
    <row r="17" spans="2:17" x14ac:dyDescent="0.25">
      <c r="B17" s="8" t="s">
        <v>11</v>
      </c>
      <c r="C17" s="16"/>
      <c r="D17" s="17"/>
      <c r="E17" s="17"/>
      <c r="F17" s="45"/>
      <c r="G17" s="37"/>
      <c r="H17" s="49">
        <f t="shared" ref="H17:J17" si="5">H10/$K10</f>
        <v>-0.11563613236433018</v>
      </c>
      <c r="I17" s="39">
        <f t="shared" si="5"/>
        <v>0.77090754909553461</v>
      </c>
      <c r="J17" s="39">
        <f t="shared" si="5"/>
        <v>0.62636238364012187</v>
      </c>
      <c r="K17" s="43"/>
      <c r="L17" s="39"/>
      <c r="M17" s="4"/>
      <c r="N17" s="37"/>
    </row>
    <row r="18" spans="2:17" x14ac:dyDescent="0.25">
      <c r="B18" s="11"/>
      <c r="C18" s="1"/>
      <c r="D18" s="39" t="s">
        <v>1</v>
      </c>
      <c r="E18" s="39" t="s">
        <v>0</v>
      </c>
      <c r="F18" s="43" t="s">
        <v>2</v>
      </c>
      <c r="G18" s="37"/>
      <c r="H18" s="49">
        <f t="shared" ref="H18:J18" si="6">H11/$K11</f>
        <v>0.64113864395989728</v>
      </c>
      <c r="I18" s="39">
        <f t="shared" si="6"/>
        <v>0.75428075759987911</v>
      </c>
      <c r="J18" s="39">
        <f t="shared" si="6"/>
        <v>-0.14142764204997732</v>
      </c>
      <c r="K18" s="43"/>
      <c r="L18" s="39"/>
      <c r="M18" s="4"/>
      <c r="N18" s="37"/>
    </row>
    <row r="19" spans="2:17" x14ac:dyDescent="0.25">
      <c r="B19" s="11" t="s">
        <v>12</v>
      </c>
      <c r="C19" s="1"/>
      <c r="D19" s="39">
        <v>30</v>
      </c>
      <c r="E19" s="39">
        <v>0</v>
      </c>
      <c r="F19" s="43">
        <v>37.5</v>
      </c>
      <c r="G19" s="37"/>
      <c r="H19" s="49">
        <f t="shared" ref="H19:J19" si="7">H12/$K12</f>
        <v>-9.6172495807461567E-2</v>
      </c>
      <c r="I19" s="39">
        <f t="shared" si="7"/>
        <v>0.64114997204974378</v>
      </c>
      <c r="J19" s="39">
        <f t="shared" si="7"/>
        <v>-0.76136559180907071</v>
      </c>
      <c r="K19" s="43"/>
      <c r="L19" s="39"/>
      <c r="M19" s="4"/>
      <c r="N19" s="37"/>
    </row>
    <row r="20" spans="2:17" x14ac:dyDescent="0.25">
      <c r="B20" s="11"/>
      <c r="C20" s="1"/>
      <c r="D20" s="39"/>
      <c r="E20" s="39"/>
      <c r="F20" s="43"/>
      <c r="G20" s="37"/>
      <c r="H20" s="49"/>
      <c r="I20" s="39"/>
      <c r="J20" s="39"/>
      <c r="K20" s="43"/>
      <c r="L20" s="39"/>
      <c r="M20" s="4"/>
      <c r="N20" s="37"/>
    </row>
    <row r="21" spans="2:17" x14ac:dyDescent="0.25">
      <c r="B21" s="11" t="s">
        <v>13</v>
      </c>
      <c r="C21" s="1"/>
      <c r="D21" s="39">
        <f>D29</f>
        <v>-0.49999999999999994</v>
      </c>
      <c r="E21" s="39">
        <f>D30</f>
        <v>0.86602540378443871</v>
      </c>
      <c r="F21" s="43">
        <f>D31</f>
        <v>0</v>
      </c>
      <c r="G21" s="37"/>
      <c r="H21" s="50" t="s">
        <v>38</v>
      </c>
      <c r="I21" s="39"/>
      <c r="J21" s="39"/>
      <c r="K21" s="43"/>
      <c r="L21" s="39"/>
      <c r="M21" s="48" t="s">
        <v>55</v>
      </c>
      <c r="N21" s="60"/>
      <c r="O21" s="60"/>
      <c r="P21" s="60"/>
      <c r="Q21" s="61"/>
    </row>
    <row r="22" spans="2:17" x14ac:dyDescent="0.25">
      <c r="B22" s="11"/>
      <c r="C22" s="1"/>
      <c r="D22" s="18"/>
      <c r="E22" s="1"/>
      <c r="F22" s="46"/>
      <c r="G22" s="37"/>
      <c r="H22" s="51" t="s">
        <v>35</v>
      </c>
      <c r="I22" s="18" t="s">
        <v>36</v>
      </c>
      <c r="J22" s="40"/>
      <c r="K22" s="43"/>
      <c r="L22" s="39"/>
      <c r="M22" s="49"/>
      <c r="N22" s="37"/>
      <c r="O22" s="37"/>
      <c r="P22" s="37"/>
      <c r="Q22" s="53"/>
    </row>
    <row r="23" spans="2:17" x14ac:dyDescent="0.25">
      <c r="B23" s="11"/>
      <c r="C23" s="1"/>
      <c r="D23" s="18"/>
      <c r="E23" s="1"/>
      <c r="F23" s="46"/>
      <c r="G23" s="37"/>
      <c r="H23" s="51">
        <f>DEGREES(ATAN(J16/H16))</f>
        <v>9.2602215311714779</v>
      </c>
      <c r="I23" s="18">
        <f>RADIANS(H23)</f>
        <v>0.16162135518301302</v>
      </c>
      <c r="J23" s="40"/>
      <c r="K23" s="43"/>
      <c r="L23" s="39"/>
      <c r="M23" s="49" t="s">
        <v>44</v>
      </c>
      <c r="N23" s="67">
        <v>30</v>
      </c>
      <c r="O23" s="39"/>
      <c r="P23" s="37"/>
      <c r="Q23" s="53"/>
    </row>
    <row r="24" spans="2:17" x14ac:dyDescent="0.25">
      <c r="B24" s="19" t="s">
        <v>14</v>
      </c>
      <c r="C24" s="1" t="s">
        <v>15</v>
      </c>
      <c r="D24" s="39">
        <v>30</v>
      </c>
      <c r="E24" s="1"/>
      <c r="F24" s="46"/>
      <c r="G24" s="37"/>
      <c r="H24" s="51">
        <f t="shared" ref="H24:H26" si="8">DEGREES(ATAN(J17/H17))</f>
        <v>-79.540090907070876</v>
      </c>
      <c r="I24" s="18">
        <f t="shared" ref="I24:I26" si="9">RADIANS(H24)</f>
        <v>-1.3882364736639898</v>
      </c>
      <c r="J24" s="40"/>
      <c r="K24" s="43"/>
      <c r="L24" s="39"/>
      <c r="M24" s="54" t="s">
        <v>40</v>
      </c>
      <c r="N24" s="67">
        <f>RADIANS(N23)</f>
        <v>0.52359877559829882</v>
      </c>
      <c r="O24" s="37"/>
      <c r="P24" s="37" t="s">
        <v>45</v>
      </c>
      <c r="Q24" s="53"/>
    </row>
    <row r="25" spans="2:17" x14ac:dyDescent="0.25">
      <c r="B25" s="11"/>
      <c r="C25" s="1" t="s">
        <v>16</v>
      </c>
      <c r="D25" s="39">
        <v>0</v>
      </c>
      <c r="E25" s="39"/>
      <c r="F25" s="46"/>
      <c r="G25" s="37"/>
      <c r="H25" s="51">
        <f t="shared" si="8"/>
        <v>-12.439562018846546</v>
      </c>
      <c r="I25" s="18">
        <f t="shared" si="9"/>
        <v>-0.21711131473490514</v>
      </c>
      <c r="J25" s="1"/>
      <c r="K25" s="43"/>
      <c r="L25" s="39"/>
      <c r="M25" s="49" t="s">
        <v>52</v>
      </c>
      <c r="N25" s="67">
        <f>DEGREES(N24)</f>
        <v>29.999999999999996</v>
      </c>
      <c r="O25" s="37"/>
      <c r="P25" s="37" t="s">
        <v>46</v>
      </c>
      <c r="Q25" s="53"/>
    </row>
    <row r="26" spans="2:17" x14ac:dyDescent="0.25">
      <c r="B26" s="11"/>
      <c r="C26" s="1" t="s">
        <v>17</v>
      </c>
      <c r="D26" s="18">
        <f>-SIN(RADIANS(D24))</f>
        <v>-0.49999999999999994</v>
      </c>
      <c r="E26" s="21" t="s">
        <v>18</v>
      </c>
      <c r="F26" s="46"/>
      <c r="G26" s="37"/>
      <c r="H26" s="51">
        <f t="shared" si="8"/>
        <v>82.800766361632355</v>
      </c>
      <c r="I26" s="18">
        <f t="shared" si="9"/>
        <v>1.4451459961850504</v>
      </c>
      <c r="J26" s="1"/>
      <c r="K26" s="43"/>
      <c r="L26" s="39"/>
      <c r="M26" s="54" t="s">
        <v>40</v>
      </c>
      <c r="N26" s="67">
        <f>RADIANS(N25)</f>
        <v>0.52359877559829882</v>
      </c>
      <c r="O26" s="37"/>
      <c r="P26" s="37" t="s">
        <v>48</v>
      </c>
      <c r="Q26" s="53"/>
    </row>
    <row r="27" spans="2:17" x14ac:dyDescent="0.25">
      <c r="B27" s="11"/>
      <c r="C27" s="1" t="s">
        <v>19</v>
      </c>
      <c r="D27" s="18">
        <f>COS(RADIANS(D24))</f>
        <v>0.86602540378443871</v>
      </c>
      <c r="E27" s="21" t="s">
        <v>20</v>
      </c>
      <c r="F27" s="46"/>
      <c r="G27" s="37"/>
      <c r="H27" s="51"/>
      <c r="I27" s="18"/>
      <c r="J27" s="20"/>
      <c r="K27" s="43"/>
      <c r="L27" s="39"/>
      <c r="M27" s="49" t="s">
        <v>47</v>
      </c>
      <c r="N27" s="67">
        <f>COS(N26)</f>
        <v>0.86602540378443871</v>
      </c>
      <c r="O27" s="37"/>
      <c r="P27" s="37" t="s">
        <v>49</v>
      </c>
      <c r="Q27" s="53"/>
    </row>
    <row r="28" spans="2:17" x14ac:dyDescent="0.25">
      <c r="B28" s="11"/>
      <c r="C28" s="1" t="s">
        <v>21</v>
      </c>
      <c r="D28" s="18">
        <v>0</v>
      </c>
      <c r="E28" s="21" t="s">
        <v>22</v>
      </c>
      <c r="F28" s="46"/>
      <c r="G28" s="37"/>
      <c r="H28" s="52" t="s">
        <v>37</v>
      </c>
      <c r="I28" s="41"/>
      <c r="J28" s="41"/>
      <c r="K28" s="43"/>
      <c r="L28" s="39"/>
      <c r="M28" s="49" t="s">
        <v>50</v>
      </c>
      <c r="N28" s="67">
        <f>ACOS(N27)</f>
        <v>0.5235987755982987</v>
      </c>
      <c r="O28" s="37"/>
      <c r="P28" s="37" t="s">
        <v>51</v>
      </c>
      <c r="Q28" s="53"/>
    </row>
    <row r="29" spans="2:17" x14ac:dyDescent="0.25">
      <c r="B29" s="11"/>
      <c r="C29" s="1" t="s">
        <v>23</v>
      </c>
      <c r="D29" s="39">
        <f>D26* COS(D25)</f>
        <v>-0.49999999999999994</v>
      </c>
      <c r="E29" s="21" t="s">
        <v>24</v>
      </c>
      <c r="F29" s="46"/>
      <c r="G29" s="37"/>
      <c r="H29" s="49" t="s">
        <v>1</v>
      </c>
      <c r="I29" s="39" t="s">
        <v>0</v>
      </c>
      <c r="J29" s="39" t="s">
        <v>2</v>
      </c>
      <c r="K29" s="43"/>
      <c r="L29" s="39"/>
      <c r="M29" s="49" t="s">
        <v>52</v>
      </c>
      <c r="N29" s="67">
        <f>DEGREES(N28)</f>
        <v>29.999999999999993</v>
      </c>
      <c r="O29" s="37"/>
      <c r="P29" s="37" t="s">
        <v>53</v>
      </c>
      <c r="Q29" s="53"/>
    </row>
    <row r="30" spans="2:17" x14ac:dyDescent="0.25">
      <c r="B30" s="11"/>
      <c r="C30" s="1" t="s">
        <v>25</v>
      </c>
      <c r="D30" s="39">
        <f>D27</f>
        <v>0.86602540378443871</v>
      </c>
      <c r="E30" s="21" t="s">
        <v>26</v>
      </c>
      <c r="F30" s="46"/>
      <c r="G30" s="37"/>
      <c r="H30" s="51">
        <f>J16*SIN(I23)+H16*COS(I23)</f>
        <v>-0.75884778244537376</v>
      </c>
      <c r="I30" s="18">
        <f>I16</f>
        <v>0.65126802706546161</v>
      </c>
      <c r="J30" s="18">
        <f>J16*COS(I23)-H16*SIN(I23)</f>
        <v>0</v>
      </c>
      <c r="K30" s="43"/>
      <c r="L30" s="39"/>
      <c r="M30" s="49"/>
      <c r="N30" s="37"/>
      <c r="O30" s="37"/>
      <c r="P30" s="37"/>
      <c r="Q30" s="53"/>
    </row>
    <row r="31" spans="2:17" x14ac:dyDescent="0.25">
      <c r="B31" s="11"/>
      <c r="C31" s="1" t="s">
        <v>27</v>
      </c>
      <c r="D31" s="39">
        <f>-D26*SIN(D25)</f>
        <v>0</v>
      </c>
      <c r="E31" s="21" t="s">
        <v>28</v>
      </c>
      <c r="F31" s="46"/>
      <c r="G31" s="37"/>
      <c r="H31" s="51">
        <f>J17*SIN(I24)+H17*COS(I24)</f>
        <v>-0.63694705490135994</v>
      </c>
      <c r="I31" s="18">
        <f>I17</f>
        <v>0.77090754909553461</v>
      </c>
      <c r="J31" s="18">
        <f>J17*COS(I24)-H17*SIN(I24)</f>
        <v>0</v>
      </c>
      <c r="K31" s="43"/>
      <c r="L31" s="39"/>
      <c r="M31" s="69" t="s">
        <v>54</v>
      </c>
      <c r="N31" s="37"/>
      <c r="O31" s="37"/>
      <c r="P31" s="37"/>
      <c r="Q31" s="53"/>
    </row>
    <row r="32" spans="2:17" x14ac:dyDescent="0.25">
      <c r="B32" s="11"/>
      <c r="C32" s="1"/>
      <c r="D32" s="24"/>
      <c r="E32" s="24"/>
      <c r="F32" s="46"/>
      <c r="G32" s="37"/>
      <c r="H32" s="51">
        <f>J18*SIN(I25)+H18*COS(I25)</f>
        <v>0.65655200762357924</v>
      </c>
      <c r="I32" s="18">
        <f>I18</f>
        <v>0.75428075759987911</v>
      </c>
      <c r="J32" s="18">
        <f>J18*COS(I25)-H18*SIN(I25)</f>
        <v>0</v>
      </c>
      <c r="K32" s="53"/>
      <c r="L32" s="37"/>
      <c r="M32" s="30"/>
      <c r="N32" s="37"/>
      <c r="O32" s="37"/>
      <c r="P32" s="37"/>
      <c r="Q32" s="53"/>
    </row>
    <row r="33" spans="1:20" x14ac:dyDescent="0.25">
      <c r="B33" s="12"/>
      <c r="C33" s="13" t="s">
        <v>29</v>
      </c>
      <c r="D33" s="25">
        <v>30</v>
      </c>
      <c r="E33" s="25"/>
      <c r="F33" s="47"/>
      <c r="G33" s="37"/>
      <c r="H33" s="51">
        <f>J19*SIN(I26)+H19*COS(I26)</f>
        <v>-0.76741560665692266</v>
      </c>
      <c r="I33" s="18">
        <f>I19</f>
        <v>0.64114997204974378</v>
      </c>
      <c r="J33" s="18">
        <f>J19*COS(I26)-H19*SIN(I26)</f>
        <v>0</v>
      </c>
      <c r="K33" s="53"/>
      <c r="L33" s="37"/>
      <c r="M33" s="49" t="s">
        <v>47</v>
      </c>
      <c r="N33" s="67">
        <f>D37</f>
        <v>0.93849377167390147</v>
      </c>
      <c r="O33" s="37"/>
      <c r="P33" s="37"/>
      <c r="Q33" s="53"/>
    </row>
    <row r="34" spans="1:20" x14ac:dyDescent="0.25">
      <c r="B34" s="7"/>
      <c r="C34" s="3"/>
      <c r="D34" s="3"/>
      <c r="E34" s="3"/>
      <c r="F34" s="3"/>
      <c r="G34" s="37"/>
      <c r="H34" s="49"/>
      <c r="I34" s="39"/>
      <c r="J34" s="39"/>
      <c r="K34" s="53"/>
      <c r="L34" s="37"/>
      <c r="M34" s="49" t="s">
        <v>50</v>
      </c>
      <c r="N34" s="67">
        <f>ACOS(N33)</f>
        <v>0.35255434000491315</v>
      </c>
      <c r="O34" s="37"/>
      <c r="P34" s="37"/>
      <c r="Q34" s="53"/>
    </row>
    <row r="35" spans="1:20" x14ac:dyDescent="0.25">
      <c r="B35" s="8" t="s">
        <v>30</v>
      </c>
      <c r="C35" s="27"/>
      <c r="D35" s="28"/>
      <c r="E35" s="29"/>
      <c r="F35" s="10"/>
      <c r="G35" s="37"/>
      <c r="H35" s="52" t="s">
        <v>39</v>
      </c>
      <c r="I35" s="41"/>
      <c r="J35" s="41"/>
      <c r="K35" s="53"/>
      <c r="L35" s="37"/>
      <c r="M35" s="49" t="s">
        <v>52</v>
      </c>
      <c r="N35" s="67">
        <f>DEGREES(N34)</f>
        <v>20.199875731301763</v>
      </c>
      <c r="O35" s="37"/>
      <c r="P35" s="37"/>
      <c r="Q35" s="53"/>
    </row>
    <row r="36" spans="1:20" x14ac:dyDescent="0.25">
      <c r="B36" s="30"/>
      <c r="C36" s="15"/>
      <c r="D36" s="57" t="s">
        <v>31</v>
      </c>
      <c r="E36" s="58" t="s">
        <v>40</v>
      </c>
      <c r="F36" s="31"/>
      <c r="G36" s="3"/>
      <c r="H36" s="49" t="s">
        <v>1</v>
      </c>
      <c r="I36" s="39" t="s">
        <v>0</v>
      </c>
      <c r="J36" s="39" t="s">
        <v>2</v>
      </c>
      <c r="K36" s="53"/>
      <c r="L36" s="37"/>
      <c r="M36" s="54" t="s">
        <v>40</v>
      </c>
      <c r="N36" s="67">
        <f>RADIANS(N35)</f>
        <v>0.35255434000491315</v>
      </c>
      <c r="O36" s="37"/>
      <c r="P36" s="37"/>
      <c r="Q36" s="53"/>
    </row>
    <row r="37" spans="1:20" x14ac:dyDescent="0.25">
      <c r="B37" s="30"/>
      <c r="C37" s="1" t="s">
        <v>3</v>
      </c>
      <c r="D37" s="22">
        <f>[1]!shade_noatt(D9,E9,F9,$D$6,$D$19,$E$19,$F$19,$D$21,$E$21,$F$21)</f>
        <v>0.93849377167390147</v>
      </c>
      <c r="E37" s="23">
        <f>ACOS(D37)</f>
        <v>0.35255434000491315</v>
      </c>
      <c r="F37" s="32"/>
      <c r="G37" s="3"/>
      <c r="H37" s="51">
        <f>H30*COS(-E37)-I30*SIN(-E37)</f>
        <v>-0.487293566316225</v>
      </c>
      <c r="I37" s="18">
        <f>H30*SIN(-E37)+I30*COS(-E37)</f>
        <v>0.87323821505177779</v>
      </c>
      <c r="J37" s="18">
        <f>J30</f>
        <v>0</v>
      </c>
      <c r="K37" s="53"/>
      <c r="L37" s="37"/>
      <c r="M37" s="68"/>
      <c r="N37" s="63"/>
      <c r="O37" s="63"/>
      <c r="P37" s="63"/>
      <c r="Q37" s="64"/>
    </row>
    <row r="38" spans="1:20" x14ac:dyDescent="0.25">
      <c r="B38" s="30"/>
      <c r="C38" s="1" t="s">
        <v>4</v>
      </c>
      <c r="D38" s="22">
        <f>[1]!shade_noatt(D10,E10,F10,$D$6,$D$19,$E$19,$F$19,$D$21,$E$21,$F$21)</f>
        <v>0.72544358766809747</v>
      </c>
      <c r="E38" s="23">
        <f t="shared" ref="E38:E40" si="10">ACOS(D38)</f>
        <v>0.75911766550757409</v>
      </c>
      <c r="F38" s="32"/>
      <c r="G38" s="3"/>
      <c r="H38" s="51">
        <f t="shared" ref="H38:H40" si="11">H31*COS(-E38)-I31*SIN(-E38)</f>
        <v>6.8532347201321175E-2</v>
      </c>
      <c r="I38" s="18">
        <f t="shared" ref="I38:I40" si="12">H31*SIN(-E38)+I31*COS(-E38)</f>
        <v>0.99764889484581576</v>
      </c>
      <c r="J38" s="18">
        <f t="shared" ref="J38:J40" si="13">J31</f>
        <v>0</v>
      </c>
      <c r="K38" s="53"/>
      <c r="L38" s="37"/>
    </row>
    <row r="39" spans="1:20" x14ac:dyDescent="0.25">
      <c r="B39" s="30"/>
      <c r="C39" s="1" t="s">
        <v>5</v>
      </c>
      <c r="D39" s="22">
        <f>[1]!shade_noatt(D11,E11,F11,$D$6,$D$19,$E$19,$F$19,$D$21,$E$21,$F$21)</f>
        <v>0.33265697568731911</v>
      </c>
      <c r="E39" s="23">
        <f t="shared" si="10"/>
        <v>1.231676712065612</v>
      </c>
      <c r="F39" s="32"/>
      <c r="G39" s="3"/>
      <c r="H39" s="51">
        <f t="shared" si="11"/>
        <v>0.9297294876357669</v>
      </c>
      <c r="I39" s="18">
        <f t="shared" si="12"/>
        <v>-0.36824323458895275</v>
      </c>
      <c r="J39" s="18">
        <f t="shared" si="13"/>
        <v>0</v>
      </c>
      <c r="K39" s="53"/>
      <c r="L39" s="37"/>
    </row>
    <row r="40" spans="1:20" x14ac:dyDescent="0.25">
      <c r="B40" s="30"/>
      <c r="C40" s="1" t="s">
        <v>6</v>
      </c>
      <c r="D40" s="22">
        <f>[1]!shade_noatt(D12,E12,F12,$D$6,$D$19,$E$19,$F$19,$D$21,$E$21,$F$21)</f>
        <v>0.60333841133449173</v>
      </c>
      <c r="E40" s="23">
        <f t="shared" si="10"/>
        <v>0.92311564084986164</v>
      </c>
      <c r="F40" s="2"/>
      <c r="G40" s="3"/>
      <c r="H40" s="51">
        <f t="shared" si="11"/>
        <v>4.8296347844443754E-2</v>
      </c>
      <c r="I40" s="18">
        <f t="shared" si="12"/>
        <v>0.99883305050688453</v>
      </c>
      <c r="J40" s="18">
        <f t="shared" si="13"/>
        <v>0</v>
      </c>
      <c r="K40" s="53"/>
      <c r="L40" s="37"/>
    </row>
    <row r="41" spans="1:20" x14ac:dyDescent="0.25">
      <c r="B41" s="33"/>
      <c r="C41" s="34"/>
      <c r="D41" s="35"/>
      <c r="E41" s="36"/>
      <c r="F41" s="26"/>
      <c r="G41" s="3"/>
      <c r="H41" s="54"/>
      <c r="I41" s="1"/>
      <c r="J41" s="1"/>
      <c r="K41" s="53"/>
      <c r="L41" s="37"/>
    </row>
    <row r="42" spans="1:20" x14ac:dyDescent="0.25">
      <c r="B42" s="7"/>
      <c r="C42" s="3"/>
      <c r="D42" s="3"/>
      <c r="E42" s="3"/>
      <c r="F42" s="3"/>
      <c r="G42" s="3"/>
      <c r="H42" s="52" t="s">
        <v>37</v>
      </c>
      <c r="I42" s="41"/>
      <c r="J42" s="41"/>
      <c r="K42" s="53"/>
      <c r="L42" s="37"/>
      <c r="M42" s="59" t="s">
        <v>41</v>
      </c>
      <c r="N42" s="60"/>
      <c r="O42" s="60"/>
      <c r="P42" s="61"/>
      <c r="R42" s="65" t="s">
        <v>3</v>
      </c>
      <c r="S42" s="28" t="s">
        <v>31</v>
      </c>
      <c r="T42" s="66" t="s">
        <v>40</v>
      </c>
    </row>
    <row r="43" spans="1:20" x14ac:dyDescent="0.25">
      <c r="B43" s="7"/>
      <c r="C43" s="3"/>
      <c r="D43" s="3"/>
      <c r="E43" s="3"/>
      <c r="F43" s="3"/>
      <c r="H43" s="49" t="s">
        <v>1</v>
      </c>
      <c r="I43" s="39" t="s">
        <v>0</v>
      </c>
      <c r="J43" s="39" t="s">
        <v>2</v>
      </c>
      <c r="K43" s="53"/>
      <c r="L43" s="37"/>
      <c r="M43" s="49" t="s">
        <v>1</v>
      </c>
      <c r="N43" s="39" t="s">
        <v>0</v>
      </c>
      <c r="O43" s="39" t="s">
        <v>2</v>
      </c>
      <c r="P43" s="43" t="s">
        <v>33</v>
      </c>
      <c r="Q43" s="39"/>
      <c r="R43" s="54" t="s">
        <v>4</v>
      </c>
      <c r="S43" s="22">
        <f>[1]!shade_noatt($D$9,$E$9,$F$9,$D$6,$D$19,$E$19,$F$19,$M$45,$N$45,$O$45)</f>
        <v>0.91934292128956119</v>
      </c>
      <c r="T43" s="31">
        <f>RADIANS(DEGREES(ACOS(S43)))</f>
        <v>0.40438912647809344</v>
      </c>
    </row>
    <row r="44" spans="1:20" x14ac:dyDescent="0.25">
      <c r="A44" s="1"/>
      <c r="B44" s="1"/>
      <c r="C44" s="1"/>
      <c r="D44" s="1"/>
      <c r="E44" s="3"/>
      <c r="F44" s="3"/>
      <c r="G44" s="3"/>
      <c r="H44" s="51">
        <f>J37*SIN(-I23)+H37*COS(-I23)</f>
        <v>-0.48094299793674594</v>
      </c>
      <c r="I44" s="18">
        <f>I37</f>
        <v>0.87323821505177779</v>
      </c>
      <c r="J44" s="18">
        <f>J37*COS(-I23)-H37*SIN(I23)</f>
        <v>7.8414619228817276E-2</v>
      </c>
      <c r="K44" s="2"/>
      <c r="L44" s="1"/>
      <c r="M44" s="62">
        <f>H44:H47/4</f>
        <v>-0.12023574948418649</v>
      </c>
      <c r="N44" s="23">
        <f>I44:I47/4</f>
        <v>0.21830955376294445</v>
      </c>
      <c r="O44" s="23">
        <f>J44:J47/4</f>
        <v>1.9603654807204319E-2</v>
      </c>
      <c r="P44" s="31">
        <f>SQRT(M44*M44+N44*N44+O44*O44)</f>
        <v>0.25</v>
      </c>
      <c r="Q44" s="23"/>
      <c r="R44" s="54" t="s">
        <v>5</v>
      </c>
      <c r="S44" s="22">
        <f>[1]!shade_noatt($D$10,$E$10,$F$10,$D$6,$D$19,$E$19,$F$19,$M$45,$N$45,$O$45)</f>
        <v>0.77791628812363123</v>
      </c>
      <c r="T44" s="31">
        <f t="shared" ref="T44:T46" si="14">RADIANS(DEGREES(ACOS(S44)))</f>
        <v>0.67945342024101829</v>
      </c>
    </row>
    <row r="45" spans="1:20" x14ac:dyDescent="0.25">
      <c r="A45" s="1"/>
      <c r="B45" s="1"/>
      <c r="C45" s="1"/>
      <c r="D45" s="1"/>
      <c r="E45" s="3"/>
      <c r="F45" s="3"/>
      <c r="G45" s="3"/>
      <c r="H45" s="51">
        <f t="shared" ref="H45:H47" si="15">J38*SIN(-I24)+H38*COS(-I24)</f>
        <v>1.2441874895610397E-2</v>
      </c>
      <c r="I45" s="18">
        <f t="shared" ref="I45:I47" si="16">I38</f>
        <v>0.99764889484581576</v>
      </c>
      <c r="J45" s="18">
        <f t="shared" ref="J45:J47" si="17">J38*COS(-I24)-H38*SIN(I24)</f>
        <v>6.7393489017889663E-2</v>
      </c>
      <c r="K45" s="2"/>
      <c r="L45" s="1"/>
      <c r="M45" s="62">
        <f>M44/P44</f>
        <v>-0.48094299793674594</v>
      </c>
      <c r="N45" s="23">
        <f>N44/P44</f>
        <v>0.87323821505177779</v>
      </c>
      <c r="O45" s="23">
        <f>O44/P44</f>
        <v>7.8414619228817276E-2</v>
      </c>
      <c r="P45" s="31"/>
      <c r="Q45" s="23"/>
      <c r="R45" s="54" t="s">
        <v>6</v>
      </c>
      <c r="S45" s="22">
        <f>[1]!shade_noatt($D$11,$E$11,$F$11,$D$6,$D$19,$E$19,$F$19,$M$45,$N$45,$O$45)</f>
        <v>0.33922564619546974</v>
      </c>
      <c r="T45" s="31">
        <f t="shared" si="14"/>
        <v>1.2247027148115033</v>
      </c>
    </row>
    <row r="46" spans="1:20" x14ac:dyDescent="0.25">
      <c r="A46" s="1"/>
      <c r="B46" s="1"/>
      <c r="C46" s="1"/>
      <c r="D46" s="1"/>
      <c r="E46" s="3"/>
      <c r="F46" s="3"/>
      <c r="G46" s="3"/>
      <c r="H46" s="51">
        <f t="shared" si="15"/>
        <v>0.90790294756676637</v>
      </c>
      <c r="I46" s="18">
        <f t="shared" si="16"/>
        <v>-0.36824323458895275</v>
      </c>
      <c r="J46" s="18">
        <f t="shared" si="17"/>
        <v>0.20027270902208077</v>
      </c>
      <c r="K46" s="2"/>
      <c r="L46" s="1"/>
      <c r="M46" s="30"/>
      <c r="N46" s="37"/>
      <c r="O46" s="37"/>
      <c r="P46" s="53"/>
      <c r="R46" s="30"/>
      <c r="S46" s="22">
        <f>[1]!shade_noatt($D$12,$E$12,$F$12,$D$6,$D$19,$E$19,$F$19,$M$45,$N$45,$O$45)</f>
        <v>0.54642795265028377</v>
      </c>
      <c r="T46" s="31">
        <f t="shared" si="14"/>
        <v>0.99270315288570032</v>
      </c>
    </row>
    <row r="47" spans="1:20" x14ac:dyDescent="0.25">
      <c r="A47" s="4"/>
      <c r="B47" s="1"/>
      <c r="C47" s="1"/>
      <c r="D47" s="1"/>
      <c r="E47" s="3"/>
      <c r="F47" s="3"/>
      <c r="G47" s="3"/>
      <c r="H47" s="55">
        <f t="shared" si="15"/>
        <v>6.0524965485383329E-3</v>
      </c>
      <c r="I47" s="36">
        <f t="shared" si="16"/>
        <v>0.99883305050688453</v>
      </c>
      <c r="J47" s="36">
        <f t="shared" si="17"/>
        <v>-4.7915597675928435E-2</v>
      </c>
      <c r="K47" s="26"/>
      <c r="L47" s="1"/>
      <c r="M47" s="33"/>
      <c r="N47" s="63"/>
      <c r="O47" s="63"/>
      <c r="P47" s="64"/>
      <c r="R47" s="33"/>
      <c r="S47" s="63"/>
      <c r="T47" s="64"/>
    </row>
    <row r="48" spans="1:20" x14ac:dyDescent="0.25">
      <c r="A48" s="4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</row>
    <row r="49" spans="1:22" x14ac:dyDescent="0.25">
      <c r="A49" s="4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</row>
    <row r="50" spans="1:22" x14ac:dyDescent="0.25">
      <c r="A50" s="4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</row>
    <row r="51" spans="1:22" x14ac:dyDescent="0.25">
      <c r="A51" s="4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</row>
    <row r="52" spans="1:22" x14ac:dyDescent="0.25">
      <c r="A52" s="4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</row>
    <row r="53" spans="1:2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22" x14ac:dyDescent="0.25">
      <c r="A54" s="3"/>
      <c r="B54" s="3"/>
      <c r="C54" s="3"/>
      <c r="D54" s="3"/>
      <c r="E54" s="3"/>
      <c r="F54" s="3"/>
      <c r="G54" s="3"/>
      <c r="H54" s="5"/>
      <c r="I54" s="5"/>
      <c r="J54" s="5"/>
      <c r="K54" s="3"/>
      <c r="L54" s="3"/>
      <c r="N54" s="3"/>
      <c r="O54" s="3"/>
      <c r="P54" s="3"/>
      <c r="Q54" s="3"/>
      <c r="S54" s="3"/>
    </row>
    <row r="55" spans="1:22" x14ac:dyDescent="0.25">
      <c r="B55" s="3"/>
      <c r="C55" s="5"/>
      <c r="D55" s="5"/>
      <c r="E55" s="5"/>
      <c r="F55" s="5"/>
      <c r="G55" s="5"/>
      <c r="H55" s="6"/>
      <c r="I55" s="6"/>
      <c r="J55" s="6"/>
      <c r="K55" s="5"/>
      <c r="L55" s="5"/>
      <c r="M55" s="6"/>
      <c r="N55" s="5"/>
      <c r="O55" s="5"/>
      <c r="P55" s="5"/>
      <c r="Q55" s="5"/>
      <c r="S55" s="6"/>
      <c r="V55" s="6"/>
    </row>
    <row r="56" spans="1:22" x14ac:dyDescent="0.25"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5"/>
      <c r="O56" s="5"/>
      <c r="P56" s="5"/>
      <c r="Q56" s="5"/>
      <c r="S56" s="6"/>
      <c r="V56" s="6"/>
    </row>
    <row r="57" spans="1:22" x14ac:dyDescent="0.25"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5"/>
      <c r="O57" s="5"/>
      <c r="P57" s="5"/>
      <c r="Q57" s="5"/>
      <c r="S57" s="6"/>
      <c r="V57" s="6"/>
    </row>
    <row r="58" spans="1:22" x14ac:dyDescent="0.25"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5"/>
      <c r="O58" s="5"/>
      <c r="P58" s="5"/>
      <c r="Q58" s="5"/>
      <c r="S58" s="6"/>
      <c r="V58" s="6"/>
    </row>
    <row r="59" spans="1:22" x14ac:dyDescent="0.25"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5"/>
      <c r="O59" s="5"/>
      <c r="P59" s="5"/>
      <c r="Q59" s="5"/>
      <c r="S59" s="6"/>
      <c r="V59" s="6"/>
    </row>
    <row r="60" spans="1:22" x14ac:dyDescent="0.25"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5"/>
      <c r="O60" s="5"/>
      <c r="P60" s="5"/>
      <c r="Q60" s="5"/>
      <c r="S60" s="6"/>
      <c r="V60" s="6"/>
    </row>
    <row r="61" spans="1:22" x14ac:dyDescent="0.25"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5"/>
      <c r="O61" s="5"/>
      <c r="P61" s="5"/>
      <c r="Q61" s="5"/>
      <c r="S61" s="6"/>
      <c r="V61" s="6"/>
    </row>
    <row r="62" spans="1:22" x14ac:dyDescent="0.25"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5"/>
      <c r="O62" s="5"/>
      <c r="P62" s="5"/>
      <c r="Q62" s="5"/>
      <c r="S62" s="6"/>
      <c r="V62" s="6"/>
    </row>
    <row r="63" spans="1:22" x14ac:dyDescent="0.25"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5"/>
      <c r="O63" s="5"/>
      <c r="P63" s="5"/>
      <c r="Q63" s="5"/>
      <c r="S63" s="6"/>
      <c r="V63" s="6"/>
    </row>
    <row r="64" spans="1:22" x14ac:dyDescent="0.25"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5"/>
      <c r="O64" s="5"/>
      <c r="P64" s="5"/>
      <c r="Q64" s="5"/>
      <c r="S64" s="6"/>
      <c r="V64" s="6"/>
    </row>
    <row r="65" spans="3:22" x14ac:dyDescent="0.25"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5"/>
      <c r="O65" s="5"/>
      <c r="P65" s="5"/>
      <c r="Q65" s="5"/>
      <c r="S65" s="6"/>
      <c r="V65" s="6"/>
    </row>
    <row r="66" spans="3:22" x14ac:dyDescent="0.25"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5"/>
      <c r="O66" s="5"/>
      <c r="P66" s="5"/>
      <c r="Q66" s="5"/>
      <c r="S66" s="6"/>
      <c r="V66" s="6"/>
    </row>
    <row r="67" spans="3:22" x14ac:dyDescent="0.25"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5"/>
      <c r="O67" s="5"/>
      <c r="P67" s="5"/>
      <c r="Q67" s="5"/>
      <c r="S67" s="6"/>
      <c r="V67" s="6"/>
    </row>
    <row r="68" spans="3:22" x14ac:dyDescent="0.25"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5"/>
      <c r="O68" s="5"/>
      <c r="P68" s="5"/>
      <c r="Q68" s="5"/>
      <c r="S68" s="6"/>
      <c r="V68" s="6"/>
    </row>
    <row r="69" spans="3:22" x14ac:dyDescent="0.25"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5"/>
      <c r="O69" s="5"/>
      <c r="P69" s="5"/>
      <c r="Q69" s="5"/>
      <c r="S69" s="6"/>
      <c r="V69" s="6"/>
    </row>
    <row r="70" spans="3:22" x14ac:dyDescent="0.25"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5"/>
      <c r="O70" s="5"/>
      <c r="P70" s="5"/>
      <c r="Q70" s="5"/>
      <c r="S70" s="6"/>
      <c r="V70" s="6"/>
    </row>
    <row r="71" spans="3:22" x14ac:dyDescent="0.25"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5"/>
      <c r="O71" s="5"/>
      <c r="P71" s="5"/>
      <c r="Q71" s="5"/>
      <c r="S71" s="6"/>
      <c r="V71" s="6"/>
    </row>
    <row r="72" spans="3:22" x14ac:dyDescent="0.25"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5"/>
      <c r="O72" s="5"/>
      <c r="P72" s="5"/>
      <c r="Q72" s="5"/>
      <c r="S72" s="6"/>
      <c r="V72" s="6"/>
    </row>
    <row r="73" spans="3:22" x14ac:dyDescent="0.25"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5"/>
      <c r="O73" s="5"/>
      <c r="P73" s="5"/>
      <c r="Q73" s="5"/>
      <c r="S73" s="6"/>
      <c r="V73" s="6"/>
    </row>
    <row r="74" spans="3:22" x14ac:dyDescent="0.25"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5"/>
      <c r="O74" s="5"/>
      <c r="P74" s="5"/>
      <c r="Q74" s="5"/>
      <c r="S74" s="6"/>
      <c r="V74" s="6"/>
    </row>
    <row r="75" spans="3:22" x14ac:dyDescent="0.25"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5"/>
      <c r="O75" s="5"/>
      <c r="P75" s="5"/>
      <c r="Q75" s="5"/>
      <c r="S75" s="6"/>
      <c r="V75" s="6"/>
    </row>
    <row r="76" spans="3:22" x14ac:dyDescent="0.25"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5"/>
      <c r="O76" s="5"/>
      <c r="P76" s="5"/>
      <c r="Q76" s="5"/>
      <c r="S76" s="6"/>
      <c r="V76" s="6"/>
    </row>
    <row r="77" spans="3:22" x14ac:dyDescent="0.25"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5"/>
      <c r="O77" s="5"/>
      <c r="P77" s="5"/>
      <c r="Q77" s="5"/>
      <c r="S77" s="6"/>
      <c r="V77" s="6"/>
    </row>
    <row r="78" spans="3:22" x14ac:dyDescent="0.25"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5"/>
      <c r="O78" s="5"/>
      <c r="P78" s="5"/>
      <c r="Q78" s="5"/>
      <c r="S78" s="6"/>
      <c r="V78" s="6"/>
    </row>
    <row r="79" spans="3:22" x14ac:dyDescent="0.25"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5"/>
      <c r="O79" s="5"/>
      <c r="P79" s="5"/>
      <c r="Q79" s="5"/>
      <c r="S79" s="6"/>
      <c r="V79" s="6"/>
    </row>
    <row r="80" spans="3:22" x14ac:dyDescent="0.25"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5"/>
      <c r="O80" s="5"/>
      <c r="P80" s="5"/>
      <c r="Q80" s="5"/>
      <c r="S80" s="6"/>
      <c r="V80" s="6"/>
    </row>
    <row r="81" spans="3:22" x14ac:dyDescent="0.25"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5"/>
      <c r="O81" s="5"/>
      <c r="P81" s="5"/>
      <c r="Q81" s="5"/>
      <c r="S81" s="6"/>
      <c r="V81" s="6"/>
    </row>
    <row r="82" spans="3:22" x14ac:dyDescent="0.25"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5"/>
      <c r="O82" s="5"/>
      <c r="P82" s="5"/>
      <c r="Q82" s="5"/>
      <c r="S82" s="6"/>
      <c r="V82" s="6"/>
    </row>
    <row r="83" spans="3:22" x14ac:dyDescent="0.25"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5"/>
      <c r="O83" s="5"/>
      <c r="P83" s="5"/>
      <c r="Q83" s="5"/>
      <c r="S83" s="6"/>
      <c r="V83" s="6"/>
    </row>
    <row r="84" spans="3:22" x14ac:dyDescent="0.25"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5"/>
      <c r="O84" s="5"/>
      <c r="P84" s="5"/>
      <c r="Q84" s="5"/>
      <c r="S84" s="6"/>
      <c r="V84" s="6"/>
    </row>
    <row r="85" spans="3:22" x14ac:dyDescent="0.25"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5"/>
      <c r="O85" s="5"/>
      <c r="P85" s="5"/>
      <c r="Q85" s="5"/>
      <c r="S85" s="6"/>
      <c r="V85" s="6"/>
    </row>
    <row r="86" spans="3:22" x14ac:dyDescent="0.25"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5"/>
      <c r="O86" s="5"/>
      <c r="P86" s="5"/>
      <c r="Q86" s="5"/>
      <c r="S86" s="6"/>
      <c r="V86" s="6"/>
    </row>
    <row r="87" spans="3:22" x14ac:dyDescent="0.25"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5"/>
      <c r="O87" s="5"/>
      <c r="P87" s="5"/>
      <c r="Q87" s="5"/>
      <c r="S87" s="6"/>
      <c r="V87" s="6"/>
    </row>
    <row r="88" spans="3:22" x14ac:dyDescent="0.25"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5"/>
      <c r="O88" s="5"/>
      <c r="P88" s="5"/>
      <c r="Q88" s="5"/>
      <c r="S88" s="6"/>
      <c r="V88" s="6"/>
    </row>
    <row r="89" spans="3:22" x14ac:dyDescent="0.25"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5"/>
      <c r="O89" s="5"/>
      <c r="P89" s="5"/>
      <c r="Q89" s="5"/>
      <c r="S89" s="6"/>
      <c r="V89" s="6"/>
    </row>
    <row r="90" spans="3:22" x14ac:dyDescent="0.25"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5"/>
      <c r="O90" s="5"/>
      <c r="P90" s="5"/>
      <c r="Q90" s="5"/>
      <c r="S90" s="6"/>
      <c r="V90" s="6"/>
    </row>
    <row r="91" spans="3:22" x14ac:dyDescent="0.25"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5"/>
      <c r="O91" s="5"/>
      <c r="P91" s="5"/>
      <c r="Q91" s="5"/>
      <c r="S91" s="6"/>
      <c r="V91" s="6"/>
    </row>
    <row r="92" spans="3:22" x14ac:dyDescent="0.25"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5"/>
      <c r="O92" s="5"/>
      <c r="P92" s="5"/>
      <c r="Q92" s="5"/>
      <c r="S92" s="6"/>
      <c r="V92" s="6"/>
    </row>
    <row r="93" spans="3:22" x14ac:dyDescent="0.25"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5"/>
      <c r="O93" s="5"/>
      <c r="P93" s="5"/>
      <c r="Q93" s="5"/>
      <c r="S93" s="6"/>
      <c r="V93" s="6"/>
    </row>
    <row r="94" spans="3:22" x14ac:dyDescent="0.25"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5"/>
      <c r="O94" s="5"/>
      <c r="P94" s="5"/>
      <c r="Q94" s="5"/>
      <c r="S94" s="6"/>
      <c r="V94" s="6"/>
    </row>
    <row r="95" spans="3:22" x14ac:dyDescent="0.25">
      <c r="C95" s="5"/>
      <c r="D95" s="5"/>
      <c r="E95" s="5"/>
      <c r="F95" s="5"/>
      <c r="G95" s="6"/>
      <c r="K95" s="6"/>
      <c r="L95" s="6"/>
      <c r="M95" s="6"/>
      <c r="N95" s="5"/>
      <c r="O95" s="5"/>
      <c r="P95" s="5"/>
      <c r="Q95" s="5"/>
      <c r="S95" s="6"/>
      <c r="V95" s="6"/>
    </row>
  </sheetData>
  <mergeCells count="2">
    <mergeCell ref="H7:J7"/>
    <mergeCell ref="H14:J14"/>
  </mergeCells>
  <pageMargins left="0.7" right="0.7" top="0.75" bottom="0.75" header="0.3" footer="0.3"/>
  <pageSetup paperSize="9" orientation="portrait" r:id="rId1"/>
  <ignoredErrors>
    <ignoredError sqref="N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2020-01-23T11:22:50Z</dcterms:modified>
</cp:coreProperties>
</file>