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dc19w\Desktop\XAI_Vehicle-Classification_Results-master\XAI_Vehicle-Classification_Results-master\Evaluations\"/>
    </mc:Choice>
  </mc:AlternateContent>
  <xr:revisionPtr revIDLastSave="0" documentId="13_ncr:1_{AF411B51-6124-44E5-91E4-82466C976D80}" xr6:coauthVersionLast="47" xr6:coauthVersionMax="47" xr10:uidLastSave="{00000000-0000-0000-0000-000000000000}"/>
  <bookViews>
    <workbookView xWindow="38280" yWindow="-3060" windowWidth="38640" windowHeight="21240" activeTab="2" xr2:uid="{CB87E0D3-3FBD-4221-89EA-50C9B0573A97}"/>
  </bookViews>
  <sheets>
    <sheet name="CompCars_sv_original" sheetId="1" r:id="rId1"/>
    <sheet name="CompCars_web" sheetId="2" r:id="rId2"/>
    <sheet name="CompCars_Col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3" l="1"/>
  <c r="I24" i="3"/>
  <c r="I25" i="3"/>
  <c r="H23" i="3"/>
  <c r="H24" i="3"/>
  <c r="H25" i="3"/>
  <c r="I16" i="3"/>
  <c r="I17" i="3"/>
  <c r="I18" i="3"/>
  <c r="H18" i="3"/>
  <c r="H16" i="3"/>
  <c r="H17" i="3"/>
  <c r="I11" i="3"/>
  <c r="I9" i="3"/>
  <c r="I10" i="3"/>
  <c r="H9" i="3"/>
  <c r="H10" i="3"/>
  <c r="H11" i="3"/>
  <c r="I18" i="2"/>
  <c r="I19" i="2"/>
  <c r="H18" i="2"/>
  <c r="H19" i="2"/>
  <c r="I13" i="2"/>
  <c r="I14" i="2"/>
  <c r="H13" i="2"/>
  <c r="H14" i="2"/>
  <c r="I8" i="2"/>
  <c r="I9" i="2"/>
  <c r="H8" i="2"/>
  <c r="H9" i="2"/>
  <c r="I26" i="1"/>
  <c r="I27" i="1"/>
  <c r="I28" i="1"/>
  <c r="H26" i="1"/>
  <c r="H27" i="1"/>
  <c r="H28" i="1"/>
  <c r="I19" i="1"/>
  <c r="I20" i="1"/>
  <c r="I21" i="1"/>
  <c r="H19" i="1"/>
  <c r="H20" i="1"/>
  <c r="H21" i="1"/>
  <c r="I12" i="1"/>
  <c r="I13" i="1"/>
  <c r="I14" i="1"/>
  <c r="H12" i="1"/>
  <c r="H13" i="1"/>
  <c r="H14" i="1"/>
  <c r="H11" i="1"/>
  <c r="I16" i="2"/>
  <c r="I17" i="2"/>
  <c r="H17" i="2"/>
  <c r="H16" i="2"/>
  <c r="I15" i="2"/>
  <c r="H15" i="2"/>
  <c r="I11" i="2"/>
  <c r="I12" i="2"/>
  <c r="L12" i="2" s="1"/>
  <c r="N12" i="2" s="1"/>
  <c r="H11" i="2"/>
  <c r="H12" i="2"/>
  <c r="I10" i="2"/>
  <c r="L10" i="2" s="1"/>
  <c r="N10" i="2" s="1"/>
  <c r="H10" i="2"/>
  <c r="K10" i="2" s="1"/>
  <c r="M10" i="2" s="1"/>
  <c r="I7" i="2"/>
  <c r="I6" i="2"/>
  <c r="H6" i="2"/>
  <c r="H7" i="2"/>
  <c r="K7" i="2" s="1"/>
  <c r="M7" i="2" s="1"/>
  <c r="I5" i="2"/>
  <c r="L5" i="2" s="1"/>
  <c r="N5" i="2" s="1"/>
  <c r="H5" i="2"/>
  <c r="J17" i="2"/>
  <c r="J12" i="2"/>
  <c r="J7" i="2"/>
  <c r="J16" i="2"/>
  <c r="J11" i="2"/>
  <c r="J6" i="2"/>
  <c r="I22" i="3"/>
  <c r="I20" i="3"/>
  <c r="I21" i="3"/>
  <c r="H20" i="3"/>
  <c r="H21" i="3"/>
  <c r="H22" i="3"/>
  <c r="I19" i="3"/>
  <c r="L19" i="3" s="1"/>
  <c r="N19" i="3" s="1"/>
  <c r="H19" i="3"/>
  <c r="K19" i="3" s="1"/>
  <c r="M19" i="3" s="1"/>
  <c r="I13" i="3"/>
  <c r="L13" i="3" s="1"/>
  <c r="N13" i="3" s="1"/>
  <c r="I14" i="3"/>
  <c r="I15" i="3"/>
  <c r="H13" i="3"/>
  <c r="H14" i="3"/>
  <c r="H15" i="3"/>
  <c r="I12" i="3"/>
  <c r="L12" i="3" s="1"/>
  <c r="N12" i="3" s="1"/>
  <c r="H12" i="3"/>
  <c r="K12" i="3" s="1"/>
  <c r="M12" i="3" s="1"/>
  <c r="I6" i="3"/>
  <c r="I7" i="3"/>
  <c r="I8" i="3"/>
  <c r="H6" i="3"/>
  <c r="H7" i="3"/>
  <c r="H8" i="3"/>
  <c r="I5" i="3"/>
  <c r="H5" i="3"/>
  <c r="K5" i="3" s="1"/>
  <c r="M5" i="3" s="1"/>
  <c r="J22" i="3"/>
  <c r="K22" i="3" s="1"/>
  <c r="J21" i="3"/>
  <c r="J20" i="3"/>
  <c r="J15" i="3"/>
  <c r="J14" i="3"/>
  <c r="J13" i="3"/>
  <c r="J8" i="3"/>
  <c r="J7" i="3"/>
  <c r="K7" i="3" s="1"/>
  <c r="J6" i="3"/>
  <c r="J25" i="1"/>
  <c r="J24" i="1"/>
  <c r="J23" i="1"/>
  <c r="J18" i="1"/>
  <c r="J17" i="1"/>
  <c r="J16" i="1"/>
  <c r="J11" i="1"/>
  <c r="J10" i="1"/>
  <c r="J9" i="1"/>
  <c r="I7" i="1"/>
  <c r="I6" i="1"/>
  <c r="I5" i="1"/>
  <c r="H7" i="1"/>
  <c r="H6" i="1"/>
  <c r="H5" i="1"/>
  <c r="I23" i="1"/>
  <c r="I24" i="1"/>
  <c r="I25" i="1"/>
  <c r="H23" i="1"/>
  <c r="K23" i="1" s="1"/>
  <c r="H24" i="1"/>
  <c r="K24" i="1" s="1"/>
  <c r="H25" i="1"/>
  <c r="H22" i="1"/>
  <c r="K22" i="1" s="1"/>
  <c r="I22" i="1"/>
  <c r="I16" i="1"/>
  <c r="I17" i="1"/>
  <c r="I18" i="1"/>
  <c r="H16" i="1"/>
  <c r="H17" i="1"/>
  <c r="H18" i="1"/>
  <c r="I15" i="1"/>
  <c r="H15" i="1"/>
  <c r="I9" i="1"/>
  <c r="I10" i="1"/>
  <c r="I11" i="1"/>
  <c r="H10" i="1"/>
  <c r="H9" i="1"/>
  <c r="I8" i="1"/>
  <c r="L8" i="1" s="1"/>
  <c r="N8" i="1" s="1"/>
  <c r="H8" i="1"/>
  <c r="K8" i="1" s="1"/>
  <c r="M8" i="1" s="1"/>
  <c r="K6" i="3" l="1"/>
  <c r="M6" i="3" s="1"/>
  <c r="K8" i="3"/>
  <c r="M8" i="3" s="1"/>
  <c r="K15" i="3"/>
  <c r="M15" i="3" s="1"/>
  <c r="K14" i="3"/>
  <c r="M14" i="3" s="1"/>
  <c r="K20" i="3"/>
  <c r="M20" i="3" s="1"/>
  <c r="L21" i="3"/>
  <c r="N21" i="3" s="1"/>
  <c r="L18" i="1"/>
  <c r="N18" i="1" s="1"/>
  <c r="K16" i="1"/>
  <c r="L17" i="1"/>
  <c r="N17" i="1" s="1"/>
  <c r="K17" i="1"/>
  <c r="M17" i="1" s="1"/>
  <c r="K9" i="1"/>
  <c r="M9" i="1" s="1"/>
  <c r="K25" i="1"/>
  <c r="M25" i="1" s="1"/>
  <c r="K11" i="1"/>
  <c r="M11" i="1" s="1"/>
  <c r="M22" i="1"/>
  <c r="K15" i="1"/>
  <c r="M15" i="1" s="1"/>
  <c r="K10" i="1"/>
  <c r="M10" i="1" s="1"/>
  <c r="M16" i="1"/>
  <c r="L16" i="1"/>
  <c r="N16" i="1" s="1"/>
  <c r="M24" i="1"/>
  <c r="L15" i="1"/>
  <c r="N15" i="1" s="1"/>
  <c r="M23" i="1"/>
  <c r="L25" i="1"/>
  <c r="N25" i="1" s="1"/>
  <c r="L11" i="1"/>
  <c r="N11" i="1" s="1"/>
  <c r="L24" i="1"/>
  <c r="N24" i="1" s="1"/>
  <c r="L10" i="1"/>
  <c r="N10" i="1" s="1"/>
  <c r="K18" i="1"/>
  <c r="M18" i="1" s="1"/>
  <c r="L23" i="1"/>
  <c r="N23" i="1" s="1"/>
  <c r="L9" i="1"/>
  <c r="N9" i="1" s="1"/>
  <c r="L22" i="1"/>
  <c r="N22" i="1" s="1"/>
  <c r="L17" i="2"/>
  <c r="N17" i="2" s="1"/>
  <c r="L11" i="2"/>
  <c r="N11" i="2" s="1"/>
  <c r="L16" i="2"/>
  <c r="N16" i="2" s="1"/>
  <c r="K11" i="2"/>
  <c r="M11" i="2" s="1"/>
  <c r="K12" i="2"/>
  <c r="M12" i="2" s="1"/>
  <c r="K17" i="2"/>
  <c r="M17" i="2" s="1"/>
  <c r="K16" i="2"/>
  <c r="M16" i="2" s="1"/>
  <c r="K15" i="2"/>
  <c r="M15" i="2" s="1"/>
  <c r="K6" i="2"/>
  <c r="M6" i="2" s="1"/>
  <c r="L7" i="2"/>
  <c r="N7" i="2" s="1"/>
  <c r="L15" i="2"/>
  <c r="N15" i="2" s="1"/>
  <c r="K5" i="2"/>
  <c r="M5" i="2" s="1"/>
  <c r="L6" i="2"/>
  <c r="N6" i="2" s="1"/>
  <c r="L7" i="3"/>
  <c r="N7" i="3" s="1"/>
  <c r="L6" i="3"/>
  <c r="N6" i="3" s="1"/>
  <c r="L20" i="3"/>
  <c r="N20" i="3" s="1"/>
  <c r="L8" i="3"/>
  <c r="N8" i="3" s="1"/>
  <c r="L15" i="3"/>
  <c r="N15" i="3" s="1"/>
  <c r="M22" i="3"/>
  <c r="M7" i="3"/>
  <c r="L5" i="3"/>
  <c r="N5" i="3" s="1"/>
  <c r="K13" i="3"/>
  <c r="M13" i="3" s="1"/>
  <c r="L14" i="3"/>
  <c r="N14" i="3" s="1"/>
  <c r="K21" i="3"/>
  <c r="M21" i="3" s="1"/>
  <c r="L22" i="3"/>
  <c r="N22" i="3" s="1"/>
</calcChain>
</file>

<file path=xl/sharedStrings.xml><?xml version="1.0" encoding="utf-8"?>
<sst xmlns="http://schemas.openxmlformats.org/spreadsheetml/2006/main" count="111" uniqueCount="56">
  <si>
    <t>precision</t>
  </si>
  <si>
    <t>recall</t>
  </si>
  <si>
    <t>f1_score</t>
  </si>
  <si>
    <t>support</t>
  </si>
  <si>
    <t>accuracy_top-1</t>
  </si>
  <si>
    <t>accuracy_top-5</t>
  </si>
  <si>
    <t>CompCars_sv_original</t>
  </si>
  <si>
    <t>ResNet
Standard</t>
  </si>
  <si>
    <t>SwinBase
Standard</t>
  </si>
  <si>
    <t>SwinSmall
Standard</t>
  </si>
  <si>
    <t>CompCars_web</t>
  </si>
  <si>
    <t>Diff Top-1</t>
  </si>
  <si>
    <t>Diff Top-5</t>
  </si>
  <si>
    <t>ResNet
Cross Eval Web</t>
  </si>
  <si>
    <t>SwinSmall
Cross Eval Web</t>
  </si>
  <si>
    <t>SwinBase
Cross Eval Web</t>
  </si>
  <si>
    <t>ResNet
blurred
Background</t>
  </si>
  <si>
    <t>ResNet
blurred
Background, Hood, FrontBumper</t>
  </si>
  <si>
    <t>ResNet
blurred
FrontGlass, Hood, FrontBumper</t>
  </si>
  <si>
    <t>ResNet
blurred
FrontLeftLight, Hood, FrontBumper</t>
  </si>
  <si>
    <t>SwinBase
blurred
Background</t>
  </si>
  <si>
    <t>SwinBase
blurred
Background, Hood, FrontBumper</t>
  </si>
  <si>
    <t>SwinBase
blurred
FrontGlass, Hood, FrontBumper</t>
  </si>
  <si>
    <t>SwinSmall
blurred
FrontLeftLight, Hood, FrontBumper</t>
  </si>
  <si>
    <t>SwinSmall
blurred
Background</t>
  </si>
  <si>
    <t>SwinBase
blurred
FrontLeftLight, Hood, FrontBumper</t>
  </si>
  <si>
    <t>SwinSmall
blurred
Background, Hood, FrontBumper</t>
  </si>
  <si>
    <t>SwinSmall
blurred
FrontGlass, Hood, FrontBumper</t>
  </si>
  <si>
    <t>Affected Area %</t>
  </si>
  <si>
    <t>Rel Loss Top-1
w.r.t area</t>
  </si>
  <si>
    <t>Rel Loss Top-5
w.r.t area</t>
  </si>
  <si>
    <t>Rescaled Loss Top-1
w.r.t area</t>
  </si>
  <si>
    <t>Rescaled Loss Top-5
w.r.t area</t>
  </si>
  <si>
    <t>CompCars_sv_color</t>
  </si>
  <si>
    <t>ResNet 
blurred
BackBumper, Background, FrontBumper</t>
  </si>
  <si>
    <t>SwinBase 
blurred
BackBumper, Background, FrontBumper</t>
  </si>
  <si>
    <t>ResNet
retrained
Background, Hood, FrontBumper</t>
  </si>
  <si>
    <t>ResNet 
retrained
BackBumper, Background, FrontBumper</t>
  </si>
  <si>
    <t>SwinBase
retrained
Background, Hood, FrontBumper</t>
  </si>
  <si>
    <t>SwinBase 
retrained
BackBumper, Background, FrontBumper</t>
  </si>
  <si>
    <t>SwinSmall
retrained
Background, Hood, FrontBumper</t>
  </si>
  <si>
    <t>ResNet
retrained
FrontGlass, Hood, FrontBumper</t>
  </si>
  <si>
    <t>ResNet
retrained
FrontLeftLight, Hood, FrontBumper</t>
  </si>
  <si>
    <t>SwinBase
retrained
FrontGlass, Hood, FrontBumper</t>
  </si>
  <si>
    <t>SwinBase
retrained
FrontLeftLight, Hood, FrontBumper</t>
  </si>
  <si>
    <t>SwinSmall
retrained
FrontGlass, Hood, FrontBumper</t>
  </si>
  <si>
    <t>SwinSmall
retrained
FrontLeftLight, Hood, FrontBumper</t>
  </si>
  <si>
    <t>ResNet
trained
Background, Hood, FrontBumper</t>
  </si>
  <si>
    <t>ResNet
trained
FrontGlass, Hood, FrontBumper</t>
  </si>
  <si>
    <t>ResNet
trained
FrontLeftLight, Hood, FrontBumper</t>
  </si>
  <si>
    <t>SwinBase
trained
Background, Hood, FrontBumper</t>
  </si>
  <si>
    <t>SwinBase
trained
FrontGlass, Hood, FrontBumper</t>
  </si>
  <si>
    <t>SwinBase
trained
FrontLeftLight, Hood, FrontBumper</t>
  </si>
  <si>
    <t>SwinSmall
trained
Background, Hood, FrontBumper</t>
  </si>
  <si>
    <t>SwinSmall
trained
FrontGlass, Hood, FrontBumper</t>
  </si>
  <si>
    <t>SwinSmall
trained
FrontLeftLight, Hood, FrontBumper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</si>
</sst>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05F2-B3FF-484E-BB3D-E30E9AFAAD66}">
  <dimension ref="A1:N46"/>
  <sheetViews>
    <sheetView topLeftCell="A16" workbookViewId="0">
      <selection activeCell="G27" sqref="G27"/>
    </sheetView>
  </sheetViews>
  <sheetFormatPr baseColWidth="10" defaultColWidth="9.140625" defaultRowHeight="15" x14ac:dyDescent="0.25"/>
  <cols>
    <col min="1" max="1" width="31.5703125" customWidth="1"/>
    <col min="2" max="4" width="12" bestFit="1" customWidth="1"/>
    <col min="5" max="5" width="7.85546875" bestFit="1" customWidth="1"/>
    <col min="6" max="6" width="14.28515625" bestFit="1" customWidth="1"/>
    <col min="7" max="7" width="14.140625" bestFit="1" customWidth="1"/>
    <col min="8" max="9" width="12" bestFit="1" customWidth="1"/>
    <col min="10" max="10" width="15.28515625" bestFit="1" customWidth="1"/>
    <col min="11" max="11" width="23.28515625" bestFit="1" customWidth="1"/>
    <col min="12" max="12" width="15" customWidth="1"/>
    <col min="13" max="13" width="20.140625" customWidth="1"/>
    <col min="14" max="14" width="21.5703125" customWidth="1"/>
  </cols>
  <sheetData>
    <row r="1" spans="1:14" ht="30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28</v>
      </c>
      <c r="K1" s="6" t="s">
        <v>29</v>
      </c>
      <c r="L1" s="6" t="s">
        <v>30</v>
      </c>
      <c r="M1" s="6" t="s">
        <v>31</v>
      </c>
      <c r="N1" s="6" t="s">
        <v>32</v>
      </c>
    </row>
    <row r="2" spans="1:14" ht="30" x14ac:dyDescent="0.25">
      <c r="A2" s="3" t="s">
        <v>7</v>
      </c>
      <c r="B2" s="2">
        <v>98.819128079652941</v>
      </c>
      <c r="C2" s="2">
        <v>98.468238513059546</v>
      </c>
      <c r="D2" s="2">
        <v>98.584939724261844</v>
      </c>
      <c r="E2" s="2">
        <v>13333</v>
      </c>
      <c r="F2" s="2">
        <v>98.859970092773438</v>
      </c>
      <c r="G2" s="2">
        <v>99.819992065429688</v>
      </c>
      <c r="H2" s="2"/>
      <c r="I2" s="2"/>
    </row>
    <row r="3" spans="1:14" ht="30" x14ac:dyDescent="0.25">
      <c r="A3" s="3" t="s">
        <v>8</v>
      </c>
      <c r="B3" s="2">
        <v>97.873309483778016</v>
      </c>
      <c r="C3" s="2">
        <v>96.732577351229523</v>
      </c>
      <c r="D3" s="2">
        <v>97.160312061012675</v>
      </c>
      <c r="E3" s="2">
        <v>13333</v>
      </c>
      <c r="F3" s="2">
        <v>97.824943542480469</v>
      </c>
      <c r="G3" s="2">
        <v>99.572486877441406</v>
      </c>
      <c r="H3" s="2"/>
      <c r="I3" s="2"/>
    </row>
    <row r="4" spans="1:14" ht="30" x14ac:dyDescent="0.25">
      <c r="A4" s="3" t="s">
        <v>9</v>
      </c>
      <c r="B4" s="2">
        <v>98.693306226885326</v>
      </c>
      <c r="C4" s="2">
        <v>97.71719541756282</v>
      </c>
      <c r="D4" s="2">
        <v>98.015427912472745</v>
      </c>
      <c r="E4" s="2">
        <v>13333</v>
      </c>
      <c r="F4" s="2">
        <v>98.454963684082031</v>
      </c>
      <c r="G4" s="2">
        <v>99.692489624023438</v>
      </c>
      <c r="H4" s="2"/>
      <c r="I4" s="2"/>
    </row>
    <row r="5" spans="1:14" ht="30" x14ac:dyDescent="0.25">
      <c r="A5" s="3" t="s">
        <v>13</v>
      </c>
      <c r="B5" s="2">
        <v>34.648935421094897</v>
      </c>
      <c r="C5" s="2">
        <v>6.3522917623571296</v>
      </c>
      <c r="D5" s="2">
        <v>8.4584863307629696</v>
      </c>
      <c r="E5" s="2">
        <v>6834</v>
      </c>
      <c r="F5" s="2">
        <v>10.0087795257568</v>
      </c>
      <c r="G5" s="2">
        <v>17.486099243163999</v>
      </c>
      <c r="H5" s="2">
        <f t="shared" ref="H5:I7" si="0">F2-F5</f>
        <v>88.85119056701663</v>
      </c>
      <c r="I5" s="2">
        <f t="shared" si="0"/>
        <v>82.333892822265682</v>
      </c>
    </row>
    <row r="6" spans="1:14" s="4" customFormat="1" ht="30" x14ac:dyDescent="0.25">
      <c r="A6" s="5" t="s">
        <v>15</v>
      </c>
      <c r="B6" s="2">
        <v>24.4533965388163</v>
      </c>
      <c r="C6" s="2">
        <v>5.2322999596234903</v>
      </c>
      <c r="D6" s="2">
        <v>6.1820845367155002</v>
      </c>
      <c r="E6" s="2">
        <v>6834</v>
      </c>
      <c r="F6" s="2">
        <v>8.3113842010497994</v>
      </c>
      <c r="G6" s="2">
        <v>19.944395065307599</v>
      </c>
      <c r="H6" s="2">
        <f t="shared" si="0"/>
        <v>89.513559341430664</v>
      </c>
      <c r="I6" s="2">
        <f t="shared" si="0"/>
        <v>79.628091812133803</v>
      </c>
    </row>
    <row r="7" spans="1:14" ht="30" x14ac:dyDescent="0.25">
      <c r="A7" s="5" t="s">
        <v>14</v>
      </c>
      <c r="B7" s="2">
        <v>32.7352203136155</v>
      </c>
      <c r="C7" s="2">
        <v>7.8003735096911297</v>
      </c>
      <c r="D7" s="2">
        <v>9.6151819992361496</v>
      </c>
      <c r="E7" s="2">
        <v>6834</v>
      </c>
      <c r="F7" s="2">
        <v>12.247585296630801</v>
      </c>
      <c r="G7" s="2">
        <v>23.983026504516602</v>
      </c>
      <c r="H7" s="2">
        <f t="shared" si="0"/>
        <v>86.207378387451229</v>
      </c>
      <c r="I7" s="2">
        <f t="shared" si="0"/>
        <v>75.709463119506836</v>
      </c>
    </row>
    <row r="8" spans="1:14" ht="45" x14ac:dyDescent="0.25">
      <c r="A8" s="3" t="s">
        <v>16</v>
      </c>
      <c r="B8" s="2">
        <v>89.853522068408338</v>
      </c>
      <c r="C8" s="2">
        <v>80.622879610326393</v>
      </c>
      <c r="D8" s="2">
        <v>83.052879005952576</v>
      </c>
      <c r="E8" s="2">
        <v>13333</v>
      </c>
      <c r="F8" s="2">
        <v>81.27203369140625</v>
      </c>
      <c r="G8" s="2">
        <v>87.264678955078125</v>
      </c>
      <c r="H8" s="2">
        <f>$F$2-F8</f>
        <v>17.587936401367188</v>
      </c>
      <c r="I8" s="2">
        <f>$G$2-G8</f>
        <v>12.555313110351563</v>
      </c>
      <c r="J8" s="2">
        <v>33.700000000000003</v>
      </c>
      <c r="K8" s="2">
        <f>H8/J8</f>
        <v>0.52189722259249816</v>
      </c>
      <c r="L8" s="2">
        <f>I8/J8</f>
        <v>0.37256121989173774</v>
      </c>
      <c r="M8" s="2">
        <f>H8*K8</f>
        <v>9.1790951590070318</v>
      </c>
      <c r="N8" s="2">
        <f>I8*L8</f>
        <v>4.677622768515306</v>
      </c>
    </row>
    <row r="9" spans="1:14" ht="45" x14ac:dyDescent="0.25">
      <c r="A9" s="3" t="s">
        <v>17</v>
      </c>
      <c r="B9" s="2">
        <v>22.19966682496732</v>
      </c>
      <c r="C9" s="2">
        <v>7.0603570188014642</v>
      </c>
      <c r="D9" s="2">
        <v>6.7343325238721201</v>
      </c>
      <c r="E9" s="2">
        <v>13333</v>
      </c>
      <c r="F9" s="2">
        <v>8.9177227020263672</v>
      </c>
      <c r="G9" s="2">
        <v>23.738094329833981</v>
      </c>
      <c r="H9" s="2">
        <f>$F$2-F9</f>
        <v>89.94224739074707</v>
      </c>
      <c r="I9" s="2">
        <f t="shared" ref="I9:I14" si="1">$G$2-G9</f>
        <v>76.081897735595703</v>
      </c>
      <c r="J9" s="2">
        <f>33.7+15.1+22.9</f>
        <v>71.7</v>
      </c>
      <c r="K9" s="2">
        <f>H9/J9</f>
        <v>1.2544246498012144</v>
      </c>
      <c r="L9" s="2">
        <f t="shared" ref="L9:L25" si="2">I9/J9</f>
        <v>1.0611143338297866</v>
      </c>
      <c r="M9" s="2">
        <f t="shared" ref="M9:M25" si="3">H9*K9</f>
        <v>112.82577218547208</v>
      </c>
      <c r="N9" s="2">
        <f t="shared" ref="N9:N25" si="4">I9*L9</f>
        <v>80.731592232212577</v>
      </c>
    </row>
    <row r="10" spans="1:14" ht="45" x14ac:dyDescent="0.25">
      <c r="A10" s="3" t="s">
        <v>18</v>
      </c>
      <c r="B10" s="2">
        <v>57.992005312608512</v>
      </c>
      <c r="C10" s="2">
        <v>20.070901601415589</v>
      </c>
      <c r="D10" s="2">
        <v>20.441719537800971</v>
      </c>
      <c r="E10" s="2">
        <v>13333</v>
      </c>
      <c r="F10" s="2">
        <v>20.828020095825199</v>
      </c>
      <c r="G10" s="2">
        <v>35.040874481201172</v>
      </c>
      <c r="H10" s="2">
        <f>$F$2-F10</f>
        <v>78.031949996948242</v>
      </c>
      <c r="I10" s="2">
        <f t="shared" si="1"/>
        <v>64.779117584228516</v>
      </c>
      <c r="J10" s="2">
        <f>19.4+15.1+22.9</f>
        <v>57.4</v>
      </c>
      <c r="K10" s="2">
        <f t="shared" ref="K10:K25" si="5">H10/J10</f>
        <v>1.3594416375774956</v>
      </c>
      <c r="L10" s="2">
        <f t="shared" si="2"/>
        <v>1.1285560554743643</v>
      </c>
      <c r="M10" s="2">
        <f t="shared" si="3"/>
        <v>106.07988188721657</v>
      </c>
      <c r="N10" s="2">
        <f t="shared" si="4"/>
        <v>73.106865417966972</v>
      </c>
    </row>
    <row r="11" spans="1:14" ht="60" x14ac:dyDescent="0.25">
      <c r="A11" s="5" t="s">
        <v>19</v>
      </c>
      <c r="B11" s="2">
        <v>69.737129328459517</v>
      </c>
      <c r="C11" s="2">
        <v>35.564351296282688</v>
      </c>
      <c r="D11" s="2">
        <v>37.626226643998052</v>
      </c>
      <c r="E11" s="2">
        <v>13333</v>
      </c>
      <c r="F11" s="2">
        <v>37.200931549072273</v>
      </c>
      <c r="G11" s="2">
        <v>61.569038391113281</v>
      </c>
      <c r="H11" s="2">
        <f>$F$2-F11</f>
        <v>61.659038543701165</v>
      </c>
      <c r="I11" s="2">
        <f t="shared" si="1"/>
        <v>38.250953674316406</v>
      </c>
      <c r="J11" s="2">
        <f>1.5+15.1+22.9</f>
        <v>39.5</v>
      </c>
      <c r="K11" s="2">
        <f t="shared" si="5"/>
        <v>1.5609883175620547</v>
      </c>
      <c r="L11" s="2">
        <f t="shared" si="2"/>
        <v>0.96837857403332672</v>
      </c>
      <c r="M11" s="2">
        <f t="shared" si="3"/>
        <v>96.249038838825967</v>
      </c>
      <c r="N11" s="2">
        <f t="shared" si="4"/>
        <v>37.041403974549361</v>
      </c>
    </row>
    <row r="12" spans="1:14" ht="45" x14ac:dyDescent="0.25">
      <c r="A12" s="5" t="s">
        <v>36</v>
      </c>
      <c r="B12" s="2">
        <v>97.851622870222442</v>
      </c>
      <c r="C12" s="2">
        <v>97.101460145074952</v>
      </c>
      <c r="D12" s="2">
        <v>97.346552739891067</v>
      </c>
      <c r="E12" s="2">
        <v>13333</v>
      </c>
      <c r="F12" s="2">
        <v>97.877449035644531</v>
      </c>
      <c r="G12" s="2">
        <v>99.707489013671875</v>
      </c>
      <c r="H12" s="2">
        <f t="shared" ref="H12:H14" si="6">$F$2-F12</f>
        <v>0.98252105712890625</v>
      </c>
      <c r="I12" s="2">
        <f t="shared" si="1"/>
        <v>0.1125030517578125</v>
      </c>
      <c r="J12" s="2"/>
      <c r="K12" s="2"/>
      <c r="L12" s="2"/>
      <c r="M12" s="2"/>
      <c r="N12" s="2"/>
    </row>
    <row r="13" spans="1:14" ht="45" x14ac:dyDescent="0.25">
      <c r="A13" s="5" t="s">
        <v>41</v>
      </c>
      <c r="B13" s="2"/>
      <c r="C13" s="2"/>
      <c r="D13" s="2"/>
      <c r="E13" s="2"/>
      <c r="F13" s="2"/>
      <c r="G13" s="2"/>
      <c r="H13" s="2">
        <f t="shared" si="6"/>
        <v>98.859970092773438</v>
      </c>
      <c r="I13" s="2">
        <f t="shared" si="1"/>
        <v>99.819992065429688</v>
      </c>
      <c r="J13" s="2"/>
      <c r="K13" s="2"/>
      <c r="L13" s="2"/>
      <c r="M13" s="2"/>
      <c r="N13" s="2"/>
    </row>
    <row r="14" spans="1:14" ht="60" x14ac:dyDescent="0.25">
      <c r="A14" s="5" t="s">
        <v>42</v>
      </c>
      <c r="B14" s="2">
        <v>59.887843268794597</v>
      </c>
      <c r="C14" s="2">
        <v>35.400557824193932</v>
      </c>
      <c r="D14" s="2">
        <v>33.756924953767992</v>
      </c>
      <c r="E14" s="2">
        <v>13333</v>
      </c>
      <c r="F14" s="2">
        <v>38.385959625244141</v>
      </c>
      <c r="G14" s="2">
        <v>60.586513519287109</v>
      </c>
      <c r="H14" s="2">
        <f t="shared" si="6"/>
        <v>60.474010467529297</v>
      </c>
      <c r="I14" s="2">
        <f t="shared" si="1"/>
        <v>39.233478546142578</v>
      </c>
      <c r="J14" s="2"/>
      <c r="K14" s="2"/>
      <c r="L14" s="2"/>
      <c r="M14" s="2"/>
      <c r="N14" s="2"/>
    </row>
    <row r="15" spans="1:14" ht="45" x14ac:dyDescent="0.25">
      <c r="A15" s="3" t="s">
        <v>20</v>
      </c>
      <c r="B15" s="2">
        <v>84.564286601934981</v>
      </c>
      <c r="C15" s="2">
        <v>74.094246853784682</v>
      </c>
      <c r="D15" s="2">
        <v>75.967045493994078</v>
      </c>
      <c r="E15" s="2">
        <v>13333</v>
      </c>
      <c r="F15" s="2">
        <v>75.976898193359375</v>
      </c>
      <c r="G15" s="2">
        <v>86.634666442871094</v>
      </c>
      <c r="H15" s="2">
        <f>$F$3-F15</f>
        <v>21.848045349121094</v>
      </c>
      <c r="I15" s="2">
        <f>$G$3-G15</f>
        <v>12.937820434570313</v>
      </c>
      <c r="J15" s="2">
        <v>33.700000000000003</v>
      </c>
      <c r="K15" s="2">
        <f t="shared" si="5"/>
        <v>0.64830995101249533</v>
      </c>
      <c r="L15" s="2">
        <f t="shared" si="2"/>
        <v>0.38391158559555821</v>
      </c>
      <c r="M15" s="2">
        <f t="shared" si="3"/>
        <v>14.164305210007473</v>
      </c>
      <c r="N15" s="2">
        <f t="shared" si="4"/>
        <v>4.9669791571865023</v>
      </c>
    </row>
    <row r="16" spans="1:14" ht="45" x14ac:dyDescent="0.25">
      <c r="A16" s="3" t="s">
        <v>21</v>
      </c>
      <c r="B16" s="2">
        <v>24.377266329404499</v>
      </c>
      <c r="C16" s="2">
        <v>11.952531279838</v>
      </c>
      <c r="D16" s="2">
        <v>10.414517583978011</v>
      </c>
      <c r="E16" s="2">
        <v>13333</v>
      </c>
      <c r="F16" s="2">
        <v>14.13785362243652</v>
      </c>
      <c r="G16" s="2">
        <v>31.665792465209961</v>
      </c>
      <c r="H16" s="2">
        <f t="shared" ref="H16:H21" si="7">$F$3-F16</f>
        <v>83.687089920043945</v>
      </c>
      <c r="I16" s="2">
        <f t="shared" ref="I16:I21" si="8">$G$3-G16</f>
        <v>67.906694412231445</v>
      </c>
      <c r="J16" s="2">
        <f>33.7+15.1+22.9</f>
        <v>71.7</v>
      </c>
      <c r="K16" s="2">
        <f t="shared" si="5"/>
        <v>1.1671839598332487</v>
      </c>
      <c r="L16" s="2">
        <f t="shared" si="2"/>
        <v>0.94709476167686812</v>
      </c>
      <c r="M16" s="2">
        <f t="shared" si="3"/>
        <v>97.678228999798051</v>
      </c>
      <c r="N16" s="2">
        <f t="shared" si="4"/>
        <v>64.314074560616248</v>
      </c>
    </row>
    <row r="17" spans="1:14" ht="45" x14ac:dyDescent="0.25">
      <c r="A17" s="3" t="s">
        <v>22</v>
      </c>
      <c r="B17" s="2">
        <v>57.827581133396073</v>
      </c>
      <c r="C17" s="2">
        <v>29.974682253460308</v>
      </c>
      <c r="D17" s="2">
        <v>31.261050317368969</v>
      </c>
      <c r="E17" s="2">
        <v>13333</v>
      </c>
      <c r="F17" s="2">
        <v>32.888320922851563</v>
      </c>
      <c r="G17" s="2">
        <v>54.443862915039063</v>
      </c>
      <c r="H17" s="2">
        <f t="shared" si="7"/>
        <v>64.936622619628906</v>
      </c>
      <c r="I17" s="2">
        <f t="shared" si="8"/>
        <v>45.128623962402344</v>
      </c>
      <c r="J17" s="2">
        <f>19.4+15.1+22.9</f>
        <v>57.4</v>
      </c>
      <c r="K17" s="2">
        <f t="shared" si="5"/>
        <v>1.1313000456381344</v>
      </c>
      <c r="L17" s="2">
        <f t="shared" si="2"/>
        <v>0.78621296101746241</v>
      </c>
      <c r="M17" s="2">
        <f t="shared" si="3"/>
        <v>73.462804133172483</v>
      </c>
      <c r="N17" s="2">
        <f t="shared" si="4"/>
        <v>35.48070907212395</v>
      </c>
    </row>
    <row r="18" spans="1:14" ht="60" x14ac:dyDescent="0.25">
      <c r="A18" s="3" t="s">
        <v>25</v>
      </c>
      <c r="B18" s="2">
        <v>66.935776698019282</v>
      </c>
      <c r="C18" s="2">
        <v>43.672758879312923</v>
      </c>
      <c r="D18" s="2">
        <v>45.129246612447247</v>
      </c>
      <c r="E18" s="2">
        <v>13333</v>
      </c>
      <c r="F18" s="2">
        <v>46.621166229248047</v>
      </c>
      <c r="G18" s="2">
        <v>69.376731872558594</v>
      </c>
      <c r="H18" s="2">
        <f t="shared" si="7"/>
        <v>51.203777313232422</v>
      </c>
      <c r="I18" s="2">
        <f t="shared" si="8"/>
        <v>30.195755004882813</v>
      </c>
      <c r="J18" s="2">
        <f>1.5+15.1+22.9</f>
        <v>39.5</v>
      </c>
      <c r="K18" s="2">
        <f t="shared" si="5"/>
        <v>1.2962981598286689</v>
      </c>
      <c r="L18" s="2">
        <f t="shared" si="2"/>
        <v>0.76444949379450156</v>
      </c>
      <c r="M18" s="2">
        <f t="shared" si="3"/>
        <v>66.375362307420133</v>
      </c>
      <c r="N18" s="2">
        <f t="shared" si="4"/>
        <v>23.083129628225453</v>
      </c>
    </row>
    <row r="19" spans="1:14" ht="45" x14ac:dyDescent="0.25">
      <c r="A19" s="5" t="s">
        <v>38</v>
      </c>
      <c r="B19" s="2"/>
      <c r="C19" s="2"/>
      <c r="D19" s="2"/>
      <c r="E19" s="2"/>
      <c r="F19" s="2"/>
      <c r="G19" s="2"/>
      <c r="H19" s="2">
        <f t="shared" si="7"/>
        <v>97.824943542480469</v>
      </c>
      <c r="I19" s="2">
        <f t="shared" si="8"/>
        <v>99.572486877441406</v>
      </c>
      <c r="J19" s="2"/>
      <c r="K19" s="2"/>
      <c r="L19" s="2"/>
      <c r="M19" s="2"/>
      <c r="N19" s="2"/>
    </row>
    <row r="20" spans="1:14" ht="45" x14ac:dyDescent="0.25">
      <c r="A20" s="5" t="s">
        <v>43</v>
      </c>
      <c r="B20" s="2">
        <v>74.146602805242907</v>
      </c>
      <c r="C20" s="2">
        <v>62.624388944044732</v>
      </c>
      <c r="D20" s="2">
        <v>61.785145231621321</v>
      </c>
      <c r="E20" s="2">
        <v>13333</v>
      </c>
      <c r="F20" s="2">
        <v>67.689193725585938</v>
      </c>
      <c r="G20" s="2">
        <v>86.754669189453125</v>
      </c>
      <c r="H20" s="2">
        <f t="shared" si="7"/>
        <v>30.135749816894531</v>
      </c>
      <c r="I20" s="2">
        <f t="shared" si="8"/>
        <v>12.817817687988281</v>
      </c>
      <c r="J20" s="2"/>
      <c r="K20" s="2"/>
      <c r="L20" s="2"/>
      <c r="M20" s="2"/>
      <c r="N20" s="2"/>
    </row>
    <row r="21" spans="1:14" ht="60" x14ac:dyDescent="0.25">
      <c r="A21" s="5" t="s">
        <v>44</v>
      </c>
      <c r="B21" s="2">
        <v>81.671696814685731</v>
      </c>
      <c r="C21" s="2">
        <v>73.969243730391383</v>
      </c>
      <c r="D21" s="2">
        <v>73.852239771598747</v>
      </c>
      <c r="E21" s="2">
        <v>13333</v>
      </c>
      <c r="F21" s="2">
        <v>78.526962280273438</v>
      </c>
      <c r="G21" s="2">
        <v>93.219833374023438</v>
      </c>
      <c r="H21" s="2">
        <f t="shared" si="7"/>
        <v>19.297981262207031</v>
      </c>
      <c r="I21" s="2">
        <f t="shared" si="8"/>
        <v>6.3526535034179688</v>
      </c>
      <c r="J21" s="2"/>
      <c r="K21" s="2"/>
      <c r="L21" s="2"/>
      <c r="M21" s="2"/>
      <c r="N21" s="2"/>
    </row>
    <row r="22" spans="1:14" ht="45" x14ac:dyDescent="0.25">
      <c r="A22" s="3" t="s">
        <v>24</v>
      </c>
      <c r="B22" s="2">
        <v>88.155762483029065</v>
      </c>
      <c r="C22" s="2">
        <v>81.375488046886971</v>
      </c>
      <c r="D22" s="2">
        <v>82.733046135928575</v>
      </c>
      <c r="E22" s="2">
        <v>13333</v>
      </c>
      <c r="F22" s="2">
        <v>82.787071228027344</v>
      </c>
      <c r="G22" s="2">
        <v>90.3172607421875</v>
      </c>
      <c r="H22" s="2">
        <f>$F$4-F22</f>
        <v>15.667892456054688</v>
      </c>
      <c r="I22" s="2">
        <f>$G$4-G22</f>
        <v>9.3752288818359375</v>
      </c>
      <c r="J22" s="2">
        <v>33.700000000000003</v>
      </c>
      <c r="K22" s="2">
        <f t="shared" si="5"/>
        <v>0.46492262480874441</v>
      </c>
      <c r="L22" s="2">
        <f t="shared" si="2"/>
        <v>0.278196702725102</v>
      </c>
      <c r="M22" s="2">
        <f t="shared" si="3"/>
        <v>7.28435768589007</v>
      </c>
      <c r="N22" s="2">
        <f t="shared" si="4"/>
        <v>2.6081577622199026</v>
      </c>
    </row>
    <row r="23" spans="1:14" ht="45" x14ac:dyDescent="0.25">
      <c r="A23" s="3" t="s">
        <v>26</v>
      </c>
      <c r="B23" s="2">
        <v>36.8629397416641</v>
      </c>
      <c r="C23" s="2">
        <v>17.248773141253871</v>
      </c>
      <c r="D23" s="2">
        <v>16.769217973020769</v>
      </c>
      <c r="E23" s="2">
        <v>13333</v>
      </c>
      <c r="F23" s="2">
        <v>18.637966156005859</v>
      </c>
      <c r="G23" s="2">
        <v>39.495986938476563</v>
      </c>
      <c r="H23" s="2">
        <f t="shared" ref="H23:H28" si="9">$F$4-F23</f>
        <v>79.816997528076172</v>
      </c>
      <c r="I23" s="2">
        <f t="shared" ref="I23:I28" si="10">$G$4-G23</f>
        <v>60.196502685546875</v>
      </c>
      <c r="J23" s="2">
        <f>33.7+15.1+22.9</f>
        <v>71.7</v>
      </c>
      <c r="K23" s="2">
        <f t="shared" si="5"/>
        <v>1.113207775844856</v>
      </c>
      <c r="L23" s="2">
        <f t="shared" si="2"/>
        <v>0.83956070691139295</v>
      </c>
      <c r="M23" s="2">
        <f t="shared" si="3"/>
        <v>88.852902292844036</v>
      </c>
      <c r="N23" s="2">
        <f t="shared" si="4"/>
        <v>50.538618348271299</v>
      </c>
    </row>
    <row r="24" spans="1:14" ht="45" x14ac:dyDescent="0.25">
      <c r="A24" s="3" t="s">
        <v>27</v>
      </c>
      <c r="B24" s="2">
        <v>62.892440238135102</v>
      </c>
      <c r="C24" s="2">
        <v>34.352624285984241</v>
      </c>
      <c r="D24" s="2">
        <v>35.664700973355977</v>
      </c>
      <c r="E24" s="2">
        <v>13333</v>
      </c>
      <c r="F24" s="2">
        <v>36.398410797119141</v>
      </c>
      <c r="G24" s="2">
        <v>57.541439056396477</v>
      </c>
      <c r="H24" s="2">
        <f t="shared" si="9"/>
        <v>62.056552886962891</v>
      </c>
      <c r="I24" s="2">
        <f t="shared" si="10"/>
        <v>42.15105056762696</v>
      </c>
      <c r="J24" s="2">
        <f>19.4+15.1+22.9</f>
        <v>57.4</v>
      </c>
      <c r="K24" s="2">
        <f t="shared" si="5"/>
        <v>1.0811246147554512</v>
      </c>
      <c r="L24" s="2">
        <f t="shared" si="2"/>
        <v>0.73433886006318749</v>
      </c>
      <c r="M24" s="2">
        <f t="shared" si="3"/>
        <v>67.090866832969041</v>
      </c>
      <c r="N24" s="2">
        <f t="shared" si="4"/>
        <v>30.953154424296955</v>
      </c>
    </row>
    <row r="25" spans="1:14" ht="60" x14ac:dyDescent="0.25">
      <c r="A25" s="3" t="s">
        <v>23</v>
      </c>
      <c r="B25" s="2">
        <v>72.276243263437763</v>
      </c>
      <c r="C25" s="2">
        <v>52.173334559687518</v>
      </c>
      <c r="D25" s="2">
        <v>53.091903275352642</v>
      </c>
      <c r="E25" s="2">
        <v>13333</v>
      </c>
      <c r="F25" s="2">
        <v>53.68634033203125</v>
      </c>
      <c r="G25" s="2">
        <v>74.761871337890625</v>
      </c>
      <c r="H25" s="2">
        <f t="shared" si="9"/>
        <v>44.768623352050781</v>
      </c>
      <c r="I25" s="2">
        <f t="shared" si="10"/>
        <v>24.930618286132813</v>
      </c>
      <c r="J25" s="2">
        <f>1.5+15.1+22.9</f>
        <v>39.5</v>
      </c>
      <c r="K25" s="2">
        <f t="shared" si="5"/>
        <v>1.1333828696721717</v>
      </c>
      <c r="L25" s="2">
        <f t="shared" si="2"/>
        <v>0.631154893319818</v>
      </c>
      <c r="M25" s="2">
        <f t="shared" si="3"/>
        <v>50.739990806019911</v>
      </c>
      <c r="N25" s="2">
        <f t="shared" si="4"/>
        <v>15.73508172478126</v>
      </c>
    </row>
    <row r="26" spans="1:14" ht="45" x14ac:dyDescent="0.25">
      <c r="A26" s="5" t="s">
        <v>40</v>
      </c>
      <c r="B26" s="2">
        <v>17.562491731443501</v>
      </c>
      <c r="C26" s="2">
        <v>8.7567184965164007</v>
      </c>
      <c r="D26" s="2">
        <v>7.0185096713711577</v>
      </c>
      <c r="E26" s="2">
        <v>13333</v>
      </c>
      <c r="F26" s="2">
        <v>10.740268707275391</v>
      </c>
      <c r="G26" s="2">
        <v>25.365634918212891</v>
      </c>
      <c r="H26" s="2">
        <f t="shared" si="9"/>
        <v>87.714694976806641</v>
      </c>
      <c r="I26" s="2">
        <f t="shared" si="10"/>
        <v>74.326854705810547</v>
      </c>
    </row>
    <row r="27" spans="1:14" ht="45" x14ac:dyDescent="0.25">
      <c r="A27" s="5" t="s">
        <v>45</v>
      </c>
      <c r="B27" s="2"/>
      <c r="C27" s="2"/>
      <c r="D27" s="2"/>
      <c r="E27" s="2"/>
      <c r="F27" s="2"/>
      <c r="G27" s="2"/>
      <c r="H27" s="2">
        <f t="shared" si="9"/>
        <v>98.454963684082031</v>
      </c>
      <c r="I27" s="2">
        <f t="shared" si="10"/>
        <v>99.692489624023438</v>
      </c>
    </row>
    <row r="28" spans="1:14" ht="60" x14ac:dyDescent="0.25">
      <c r="A28" s="5" t="s">
        <v>46</v>
      </c>
      <c r="B28" s="2"/>
      <c r="C28" s="2"/>
      <c r="D28" s="2"/>
      <c r="E28" s="2"/>
      <c r="F28" s="2"/>
      <c r="G28" s="2"/>
      <c r="H28" s="2">
        <f t="shared" si="9"/>
        <v>98.454963684082031</v>
      </c>
      <c r="I28" s="2">
        <f t="shared" si="10"/>
        <v>99.692489624023438</v>
      </c>
    </row>
    <row r="29" spans="1:14" x14ac:dyDescent="0.25">
      <c r="A29" s="3"/>
      <c r="B29" s="2"/>
      <c r="C29" s="2"/>
      <c r="D29" s="2"/>
      <c r="E29" s="2"/>
      <c r="F29" s="2"/>
      <c r="G29" s="2"/>
    </row>
    <row r="30" spans="1:14" x14ac:dyDescent="0.25">
      <c r="A30" s="3"/>
      <c r="B30" s="2"/>
      <c r="C30" s="2"/>
      <c r="D30" s="2"/>
      <c r="E30" s="2"/>
      <c r="F30" s="2"/>
      <c r="G30" s="2"/>
    </row>
    <row r="31" spans="1:14" x14ac:dyDescent="0.25">
      <c r="A31" s="3"/>
      <c r="B31" s="2"/>
      <c r="C31" s="2"/>
      <c r="D31" s="2"/>
      <c r="E31" s="2"/>
      <c r="F31" s="2"/>
      <c r="G31" s="2"/>
    </row>
    <row r="32" spans="1:14" x14ac:dyDescent="0.25">
      <c r="A32" s="3"/>
      <c r="B32" s="2"/>
      <c r="C32" s="2"/>
      <c r="D32" s="2"/>
      <c r="E32" s="2"/>
      <c r="F32" s="2"/>
      <c r="G32" s="2"/>
    </row>
    <row r="33" spans="1:7" x14ac:dyDescent="0.25">
      <c r="A33" s="3"/>
      <c r="B33" s="2"/>
      <c r="C33" s="2"/>
      <c r="D33" s="2"/>
      <c r="E33" s="2"/>
      <c r="F33" s="2"/>
      <c r="G33" s="2"/>
    </row>
    <row r="34" spans="1:7" x14ac:dyDescent="0.25">
      <c r="A34" s="3"/>
      <c r="B34" s="2"/>
      <c r="C34" s="2"/>
      <c r="D34" s="2"/>
      <c r="E34" s="2"/>
      <c r="F34" s="2"/>
      <c r="G34" s="2"/>
    </row>
    <row r="35" spans="1:7" x14ac:dyDescent="0.25">
      <c r="A35" s="2"/>
      <c r="B35" s="2"/>
      <c r="C35" s="2"/>
      <c r="D35" s="2"/>
      <c r="E35" s="2"/>
      <c r="F35" s="2"/>
      <c r="G35" s="2"/>
    </row>
    <row r="36" spans="1:7" x14ac:dyDescent="0.25">
      <c r="A36" s="2"/>
      <c r="B36" s="2"/>
      <c r="C36" s="2"/>
      <c r="D36" s="2"/>
      <c r="E36" s="2"/>
      <c r="F36" s="2"/>
      <c r="G36" s="2"/>
    </row>
    <row r="37" spans="1:7" x14ac:dyDescent="0.25">
      <c r="A37" s="2"/>
      <c r="B37" s="2"/>
      <c r="C37" s="2"/>
      <c r="D37" s="2"/>
      <c r="E37" s="2"/>
      <c r="F37" s="2"/>
      <c r="G37" s="2"/>
    </row>
    <row r="38" spans="1:7" x14ac:dyDescent="0.25">
      <c r="A38" s="2"/>
      <c r="B38" s="2"/>
      <c r="C38" s="2"/>
      <c r="D38" s="2"/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0" spans="1:7" x14ac:dyDescent="0.25">
      <c r="A40" s="2"/>
      <c r="B40" s="2"/>
    </row>
    <row r="41" spans="1:7" x14ac:dyDescent="0.25">
      <c r="A41" s="2"/>
      <c r="B41" s="2"/>
    </row>
    <row r="42" spans="1:7" x14ac:dyDescent="0.25">
      <c r="A42" s="2"/>
    </row>
    <row r="43" spans="1:7" x14ac:dyDescent="0.25">
      <c r="A43" s="2"/>
    </row>
    <row r="44" spans="1:7" x14ac:dyDescent="0.25">
      <c r="A44" s="2"/>
    </row>
    <row r="45" spans="1:7" x14ac:dyDescent="0.25">
      <c r="A45" s="2"/>
    </row>
    <row r="46" spans="1:7" x14ac:dyDescent="0.25">
      <c r="A46" s="2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0CC8-1744-41B3-81BE-EFA1EA9B449C}">
  <dimension ref="A1:N20"/>
  <sheetViews>
    <sheetView topLeftCell="A7" workbookViewId="0">
      <selection activeCell="D26" sqref="D26"/>
    </sheetView>
  </sheetViews>
  <sheetFormatPr baseColWidth="10" defaultColWidth="9.140625" defaultRowHeight="15" x14ac:dyDescent="0.25"/>
  <cols>
    <col min="1" max="1" width="28.42578125" customWidth="1"/>
    <col min="2" max="4" width="12" bestFit="1" customWidth="1"/>
    <col min="5" max="5" width="7.85546875" bestFit="1" customWidth="1"/>
    <col min="6" max="7" width="14.28515625" bestFit="1" customWidth="1"/>
    <col min="11" max="11" width="18.28515625" customWidth="1"/>
    <col min="12" max="12" width="15.5703125" customWidth="1"/>
    <col min="13" max="13" width="20.28515625" customWidth="1"/>
    <col min="14" max="14" width="20" customWidth="1"/>
  </cols>
  <sheetData>
    <row r="1" spans="1:14" ht="30" x14ac:dyDescent="0.25">
      <c r="A1" s="7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28</v>
      </c>
      <c r="K1" s="6" t="s">
        <v>29</v>
      </c>
      <c r="L1" s="6" t="s">
        <v>30</v>
      </c>
      <c r="M1" s="6" t="s">
        <v>31</v>
      </c>
      <c r="N1" s="6" t="s">
        <v>32</v>
      </c>
    </row>
    <row r="2" spans="1:14" ht="30" x14ac:dyDescent="0.25">
      <c r="A2" s="3" t="s">
        <v>7</v>
      </c>
      <c r="B2" s="2">
        <v>96.588017444185297</v>
      </c>
      <c r="C2" s="2">
        <v>96.242092917480306</v>
      </c>
      <c r="D2" s="2">
        <v>96.332004038618393</v>
      </c>
      <c r="E2" s="2">
        <v>15627</v>
      </c>
      <c r="F2" s="2">
        <v>96.486846923828097</v>
      </c>
      <c r="G2" s="2">
        <v>99.603248596191406</v>
      </c>
      <c r="H2" s="2"/>
      <c r="I2" s="2"/>
    </row>
    <row r="3" spans="1:14" ht="30" x14ac:dyDescent="0.25">
      <c r="A3" s="3" t="s">
        <v>8</v>
      </c>
      <c r="B3" s="2">
        <v>87.494612444868807</v>
      </c>
      <c r="C3" s="2">
        <v>86.244155828869097</v>
      </c>
      <c r="D3" s="2">
        <v>6.5593526471315604</v>
      </c>
      <c r="E3" s="2">
        <v>15627</v>
      </c>
      <c r="F3" s="2">
        <v>86.798484802246094</v>
      </c>
      <c r="G3" s="2">
        <v>96.659622192382798</v>
      </c>
      <c r="H3" s="2"/>
      <c r="I3" s="2"/>
    </row>
    <row r="4" spans="1:14" ht="30" x14ac:dyDescent="0.25">
      <c r="A4" s="3" t="s">
        <v>9</v>
      </c>
      <c r="B4" s="2">
        <v>93.279151913190503</v>
      </c>
      <c r="C4" s="2">
        <v>92.554286995672399</v>
      </c>
      <c r="D4" s="2">
        <v>92.7721854113462</v>
      </c>
      <c r="E4" s="2">
        <v>15627</v>
      </c>
      <c r="F4" s="2">
        <v>92.909706115722599</v>
      </c>
      <c r="G4" s="2">
        <v>98.496192932128906</v>
      </c>
      <c r="H4" s="2"/>
      <c r="I4" s="2"/>
    </row>
    <row r="5" spans="1:14" ht="45" x14ac:dyDescent="0.25">
      <c r="A5" s="3" t="s">
        <v>16</v>
      </c>
      <c r="B5" s="2">
        <v>80.862065678544852</v>
      </c>
      <c r="C5" s="2">
        <v>65.78392959542137</v>
      </c>
      <c r="D5" s="2">
        <v>68.607852695686447</v>
      </c>
      <c r="E5" s="2">
        <v>15627</v>
      </c>
      <c r="F5" s="2">
        <v>66.263519287109375</v>
      </c>
      <c r="G5" s="2">
        <v>82.926986694335938</v>
      </c>
      <c r="H5" s="2">
        <f>$F$2-F5</f>
        <v>30.223327636718722</v>
      </c>
      <c r="I5" s="2">
        <f>$G$2-G5</f>
        <v>16.676261901855469</v>
      </c>
      <c r="J5" s="2">
        <v>57.4</v>
      </c>
      <c r="K5" s="2">
        <f>H5/J5</f>
        <v>0.52653880900206829</v>
      </c>
      <c r="L5" s="2">
        <f>I5/J5</f>
        <v>0.29052721083371896</v>
      </c>
      <c r="M5" s="2">
        <f>H5*K5</f>
        <v>15.913754937917171</v>
      </c>
      <c r="N5" s="2">
        <f>I5*L5</f>
        <v>4.8449078574786792</v>
      </c>
    </row>
    <row r="6" spans="1:14" ht="60" x14ac:dyDescent="0.25">
      <c r="A6" s="3" t="s">
        <v>17</v>
      </c>
      <c r="B6" s="2">
        <v>73.669510120217254</v>
      </c>
      <c r="C6" s="2">
        <v>32.25291042609927</v>
      </c>
      <c r="D6" s="2">
        <v>38.315319980969171</v>
      </c>
      <c r="E6" s="2">
        <v>15627</v>
      </c>
      <c r="F6" s="2">
        <v>32.693412780761719</v>
      </c>
      <c r="G6" s="2">
        <v>48.921737670898438</v>
      </c>
      <c r="H6" s="2">
        <f t="shared" ref="H6:H9" si="0">$F$2-F6</f>
        <v>63.793434143066378</v>
      </c>
      <c r="I6" s="2">
        <f>$G$2-G6</f>
        <v>50.681510925292969</v>
      </c>
      <c r="J6" s="2">
        <f>57.4+3.7+8.8</f>
        <v>69.900000000000006</v>
      </c>
      <c r="K6" s="2">
        <f>H6/J6</f>
        <v>0.91263854281926138</v>
      </c>
      <c r="L6" s="2">
        <f t="shared" ref="L6:L17" si="1">I6/J6</f>
        <v>0.72505738090547878</v>
      </c>
      <c r="M6" s="2">
        <f t="shared" ref="M6:N17" si="2">H6*K6</f>
        <v>58.220346777764618</v>
      </c>
      <c r="N6" s="2">
        <f t="shared" si="2"/>
        <v>36.747003571825331</v>
      </c>
    </row>
    <row r="7" spans="1:14" ht="60" x14ac:dyDescent="0.25">
      <c r="A7" s="5" t="s">
        <v>34</v>
      </c>
      <c r="B7" s="2">
        <v>61.041241523855497</v>
      </c>
      <c r="C7" s="2">
        <v>26.936597414443419</v>
      </c>
      <c r="D7" s="2">
        <v>28.474852648440709</v>
      </c>
      <c r="E7" s="2">
        <v>15627</v>
      </c>
      <c r="F7" s="2">
        <v>27.535675048828121</v>
      </c>
      <c r="G7" s="2">
        <v>48.972930908203118</v>
      </c>
      <c r="H7" s="2">
        <f t="shared" si="0"/>
        <v>68.951171874999972</v>
      </c>
      <c r="I7" s="2">
        <f>$G$2-G7</f>
        <v>50.630317687988288</v>
      </c>
      <c r="J7" s="2">
        <f>5.4+8.8+28.8</f>
        <v>43</v>
      </c>
      <c r="K7" s="2">
        <f t="shared" ref="K7:K17" si="3">H7/J7</f>
        <v>1.6035156249999993</v>
      </c>
      <c r="L7" s="2">
        <f t="shared" si="1"/>
        <v>1.1774492485578671</v>
      </c>
      <c r="M7" s="2">
        <f t="shared" si="2"/>
        <v>110.56428146362296</v>
      </c>
      <c r="N7" s="2">
        <f t="shared" si="2"/>
        <v>59.614629515967898</v>
      </c>
    </row>
    <row r="8" spans="1:14" ht="60" x14ac:dyDescent="0.25">
      <c r="A8" s="5" t="s">
        <v>36</v>
      </c>
      <c r="H8" s="2">
        <f t="shared" si="0"/>
        <v>96.486846923828097</v>
      </c>
      <c r="I8" s="2">
        <f t="shared" ref="I8:I9" si="4">$G$2-G8</f>
        <v>99.603248596191406</v>
      </c>
      <c r="J8" s="2"/>
      <c r="K8" s="2"/>
      <c r="L8" s="2"/>
      <c r="M8" s="2"/>
      <c r="N8" s="2"/>
    </row>
    <row r="9" spans="1:14" ht="60" x14ac:dyDescent="0.25">
      <c r="A9" s="5" t="s">
        <v>37</v>
      </c>
      <c r="B9" s="2">
        <v>49.209444201336098</v>
      </c>
      <c r="C9" s="2">
        <v>24.85574442855701</v>
      </c>
      <c r="D9" s="2">
        <v>24.863321582967991</v>
      </c>
      <c r="E9" s="2">
        <v>15627</v>
      </c>
      <c r="F9" s="2">
        <v>25.276763916015621</v>
      </c>
      <c r="G9" s="2">
        <v>47.219554901123047</v>
      </c>
      <c r="H9" s="2">
        <f t="shared" si="0"/>
        <v>71.210083007812472</v>
      </c>
      <c r="I9" s="2">
        <f t="shared" si="4"/>
        <v>52.383693695068359</v>
      </c>
      <c r="J9" s="2"/>
      <c r="K9" s="2"/>
      <c r="L9" s="2"/>
      <c r="M9" s="2"/>
      <c r="N9" s="2"/>
    </row>
    <row r="10" spans="1:14" ht="45" x14ac:dyDescent="0.25">
      <c r="A10" s="3" t="s">
        <v>20</v>
      </c>
      <c r="B10" s="2">
        <v>66.456568157921041</v>
      </c>
      <c r="C10" s="2">
        <v>48.335799924366263</v>
      </c>
      <c r="D10" s="2">
        <v>50.276486642862132</v>
      </c>
      <c r="E10" s="2">
        <v>15627</v>
      </c>
      <c r="F10" s="2">
        <v>48.748958587646477</v>
      </c>
      <c r="G10" s="2">
        <v>71.350868225097656</v>
      </c>
      <c r="H10" s="2">
        <f>$F$3-F10</f>
        <v>38.049526214599616</v>
      </c>
      <c r="I10" s="2">
        <f>$G$3-G10</f>
        <v>25.308753967285142</v>
      </c>
      <c r="J10" s="2">
        <v>57.4</v>
      </c>
      <c r="K10" s="2">
        <f t="shared" si="3"/>
        <v>0.66288373196166583</v>
      </c>
      <c r="L10" s="2">
        <f t="shared" si="1"/>
        <v>0.44091905866350423</v>
      </c>
      <c r="M10" s="2">
        <f t="shared" si="2"/>
        <v>25.222411936507029</v>
      </c>
      <c r="N10" s="2">
        <f t="shared" si="2"/>
        <v>11.159111975201593</v>
      </c>
    </row>
    <row r="11" spans="1:14" ht="60" x14ac:dyDescent="0.25">
      <c r="A11" s="3" t="s">
        <v>21</v>
      </c>
      <c r="B11" s="2">
        <v>51.976848263092307</v>
      </c>
      <c r="C11" s="2">
        <v>23.74553109701186</v>
      </c>
      <c r="D11" s="2">
        <v>25.600849495936941</v>
      </c>
      <c r="E11" s="2">
        <v>15627</v>
      </c>
      <c r="F11" s="2">
        <v>24.060918807983398</v>
      </c>
      <c r="G11" s="2">
        <v>42.836116790771477</v>
      </c>
      <c r="H11" s="2">
        <f t="shared" ref="H11:H14" si="5">$F$3-F11</f>
        <v>62.737565994262695</v>
      </c>
      <c r="I11" s="2">
        <f t="shared" ref="I11:I14" si="6">$G$3-G11</f>
        <v>53.823505401611321</v>
      </c>
      <c r="J11" s="2">
        <f>57.4+3.7+8.8</f>
        <v>69.900000000000006</v>
      </c>
      <c r="K11" s="2">
        <f t="shared" si="3"/>
        <v>0.89753313296513149</v>
      </c>
      <c r="L11" s="2">
        <f t="shared" si="1"/>
        <v>0.77000723035209317</v>
      </c>
      <c r="M11" s="2">
        <f t="shared" si="2"/>
        <v>56.309044161437292</v>
      </c>
      <c r="N11" s="2">
        <f t="shared" si="2"/>
        <v>41.444488322135662</v>
      </c>
    </row>
    <row r="12" spans="1:14" ht="60" x14ac:dyDescent="0.25">
      <c r="A12" s="5" t="s">
        <v>35</v>
      </c>
      <c r="B12" s="2">
        <v>41.228213557260467</v>
      </c>
      <c r="C12" s="2">
        <v>19.878844276287801</v>
      </c>
      <c r="D12" s="2">
        <v>19.944782713891101</v>
      </c>
      <c r="E12" s="2">
        <v>15627</v>
      </c>
      <c r="F12" s="2">
        <v>20.010238647460941</v>
      </c>
      <c r="G12" s="2">
        <v>40.685989379882813</v>
      </c>
      <c r="H12" s="2">
        <f t="shared" si="5"/>
        <v>66.788246154785156</v>
      </c>
      <c r="I12" s="2">
        <f t="shared" si="6"/>
        <v>55.973632812499986</v>
      </c>
      <c r="J12" s="2">
        <f>5.4+8.8+28.8</f>
        <v>43</v>
      </c>
      <c r="K12" s="2">
        <f t="shared" si="3"/>
        <v>1.5532150268554688</v>
      </c>
      <c r="L12" s="2">
        <f t="shared" si="1"/>
        <v>1.3017123909883717</v>
      </c>
      <c r="M12" s="2">
        <f t="shared" si="2"/>
        <v>103.73650754493428</v>
      </c>
      <c r="N12" s="2">
        <f t="shared" si="2"/>
        <v>72.861571400664531</v>
      </c>
    </row>
    <row r="13" spans="1:14" ht="60" x14ac:dyDescent="0.25">
      <c r="A13" s="5" t="s">
        <v>38</v>
      </c>
      <c r="B13" s="2">
        <v>55.067292943560588</v>
      </c>
      <c r="C13" s="2">
        <v>31.717854269520021</v>
      </c>
      <c r="D13" s="2">
        <v>33.5126816501474</v>
      </c>
      <c r="E13" s="2">
        <v>15627</v>
      </c>
      <c r="F13" s="2">
        <v>32.168682098388672</v>
      </c>
      <c r="G13" s="2">
        <v>55.032955169677727</v>
      </c>
      <c r="H13" s="2">
        <f t="shared" si="5"/>
        <v>54.629802703857422</v>
      </c>
      <c r="I13" s="2">
        <f t="shared" si="6"/>
        <v>41.626667022705071</v>
      </c>
      <c r="J13" s="2"/>
      <c r="K13" s="2"/>
      <c r="L13" s="2"/>
      <c r="M13" s="2"/>
      <c r="N13" s="2"/>
    </row>
    <row r="14" spans="1:14" ht="60" x14ac:dyDescent="0.25">
      <c r="A14" s="5" t="s">
        <v>39</v>
      </c>
      <c r="B14" s="2"/>
      <c r="C14" s="2"/>
      <c r="D14" s="2"/>
      <c r="E14" s="2"/>
      <c r="F14" s="2"/>
      <c r="G14" s="2"/>
      <c r="H14" s="2">
        <f t="shared" si="5"/>
        <v>86.798484802246094</v>
      </c>
      <c r="I14" s="2">
        <f t="shared" si="6"/>
        <v>96.659622192382798</v>
      </c>
      <c r="J14" s="2"/>
      <c r="K14" s="2"/>
      <c r="L14" s="2"/>
      <c r="M14" s="2"/>
      <c r="N14" s="2"/>
    </row>
    <row r="15" spans="1:14" ht="45" x14ac:dyDescent="0.25">
      <c r="A15" s="3" t="s">
        <v>24</v>
      </c>
      <c r="B15" s="2">
        <v>74.691090296158407</v>
      </c>
      <c r="C15" s="2">
        <v>58.986115998085587</v>
      </c>
      <c r="D15" s="2">
        <v>61.264589096416792</v>
      </c>
      <c r="E15" s="2">
        <v>15627</v>
      </c>
      <c r="F15" s="2">
        <v>59.397193908691413</v>
      </c>
      <c r="G15" s="2">
        <v>78.793113708496094</v>
      </c>
      <c r="H15" s="2">
        <f>$F$4-F15</f>
        <v>33.512512207031186</v>
      </c>
      <c r="I15" s="2">
        <f>$G$4-G15</f>
        <v>19.703079223632813</v>
      </c>
      <c r="J15" s="2">
        <v>57.4</v>
      </c>
      <c r="K15" s="2">
        <f t="shared" si="3"/>
        <v>0.58384167608068271</v>
      </c>
      <c r="L15" s="2">
        <f t="shared" si="1"/>
        <v>0.34325921992391661</v>
      </c>
      <c r="M15" s="2">
        <f t="shared" si="2"/>
        <v>19.566001296627427</v>
      </c>
      <c r="N15" s="2">
        <f t="shared" si="2"/>
        <v>6.7632636044033276</v>
      </c>
    </row>
    <row r="16" spans="1:14" ht="60" x14ac:dyDescent="0.25">
      <c r="A16" s="3" t="s">
        <v>26</v>
      </c>
      <c r="B16" s="2">
        <v>59.528657184890193</v>
      </c>
      <c r="C16" s="2">
        <v>30.006123724061819</v>
      </c>
      <c r="D16" s="2">
        <v>32.926196670671473</v>
      </c>
      <c r="E16" s="2">
        <v>15627</v>
      </c>
      <c r="F16" s="2">
        <v>30.172136306762699</v>
      </c>
      <c r="G16" s="2">
        <v>48.774555206298828</v>
      </c>
      <c r="H16" s="2">
        <f>$F$4-F16</f>
        <v>62.737569808959904</v>
      </c>
      <c r="I16" s="2">
        <f t="shared" ref="I16:I19" si="7">$G$4-G16</f>
        <v>49.721637725830078</v>
      </c>
      <c r="J16" s="2">
        <f>57.4+3.7+8.8</f>
        <v>69.900000000000006</v>
      </c>
      <c r="K16" s="2">
        <f t="shared" si="3"/>
        <v>0.89753318753876821</v>
      </c>
      <c r="L16" s="2">
        <f t="shared" si="1"/>
        <v>0.71132528935379224</v>
      </c>
      <c r="M16" s="2">
        <f t="shared" si="2"/>
        <v>56.309051009071773</v>
      </c>
      <c r="N16" s="2">
        <f t="shared" si="2"/>
        <v>35.368258342470511</v>
      </c>
    </row>
    <row r="17" spans="1:14" ht="60" x14ac:dyDescent="0.25">
      <c r="A17" s="5" t="s">
        <v>35</v>
      </c>
      <c r="B17" s="2">
        <v>51.01416791704505</v>
      </c>
      <c r="C17" s="2">
        <v>25.920673975452299</v>
      </c>
      <c r="D17" s="2">
        <v>26.592525034114502</v>
      </c>
      <c r="E17" s="2">
        <v>15627</v>
      </c>
      <c r="F17" s="2">
        <v>26.031867980957031</v>
      </c>
      <c r="G17" s="2">
        <v>47.769886016845703</v>
      </c>
      <c r="H17" s="2">
        <f>$F$4-F17</f>
        <v>66.877838134765568</v>
      </c>
      <c r="I17" s="2">
        <f t="shared" si="7"/>
        <v>50.726306915283203</v>
      </c>
      <c r="J17" s="2">
        <f>5.4+8.8+28.8</f>
        <v>43</v>
      </c>
      <c r="K17" s="2">
        <f t="shared" si="3"/>
        <v>1.5552985612736179</v>
      </c>
      <c r="L17" s="2">
        <f t="shared" si="1"/>
        <v>1.1796815561693768</v>
      </c>
      <c r="M17" s="2">
        <f t="shared" si="2"/>
        <v>104.01500543209079</v>
      </c>
      <c r="N17" s="2">
        <f t="shared" si="2"/>
        <v>59.840888680546705</v>
      </c>
    </row>
    <row r="18" spans="1:14" ht="60" x14ac:dyDescent="0.25">
      <c r="A18" s="5" t="s">
        <v>40</v>
      </c>
      <c r="H18" s="2">
        <f t="shared" ref="H18:H20" si="8">$F$4-F18</f>
        <v>92.909706115722599</v>
      </c>
      <c r="I18" s="2">
        <f t="shared" si="7"/>
        <v>98.496192932128906</v>
      </c>
    </row>
    <row r="19" spans="1:14" ht="60" x14ac:dyDescent="0.25">
      <c r="A19" s="5" t="s">
        <v>39</v>
      </c>
      <c r="B19" s="2">
        <v>58.293809699999997</v>
      </c>
      <c r="C19" s="2">
        <v>28.993898999999999</v>
      </c>
      <c r="D19" s="2">
        <v>31.208414390000002</v>
      </c>
      <c r="E19" s="2">
        <v>15627</v>
      </c>
      <c r="F19" s="2">
        <v>29.295450209999998</v>
      </c>
      <c r="G19" s="2">
        <v>54.847377780000002</v>
      </c>
      <c r="H19" s="2">
        <f t="shared" si="8"/>
        <v>63.614255905722601</v>
      </c>
      <c r="I19" s="2">
        <f t="shared" si="7"/>
        <v>43.648815152128904</v>
      </c>
    </row>
    <row r="20" spans="1:14" x14ac:dyDescent="0.25">
      <c r="H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59EE-2A1B-4B06-8B44-53AFFA698EEA}">
  <dimension ref="A1:N25"/>
  <sheetViews>
    <sheetView tabSelected="1" topLeftCell="A13" workbookViewId="0">
      <selection activeCell="K22" sqref="K22"/>
    </sheetView>
  </sheetViews>
  <sheetFormatPr baseColWidth="10" defaultColWidth="9.140625" defaultRowHeight="15" x14ac:dyDescent="0.25"/>
  <cols>
    <col min="1" max="1" width="20.5703125" bestFit="1" customWidth="1"/>
    <col min="2" max="3" width="12" bestFit="1" customWidth="1"/>
    <col min="4" max="4" width="11" bestFit="1" customWidth="1"/>
    <col min="6" max="7" width="14.28515625" bestFit="1" customWidth="1"/>
    <col min="9" max="9" width="12" bestFit="1" customWidth="1"/>
    <col min="10" max="10" width="15.28515625" bestFit="1" customWidth="1"/>
    <col min="11" max="11" width="18.28515625" customWidth="1"/>
    <col min="12" max="12" width="16.140625" customWidth="1"/>
    <col min="13" max="13" width="20.140625" customWidth="1"/>
    <col min="14" max="14" width="19.42578125" customWidth="1"/>
  </cols>
  <sheetData>
    <row r="1" spans="1:14" ht="30" x14ac:dyDescent="0.25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11</v>
      </c>
      <c r="I1" s="1" t="s">
        <v>12</v>
      </c>
      <c r="J1" s="1" t="s">
        <v>28</v>
      </c>
      <c r="K1" s="6" t="s">
        <v>29</v>
      </c>
      <c r="L1" s="6" t="s">
        <v>30</v>
      </c>
      <c r="M1" s="6" t="s">
        <v>31</v>
      </c>
      <c r="N1" s="6" t="s">
        <v>32</v>
      </c>
    </row>
    <row r="2" spans="1:14" ht="30" x14ac:dyDescent="0.25">
      <c r="A2" s="3" t="s">
        <v>7</v>
      </c>
      <c r="B2" s="2">
        <v>92.9416819669798</v>
      </c>
      <c r="C2" s="2">
        <v>91.450368152447794</v>
      </c>
      <c r="D2" s="2">
        <v>91.679602203437199</v>
      </c>
      <c r="E2" s="2">
        <v>13379</v>
      </c>
      <c r="F2" s="2">
        <v>92.861946105957003</v>
      </c>
      <c r="G2" s="2">
        <v>98.938636779785099</v>
      </c>
      <c r="H2" s="2"/>
      <c r="I2" s="2"/>
    </row>
    <row r="3" spans="1:14" ht="30" x14ac:dyDescent="0.25">
      <c r="A3" s="3" t="s">
        <v>8</v>
      </c>
      <c r="B3" s="2">
        <v>88.2666112394989</v>
      </c>
      <c r="C3" s="2">
        <v>85.182586611580703</v>
      </c>
      <c r="D3" s="2">
        <v>85.591293679552393</v>
      </c>
      <c r="E3" s="2">
        <v>13379</v>
      </c>
      <c r="F3" s="2">
        <v>87.913894653320298</v>
      </c>
      <c r="G3" s="2">
        <v>97.690406799316406</v>
      </c>
      <c r="H3" s="2"/>
      <c r="I3" s="2"/>
    </row>
    <row r="4" spans="1:14" ht="30" x14ac:dyDescent="0.25">
      <c r="A4" s="3" t="s">
        <v>9</v>
      </c>
      <c r="B4" s="2">
        <v>93.383461883234304</v>
      </c>
      <c r="C4" s="2">
        <v>91.333601687665904</v>
      </c>
      <c r="D4" s="2">
        <v>91.825588956867506</v>
      </c>
      <c r="E4" s="2">
        <v>13379</v>
      </c>
      <c r="F4" s="2">
        <v>93.190818786621094</v>
      </c>
      <c r="G4" s="2">
        <v>98.602287292480398</v>
      </c>
      <c r="H4" s="2"/>
      <c r="I4" s="2"/>
    </row>
    <row r="5" spans="1:14" ht="45" x14ac:dyDescent="0.25">
      <c r="A5" s="3" t="s">
        <v>16</v>
      </c>
      <c r="B5" s="2">
        <v>82.674974189897014</v>
      </c>
      <c r="C5" s="2">
        <v>67.358592423190558</v>
      </c>
      <c r="D5" s="2">
        <v>70.182177159983681</v>
      </c>
      <c r="E5" s="2">
        <v>13379</v>
      </c>
      <c r="F5" s="2">
        <v>69.295166015625</v>
      </c>
      <c r="G5" s="2">
        <v>81.956794738769531</v>
      </c>
      <c r="H5" s="2">
        <f>$F$2-F5</f>
        <v>23.566780090332003</v>
      </c>
      <c r="I5" s="2">
        <f>$G$2-G5</f>
        <v>16.981842041015568</v>
      </c>
      <c r="J5" s="2">
        <v>33.9</v>
      </c>
      <c r="K5" s="2">
        <f>H5/J5</f>
        <v>0.695185253402124</v>
      </c>
      <c r="L5" s="2">
        <f>I5/J5</f>
        <v>0.50093929324529707</v>
      </c>
      <c r="M5" s="2">
        <f>H5*K5</f>
        <v>16.383277988969585</v>
      </c>
      <c r="N5" s="2">
        <f>I5*L5</f>
        <v>8.5068719500296126</v>
      </c>
    </row>
    <row r="6" spans="1:14" ht="60" x14ac:dyDescent="0.25">
      <c r="A6" s="3" t="s">
        <v>17</v>
      </c>
      <c r="B6" s="2">
        <v>13.886476873288</v>
      </c>
      <c r="C6" s="2">
        <v>5.5608520434088389</v>
      </c>
      <c r="D6" s="2">
        <v>4.5368059356712616</v>
      </c>
      <c r="E6" s="2">
        <v>13379</v>
      </c>
      <c r="F6" s="2">
        <v>7.0035128593444824</v>
      </c>
      <c r="G6" s="2">
        <v>18.872859954833981</v>
      </c>
      <c r="H6" s="2">
        <f t="shared" ref="H6:H11" si="0">$F$2-F6</f>
        <v>85.85843324661252</v>
      </c>
      <c r="I6" s="2">
        <f t="shared" ref="I6:I11" si="1">$G$2-G6</f>
        <v>80.065776824951115</v>
      </c>
      <c r="J6" s="2">
        <f>33.9+15.1+22.9</f>
        <v>71.900000000000006</v>
      </c>
      <c r="K6" s="2">
        <f>H6/J6</f>
        <v>1.1941367628179766</v>
      </c>
      <c r="L6" s="2">
        <f t="shared" ref="L6:L22" si="2">I6/J6</f>
        <v>1.1135713049367331</v>
      </c>
      <c r="M6" s="2">
        <f t="shared" ref="M6:N22" si="3">H6*K6</f>
        <v>102.52671153773322</v>
      </c>
      <c r="N6" s="2">
        <f t="shared" si="3"/>
        <v>89.158951579734051</v>
      </c>
    </row>
    <row r="7" spans="1:14" ht="60" x14ac:dyDescent="0.25">
      <c r="A7" s="3" t="s">
        <v>18</v>
      </c>
      <c r="B7" s="2">
        <v>43.651612942867693</v>
      </c>
      <c r="C7" s="2">
        <v>13.5069611205463</v>
      </c>
      <c r="D7" s="2">
        <v>14.244305237492069</v>
      </c>
      <c r="E7" s="2">
        <v>13379</v>
      </c>
      <c r="F7" s="2">
        <v>14.57507991790771</v>
      </c>
      <c r="G7" s="2">
        <v>28.47746467590332</v>
      </c>
      <c r="H7" s="2">
        <f t="shared" si="0"/>
        <v>78.286866188049288</v>
      </c>
      <c r="I7" s="2">
        <f t="shared" si="1"/>
        <v>70.461172103881779</v>
      </c>
      <c r="J7" s="2">
        <f>19.2+15.1+22.9</f>
        <v>57.199999999999996</v>
      </c>
      <c r="K7" s="2">
        <f t="shared" ref="K7:K22" si="4">H7/J7</f>
        <v>1.3686515067840785</v>
      </c>
      <c r="L7" s="2">
        <f t="shared" si="2"/>
        <v>1.2318386731447863</v>
      </c>
      <c r="M7" s="2">
        <f t="shared" si="3"/>
        <v>107.14743736967719</v>
      </c>
      <c r="N7" s="2">
        <f t="shared" si="3"/>
        <v>86.796796752672165</v>
      </c>
    </row>
    <row r="8" spans="1:14" ht="60" x14ac:dyDescent="0.25">
      <c r="A8" s="3" t="s">
        <v>19</v>
      </c>
      <c r="B8" s="2">
        <v>54.32607127473544</v>
      </c>
      <c r="C8" s="2">
        <v>25.18332145425239</v>
      </c>
      <c r="D8" s="2">
        <v>25.675267679432729</v>
      </c>
      <c r="E8" s="2">
        <v>13379</v>
      </c>
      <c r="F8" s="2">
        <v>26.025861740112301</v>
      </c>
      <c r="G8" s="2">
        <v>47.522235870361328</v>
      </c>
      <c r="H8" s="2">
        <f t="shared" si="0"/>
        <v>66.836084365844698</v>
      </c>
      <c r="I8" s="2">
        <f t="shared" si="1"/>
        <v>51.416400909423771</v>
      </c>
      <c r="J8" s="2">
        <f>1.4+15.1+22.9</f>
        <v>39.4</v>
      </c>
      <c r="K8" s="2">
        <f t="shared" si="4"/>
        <v>1.6963473189300686</v>
      </c>
      <c r="L8" s="2">
        <f t="shared" si="2"/>
        <v>1.3049847946554256</v>
      </c>
      <c r="M8" s="2">
        <f t="shared" si="3"/>
        <v>113.37721252178453</v>
      </c>
      <c r="N8" s="2">
        <f t="shared" si="3"/>
        <v>67.097621382705412</v>
      </c>
    </row>
    <row r="9" spans="1:14" ht="60" x14ac:dyDescent="0.25">
      <c r="A9" s="5" t="s">
        <v>47</v>
      </c>
      <c r="B9" s="2">
        <v>39.66660594597969</v>
      </c>
      <c r="C9" s="2">
        <v>21.767278335265779</v>
      </c>
      <c r="D9" s="2">
        <v>19.285538542998921</v>
      </c>
      <c r="E9" s="2">
        <v>13379</v>
      </c>
      <c r="F9" s="2">
        <v>24.23947906494141</v>
      </c>
      <c r="G9" s="2">
        <v>45.078105926513672</v>
      </c>
      <c r="H9" s="2">
        <f t="shared" si="0"/>
        <v>68.622467041015597</v>
      </c>
      <c r="I9" s="2">
        <f t="shared" si="1"/>
        <v>53.860530853271428</v>
      </c>
      <c r="J9" s="2"/>
      <c r="K9" s="2"/>
      <c r="L9" s="2"/>
      <c r="M9" s="2"/>
      <c r="N9" s="2"/>
    </row>
    <row r="10" spans="1:14" ht="60" x14ac:dyDescent="0.25">
      <c r="A10" s="5" t="s">
        <v>48</v>
      </c>
      <c r="B10" s="2"/>
      <c r="C10" s="2"/>
      <c r="D10" s="2"/>
      <c r="E10" s="2"/>
      <c r="F10" s="2"/>
      <c r="G10" s="2"/>
      <c r="H10" s="2">
        <f t="shared" si="0"/>
        <v>92.861946105957003</v>
      </c>
      <c r="I10" s="2">
        <f t="shared" si="1"/>
        <v>98.938636779785099</v>
      </c>
      <c r="J10" s="2"/>
      <c r="K10" s="2"/>
      <c r="L10" s="2"/>
      <c r="M10" s="2"/>
      <c r="N10" s="2"/>
    </row>
    <row r="11" spans="1:14" ht="60" x14ac:dyDescent="0.25">
      <c r="A11" s="5" t="s">
        <v>49</v>
      </c>
      <c r="B11" s="2">
        <v>87.448384347365831</v>
      </c>
      <c r="C11" s="2">
        <v>86.190525648201316</v>
      </c>
      <c r="D11" s="2">
        <v>85.298904162220879</v>
      </c>
      <c r="E11" s="2">
        <v>13379</v>
      </c>
      <c r="F11" s="2">
        <v>88.168022155761719</v>
      </c>
      <c r="G11" s="2">
        <v>97.383956909179688</v>
      </c>
      <c r="H11" s="2">
        <f t="shared" si="0"/>
        <v>4.6939239501952841</v>
      </c>
      <c r="I11" s="2">
        <f t="shared" si="1"/>
        <v>1.5546798706054119</v>
      </c>
      <c r="J11" s="2"/>
      <c r="K11" s="2"/>
      <c r="L11" s="2"/>
      <c r="M11" s="2"/>
      <c r="N11" s="2"/>
    </row>
    <row r="12" spans="1:14" ht="45" x14ac:dyDescent="0.25">
      <c r="A12" s="3" t="s">
        <v>20</v>
      </c>
      <c r="B12" s="2">
        <v>72.096258044676446</v>
      </c>
      <c r="C12" s="2">
        <v>56.14804724527832</v>
      </c>
      <c r="D12" s="2">
        <v>57.024221169024472</v>
      </c>
      <c r="E12" s="2">
        <v>13379</v>
      </c>
      <c r="F12" s="2">
        <v>58.875850677490227</v>
      </c>
      <c r="G12" s="2">
        <v>77.943046569824219</v>
      </c>
      <c r="H12" s="2">
        <f>$F$3-F12</f>
        <v>29.038043975830071</v>
      </c>
      <c r="I12" s="2">
        <f>$G$3-G12</f>
        <v>19.747360229492188</v>
      </c>
      <c r="J12" s="2">
        <v>33.9</v>
      </c>
      <c r="K12" s="2">
        <f t="shared" si="4"/>
        <v>0.85657946831357146</v>
      </c>
      <c r="L12" s="2">
        <f t="shared" si="2"/>
        <v>0.58251800086997607</v>
      </c>
      <c r="M12" s="2">
        <f t="shared" si="3"/>
        <v>24.873392269682629</v>
      </c>
      <c r="N12" s="2">
        <f t="shared" si="3"/>
        <v>11.503192803343062</v>
      </c>
    </row>
    <row r="13" spans="1:14" ht="60" x14ac:dyDescent="0.25">
      <c r="A13" s="3" t="s">
        <v>21</v>
      </c>
      <c r="B13" s="2">
        <v>16.355688088415612</v>
      </c>
      <c r="C13" s="2">
        <v>8.1222045812372041</v>
      </c>
      <c r="D13" s="2">
        <v>6.7210136383560259</v>
      </c>
      <c r="E13" s="2">
        <v>13379</v>
      </c>
      <c r="F13" s="2">
        <v>9.4476413726806641</v>
      </c>
      <c r="G13" s="2">
        <v>24.45623779296875</v>
      </c>
      <c r="H13" s="2">
        <f t="shared" ref="H13:H18" si="5">$F$3-F13</f>
        <v>78.466253280639634</v>
      </c>
      <c r="I13" s="2">
        <f t="shared" ref="I13:I18" si="6">$G$3-G13</f>
        <v>73.234169006347656</v>
      </c>
      <c r="J13" s="2">
        <f>33.9+15.1+22.9</f>
        <v>71.900000000000006</v>
      </c>
      <c r="K13" s="2">
        <f t="shared" si="4"/>
        <v>1.091324802234209</v>
      </c>
      <c r="L13" s="2">
        <f t="shared" si="2"/>
        <v>1.0185558971675612</v>
      </c>
      <c r="M13" s="2">
        <f t="shared" si="3"/>
        <v>85.632168343553403</v>
      </c>
      <c r="N13" s="2">
        <f t="shared" si="3"/>
        <v>74.593094715581245</v>
      </c>
    </row>
    <row r="14" spans="1:14" ht="60" x14ac:dyDescent="0.25">
      <c r="A14" s="3" t="s">
        <v>22</v>
      </c>
      <c r="B14" s="2">
        <v>40.9009131024807</v>
      </c>
      <c r="C14" s="2">
        <v>19.068193616804301</v>
      </c>
      <c r="D14" s="2">
        <v>18.72697838448023</v>
      </c>
      <c r="E14" s="2">
        <v>13379</v>
      </c>
      <c r="F14" s="2">
        <v>21.1973991394043</v>
      </c>
      <c r="G14" s="2">
        <v>40.346813201904297</v>
      </c>
      <c r="H14" s="2">
        <f t="shared" si="5"/>
        <v>66.716495513916001</v>
      </c>
      <c r="I14" s="2">
        <f t="shared" si="6"/>
        <v>57.343593597412109</v>
      </c>
      <c r="J14" s="2">
        <f>19.2+15.1+22.9</f>
        <v>57.199999999999996</v>
      </c>
      <c r="K14" s="2">
        <f t="shared" si="4"/>
        <v>1.1663722991943357</v>
      </c>
      <c r="L14" s="2">
        <f t="shared" si="2"/>
        <v>1.0025103775771349</v>
      </c>
      <c r="M14" s="2">
        <f t="shared" si="3"/>
        <v>77.816272266754794</v>
      </c>
      <c r="N14" s="2">
        <f t="shared" si="3"/>
        <v>57.487547668971388</v>
      </c>
    </row>
    <row r="15" spans="1:14" ht="60" x14ac:dyDescent="0.25">
      <c r="A15" s="3" t="s">
        <v>25</v>
      </c>
      <c r="B15" s="2">
        <v>47.369155755978881</v>
      </c>
      <c r="C15" s="2">
        <v>26.64729978295577</v>
      </c>
      <c r="D15" s="2">
        <v>26.219295831709282</v>
      </c>
      <c r="E15" s="2">
        <v>13379</v>
      </c>
      <c r="F15" s="2">
        <v>29.411764144897461</v>
      </c>
      <c r="G15" s="2">
        <v>50.71380615234375</v>
      </c>
      <c r="H15" s="2">
        <f t="shared" si="5"/>
        <v>58.502130508422837</v>
      </c>
      <c r="I15" s="2">
        <f t="shared" si="6"/>
        <v>46.976600646972656</v>
      </c>
      <c r="J15" s="2">
        <f>1.4+15.1+22.9</f>
        <v>39.4</v>
      </c>
      <c r="K15" s="2">
        <f t="shared" si="4"/>
        <v>1.4848256474218995</v>
      </c>
      <c r="L15" s="2">
        <f t="shared" si="2"/>
        <v>1.1922995088064126</v>
      </c>
      <c r="M15" s="2">
        <f t="shared" si="3"/>
        <v>86.865463807729398</v>
      </c>
      <c r="N15" s="2">
        <f t="shared" si="3"/>
        <v>56.010177876780503</v>
      </c>
    </row>
    <row r="16" spans="1:14" ht="60" x14ac:dyDescent="0.25">
      <c r="A16" s="5" t="s">
        <v>50</v>
      </c>
      <c r="B16" s="2"/>
      <c r="C16" s="2"/>
      <c r="D16" s="2"/>
      <c r="E16" s="2"/>
      <c r="F16" s="2"/>
      <c r="G16" s="2"/>
      <c r="H16" s="2">
        <f t="shared" si="5"/>
        <v>87.913894653320298</v>
      </c>
      <c r="I16" s="2">
        <f t="shared" si="6"/>
        <v>97.690406799316406</v>
      </c>
      <c r="J16" s="2"/>
      <c r="K16" s="2"/>
      <c r="L16" s="2"/>
      <c r="M16" s="2"/>
      <c r="N16" s="2"/>
    </row>
    <row r="17" spans="1:14" ht="60" x14ac:dyDescent="0.25">
      <c r="A17" s="5" t="s">
        <v>51</v>
      </c>
      <c r="B17" s="2">
        <v>51.106660532752556</v>
      </c>
      <c r="C17" s="2">
        <v>39.926308304927311</v>
      </c>
      <c r="D17" s="2">
        <v>38.008540983350613</v>
      </c>
      <c r="E17" s="2">
        <v>13379</v>
      </c>
      <c r="F17" s="2">
        <v>44.898719787597663</v>
      </c>
      <c r="G17" s="2">
        <v>69.825843811035156</v>
      </c>
      <c r="H17" s="2">
        <f t="shared" si="5"/>
        <v>43.015174865722635</v>
      </c>
      <c r="I17" s="2">
        <f t="shared" si="6"/>
        <v>27.86456298828125</v>
      </c>
      <c r="J17" s="2"/>
      <c r="K17" s="2"/>
      <c r="L17" s="2"/>
      <c r="M17" s="2"/>
      <c r="N17" s="2"/>
    </row>
    <row r="18" spans="1:14" ht="60" x14ac:dyDescent="0.25">
      <c r="A18" s="5" t="s">
        <v>52</v>
      </c>
      <c r="B18" s="2">
        <v>57.165344845085912</v>
      </c>
      <c r="C18" s="2">
        <v>48.660960735765173</v>
      </c>
      <c r="D18" s="2">
        <v>46.571148442343507</v>
      </c>
      <c r="E18" s="2">
        <v>13379</v>
      </c>
      <c r="F18" s="2">
        <v>53.569026947021477</v>
      </c>
      <c r="G18" s="2">
        <v>77.786079406738281</v>
      </c>
      <c r="H18" s="2">
        <f t="shared" si="5"/>
        <v>34.344867706298821</v>
      </c>
      <c r="I18" s="2">
        <f t="shared" si="6"/>
        <v>19.904327392578125</v>
      </c>
      <c r="J18" s="2"/>
      <c r="K18" s="2"/>
      <c r="L18" s="2"/>
      <c r="M18" s="2"/>
      <c r="N18" s="2"/>
    </row>
    <row r="19" spans="1:14" ht="45" x14ac:dyDescent="0.25">
      <c r="A19" s="3" t="s">
        <v>24</v>
      </c>
      <c r="B19" s="2">
        <v>80.675815009266628</v>
      </c>
      <c r="C19" s="2">
        <v>68.172876929442324</v>
      </c>
      <c r="D19" s="2">
        <v>69.554024673659654</v>
      </c>
      <c r="E19" s="2">
        <v>13379</v>
      </c>
      <c r="F19" s="2">
        <v>71.223556518554688</v>
      </c>
      <c r="G19" s="2">
        <v>85.20068359375</v>
      </c>
      <c r="H19" s="2">
        <f>$F$4-F19</f>
        <v>21.967262268066406</v>
      </c>
      <c r="I19" s="2">
        <f>$G$4-G19</f>
        <v>13.401603698730398</v>
      </c>
      <c r="J19" s="2">
        <v>33.9</v>
      </c>
      <c r="K19" s="2">
        <f t="shared" si="4"/>
        <v>0.64800183681611823</v>
      </c>
      <c r="L19" s="2">
        <f t="shared" si="2"/>
        <v>0.39532754273540999</v>
      </c>
      <c r="M19" s="2">
        <f t="shared" si="3"/>
        <v>14.234826299528439</v>
      </c>
      <c r="N19" s="2">
        <f t="shared" si="3"/>
        <v>5.2980230589328698</v>
      </c>
    </row>
    <row r="20" spans="1:14" ht="60" x14ac:dyDescent="0.25">
      <c r="A20" s="3" t="s">
        <v>26</v>
      </c>
      <c r="B20" s="2">
        <v>25.33571996452757</v>
      </c>
      <c r="C20" s="2">
        <v>13.22705658925017</v>
      </c>
      <c r="D20" s="2">
        <v>11.80228001365208</v>
      </c>
      <c r="E20" s="2">
        <v>13379</v>
      </c>
      <c r="F20" s="2">
        <v>14.642350196838381</v>
      </c>
      <c r="G20" s="2">
        <v>32.199714660644531</v>
      </c>
      <c r="H20" s="2">
        <f t="shared" ref="H20:H25" si="7">$F$4-F20</f>
        <v>78.548468589782715</v>
      </c>
      <c r="I20" s="2">
        <f t="shared" ref="I20:I25" si="8">$G$4-G20</f>
        <v>66.402572631835866</v>
      </c>
      <c r="J20" s="2">
        <f>33.9+15.1+22.9</f>
        <v>71.900000000000006</v>
      </c>
      <c r="K20" s="2">
        <f t="shared" si="4"/>
        <v>1.0924682696770891</v>
      </c>
      <c r="L20" s="2">
        <f t="shared" si="2"/>
        <v>0.92354064856517193</v>
      </c>
      <c r="M20" s="2">
        <f t="shared" si="3"/>
        <v>85.811709566065105</v>
      </c>
      <c r="N20" s="2">
        <f t="shared" si="3"/>
        <v>61.325474994801631</v>
      </c>
    </row>
    <row r="21" spans="1:14" ht="60" x14ac:dyDescent="0.25">
      <c r="A21" s="3" t="s">
        <v>27</v>
      </c>
      <c r="B21" s="2">
        <v>50.917010629539398</v>
      </c>
      <c r="C21" s="2">
        <v>25.44145401131869</v>
      </c>
      <c r="D21" s="2">
        <v>25.86908209341081</v>
      </c>
      <c r="E21" s="2">
        <v>13379</v>
      </c>
      <c r="F21" s="2">
        <v>26.018386840820309</v>
      </c>
      <c r="G21" s="2">
        <v>46.019882202148438</v>
      </c>
      <c r="H21" s="2">
        <f t="shared" si="7"/>
        <v>67.172431945800781</v>
      </c>
      <c r="I21" s="2">
        <f t="shared" si="8"/>
        <v>52.58240509033196</v>
      </c>
      <c r="J21" s="2">
        <f>19.2+15.1+22.9</f>
        <v>57.199999999999996</v>
      </c>
      <c r="K21" s="2">
        <f t="shared" si="4"/>
        <v>1.1743432158356781</v>
      </c>
      <c r="L21" s="2">
        <f t="shared" si="2"/>
        <v>0.91927281626454482</v>
      </c>
      <c r="M21" s="2">
        <f t="shared" si="3"/>
        <v>78.883489746734924</v>
      </c>
      <c r="N21" s="2">
        <f t="shared" si="3"/>
        <v>48.337575613352598</v>
      </c>
    </row>
    <row r="22" spans="1:14" ht="60" x14ac:dyDescent="0.25">
      <c r="A22" s="3" t="s">
        <v>23</v>
      </c>
      <c r="B22" s="2">
        <v>61.679661966700763</v>
      </c>
      <c r="C22" s="2">
        <v>36.03785151351633</v>
      </c>
      <c r="D22" s="2">
        <v>36.719309670682613</v>
      </c>
      <c r="E22" s="2">
        <v>13379</v>
      </c>
      <c r="F22" s="2">
        <v>36.893638610839837</v>
      </c>
      <c r="G22" s="2">
        <v>59.376632690429688</v>
      </c>
      <c r="H22" s="2">
        <f t="shared" si="7"/>
        <v>56.297180175781257</v>
      </c>
      <c r="I22" s="2">
        <f t="shared" si="8"/>
        <v>39.22565460205071</v>
      </c>
      <c r="J22" s="2">
        <f>1.4+15.1+22.9</f>
        <v>39.4</v>
      </c>
      <c r="K22" s="2">
        <f t="shared" si="4"/>
        <v>1.4288624410096766</v>
      </c>
      <c r="L22" s="2">
        <f t="shared" si="2"/>
        <v>0.99557498989976423</v>
      </c>
      <c r="M22" s="2">
        <f t="shared" si="3"/>
        <v>80.440926287928377</v>
      </c>
      <c r="N22" s="2">
        <f t="shared" si="3"/>
        <v>39.052080684248274</v>
      </c>
    </row>
    <row r="23" spans="1:14" ht="60" x14ac:dyDescent="0.25">
      <c r="A23" s="5" t="s">
        <v>53</v>
      </c>
      <c r="B23" s="2">
        <v>11.74016729071913</v>
      </c>
      <c r="C23" s="2">
        <v>6.8355595311655017</v>
      </c>
      <c r="D23" s="2">
        <v>5.0985813441778314</v>
      </c>
      <c r="E23" s="2">
        <v>13379</v>
      </c>
      <c r="F23" s="2">
        <v>7.5341954231262207</v>
      </c>
      <c r="G23" s="2">
        <v>18.678525924682621</v>
      </c>
      <c r="H23" s="2">
        <f t="shared" si="7"/>
        <v>85.656623363494873</v>
      </c>
      <c r="I23" s="2">
        <f t="shared" si="8"/>
        <v>79.923761367797781</v>
      </c>
    </row>
    <row r="24" spans="1:14" ht="60" x14ac:dyDescent="0.25">
      <c r="A24" s="5" t="s">
        <v>54</v>
      </c>
      <c r="H24" s="2">
        <f t="shared" si="7"/>
        <v>93.190818786621094</v>
      </c>
      <c r="I24" s="2">
        <f t="shared" si="8"/>
        <v>98.602287292480398</v>
      </c>
    </row>
    <row r="25" spans="1:14" ht="60" x14ac:dyDescent="0.25">
      <c r="A25" s="5" t="s">
        <v>55</v>
      </c>
      <c r="H25" s="2">
        <f t="shared" si="7"/>
        <v>93.190818786621094</v>
      </c>
      <c r="I25" s="2">
        <f t="shared" si="8"/>
        <v>98.602287292480398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CompCars_sv_original</vt:lpstr>
      <vt:lpstr>CompCars_web</vt:lpstr>
      <vt:lpstr>CompCars_Color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</dc:creator>
  <cp:lastModifiedBy>Linus Beckhaus</cp:lastModifiedBy>
  <dcterms:created xsi:type="dcterms:W3CDTF">2022-09-17T22:15:38Z</dcterms:created>
  <dcterms:modified xsi:type="dcterms:W3CDTF">2022-09-22T13:48:19Z</dcterms:modified>
</cp:coreProperties>
</file>