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BALEPALLI" sheetId="1" r:id="rId1"/>
    <sheet name="REPEATATION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W51" i="1"/>
  <c r="W52" i="1"/>
  <c r="W53" i="1"/>
  <c r="W49" i="1"/>
  <c r="AE49" i="1"/>
  <c r="AE50" i="1"/>
  <c r="AE51" i="1"/>
  <c r="AE52" i="1"/>
  <c r="T56" i="1" l="1"/>
  <c r="S53" i="1"/>
  <c r="S51" i="1"/>
  <c r="S49" i="1"/>
  <c r="S50" i="1"/>
  <c r="S54" i="1"/>
  <c r="S55" i="1"/>
  <c r="S56" i="1"/>
  <c r="S57" i="1"/>
  <c r="S58" i="1"/>
  <c r="S52" i="1"/>
  <c r="Q53" i="1"/>
  <c r="T53" i="1" s="1"/>
  <c r="Q51" i="1"/>
  <c r="T51" i="1" s="1"/>
  <c r="Q49" i="1"/>
  <c r="T49" i="1" s="1"/>
  <c r="Q50" i="1"/>
  <c r="T50" i="1" s="1"/>
  <c r="Q54" i="1"/>
  <c r="T54" i="1" s="1"/>
  <c r="Q55" i="1"/>
  <c r="T55" i="1" s="1"/>
  <c r="Q56" i="1"/>
  <c r="Q57" i="1"/>
  <c r="T57" i="1" s="1"/>
  <c r="Q58" i="1"/>
  <c r="T58" i="1" s="1"/>
  <c r="Q52" i="1"/>
  <c r="T52" i="1" s="1"/>
  <c r="AE5" i="1" l="1"/>
  <c r="AE6" i="1"/>
  <c r="AE7" i="1"/>
  <c r="AE8" i="1"/>
  <c r="AE10" i="1"/>
  <c r="AE11" i="1"/>
  <c r="AE12" i="1"/>
  <c r="AE13" i="1"/>
  <c r="AE15" i="1"/>
  <c r="AE16" i="1"/>
  <c r="AE17" i="1"/>
  <c r="AE18" i="1"/>
  <c r="AE19" i="1"/>
  <c r="AE20" i="1"/>
  <c r="AE22" i="1"/>
  <c r="AE23" i="1"/>
  <c r="AE24" i="1"/>
  <c r="AE25" i="1"/>
  <c r="AE26" i="1"/>
  <c r="AE27" i="1"/>
  <c r="AE28" i="1"/>
  <c r="AE29" i="1"/>
  <c r="AE30" i="1"/>
  <c r="AE33" i="1"/>
  <c r="AE34" i="1"/>
  <c r="AE35" i="1"/>
  <c r="AE37" i="1"/>
  <c r="AE40" i="1"/>
  <c r="AE41" i="1"/>
  <c r="AE42" i="1"/>
  <c r="AE46" i="1"/>
  <c r="AE4" i="1"/>
  <c r="AC5" i="1"/>
  <c r="AC6" i="1"/>
  <c r="AC7" i="1"/>
  <c r="AC8" i="1"/>
  <c r="AC10" i="1"/>
  <c r="AC11" i="1"/>
  <c r="AC12" i="1"/>
  <c r="AC13" i="1"/>
  <c r="AC15" i="1"/>
  <c r="AC16" i="1"/>
  <c r="AC17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33" i="1"/>
  <c r="AC34" i="1"/>
  <c r="AC35" i="1"/>
  <c r="AC37" i="1"/>
  <c r="AC40" i="1"/>
  <c r="AC41" i="1"/>
  <c r="AC42" i="1"/>
  <c r="AC46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6" i="1"/>
  <c r="AA4" i="1"/>
  <c r="Y5" i="1"/>
  <c r="Y6" i="1"/>
  <c r="Y7" i="1"/>
  <c r="Y8" i="1"/>
  <c r="Y10" i="1"/>
  <c r="Y11" i="1"/>
  <c r="Y12" i="1"/>
  <c r="Y13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3" i="1"/>
  <c r="Y34" i="1"/>
  <c r="Y35" i="1"/>
  <c r="Y37" i="1"/>
  <c r="Y40" i="1"/>
  <c r="Y41" i="1"/>
  <c r="Y42" i="1"/>
  <c r="Y46" i="1"/>
  <c r="Y4" i="1"/>
  <c r="N5" i="1"/>
  <c r="N6" i="1"/>
  <c r="N7" i="1"/>
  <c r="N8" i="1"/>
  <c r="N10" i="1"/>
  <c r="N11" i="1"/>
  <c r="N12" i="1"/>
  <c r="N13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3" i="1"/>
  <c r="N34" i="1"/>
  <c r="N35" i="1"/>
  <c r="N37" i="1"/>
  <c r="N40" i="1"/>
  <c r="N41" i="1"/>
  <c r="N42" i="1"/>
  <c r="N46" i="1"/>
  <c r="N4" i="1"/>
  <c r="I5" i="1" l="1"/>
  <c r="I6" i="1"/>
  <c r="I7" i="1"/>
  <c r="I8" i="1"/>
  <c r="I10" i="1"/>
  <c r="I11" i="1"/>
  <c r="I12" i="1"/>
  <c r="I13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3" i="1"/>
  <c r="I34" i="1"/>
  <c r="I35" i="1"/>
  <c r="I37" i="1"/>
  <c r="I40" i="1"/>
  <c r="I41" i="1"/>
  <c r="I42" i="1"/>
  <c r="I46" i="1"/>
  <c r="I4" i="1"/>
  <c r="AG5" i="1" l="1"/>
  <c r="AG6" i="1"/>
  <c r="AG7" i="1"/>
  <c r="AG8" i="1"/>
  <c r="AG10" i="1"/>
  <c r="AG11" i="1"/>
  <c r="AG12" i="1"/>
  <c r="AG13" i="1"/>
  <c r="AG15" i="1"/>
  <c r="AG16" i="1"/>
  <c r="AG17" i="1"/>
  <c r="AG18" i="1"/>
  <c r="AG19" i="1"/>
  <c r="AG20" i="1"/>
  <c r="AG22" i="1"/>
  <c r="AG23" i="1"/>
  <c r="AG24" i="1"/>
  <c r="AG25" i="1"/>
  <c r="AG26" i="1"/>
  <c r="AG27" i="1"/>
  <c r="AG28" i="1"/>
  <c r="AG29" i="1"/>
  <c r="AG30" i="1"/>
  <c r="AG33" i="1"/>
  <c r="AG34" i="1"/>
  <c r="AG35" i="1"/>
  <c r="AG37" i="1"/>
  <c r="AG40" i="1"/>
  <c r="AG41" i="1"/>
  <c r="AG42" i="1"/>
  <c r="AG46" i="1"/>
  <c r="AG4" i="1"/>
  <c r="V46" i="1"/>
  <c r="W46" i="1" s="1"/>
  <c r="V5" i="1"/>
  <c r="W5" i="1" s="1"/>
  <c r="V6" i="1"/>
  <c r="W6" i="1" s="1"/>
  <c r="V7" i="1"/>
  <c r="W7" i="1" s="1"/>
  <c r="V8" i="1"/>
  <c r="W8" i="1" s="1"/>
  <c r="V10" i="1"/>
  <c r="W10" i="1" s="1"/>
  <c r="V11" i="1"/>
  <c r="W11" i="1" s="1"/>
  <c r="V12" i="1"/>
  <c r="W12" i="1" s="1"/>
  <c r="V13" i="1"/>
  <c r="W13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3" i="1"/>
  <c r="W33" i="1" s="1"/>
  <c r="V34" i="1"/>
  <c r="W34" i="1" s="1"/>
  <c r="V35" i="1"/>
  <c r="W35" i="1" s="1"/>
  <c r="V37" i="1"/>
  <c r="W37" i="1" s="1"/>
  <c r="V40" i="1"/>
  <c r="W40" i="1" s="1"/>
  <c r="V41" i="1"/>
  <c r="W41" i="1" s="1"/>
  <c r="V42" i="1"/>
  <c r="W42" i="1" s="1"/>
  <c r="V4" i="1"/>
  <c r="W4" i="1" s="1"/>
  <c r="L23" i="1" l="1"/>
  <c r="K46" i="1"/>
  <c r="L46" i="1" s="1"/>
  <c r="K33" i="1"/>
  <c r="L33" i="1" s="1"/>
  <c r="K28" i="1"/>
  <c r="L28" i="1" s="1"/>
  <c r="K26" i="1"/>
  <c r="L26" i="1" s="1"/>
  <c r="K25" i="1"/>
  <c r="L25" i="1" s="1"/>
  <c r="K18" i="1"/>
  <c r="L18" i="1" s="1"/>
  <c r="K16" i="1"/>
  <c r="L16" i="1" s="1"/>
  <c r="K15" i="1"/>
  <c r="L15" i="1" s="1"/>
  <c r="K8" i="1"/>
  <c r="L8" i="1" s="1"/>
  <c r="K6" i="1"/>
  <c r="L6" i="1" s="1"/>
  <c r="K7" i="1"/>
  <c r="L7" i="1" s="1"/>
  <c r="K10" i="1"/>
  <c r="L10" i="1" s="1"/>
  <c r="K11" i="1"/>
  <c r="L11" i="1" s="1"/>
  <c r="K12" i="1"/>
  <c r="L12" i="1" s="1"/>
  <c r="K13" i="1"/>
  <c r="L13" i="1" s="1"/>
  <c r="K17" i="1"/>
  <c r="L17" i="1" s="1"/>
  <c r="K19" i="1"/>
  <c r="L19" i="1" s="1"/>
  <c r="K20" i="1"/>
  <c r="L20" i="1" s="1"/>
  <c r="K22" i="1"/>
  <c r="L22" i="1" s="1"/>
  <c r="K23" i="1"/>
  <c r="K24" i="1"/>
  <c r="L24" i="1" s="1"/>
  <c r="K27" i="1"/>
  <c r="L27" i="1" s="1"/>
  <c r="K29" i="1"/>
  <c r="L29" i="1" s="1"/>
  <c r="K30" i="1"/>
  <c r="L30" i="1" s="1"/>
  <c r="K34" i="1"/>
  <c r="L34" i="1" s="1"/>
  <c r="K35" i="1"/>
  <c r="L35" i="1" s="1"/>
  <c r="K37" i="1"/>
  <c r="L37" i="1" s="1"/>
  <c r="K40" i="1"/>
  <c r="L40" i="1" s="1"/>
  <c r="K41" i="1"/>
  <c r="L41" i="1" s="1"/>
  <c r="K42" i="1"/>
  <c r="L42" i="1" s="1"/>
  <c r="K5" i="1"/>
  <c r="L5" i="1" s="1"/>
  <c r="K4" i="1"/>
  <c r="L4" i="1" s="1"/>
  <c r="F5" i="1"/>
  <c r="G5" i="1" s="1"/>
  <c r="F6" i="1"/>
  <c r="G6" i="1" s="1"/>
  <c r="F7" i="1"/>
  <c r="G7" i="1" s="1"/>
  <c r="F8" i="1"/>
  <c r="G8" i="1" s="1"/>
  <c r="F10" i="1"/>
  <c r="G10" i="1" s="1"/>
  <c r="F11" i="1"/>
  <c r="G11" i="1" s="1"/>
  <c r="F12" i="1"/>
  <c r="G12" i="1" s="1"/>
  <c r="F13" i="1"/>
  <c r="G13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3" i="1"/>
  <c r="G33" i="1" s="1"/>
  <c r="F34" i="1"/>
  <c r="G34" i="1" s="1"/>
  <c r="F35" i="1"/>
  <c r="G35" i="1" s="1"/>
  <c r="F37" i="1"/>
  <c r="G37" i="1" s="1"/>
  <c r="F40" i="1"/>
  <c r="G40" i="1" s="1"/>
  <c r="F41" i="1"/>
  <c r="G41" i="1" s="1"/>
  <c r="F42" i="1"/>
  <c r="G42" i="1" s="1"/>
  <c r="F46" i="1"/>
  <c r="G46" i="1" s="1"/>
  <c r="F4" i="1"/>
  <c r="G4" i="1" s="1"/>
  <c r="S5" i="1" l="1"/>
  <c r="S6" i="1"/>
  <c r="S7" i="1"/>
  <c r="S8" i="1"/>
  <c r="S10" i="1"/>
  <c r="S11" i="1"/>
  <c r="S12" i="1"/>
  <c r="S13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3" i="1"/>
  <c r="S34" i="1"/>
  <c r="S35" i="1"/>
  <c r="S37" i="1"/>
  <c r="S40" i="1"/>
  <c r="S41" i="1"/>
  <c r="S42" i="1"/>
  <c r="S46" i="1"/>
  <c r="S4" i="1"/>
  <c r="Q5" i="1"/>
  <c r="T5" i="1" s="1"/>
  <c r="Q6" i="1"/>
  <c r="Q7" i="1"/>
  <c r="T7" i="1" s="1"/>
  <c r="Q8" i="1"/>
  <c r="T8" i="1" s="1"/>
  <c r="Q10" i="1"/>
  <c r="T10" i="1" s="1"/>
  <c r="Q11" i="1"/>
  <c r="T11" i="1" s="1"/>
  <c r="Q12" i="1"/>
  <c r="T12" i="1" s="1"/>
  <c r="Q13" i="1"/>
  <c r="T13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2" i="1"/>
  <c r="T22" i="1" s="1"/>
  <c r="Q23" i="1"/>
  <c r="T23" i="1" s="1"/>
  <c r="Q24" i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3" i="1"/>
  <c r="T33" i="1" s="1"/>
  <c r="Q34" i="1"/>
  <c r="T34" i="1" s="1"/>
  <c r="Q35" i="1"/>
  <c r="T35" i="1" s="1"/>
  <c r="Q37" i="1"/>
  <c r="T37" i="1" s="1"/>
  <c r="Q40" i="1"/>
  <c r="T40" i="1" s="1"/>
  <c r="Q41" i="1"/>
  <c r="T41" i="1" s="1"/>
  <c r="Q42" i="1"/>
  <c r="T42" i="1" s="1"/>
  <c r="Q46" i="1"/>
  <c r="T46" i="1" s="1"/>
  <c r="Q4" i="1"/>
  <c r="T4" i="1" s="1"/>
  <c r="T6" i="1" l="1"/>
</calcChain>
</file>

<file path=xl/sharedStrings.xml><?xml version="1.0" encoding="utf-8"?>
<sst xmlns="http://schemas.openxmlformats.org/spreadsheetml/2006/main" count="59" uniqueCount="35">
  <si>
    <t>GRID NO.</t>
  </si>
  <si>
    <t>PH</t>
  </si>
  <si>
    <t>EC(dS/m)</t>
  </si>
  <si>
    <t>OC(%)</t>
  </si>
  <si>
    <t>N(Kg/ha)</t>
  </si>
  <si>
    <t>PHOSPHORUS</t>
  </si>
  <si>
    <t>Ca + Mg(meq/100g)</t>
  </si>
  <si>
    <t>Ca (meq/100g)</t>
  </si>
  <si>
    <t>Mg (meq/100g)</t>
  </si>
  <si>
    <t>BORON</t>
  </si>
  <si>
    <t>STV</t>
  </si>
  <si>
    <t>BTV</t>
  </si>
  <si>
    <t>TV</t>
  </si>
  <si>
    <t>FV</t>
  </si>
  <si>
    <t>Absorbence</t>
  </si>
  <si>
    <t>Graph value</t>
  </si>
  <si>
    <t>P2O5 (Kg/ha)</t>
  </si>
  <si>
    <r>
      <t>K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(Kg/ha)</t>
    </r>
  </si>
  <si>
    <t>Graph ppm</t>
  </si>
  <si>
    <t>Suphur (ppm)</t>
  </si>
  <si>
    <t>Cu (ppm)</t>
  </si>
  <si>
    <t>Fe (ppm)</t>
  </si>
  <si>
    <t>Mn (ppm)</t>
  </si>
  <si>
    <t>Zn (ppm)</t>
  </si>
  <si>
    <t>ABSORBENCE</t>
  </si>
  <si>
    <t>B(ppm)</t>
  </si>
  <si>
    <t>POTASSIUM</t>
  </si>
  <si>
    <t>SULPHUR</t>
  </si>
  <si>
    <t xml:space="preserve">COPPER </t>
  </si>
  <si>
    <t>IRON</t>
  </si>
  <si>
    <t>MANGANESE</t>
  </si>
  <si>
    <t>ZINC</t>
  </si>
  <si>
    <t>N (Kg/ha)</t>
  </si>
  <si>
    <t>K2O (Kg/ha)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</si>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</sst>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workbookViewId="0">
      <selection activeCell="G11" sqref="G11"/>
    </sheetView>
  </sheetViews>
  <sheetFormatPr defaultRowHeight="15" x14ac:dyDescent="0.25"/>
  <cols>
    <col min="1" max="8" width="9.140625" style="1"/>
    <col min="9" max="9" width="12.7109375" style="1" customWidth="1"/>
    <col min="10" max="10" width="13.7109375" style="1" customWidth="1"/>
    <col min="11" max="11" width="14.140625" style="1" customWidth="1"/>
    <col min="12" max="12" width="13.140625" style="1" customWidth="1"/>
    <col min="13" max="13" width="15.140625" style="1" customWidth="1"/>
    <col min="14" max="15" width="12.85546875" style="1" customWidth="1"/>
    <col min="16" max="16" width="13.140625" style="1" customWidth="1"/>
    <col min="17" max="17" width="13.28515625" style="1" customWidth="1"/>
    <col min="18" max="18" width="10.42578125" style="1" customWidth="1"/>
    <col min="19" max="19" width="9.140625" style="1"/>
    <col min="20" max="20" width="14" style="1" customWidth="1"/>
    <col min="21" max="21" width="13.5703125" style="1" customWidth="1"/>
    <col min="22" max="22" width="15.140625" style="1" customWidth="1"/>
    <col min="23" max="23" width="16" style="1" customWidth="1"/>
    <col min="24" max="24" width="13" style="1" customWidth="1"/>
    <col min="25" max="25" width="9.140625" style="1"/>
    <col min="26" max="26" width="12.85546875" style="1" customWidth="1"/>
    <col min="27" max="27" width="9.140625" style="1"/>
    <col min="28" max="28" width="13.140625" style="1" customWidth="1"/>
    <col min="29" max="29" width="9.140625" style="1"/>
    <col min="30" max="30" width="13.7109375" style="1" customWidth="1"/>
    <col min="31" max="31" width="9.140625" style="1"/>
    <col min="32" max="32" width="14.140625" style="1" customWidth="1"/>
    <col min="33" max="16384" width="9.140625" style="1"/>
  </cols>
  <sheetData>
    <row r="1" spans="1:33" x14ac:dyDescent="0.25">
      <c r="A1" s="8" t="s">
        <v>0</v>
      </c>
      <c r="B1" s="8" t="s">
        <v>1</v>
      </c>
      <c r="C1" s="8" t="s">
        <v>2</v>
      </c>
      <c r="D1" s="22" t="s">
        <v>3</v>
      </c>
      <c r="E1" s="22"/>
      <c r="F1" s="22"/>
      <c r="G1" s="22"/>
      <c r="H1" s="22" t="s">
        <v>34</v>
      </c>
      <c r="I1" s="22"/>
      <c r="J1" s="22" t="s">
        <v>5</v>
      </c>
      <c r="K1" s="22"/>
      <c r="L1" s="22"/>
      <c r="M1" s="22" t="s">
        <v>26</v>
      </c>
      <c r="N1" s="22"/>
      <c r="O1" s="10"/>
      <c r="P1" s="22" t="s">
        <v>6</v>
      </c>
      <c r="Q1" s="22"/>
      <c r="R1" s="22" t="s">
        <v>7</v>
      </c>
      <c r="S1" s="22"/>
      <c r="T1" s="8" t="s">
        <v>8</v>
      </c>
      <c r="U1" s="22" t="s">
        <v>27</v>
      </c>
      <c r="V1" s="22"/>
      <c r="W1" s="22"/>
      <c r="X1" s="22" t="s">
        <v>28</v>
      </c>
      <c r="Y1" s="22"/>
      <c r="Z1" s="22" t="s">
        <v>29</v>
      </c>
      <c r="AA1" s="22"/>
      <c r="AB1" s="22" t="s">
        <v>30</v>
      </c>
      <c r="AC1" s="22"/>
      <c r="AD1" s="22" t="s">
        <v>31</v>
      </c>
      <c r="AE1" s="22"/>
      <c r="AF1" s="22" t="s">
        <v>9</v>
      </c>
      <c r="AG1" s="22"/>
    </row>
    <row r="2" spans="1:33" x14ac:dyDescent="0.25">
      <c r="B2" s="8"/>
      <c r="C2" s="8"/>
      <c r="D2" s="2" t="s">
        <v>10</v>
      </c>
      <c r="E2" s="2" t="s">
        <v>11</v>
      </c>
      <c r="F2" s="2" t="s">
        <v>12</v>
      </c>
      <c r="G2" s="2" t="s">
        <v>13</v>
      </c>
      <c r="H2" s="2" t="s">
        <v>12</v>
      </c>
      <c r="I2" s="8" t="s">
        <v>4</v>
      </c>
      <c r="J2" s="8" t="s">
        <v>14</v>
      </c>
      <c r="K2" s="8" t="s">
        <v>15</v>
      </c>
      <c r="L2" s="8" t="s">
        <v>16</v>
      </c>
      <c r="M2" s="8" t="s">
        <v>15</v>
      </c>
      <c r="N2" s="8" t="s">
        <v>17</v>
      </c>
      <c r="O2" s="10"/>
      <c r="P2" s="8" t="s">
        <v>12</v>
      </c>
      <c r="Q2" s="8" t="s">
        <v>13</v>
      </c>
      <c r="R2" s="8" t="s">
        <v>12</v>
      </c>
      <c r="S2" s="8" t="s">
        <v>13</v>
      </c>
      <c r="T2" s="8"/>
      <c r="U2" s="8" t="s">
        <v>14</v>
      </c>
      <c r="V2" s="8" t="s">
        <v>18</v>
      </c>
      <c r="W2" s="8" t="s">
        <v>19</v>
      </c>
      <c r="X2" s="2" t="s">
        <v>15</v>
      </c>
      <c r="Y2" s="8" t="s">
        <v>20</v>
      </c>
      <c r="Z2" s="2" t="s">
        <v>15</v>
      </c>
      <c r="AA2" s="8" t="s">
        <v>21</v>
      </c>
      <c r="AB2" s="2" t="s">
        <v>15</v>
      </c>
      <c r="AC2" s="8" t="s">
        <v>22</v>
      </c>
      <c r="AD2" s="2" t="s">
        <v>15</v>
      </c>
      <c r="AE2" s="8" t="s">
        <v>23</v>
      </c>
      <c r="AF2" s="2" t="s">
        <v>24</v>
      </c>
      <c r="AG2" s="8" t="s">
        <v>25</v>
      </c>
    </row>
    <row r="3" spans="1:33" s="3" customFormat="1" x14ac:dyDescent="0.25">
      <c r="A3" s="3">
        <v>1</v>
      </c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5"/>
      <c r="AA3" s="4"/>
      <c r="AB3" s="5"/>
      <c r="AC3" s="4"/>
      <c r="AD3" s="5"/>
      <c r="AE3" s="4"/>
      <c r="AF3" s="5"/>
      <c r="AG3" s="4"/>
    </row>
    <row r="4" spans="1:33" x14ac:dyDescent="0.25">
      <c r="A4" s="1">
        <v>2</v>
      </c>
      <c r="B4" s="1">
        <v>5.24</v>
      </c>
      <c r="C4" s="1">
        <v>0.03</v>
      </c>
      <c r="D4" s="6">
        <v>18.600000000000001</v>
      </c>
      <c r="E4" s="1">
        <v>20</v>
      </c>
      <c r="F4" s="1">
        <f>E4-D4</f>
        <v>1.3999999999999986</v>
      </c>
      <c r="G4" s="1">
        <f>F4*0.3</f>
        <v>0.41999999999999954</v>
      </c>
      <c r="H4" s="1">
        <v>0.56000000000000005</v>
      </c>
      <c r="I4" s="1">
        <f>H4*313.6</f>
        <v>175.61600000000004</v>
      </c>
      <c r="J4" s="1">
        <v>0.05</v>
      </c>
      <c r="K4" s="1">
        <f>J4*2.052</f>
        <v>0.10260000000000001</v>
      </c>
      <c r="L4" s="1">
        <f>K4*256.48</f>
        <v>26.314848000000005</v>
      </c>
      <c r="M4" s="1">
        <v>13.41</v>
      </c>
      <c r="N4" s="1">
        <f>M4*13.44</f>
        <v>180.2304</v>
      </c>
      <c r="P4" s="1">
        <v>0.4</v>
      </c>
      <c r="Q4" s="1">
        <f>P4*5</f>
        <v>2</v>
      </c>
      <c r="R4" s="1">
        <v>0.3</v>
      </c>
      <c r="S4" s="1">
        <f>R4*5</f>
        <v>1.5</v>
      </c>
      <c r="T4" s="1">
        <f>Q4-S4</f>
        <v>0.5</v>
      </c>
      <c r="U4" s="1">
        <v>8.9999999999999993E-3</v>
      </c>
      <c r="V4" s="1">
        <f>U4*25.876</f>
        <v>0.23288399999999998</v>
      </c>
      <c r="W4" s="1">
        <f>V4*25</f>
        <v>5.8220999999999998</v>
      </c>
      <c r="X4" s="1">
        <v>0.36499999999999999</v>
      </c>
      <c r="Y4" s="1">
        <f>X4*2</f>
        <v>0.73</v>
      </c>
      <c r="Z4" s="1">
        <v>8.0429999999999993</v>
      </c>
      <c r="AA4" s="1">
        <f>Z4*2</f>
        <v>16.085999999999999</v>
      </c>
      <c r="AB4" s="1">
        <v>3.802</v>
      </c>
      <c r="AC4" s="1">
        <f>AB4*2</f>
        <v>7.6040000000000001</v>
      </c>
      <c r="AD4" s="1">
        <v>0.217</v>
      </c>
      <c r="AE4" s="1">
        <f>AD4*2</f>
        <v>0.434</v>
      </c>
      <c r="AF4" s="1">
        <v>2.5000000000000001E-2</v>
      </c>
      <c r="AG4" s="1">
        <f>AF4*1.917*10</f>
        <v>0.47925000000000001</v>
      </c>
    </row>
    <row r="5" spans="1:33" x14ac:dyDescent="0.25">
      <c r="A5" s="1">
        <v>3</v>
      </c>
      <c r="B5" s="1">
        <v>7.3</v>
      </c>
      <c r="C5" s="1">
        <v>0.1</v>
      </c>
      <c r="D5" s="1">
        <v>18.600000000000001</v>
      </c>
      <c r="E5" s="1">
        <v>20</v>
      </c>
      <c r="F5" s="1">
        <f t="shared" ref="F5:F46" si="0">E5-D5</f>
        <v>1.3999999999999986</v>
      </c>
      <c r="G5" s="1">
        <f t="shared" ref="G5:G46" si="1">F5*0.3</f>
        <v>0.41999999999999954</v>
      </c>
      <c r="H5" s="1">
        <v>0.67</v>
      </c>
      <c r="I5" s="1">
        <f t="shared" ref="I5:I46" si="2">H5*313.6</f>
        <v>210.11200000000002</v>
      </c>
      <c r="J5" s="7">
        <v>4.1000000000000002E-2</v>
      </c>
      <c r="K5" s="1">
        <f>J5*2.001</f>
        <v>8.2041000000000003E-2</v>
      </c>
      <c r="L5" s="1">
        <f>K5*512.98</f>
        <v>42.085392179999999</v>
      </c>
      <c r="M5" s="1">
        <v>14.96</v>
      </c>
      <c r="N5" s="1">
        <f t="shared" ref="N5:N46" si="3">M5*13.44</f>
        <v>201.0624</v>
      </c>
      <c r="P5" s="1">
        <v>1.4</v>
      </c>
      <c r="Q5" s="1">
        <f t="shared" ref="Q5:Q46" si="4">P5*5</f>
        <v>7</v>
      </c>
      <c r="R5" s="1">
        <v>1.1000000000000001</v>
      </c>
      <c r="S5" s="1">
        <f t="shared" ref="S5:S46" si="5">R5*5</f>
        <v>5.5</v>
      </c>
      <c r="T5" s="1">
        <f t="shared" ref="T5:T46" si="6">Q5-S5</f>
        <v>1.5</v>
      </c>
      <c r="U5" s="1">
        <v>2.8000000000000001E-2</v>
      </c>
      <c r="V5" s="1">
        <f t="shared" ref="V5:V42" si="7">U5*25.876</f>
        <v>0.72452800000000006</v>
      </c>
      <c r="W5" s="1">
        <f t="shared" ref="W5:W46" si="8">V5*25</f>
        <v>18.113200000000003</v>
      </c>
      <c r="X5" s="1">
        <v>0.27100000000000002</v>
      </c>
      <c r="Y5" s="1">
        <f t="shared" ref="Y5:Y46" si="9">X5*2</f>
        <v>0.54200000000000004</v>
      </c>
      <c r="Z5" s="1">
        <v>2.972</v>
      </c>
      <c r="AA5" s="1">
        <f t="shared" ref="AA5:AA46" si="10">Z5*2</f>
        <v>5.944</v>
      </c>
      <c r="AB5" s="1">
        <v>4.8460000000000001</v>
      </c>
      <c r="AC5" s="1">
        <f t="shared" ref="AC5:AC46" si="11">AB5*2</f>
        <v>9.6920000000000002</v>
      </c>
      <c r="AD5" s="1">
        <v>0.626</v>
      </c>
      <c r="AE5" s="1">
        <f t="shared" ref="AE5:AE46" si="12">AD5*2</f>
        <v>1.252</v>
      </c>
      <c r="AF5" s="1">
        <v>3.5999999999999997E-2</v>
      </c>
      <c r="AG5" s="1">
        <f t="shared" ref="AG5:AG46" si="13">AF5*1.917*10</f>
        <v>0.69011999999999984</v>
      </c>
    </row>
    <row r="6" spans="1:33" x14ac:dyDescent="0.25">
      <c r="A6" s="1">
        <v>4</v>
      </c>
      <c r="B6" s="1">
        <v>6.04</v>
      </c>
      <c r="C6" s="1">
        <v>0.03</v>
      </c>
      <c r="D6" s="1">
        <v>19</v>
      </c>
      <c r="E6" s="1">
        <v>20</v>
      </c>
      <c r="F6" s="1">
        <f t="shared" si="0"/>
        <v>1</v>
      </c>
      <c r="G6" s="1">
        <f t="shared" si="1"/>
        <v>0.3</v>
      </c>
      <c r="H6" s="1">
        <v>1.27</v>
      </c>
      <c r="I6" s="1">
        <f t="shared" si="2"/>
        <v>398.27200000000005</v>
      </c>
      <c r="J6" s="1">
        <v>4.4999999999999998E-2</v>
      </c>
      <c r="K6" s="1">
        <f>J6*2.052</f>
        <v>9.2340000000000005E-2</v>
      </c>
      <c r="L6" s="1">
        <f>K6*256.48</f>
        <v>23.683363200000002</v>
      </c>
      <c r="M6" s="1">
        <v>13.94</v>
      </c>
      <c r="N6" s="1">
        <f t="shared" si="3"/>
        <v>187.3536</v>
      </c>
      <c r="P6" s="1">
        <v>1.5</v>
      </c>
      <c r="Q6" s="1">
        <f t="shared" si="4"/>
        <v>7.5</v>
      </c>
      <c r="R6" s="1">
        <v>1</v>
      </c>
      <c r="S6" s="1">
        <f t="shared" si="5"/>
        <v>5</v>
      </c>
      <c r="T6" s="1">
        <f t="shared" si="6"/>
        <v>2.5</v>
      </c>
      <c r="U6" s="1">
        <v>1.9E-2</v>
      </c>
      <c r="V6" s="1">
        <f t="shared" si="7"/>
        <v>0.49164400000000003</v>
      </c>
      <c r="W6" s="1">
        <f t="shared" si="8"/>
        <v>12.2911</v>
      </c>
      <c r="X6" s="1">
        <v>0.33500000000000002</v>
      </c>
      <c r="Y6" s="1">
        <f t="shared" si="9"/>
        <v>0.67</v>
      </c>
      <c r="Z6" s="1">
        <v>3.774</v>
      </c>
      <c r="AA6" s="1">
        <f t="shared" si="10"/>
        <v>7.548</v>
      </c>
      <c r="AB6" s="1">
        <v>7.306</v>
      </c>
      <c r="AC6" s="1">
        <f t="shared" si="11"/>
        <v>14.612</v>
      </c>
      <c r="AD6" s="1">
        <v>0.124</v>
      </c>
      <c r="AE6" s="1">
        <f t="shared" si="12"/>
        <v>0.248</v>
      </c>
      <c r="AF6" s="1">
        <v>4.1000000000000002E-2</v>
      </c>
      <c r="AG6" s="1">
        <f t="shared" si="13"/>
        <v>0.78597000000000006</v>
      </c>
    </row>
    <row r="7" spans="1:33" x14ac:dyDescent="0.25">
      <c r="A7" s="1">
        <v>5</v>
      </c>
      <c r="B7" s="1">
        <v>7.06</v>
      </c>
      <c r="C7" s="1">
        <v>0.12</v>
      </c>
      <c r="D7" s="1">
        <v>18.100000000000001</v>
      </c>
      <c r="E7" s="1">
        <v>20</v>
      </c>
      <c r="F7" s="1">
        <f t="shared" si="0"/>
        <v>1.8999999999999986</v>
      </c>
      <c r="G7" s="1">
        <f t="shared" si="1"/>
        <v>0.56999999999999951</v>
      </c>
      <c r="H7" s="1">
        <v>0.92</v>
      </c>
      <c r="I7" s="1">
        <f t="shared" si="2"/>
        <v>288.51200000000006</v>
      </c>
      <c r="J7" s="7">
        <v>6.2E-2</v>
      </c>
      <c r="K7" s="1">
        <f t="shared" ref="K7:K42" si="14">J7*2.001</f>
        <v>0.12406199999999999</v>
      </c>
      <c r="L7" s="1">
        <f>K7*512.96</f>
        <v>63.638843520000002</v>
      </c>
      <c r="M7" s="1">
        <v>14.92</v>
      </c>
      <c r="N7" s="1">
        <f t="shared" si="3"/>
        <v>200.5248</v>
      </c>
      <c r="P7" s="1">
        <v>1.3</v>
      </c>
      <c r="Q7" s="1">
        <f t="shared" si="4"/>
        <v>6.5</v>
      </c>
      <c r="R7" s="1">
        <v>0.9</v>
      </c>
      <c r="S7" s="1">
        <f t="shared" si="5"/>
        <v>4.5</v>
      </c>
      <c r="T7" s="1">
        <f t="shared" si="6"/>
        <v>2</v>
      </c>
      <c r="U7" s="1">
        <v>1.4999999999999999E-2</v>
      </c>
      <c r="V7" s="1">
        <f t="shared" si="7"/>
        <v>0.38813999999999999</v>
      </c>
      <c r="W7" s="1">
        <f t="shared" si="8"/>
        <v>9.7035</v>
      </c>
      <c r="X7" s="1">
        <v>0.22600000000000001</v>
      </c>
      <c r="Y7" s="1">
        <f t="shared" si="9"/>
        <v>0.45200000000000001</v>
      </c>
      <c r="Z7" s="1">
        <v>2.206</v>
      </c>
      <c r="AA7" s="1">
        <f t="shared" si="10"/>
        <v>4.4119999999999999</v>
      </c>
      <c r="AB7" s="1">
        <v>5.8079999999999998</v>
      </c>
      <c r="AC7" s="1">
        <f t="shared" si="11"/>
        <v>11.616</v>
      </c>
      <c r="AD7" s="1">
        <v>0.40200000000000002</v>
      </c>
      <c r="AE7" s="1">
        <f t="shared" si="12"/>
        <v>0.80400000000000005</v>
      </c>
      <c r="AF7" s="1">
        <v>0.02</v>
      </c>
      <c r="AG7" s="1">
        <f t="shared" si="13"/>
        <v>0.38339999999999996</v>
      </c>
    </row>
    <row r="8" spans="1:33" x14ac:dyDescent="0.25">
      <c r="A8" s="1">
        <v>6</v>
      </c>
      <c r="B8" s="1">
        <v>5.27</v>
      </c>
      <c r="C8" s="1">
        <v>0.03</v>
      </c>
      <c r="D8" s="1">
        <v>18</v>
      </c>
      <c r="E8" s="1">
        <v>20</v>
      </c>
      <c r="F8" s="1">
        <f t="shared" si="0"/>
        <v>2</v>
      </c>
      <c r="G8" s="1">
        <f t="shared" si="1"/>
        <v>0.6</v>
      </c>
      <c r="H8" s="1">
        <v>0.78</v>
      </c>
      <c r="I8" s="1">
        <f t="shared" si="2"/>
        <v>244.60800000000003</v>
      </c>
      <c r="J8" s="1">
        <v>4.7E-2</v>
      </c>
      <c r="K8" s="1">
        <f>J8*2.052</f>
        <v>9.6444000000000002E-2</v>
      </c>
      <c r="L8" s="1">
        <f>K8*256.48</f>
        <v>24.735957120000002</v>
      </c>
      <c r="M8" s="1">
        <v>13.58</v>
      </c>
      <c r="N8" s="1">
        <f t="shared" si="3"/>
        <v>182.51519999999999</v>
      </c>
      <c r="P8" s="1">
        <v>0.5</v>
      </c>
      <c r="Q8" s="1">
        <f t="shared" si="4"/>
        <v>2.5</v>
      </c>
      <c r="R8" s="1">
        <v>0.3</v>
      </c>
      <c r="S8" s="1">
        <f t="shared" si="5"/>
        <v>1.5</v>
      </c>
      <c r="T8" s="1">
        <f t="shared" si="6"/>
        <v>1</v>
      </c>
      <c r="U8" s="1">
        <v>0.01</v>
      </c>
      <c r="V8" s="1">
        <f t="shared" si="7"/>
        <v>0.25875999999999999</v>
      </c>
      <c r="W8" s="1">
        <f t="shared" si="8"/>
        <v>6.4689999999999994</v>
      </c>
      <c r="X8" s="1">
        <v>0.34699999999999998</v>
      </c>
      <c r="Y8" s="1">
        <f t="shared" si="9"/>
        <v>0.69399999999999995</v>
      </c>
      <c r="Z8" s="1">
        <v>6.843</v>
      </c>
      <c r="AA8" s="1">
        <f t="shared" si="10"/>
        <v>13.686</v>
      </c>
      <c r="AB8" s="1">
        <v>9.5869999999999997</v>
      </c>
      <c r="AC8" s="1">
        <f t="shared" si="11"/>
        <v>19.173999999999999</v>
      </c>
      <c r="AD8" s="1">
        <v>0.23899999999999999</v>
      </c>
      <c r="AE8" s="1">
        <f t="shared" si="12"/>
        <v>0.47799999999999998</v>
      </c>
      <c r="AF8" s="1">
        <v>0.03</v>
      </c>
      <c r="AG8" s="1">
        <f t="shared" si="13"/>
        <v>0.57509999999999994</v>
      </c>
    </row>
    <row r="9" spans="1:33" s="3" customFormat="1" x14ac:dyDescent="0.25">
      <c r="A9" s="3">
        <v>7</v>
      </c>
      <c r="I9" s="1"/>
      <c r="K9" s="1"/>
      <c r="N9" s="1"/>
      <c r="O9" s="1"/>
      <c r="V9" s="1"/>
      <c r="W9" s="1"/>
      <c r="Y9" s="1"/>
      <c r="AA9" s="1">
        <f t="shared" si="10"/>
        <v>0</v>
      </c>
      <c r="AC9" s="1"/>
      <c r="AE9" s="1"/>
      <c r="AG9" s="1"/>
    </row>
    <row r="10" spans="1:33" x14ac:dyDescent="0.25">
      <c r="A10" s="1">
        <v>8</v>
      </c>
      <c r="B10" s="1">
        <v>7.17</v>
      </c>
      <c r="C10" s="1">
        <v>0.08</v>
      </c>
      <c r="D10" s="1">
        <v>18</v>
      </c>
      <c r="E10" s="1">
        <v>20</v>
      </c>
      <c r="F10" s="1">
        <f t="shared" si="0"/>
        <v>2</v>
      </c>
      <c r="G10" s="1">
        <f t="shared" si="1"/>
        <v>0.6</v>
      </c>
      <c r="H10" s="1">
        <v>1.07</v>
      </c>
      <c r="I10" s="1">
        <f t="shared" si="2"/>
        <v>335.55200000000002</v>
      </c>
      <c r="J10" s="7">
        <v>0.08</v>
      </c>
      <c r="K10" s="1">
        <f t="shared" si="14"/>
        <v>0.16008</v>
      </c>
      <c r="L10" s="1">
        <f>K10*512.96</f>
        <v>82.1146368</v>
      </c>
      <c r="M10" s="1">
        <v>20.190000000000001</v>
      </c>
      <c r="N10" s="1">
        <f t="shared" si="3"/>
        <v>271.35360000000003</v>
      </c>
      <c r="P10" s="1">
        <v>2.4</v>
      </c>
      <c r="Q10" s="1">
        <f t="shared" si="4"/>
        <v>12</v>
      </c>
      <c r="R10" s="1">
        <v>1.7</v>
      </c>
      <c r="S10" s="1">
        <f t="shared" si="5"/>
        <v>8.5</v>
      </c>
      <c r="T10" s="1">
        <f t="shared" si="6"/>
        <v>3.5</v>
      </c>
      <c r="U10" s="1">
        <v>1.6E-2</v>
      </c>
      <c r="V10" s="1">
        <f t="shared" si="7"/>
        <v>0.41401600000000005</v>
      </c>
      <c r="W10" s="1">
        <f t="shared" si="8"/>
        <v>10.3504</v>
      </c>
      <c r="X10" s="1">
        <v>0.55000000000000004</v>
      </c>
      <c r="Y10" s="1">
        <f t="shared" si="9"/>
        <v>1.1000000000000001</v>
      </c>
      <c r="Z10" s="1">
        <v>5.3</v>
      </c>
      <c r="AA10" s="1">
        <f t="shared" si="10"/>
        <v>10.6</v>
      </c>
      <c r="AB10" s="1">
        <v>6.798</v>
      </c>
      <c r="AC10" s="1">
        <f t="shared" si="11"/>
        <v>13.596</v>
      </c>
      <c r="AD10" s="1">
        <v>0.28899999999999998</v>
      </c>
      <c r="AE10" s="1">
        <f t="shared" si="12"/>
        <v>0.57799999999999996</v>
      </c>
      <c r="AF10" s="1">
        <v>0.03</v>
      </c>
      <c r="AG10" s="1">
        <f t="shared" si="13"/>
        <v>0.57509999999999994</v>
      </c>
    </row>
    <row r="11" spans="1:33" x14ac:dyDescent="0.25">
      <c r="A11" s="1">
        <v>9</v>
      </c>
      <c r="B11" s="1">
        <v>6.85</v>
      </c>
      <c r="C11" s="1">
        <v>0.05</v>
      </c>
      <c r="D11" s="1">
        <v>18.2</v>
      </c>
      <c r="E11" s="1">
        <v>20</v>
      </c>
      <c r="F11" s="1">
        <f t="shared" si="0"/>
        <v>1.8000000000000007</v>
      </c>
      <c r="G11" s="1">
        <f t="shared" si="1"/>
        <v>0.54000000000000015</v>
      </c>
      <c r="H11" s="1">
        <v>0.8</v>
      </c>
      <c r="I11" s="1">
        <f t="shared" si="2"/>
        <v>250.88000000000002</v>
      </c>
      <c r="J11" s="7">
        <v>7.0999999999999994E-2</v>
      </c>
      <c r="K11" s="1">
        <f t="shared" si="14"/>
        <v>0.14207099999999998</v>
      </c>
      <c r="L11" s="1">
        <f t="shared" ref="L11:L13" si="15">K11*512.96</f>
        <v>72.876740159999997</v>
      </c>
      <c r="M11" s="1">
        <v>19.190000000000001</v>
      </c>
      <c r="N11" s="1">
        <f t="shared" si="3"/>
        <v>257.91360000000003</v>
      </c>
      <c r="P11" s="1">
        <v>1.5</v>
      </c>
      <c r="Q11" s="1">
        <f t="shared" si="4"/>
        <v>7.5</v>
      </c>
      <c r="R11" s="1">
        <v>1.2</v>
      </c>
      <c r="S11" s="1">
        <f t="shared" si="5"/>
        <v>6</v>
      </c>
      <c r="T11" s="1">
        <f t="shared" si="6"/>
        <v>1.5</v>
      </c>
      <c r="U11" s="1">
        <v>1.2999999999999999E-2</v>
      </c>
      <c r="V11" s="1">
        <f t="shared" si="7"/>
        <v>0.33638800000000002</v>
      </c>
      <c r="W11" s="1">
        <f t="shared" si="8"/>
        <v>8.4097000000000008</v>
      </c>
      <c r="X11" s="1">
        <v>0.53500000000000003</v>
      </c>
      <c r="Y11" s="1">
        <f t="shared" si="9"/>
        <v>1.07</v>
      </c>
      <c r="Z11" s="1">
        <v>6.1029999999999998</v>
      </c>
      <c r="AA11" s="1">
        <f t="shared" si="10"/>
        <v>12.206</v>
      </c>
      <c r="AB11" s="1">
        <v>5.6</v>
      </c>
      <c r="AC11" s="1">
        <f t="shared" si="11"/>
        <v>11.2</v>
      </c>
      <c r="AD11" s="1">
        <v>0.30499999999999999</v>
      </c>
      <c r="AE11" s="1">
        <f t="shared" si="12"/>
        <v>0.61</v>
      </c>
      <c r="AF11" s="1">
        <v>2.1000000000000001E-2</v>
      </c>
      <c r="AG11" s="1">
        <f t="shared" si="13"/>
        <v>0.40256999999999998</v>
      </c>
    </row>
    <row r="12" spans="1:33" x14ac:dyDescent="0.25">
      <c r="A12" s="1">
        <v>10</v>
      </c>
      <c r="B12" s="1">
        <v>7.41</v>
      </c>
      <c r="C12" s="1">
        <v>0.22</v>
      </c>
      <c r="D12" s="1">
        <v>18.600000000000001</v>
      </c>
      <c r="E12" s="1">
        <v>20</v>
      </c>
      <c r="F12" s="1">
        <f t="shared" si="0"/>
        <v>1.3999999999999986</v>
      </c>
      <c r="G12" s="1">
        <f t="shared" si="1"/>
        <v>0.41999999999999954</v>
      </c>
      <c r="H12" s="1">
        <v>1.1100000000000001</v>
      </c>
      <c r="I12" s="1">
        <f t="shared" si="2"/>
        <v>348.09600000000006</v>
      </c>
      <c r="J12" s="7">
        <v>7.5999999999999998E-2</v>
      </c>
      <c r="K12" s="1">
        <f t="shared" si="14"/>
        <v>0.15207599999999999</v>
      </c>
      <c r="L12" s="1">
        <f t="shared" si="15"/>
        <v>78.008904959999995</v>
      </c>
      <c r="M12" s="1">
        <v>14.01</v>
      </c>
      <c r="N12" s="1">
        <f t="shared" si="3"/>
        <v>188.2944</v>
      </c>
      <c r="P12" s="1">
        <v>1.6</v>
      </c>
      <c r="Q12" s="1">
        <f t="shared" si="4"/>
        <v>8</v>
      </c>
      <c r="R12" s="1">
        <v>0.9</v>
      </c>
      <c r="S12" s="1">
        <f t="shared" si="5"/>
        <v>4.5</v>
      </c>
      <c r="T12" s="1">
        <f t="shared" si="6"/>
        <v>3.5</v>
      </c>
      <c r="U12" s="1">
        <v>4.5999999999999999E-2</v>
      </c>
      <c r="V12" s="1">
        <f t="shared" si="7"/>
        <v>1.190296</v>
      </c>
      <c r="W12" s="1">
        <f t="shared" si="8"/>
        <v>29.757400000000001</v>
      </c>
      <c r="X12" s="1">
        <v>0.56699999999999995</v>
      </c>
      <c r="Y12" s="1">
        <f t="shared" si="9"/>
        <v>1.1339999999999999</v>
      </c>
      <c r="Z12" s="1">
        <v>3.9820000000000002</v>
      </c>
      <c r="AA12" s="1">
        <f t="shared" si="10"/>
        <v>7.9640000000000004</v>
      </c>
      <c r="AB12" s="1">
        <v>4.202</v>
      </c>
      <c r="AC12" s="1">
        <f t="shared" si="11"/>
        <v>8.4039999999999999</v>
      </c>
      <c r="AD12" s="1">
        <v>0.73699999999999999</v>
      </c>
      <c r="AE12" s="1">
        <f t="shared" si="12"/>
        <v>1.474</v>
      </c>
      <c r="AF12" s="1">
        <v>2.3E-2</v>
      </c>
      <c r="AG12" s="1">
        <f t="shared" si="13"/>
        <v>0.44090999999999997</v>
      </c>
    </row>
    <row r="13" spans="1:33" x14ac:dyDescent="0.25">
      <c r="A13" s="1">
        <v>11</v>
      </c>
      <c r="B13" s="1">
        <v>7.67</v>
      </c>
      <c r="C13" s="1">
        <v>0.08</v>
      </c>
      <c r="D13" s="1">
        <v>18.5</v>
      </c>
      <c r="E13" s="1">
        <v>20</v>
      </c>
      <c r="F13" s="1">
        <f t="shared" si="0"/>
        <v>1.5</v>
      </c>
      <c r="G13" s="1">
        <f t="shared" si="1"/>
        <v>0.44999999999999996</v>
      </c>
      <c r="H13" s="1">
        <v>0.81</v>
      </c>
      <c r="I13" s="1">
        <f t="shared" si="2"/>
        <v>254.01600000000005</v>
      </c>
      <c r="J13" s="7">
        <v>7.0000000000000007E-2</v>
      </c>
      <c r="K13" s="1">
        <f t="shared" si="14"/>
        <v>0.14007</v>
      </c>
      <c r="L13" s="1">
        <f t="shared" si="15"/>
        <v>71.850307200000003</v>
      </c>
      <c r="M13" s="1">
        <v>13.91</v>
      </c>
      <c r="N13" s="1">
        <f t="shared" si="3"/>
        <v>186.9504</v>
      </c>
      <c r="P13" s="1">
        <v>1.1000000000000001</v>
      </c>
      <c r="Q13" s="1">
        <f t="shared" si="4"/>
        <v>5.5</v>
      </c>
      <c r="R13" s="1">
        <v>0.9</v>
      </c>
      <c r="S13" s="1">
        <f t="shared" si="5"/>
        <v>4.5</v>
      </c>
      <c r="T13" s="1">
        <f t="shared" si="6"/>
        <v>1</v>
      </c>
      <c r="U13" s="1">
        <v>3.9E-2</v>
      </c>
      <c r="V13" s="1">
        <f t="shared" si="7"/>
        <v>1.0091639999999999</v>
      </c>
      <c r="W13" s="1">
        <f t="shared" si="8"/>
        <v>25.229099999999999</v>
      </c>
      <c r="X13" s="1">
        <v>0.47499999999999998</v>
      </c>
      <c r="Y13" s="1">
        <f t="shared" si="9"/>
        <v>0.95</v>
      </c>
      <c r="Z13" s="1">
        <v>2.7610000000000001</v>
      </c>
      <c r="AA13" s="1">
        <f t="shared" si="10"/>
        <v>5.5220000000000002</v>
      </c>
      <c r="AB13" s="1">
        <v>3.2189999999999999</v>
      </c>
      <c r="AC13" s="1">
        <f t="shared" si="11"/>
        <v>6.4379999999999997</v>
      </c>
      <c r="AD13" s="1">
        <v>0.33</v>
      </c>
      <c r="AE13" s="1">
        <f t="shared" si="12"/>
        <v>0.66</v>
      </c>
      <c r="AF13" s="1">
        <v>2.4E-2</v>
      </c>
      <c r="AG13" s="1">
        <f t="shared" si="13"/>
        <v>0.46007999999999999</v>
      </c>
    </row>
    <row r="14" spans="1:33" s="3" customFormat="1" x14ac:dyDescent="0.25">
      <c r="A14" s="3">
        <v>12</v>
      </c>
      <c r="I14" s="1"/>
      <c r="K14" s="1"/>
      <c r="N14" s="1"/>
      <c r="O14" s="1"/>
      <c r="V14" s="1"/>
      <c r="W14" s="1"/>
      <c r="Y14" s="1"/>
      <c r="AA14" s="1">
        <f t="shared" si="10"/>
        <v>0</v>
      </c>
      <c r="AC14" s="1"/>
      <c r="AE14" s="1"/>
      <c r="AG14" s="1"/>
    </row>
    <row r="15" spans="1:33" x14ac:dyDescent="0.25">
      <c r="A15" s="1">
        <v>13</v>
      </c>
      <c r="B15" s="1">
        <v>5.92</v>
      </c>
      <c r="C15" s="1">
        <v>0.03</v>
      </c>
      <c r="D15" s="1">
        <v>18.399999999999999</v>
      </c>
      <c r="E15" s="1">
        <v>20</v>
      </c>
      <c r="F15" s="1">
        <f t="shared" si="0"/>
        <v>1.6000000000000014</v>
      </c>
      <c r="G15" s="1">
        <f t="shared" si="1"/>
        <v>0.48000000000000043</v>
      </c>
      <c r="H15" s="1">
        <v>0.68</v>
      </c>
      <c r="I15" s="1">
        <f t="shared" si="2"/>
        <v>213.24800000000002</v>
      </c>
      <c r="J15" s="1">
        <v>2.3E-2</v>
      </c>
      <c r="K15" s="1">
        <f>J15*2.052</f>
        <v>4.7196000000000002E-2</v>
      </c>
      <c r="L15" s="1">
        <f>K15*256.48</f>
        <v>12.104830080000001</v>
      </c>
      <c r="M15" s="1">
        <v>16.03</v>
      </c>
      <c r="N15" s="1">
        <f t="shared" si="3"/>
        <v>215.44320000000002</v>
      </c>
      <c r="P15" s="1">
        <v>1.7</v>
      </c>
      <c r="Q15" s="1">
        <f t="shared" si="4"/>
        <v>8.5</v>
      </c>
      <c r="R15" s="1">
        <v>0.8</v>
      </c>
      <c r="S15" s="1">
        <f t="shared" si="5"/>
        <v>4</v>
      </c>
      <c r="T15" s="1">
        <f t="shared" si="6"/>
        <v>4.5</v>
      </c>
      <c r="U15" s="1">
        <v>2.1999999999999999E-2</v>
      </c>
      <c r="V15" s="1">
        <f t="shared" si="7"/>
        <v>0.569272</v>
      </c>
      <c r="W15" s="1">
        <f t="shared" si="8"/>
        <v>14.2318</v>
      </c>
      <c r="X15" s="1">
        <v>0.35199999999999998</v>
      </c>
      <c r="Y15" s="1">
        <f t="shared" si="9"/>
        <v>0.70399999999999996</v>
      </c>
      <c r="Z15" s="1">
        <v>4.5750000000000002</v>
      </c>
      <c r="AA15" s="1">
        <f t="shared" si="10"/>
        <v>9.15</v>
      </c>
      <c r="AB15" s="1">
        <v>8.0640000000000001</v>
      </c>
      <c r="AC15" s="1">
        <f t="shared" si="11"/>
        <v>16.128</v>
      </c>
      <c r="AD15" s="1">
        <v>0.20100000000000001</v>
      </c>
      <c r="AE15" s="1">
        <f t="shared" si="12"/>
        <v>0.40200000000000002</v>
      </c>
      <c r="AF15" s="1">
        <v>2.1000000000000001E-2</v>
      </c>
      <c r="AG15" s="1">
        <f t="shared" si="13"/>
        <v>0.40256999999999998</v>
      </c>
    </row>
    <row r="16" spans="1:33" x14ac:dyDescent="0.25">
      <c r="A16" s="1">
        <v>14</v>
      </c>
      <c r="B16" s="1">
        <v>6.21</v>
      </c>
      <c r="C16" s="1">
        <v>0.02</v>
      </c>
      <c r="D16" s="1">
        <v>18.5</v>
      </c>
      <c r="E16" s="1">
        <v>20</v>
      </c>
      <c r="F16" s="1">
        <f t="shared" si="0"/>
        <v>1.5</v>
      </c>
      <c r="G16" s="1">
        <f t="shared" si="1"/>
        <v>0.44999999999999996</v>
      </c>
      <c r="H16" s="1">
        <v>0.87</v>
      </c>
      <c r="I16" s="1">
        <f t="shared" si="2"/>
        <v>272.83199999999999</v>
      </c>
      <c r="J16" s="1">
        <v>4.1000000000000002E-2</v>
      </c>
      <c r="K16" s="1">
        <f>J16*2.052</f>
        <v>8.4132000000000012E-2</v>
      </c>
      <c r="L16" s="1">
        <f>K16*256.48</f>
        <v>21.578175360000003</v>
      </c>
      <c r="M16" s="1">
        <v>14.26</v>
      </c>
      <c r="N16" s="1">
        <f t="shared" si="3"/>
        <v>191.65439999999998</v>
      </c>
      <c r="P16" s="1">
        <v>1.8</v>
      </c>
      <c r="Q16" s="1">
        <f t="shared" si="4"/>
        <v>9</v>
      </c>
      <c r="R16" s="1">
        <v>1.4</v>
      </c>
      <c r="S16" s="1">
        <f t="shared" si="5"/>
        <v>7</v>
      </c>
      <c r="T16" s="1">
        <f t="shared" si="6"/>
        <v>2</v>
      </c>
      <c r="U16" s="1">
        <v>2.1000000000000001E-2</v>
      </c>
      <c r="V16" s="1">
        <f t="shared" si="7"/>
        <v>0.5433960000000001</v>
      </c>
      <c r="W16" s="1">
        <f t="shared" si="8"/>
        <v>13.584900000000003</v>
      </c>
      <c r="X16" s="1">
        <v>0.36</v>
      </c>
      <c r="Y16" s="1">
        <f t="shared" si="9"/>
        <v>0.72</v>
      </c>
      <c r="Z16" s="1">
        <v>3.5019999999999998</v>
      </c>
      <c r="AA16" s="1">
        <f t="shared" si="10"/>
        <v>7.0039999999999996</v>
      </c>
      <c r="AB16" s="1">
        <v>9.4600000000000009</v>
      </c>
      <c r="AC16" s="1">
        <f t="shared" si="11"/>
        <v>18.920000000000002</v>
      </c>
      <c r="AD16" s="1">
        <v>0.19400000000000001</v>
      </c>
      <c r="AE16" s="1">
        <f t="shared" si="12"/>
        <v>0.38800000000000001</v>
      </c>
      <c r="AF16" s="1">
        <v>3.1E-2</v>
      </c>
      <c r="AG16" s="1">
        <f t="shared" si="13"/>
        <v>0.59426999999999996</v>
      </c>
    </row>
    <row r="17" spans="1:33" x14ac:dyDescent="0.25">
      <c r="A17" s="1">
        <v>15</v>
      </c>
      <c r="B17" s="1">
        <v>7.15</v>
      </c>
      <c r="C17" s="1">
        <v>0.13</v>
      </c>
      <c r="D17" s="1">
        <v>18.100000000000001</v>
      </c>
      <c r="E17" s="1">
        <v>20</v>
      </c>
      <c r="F17" s="1">
        <f t="shared" si="0"/>
        <v>1.8999999999999986</v>
      </c>
      <c r="G17" s="1">
        <f t="shared" si="1"/>
        <v>0.56999999999999951</v>
      </c>
      <c r="H17" s="1">
        <v>1.02</v>
      </c>
      <c r="I17" s="1">
        <f t="shared" si="2"/>
        <v>319.87200000000001</v>
      </c>
      <c r="J17" s="7">
        <v>9.7000000000000003E-2</v>
      </c>
      <c r="K17" s="1">
        <f t="shared" si="14"/>
        <v>0.19409699999999999</v>
      </c>
      <c r="L17" s="1">
        <f>K17*512.96</f>
        <v>99.563997119999996</v>
      </c>
      <c r="M17" s="1">
        <v>8.49</v>
      </c>
      <c r="N17" s="1">
        <f t="shared" si="3"/>
        <v>114.1056</v>
      </c>
      <c r="P17" s="1">
        <v>0.9</v>
      </c>
      <c r="Q17" s="1">
        <f t="shared" si="4"/>
        <v>4.5</v>
      </c>
      <c r="R17" s="1">
        <v>0.7</v>
      </c>
      <c r="S17" s="1">
        <f t="shared" si="5"/>
        <v>3.5</v>
      </c>
      <c r="T17" s="1">
        <f t="shared" si="6"/>
        <v>1</v>
      </c>
      <c r="U17" s="1">
        <v>2.3E-2</v>
      </c>
      <c r="V17" s="1">
        <f t="shared" si="7"/>
        <v>0.59514800000000001</v>
      </c>
      <c r="W17" s="1">
        <f t="shared" si="8"/>
        <v>14.8787</v>
      </c>
      <c r="X17" s="1">
        <v>0.71</v>
      </c>
      <c r="Y17" s="1">
        <f t="shared" si="9"/>
        <v>1.42</v>
      </c>
      <c r="Z17" s="1">
        <v>4.0190000000000001</v>
      </c>
      <c r="AA17" s="1">
        <f t="shared" si="10"/>
        <v>8.0380000000000003</v>
      </c>
      <c r="AB17" s="1">
        <v>6.1150000000000002</v>
      </c>
      <c r="AC17" s="1">
        <f t="shared" si="11"/>
        <v>12.23</v>
      </c>
      <c r="AD17" s="1">
        <v>0.80700000000000005</v>
      </c>
      <c r="AE17" s="1">
        <f t="shared" si="12"/>
        <v>1.6140000000000001</v>
      </c>
      <c r="AF17" s="1">
        <v>3.6999999999999998E-2</v>
      </c>
      <c r="AG17" s="1">
        <f t="shared" si="13"/>
        <v>0.70928999999999998</v>
      </c>
    </row>
    <row r="18" spans="1:33" x14ac:dyDescent="0.25">
      <c r="A18" s="1">
        <v>16</v>
      </c>
      <c r="B18" s="1">
        <v>5.87</v>
      </c>
      <c r="C18" s="1">
        <v>0.02</v>
      </c>
      <c r="D18" s="1">
        <v>18.899999999999999</v>
      </c>
      <c r="E18" s="1">
        <v>20</v>
      </c>
      <c r="F18" s="1">
        <f t="shared" si="0"/>
        <v>1.1000000000000014</v>
      </c>
      <c r="G18" s="1">
        <f t="shared" si="1"/>
        <v>0.3300000000000004</v>
      </c>
      <c r="H18" s="1">
        <v>0.94</v>
      </c>
      <c r="I18" s="1">
        <f t="shared" si="2"/>
        <v>294.78399999999999</v>
      </c>
      <c r="J18" s="1">
        <v>3.5999999999999997E-2</v>
      </c>
      <c r="K18" s="1">
        <f>J18*2.052</f>
        <v>7.3871999999999993E-2</v>
      </c>
      <c r="L18" s="1">
        <f>K18*256.48</f>
        <v>18.94669056</v>
      </c>
      <c r="M18" s="1">
        <v>12.73</v>
      </c>
      <c r="N18" s="1">
        <f t="shared" si="3"/>
        <v>171.09119999999999</v>
      </c>
      <c r="P18" s="1">
        <v>0.8</v>
      </c>
      <c r="Q18" s="1">
        <f t="shared" si="4"/>
        <v>4</v>
      </c>
      <c r="R18" s="1">
        <v>0.5</v>
      </c>
      <c r="S18" s="1">
        <f t="shared" si="5"/>
        <v>2.5</v>
      </c>
      <c r="T18" s="1">
        <f t="shared" si="6"/>
        <v>1.5</v>
      </c>
      <c r="U18" s="1">
        <v>1.2E-2</v>
      </c>
      <c r="V18" s="1">
        <f t="shared" si="7"/>
        <v>0.31051200000000001</v>
      </c>
      <c r="W18" s="1">
        <f t="shared" si="8"/>
        <v>7.7628000000000004</v>
      </c>
      <c r="X18" s="1">
        <v>0.17499999999999999</v>
      </c>
      <c r="Y18" s="1">
        <f t="shared" si="9"/>
        <v>0.35</v>
      </c>
      <c r="Z18" s="1">
        <v>3.5569999999999999</v>
      </c>
      <c r="AA18" s="1">
        <f t="shared" si="10"/>
        <v>7.1139999999999999</v>
      </c>
      <c r="AB18" s="1">
        <v>6.202</v>
      </c>
      <c r="AC18" s="1">
        <f t="shared" si="11"/>
        <v>12.404</v>
      </c>
      <c r="AD18" s="1">
        <v>0.1</v>
      </c>
      <c r="AE18" s="1">
        <f t="shared" si="12"/>
        <v>0.2</v>
      </c>
      <c r="AF18" s="1">
        <v>2.1999999999999999E-2</v>
      </c>
      <c r="AG18" s="1">
        <f t="shared" si="13"/>
        <v>0.42173999999999995</v>
      </c>
    </row>
    <row r="19" spans="1:33" x14ac:dyDescent="0.25">
      <c r="A19" s="1">
        <v>17</v>
      </c>
      <c r="B19" s="1">
        <v>6.69</v>
      </c>
      <c r="C19" s="1">
        <v>0.1</v>
      </c>
      <c r="D19" s="1">
        <v>18.600000000000001</v>
      </c>
      <c r="E19" s="1">
        <v>20</v>
      </c>
      <c r="F19" s="1">
        <f t="shared" si="0"/>
        <v>1.3999999999999986</v>
      </c>
      <c r="G19" s="1">
        <f t="shared" si="1"/>
        <v>0.41999999999999954</v>
      </c>
      <c r="H19" s="1">
        <v>1</v>
      </c>
      <c r="I19" s="1">
        <f t="shared" si="2"/>
        <v>313.60000000000002</v>
      </c>
      <c r="J19" s="7">
        <v>5.7000000000000002E-2</v>
      </c>
      <c r="K19" s="1">
        <f t="shared" si="14"/>
        <v>0.11405699999999999</v>
      </c>
      <c r="L19" s="1">
        <f>K19*512.96</f>
        <v>58.506678719999996</v>
      </c>
      <c r="M19" s="1">
        <v>22.95</v>
      </c>
      <c r="N19" s="1">
        <f t="shared" si="3"/>
        <v>308.44799999999998</v>
      </c>
      <c r="P19" s="1">
        <v>1.4</v>
      </c>
      <c r="Q19" s="1">
        <f t="shared" si="4"/>
        <v>7</v>
      </c>
      <c r="R19" s="1">
        <v>0.9</v>
      </c>
      <c r="S19" s="1">
        <f t="shared" si="5"/>
        <v>4.5</v>
      </c>
      <c r="T19" s="1">
        <f t="shared" si="6"/>
        <v>2.5</v>
      </c>
      <c r="U19" s="1">
        <v>0.02</v>
      </c>
      <c r="V19" s="1">
        <f t="shared" si="7"/>
        <v>0.51751999999999998</v>
      </c>
      <c r="W19" s="1">
        <f t="shared" si="8"/>
        <v>12.937999999999999</v>
      </c>
      <c r="X19" s="1">
        <v>0.67400000000000004</v>
      </c>
      <c r="Y19" s="1">
        <f t="shared" si="9"/>
        <v>1.3480000000000001</v>
      </c>
      <c r="Z19" s="1">
        <v>6.5979999999999999</v>
      </c>
      <c r="AA19" s="1">
        <f t="shared" si="10"/>
        <v>13.196</v>
      </c>
      <c r="AB19" s="1">
        <v>8.1359999999999992</v>
      </c>
      <c r="AC19" s="1">
        <f t="shared" si="11"/>
        <v>16.271999999999998</v>
      </c>
      <c r="AD19" s="1">
        <v>0.88</v>
      </c>
      <c r="AE19" s="1">
        <f t="shared" si="12"/>
        <v>1.76</v>
      </c>
      <c r="AF19" s="1">
        <v>0.02</v>
      </c>
      <c r="AG19" s="1">
        <f t="shared" si="13"/>
        <v>0.38339999999999996</v>
      </c>
    </row>
    <row r="20" spans="1:33" x14ac:dyDescent="0.25">
      <c r="A20" s="1">
        <v>18</v>
      </c>
      <c r="B20" s="1">
        <v>6.98</v>
      </c>
      <c r="C20" s="1">
        <v>0.21</v>
      </c>
      <c r="D20" s="1">
        <v>18.399999999999999</v>
      </c>
      <c r="E20" s="1">
        <v>20</v>
      </c>
      <c r="F20" s="1">
        <f t="shared" si="0"/>
        <v>1.6000000000000014</v>
      </c>
      <c r="G20" s="1">
        <f t="shared" si="1"/>
        <v>0.48000000000000043</v>
      </c>
      <c r="H20" s="1">
        <v>1.0900000000000001</v>
      </c>
      <c r="I20" s="1">
        <f t="shared" si="2"/>
        <v>341.82400000000007</v>
      </c>
      <c r="J20" s="7">
        <v>6.8000000000000005E-2</v>
      </c>
      <c r="K20" s="1">
        <f t="shared" si="14"/>
        <v>0.13606799999999999</v>
      </c>
      <c r="L20" s="1">
        <f>K20*512.96</f>
        <v>69.797441280000001</v>
      </c>
      <c r="M20" s="1">
        <v>16.16</v>
      </c>
      <c r="N20" s="1">
        <f t="shared" si="3"/>
        <v>217.19039999999998</v>
      </c>
      <c r="P20" s="1">
        <v>1.3</v>
      </c>
      <c r="Q20" s="1">
        <f t="shared" si="4"/>
        <v>6.5</v>
      </c>
      <c r="R20" s="1">
        <v>1</v>
      </c>
      <c r="S20" s="1">
        <f t="shared" si="5"/>
        <v>5</v>
      </c>
      <c r="T20" s="1">
        <f t="shared" si="6"/>
        <v>1.5</v>
      </c>
      <c r="U20" s="1">
        <v>3.4000000000000002E-2</v>
      </c>
      <c r="V20" s="1">
        <f t="shared" si="7"/>
        <v>0.87978400000000012</v>
      </c>
      <c r="W20" s="1">
        <f t="shared" si="8"/>
        <v>21.994600000000002</v>
      </c>
      <c r="X20" s="1">
        <v>0.57199999999999995</v>
      </c>
      <c r="Y20" s="1">
        <f t="shared" si="9"/>
        <v>1.1439999999999999</v>
      </c>
      <c r="Z20" s="1">
        <v>4.7320000000000002</v>
      </c>
      <c r="AA20" s="1">
        <f t="shared" si="10"/>
        <v>9.4640000000000004</v>
      </c>
      <c r="AB20" s="1">
        <v>6.6360000000000001</v>
      </c>
      <c r="AC20" s="1">
        <f t="shared" si="11"/>
        <v>13.272</v>
      </c>
      <c r="AD20" s="1">
        <v>0.93500000000000005</v>
      </c>
      <c r="AE20" s="1">
        <f t="shared" si="12"/>
        <v>1.87</v>
      </c>
      <c r="AF20" s="1">
        <v>2.4E-2</v>
      </c>
      <c r="AG20" s="1">
        <f t="shared" si="13"/>
        <v>0.46007999999999999</v>
      </c>
    </row>
    <row r="21" spans="1:33" s="3" customFormat="1" x14ac:dyDescent="0.25">
      <c r="A21" s="3">
        <v>19</v>
      </c>
      <c r="I21" s="1"/>
      <c r="K21" s="1"/>
      <c r="N21" s="1"/>
      <c r="O21" s="1"/>
      <c r="V21" s="1"/>
      <c r="W21" s="1"/>
      <c r="Y21" s="1"/>
      <c r="AA21" s="1">
        <f t="shared" si="10"/>
        <v>0</v>
      </c>
      <c r="AC21" s="1"/>
      <c r="AE21" s="1"/>
      <c r="AG21" s="1"/>
    </row>
    <row r="22" spans="1:33" x14ac:dyDescent="0.25">
      <c r="A22" s="1">
        <v>20</v>
      </c>
      <c r="B22" s="1">
        <v>6.82</v>
      </c>
      <c r="C22" s="1">
        <v>0.08</v>
      </c>
      <c r="D22" s="1">
        <v>19</v>
      </c>
      <c r="E22" s="1">
        <v>20</v>
      </c>
      <c r="F22" s="1">
        <f t="shared" si="0"/>
        <v>1</v>
      </c>
      <c r="G22" s="1">
        <f t="shared" si="1"/>
        <v>0.3</v>
      </c>
      <c r="H22" s="1">
        <v>0.57999999999999996</v>
      </c>
      <c r="I22" s="1">
        <f t="shared" si="2"/>
        <v>181.88800000000001</v>
      </c>
      <c r="J22" s="7">
        <v>7.6999999999999999E-2</v>
      </c>
      <c r="K22" s="1">
        <f t="shared" si="14"/>
        <v>0.15407699999999999</v>
      </c>
      <c r="L22" s="1">
        <f>K22*512.96</f>
        <v>79.035337920000003</v>
      </c>
      <c r="M22" s="1">
        <v>13.78</v>
      </c>
      <c r="N22" s="1">
        <f t="shared" si="3"/>
        <v>185.20319999999998</v>
      </c>
      <c r="P22" s="1">
        <v>1</v>
      </c>
      <c r="Q22" s="1">
        <f t="shared" si="4"/>
        <v>5</v>
      </c>
      <c r="R22" s="1">
        <v>0.8</v>
      </c>
      <c r="S22" s="1">
        <f t="shared" si="5"/>
        <v>4</v>
      </c>
      <c r="T22" s="1">
        <f t="shared" si="6"/>
        <v>1</v>
      </c>
      <c r="U22" s="1">
        <v>3.2000000000000001E-2</v>
      </c>
      <c r="V22" s="1">
        <f t="shared" si="7"/>
        <v>0.8280320000000001</v>
      </c>
      <c r="W22" s="1">
        <f t="shared" si="8"/>
        <v>20.700800000000001</v>
      </c>
      <c r="X22" s="1">
        <v>0.22800000000000001</v>
      </c>
      <c r="Y22" s="1">
        <f t="shared" si="9"/>
        <v>0.45600000000000002</v>
      </c>
      <c r="Z22" s="1">
        <v>3.2330000000000001</v>
      </c>
      <c r="AA22" s="1">
        <f t="shared" si="10"/>
        <v>6.4660000000000002</v>
      </c>
      <c r="AB22" s="1">
        <v>5.149</v>
      </c>
      <c r="AC22" s="1">
        <f t="shared" si="11"/>
        <v>10.298</v>
      </c>
      <c r="AD22" s="1">
        <v>0.13600000000000001</v>
      </c>
      <c r="AE22" s="1">
        <f t="shared" si="12"/>
        <v>0.27200000000000002</v>
      </c>
      <c r="AF22" s="1">
        <v>2.5000000000000001E-2</v>
      </c>
      <c r="AG22" s="1">
        <f t="shared" si="13"/>
        <v>0.47925000000000001</v>
      </c>
    </row>
    <row r="23" spans="1:33" x14ac:dyDescent="0.25">
      <c r="A23" s="1">
        <v>21</v>
      </c>
      <c r="B23" s="1">
        <v>7.97</v>
      </c>
      <c r="C23" s="1">
        <v>0.09</v>
      </c>
      <c r="D23" s="1">
        <v>18.5</v>
      </c>
      <c r="E23" s="1">
        <v>20</v>
      </c>
      <c r="F23" s="1">
        <f t="shared" si="0"/>
        <v>1.5</v>
      </c>
      <c r="G23" s="1">
        <f t="shared" si="1"/>
        <v>0.44999999999999996</v>
      </c>
      <c r="H23" s="1">
        <v>0.48</v>
      </c>
      <c r="I23" s="1">
        <f t="shared" si="2"/>
        <v>150.52799999999999</v>
      </c>
      <c r="J23" s="7">
        <v>4.9000000000000002E-2</v>
      </c>
      <c r="K23" s="1">
        <f t="shared" si="14"/>
        <v>9.8048999999999997E-2</v>
      </c>
      <c r="L23" s="1">
        <f t="shared" ref="L23:L24" si="16">K23*512.96</f>
        <v>50.295215040000002</v>
      </c>
      <c r="M23" s="1">
        <v>15</v>
      </c>
      <c r="N23" s="1">
        <f t="shared" si="3"/>
        <v>201.6</v>
      </c>
      <c r="P23" s="1">
        <v>2.1</v>
      </c>
      <c r="Q23" s="1">
        <f t="shared" si="4"/>
        <v>10.5</v>
      </c>
      <c r="R23" s="1">
        <v>1.6</v>
      </c>
      <c r="S23" s="1">
        <f t="shared" si="5"/>
        <v>8</v>
      </c>
      <c r="T23" s="1">
        <f t="shared" si="6"/>
        <v>2.5</v>
      </c>
      <c r="U23" s="1">
        <v>2.3E-2</v>
      </c>
      <c r="V23" s="1">
        <f t="shared" si="7"/>
        <v>0.59514800000000001</v>
      </c>
      <c r="W23" s="1">
        <f t="shared" si="8"/>
        <v>14.8787</v>
      </c>
      <c r="X23" s="1">
        <v>0.40699999999999997</v>
      </c>
      <c r="Y23" s="1">
        <f t="shared" si="9"/>
        <v>0.81399999999999995</v>
      </c>
      <c r="Z23" s="1">
        <v>2.1930000000000001</v>
      </c>
      <c r="AA23" s="1">
        <f t="shared" si="10"/>
        <v>4.3860000000000001</v>
      </c>
      <c r="AB23" s="1">
        <v>3.63</v>
      </c>
      <c r="AC23" s="1">
        <f t="shared" si="11"/>
        <v>7.26</v>
      </c>
      <c r="AD23" s="1">
        <v>0.55000000000000004</v>
      </c>
      <c r="AE23" s="1">
        <f t="shared" si="12"/>
        <v>1.1000000000000001</v>
      </c>
      <c r="AF23" s="1">
        <v>2.1999999999999999E-2</v>
      </c>
      <c r="AG23" s="1">
        <f t="shared" si="13"/>
        <v>0.42173999999999995</v>
      </c>
    </row>
    <row r="24" spans="1:33" x14ac:dyDescent="0.25">
      <c r="A24" s="1">
        <v>22</v>
      </c>
      <c r="B24" s="1">
        <v>8.5</v>
      </c>
      <c r="C24" s="1">
        <v>0.11</v>
      </c>
      <c r="D24" s="1">
        <v>18.899999999999999</v>
      </c>
      <c r="E24" s="1">
        <v>20</v>
      </c>
      <c r="F24" s="1">
        <f t="shared" si="0"/>
        <v>1.1000000000000014</v>
      </c>
      <c r="G24" s="1">
        <f t="shared" si="1"/>
        <v>0.3300000000000004</v>
      </c>
      <c r="H24" s="1">
        <v>1.06</v>
      </c>
      <c r="I24" s="1">
        <f t="shared" si="2"/>
        <v>332.41600000000005</v>
      </c>
      <c r="J24" s="7">
        <v>7.1999999999999995E-2</v>
      </c>
      <c r="K24" s="1">
        <f t="shared" si="14"/>
        <v>0.14407199999999998</v>
      </c>
      <c r="L24" s="1">
        <f t="shared" si="16"/>
        <v>73.903173119999991</v>
      </c>
      <c r="M24" s="1">
        <v>14.7</v>
      </c>
      <c r="N24" s="1">
        <f t="shared" si="3"/>
        <v>197.56799999999998</v>
      </c>
      <c r="P24" s="1">
        <v>1.9</v>
      </c>
      <c r="Q24" s="1">
        <f t="shared" si="4"/>
        <v>9.5</v>
      </c>
      <c r="R24" s="1">
        <v>1.7</v>
      </c>
      <c r="S24" s="1">
        <f t="shared" si="5"/>
        <v>8.5</v>
      </c>
      <c r="T24" s="1">
        <f t="shared" si="6"/>
        <v>1</v>
      </c>
      <c r="U24" s="1">
        <v>2.5999999999999999E-2</v>
      </c>
      <c r="V24" s="1">
        <f t="shared" si="7"/>
        <v>0.67277600000000004</v>
      </c>
      <c r="W24" s="1">
        <f t="shared" si="8"/>
        <v>16.819400000000002</v>
      </c>
      <c r="X24" s="1">
        <v>0.21</v>
      </c>
      <c r="Y24" s="1">
        <f t="shared" si="9"/>
        <v>0.42</v>
      </c>
      <c r="Z24" s="1">
        <v>1.327</v>
      </c>
      <c r="AA24" s="1">
        <f t="shared" si="10"/>
        <v>2.6539999999999999</v>
      </c>
      <c r="AB24" s="1">
        <v>1.978</v>
      </c>
      <c r="AC24" s="1">
        <f t="shared" si="11"/>
        <v>3.956</v>
      </c>
      <c r="AD24" s="1">
        <v>0.12</v>
      </c>
      <c r="AE24" s="1">
        <f t="shared" si="12"/>
        <v>0.24</v>
      </c>
      <c r="AF24" s="1">
        <v>0.02</v>
      </c>
      <c r="AG24" s="1">
        <f t="shared" si="13"/>
        <v>0.38339999999999996</v>
      </c>
    </row>
    <row r="25" spans="1:33" x14ac:dyDescent="0.25">
      <c r="A25" s="1">
        <v>23</v>
      </c>
      <c r="B25" s="1">
        <v>5.74</v>
      </c>
      <c r="C25" s="1">
        <v>0.02</v>
      </c>
      <c r="D25" s="1">
        <v>18.100000000000001</v>
      </c>
      <c r="E25" s="1">
        <v>20</v>
      </c>
      <c r="F25" s="1">
        <f t="shared" si="0"/>
        <v>1.8999999999999986</v>
      </c>
      <c r="G25" s="1">
        <f t="shared" si="1"/>
        <v>0.56999999999999951</v>
      </c>
      <c r="H25" s="1">
        <v>0.68</v>
      </c>
      <c r="I25" s="1">
        <f t="shared" si="2"/>
        <v>213.24800000000002</v>
      </c>
      <c r="J25" s="1">
        <v>0.04</v>
      </c>
      <c r="K25" s="1">
        <f>J25*2.052</f>
        <v>8.208E-2</v>
      </c>
      <c r="L25" s="1">
        <f>K25*256.48</f>
        <v>21.051878400000003</v>
      </c>
      <c r="M25" s="1">
        <v>16.02</v>
      </c>
      <c r="N25" s="1">
        <f t="shared" si="3"/>
        <v>215.30879999999999</v>
      </c>
      <c r="P25" s="1">
        <v>0.9</v>
      </c>
      <c r="Q25" s="1">
        <f t="shared" si="4"/>
        <v>4.5</v>
      </c>
      <c r="R25" s="1">
        <v>0.6</v>
      </c>
      <c r="S25" s="1">
        <f t="shared" si="5"/>
        <v>3</v>
      </c>
      <c r="T25" s="1">
        <f t="shared" si="6"/>
        <v>1.5</v>
      </c>
      <c r="U25" s="1">
        <v>2.4E-2</v>
      </c>
      <c r="V25" s="1">
        <f t="shared" si="7"/>
        <v>0.62102400000000002</v>
      </c>
      <c r="W25" s="1">
        <f t="shared" si="8"/>
        <v>15.525600000000001</v>
      </c>
      <c r="X25" s="1">
        <v>0.53300000000000003</v>
      </c>
      <c r="Y25" s="1">
        <f t="shared" si="9"/>
        <v>1.0660000000000001</v>
      </c>
      <c r="Z25" s="1">
        <v>4.609</v>
      </c>
      <c r="AA25" s="1">
        <f t="shared" si="10"/>
        <v>9.218</v>
      </c>
      <c r="AB25" s="1">
        <v>9.4849999999999994</v>
      </c>
      <c r="AC25" s="1">
        <f t="shared" si="11"/>
        <v>18.97</v>
      </c>
      <c r="AD25" s="1">
        <v>0.13600000000000001</v>
      </c>
      <c r="AE25" s="1">
        <f t="shared" si="12"/>
        <v>0.27200000000000002</v>
      </c>
      <c r="AF25" s="1">
        <v>0.02</v>
      </c>
      <c r="AG25" s="1">
        <f t="shared" si="13"/>
        <v>0.38339999999999996</v>
      </c>
    </row>
    <row r="26" spans="1:33" x14ac:dyDescent="0.25">
      <c r="A26" s="1">
        <v>24</v>
      </c>
      <c r="B26" s="1">
        <v>5.33</v>
      </c>
      <c r="C26" s="1">
        <v>0.03</v>
      </c>
      <c r="D26" s="1">
        <v>18.600000000000001</v>
      </c>
      <c r="E26" s="1">
        <v>20</v>
      </c>
      <c r="F26" s="1">
        <f t="shared" si="0"/>
        <v>1.3999999999999986</v>
      </c>
      <c r="G26" s="1">
        <f t="shared" si="1"/>
        <v>0.41999999999999954</v>
      </c>
      <c r="H26" s="1">
        <v>1.2</v>
      </c>
      <c r="I26" s="1">
        <f t="shared" si="2"/>
        <v>376.32</v>
      </c>
      <c r="J26" s="1">
        <v>4.2000000000000003E-2</v>
      </c>
      <c r="K26" s="1">
        <f>J26*2.052</f>
        <v>8.6184000000000011E-2</v>
      </c>
      <c r="L26" s="1">
        <f>K26*256.48</f>
        <v>22.104472320000003</v>
      </c>
      <c r="M26" s="1">
        <v>14.13</v>
      </c>
      <c r="N26" s="1">
        <f t="shared" si="3"/>
        <v>189.90720000000002</v>
      </c>
      <c r="P26" s="1">
        <v>0.7</v>
      </c>
      <c r="Q26" s="1">
        <f t="shared" si="4"/>
        <v>3.5</v>
      </c>
      <c r="R26" s="1">
        <v>0.5</v>
      </c>
      <c r="S26" s="1">
        <f t="shared" si="5"/>
        <v>2.5</v>
      </c>
      <c r="T26" s="1">
        <f t="shared" si="6"/>
        <v>1</v>
      </c>
      <c r="U26" s="1">
        <v>3.7999999999999999E-2</v>
      </c>
      <c r="V26" s="1">
        <f t="shared" si="7"/>
        <v>0.98328800000000005</v>
      </c>
      <c r="W26" s="1">
        <f t="shared" si="8"/>
        <v>24.5822</v>
      </c>
      <c r="X26" s="1">
        <v>0.78900000000000003</v>
      </c>
      <c r="Y26" s="1">
        <f t="shared" si="9"/>
        <v>1.5780000000000001</v>
      </c>
      <c r="Z26" s="1">
        <v>6.5419999999999998</v>
      </c>
      <c r="AA26" s="1">
        <f t="shared" si="10"/>
        <v>13.084</v>
      </c>
      <c r="AB26" s="1">
        <v>13.61</v>
      </c>
      <c r="AC26" s="1">
        <f t="shared" si="11"/>
        <v>27.22</v>
      </c>
      <c r="AD26" s="1">
        <v>0.23200000000000001</v>
      </c>
      <c r="AE26" s="1">
        <f t="shared" si="12"/>
        <v>0.46400000000000002</v>
      </c>
      <c r="AF26" s="1">
        <v>2.3E-2</v>
      </c>
      <c r="AG26" s="1">
        <f t="shared" si="13"/>
        <v>0.44090999999999997</v>
      </c>
    </row>
    <row r="27" spans="1:33" x14ac:dyDescent="0.25">
      <c r="A27" s="1">
        <v>25</v>
      </c>
      <c r="B27" s="1">
        <v>7.47</v>
      </c>
      <c r="C27" s="1">
        <v>7.0000000000000007E-2</v>
      </c>
      <c r="D27" s="1">
        <v>17.8</v>
      </c>
      <c r="E27" s="1">
        <v>20</v>
      </c>
      <c r="F27" s="1">
        <f t="shared" si="0"/>
        <v>2.1999999999999993</v>
      </c>
      <c r="G27" s="1">
        <f t="shared" si="1"/>
        <v>0.65999999999999981</v>
      </c>
      <c r="H27" s="1">
        <v>1.07</v>
      </c>
      <c r="I27" s="1">
        <f t="shared" si="2"/>
        <v>335.55200000000002</v>
      </c>
      <c r="J27" s="7">
        <v>6.0999999999999999E-2</v>
      </c>
      <c r="K27" s="1">
        <f t="shared" si="14"/>
        <v>0.12206099999999999</v>
      </c>
      <c r="L27" s="1">
        <f>K27*512.96</f>
        <v>62.612410560000001</v>
      </c>
      <c r="M27" s="1">
        <v>20.14</v>
      </c>
      <c r="N27" s="1">
        <f t="shared" si="3"/>
        <v>270.6816</v>
      </c>
      <c r="P27" s="1">
        <v>4.9000000000000004</v>
      </c>
      <c r="Q27" s="1">
        <f t="shared" si="4"/>
        <v>24.5</v>
      </c>
      <c r="R27" s="1">
        <v>3.9</v>
      </c>
      <c r="S27" s="1">
        <f t="shared" si="5"/>
        <v>19.5</v>
      </c>
      <c r="T27" s="1">
        <f t="shared" si="6"/>
        <v>5</v>
      </c>
      <c r="U27" s="1">
        <v>0.01</v>
      </c>
      <c r="V27" s="1">
        <f t="shared" si="7"/>
        <v>0.25875999999999999</v>
      </c>
      <c r="W27" s="1">
        <f t="shared" si="8"/>
        <v>6.4689999999999994</v>
      </c>
      <c r="X27" s="1">
        <v>0.96199999999999997</v>
      </c>
      <c r="Y27" s="1">
        <f t="shared" si="9"/>
        <v>1.9239999999999999</v>
      </c>
      <c r="Z27" s="1">
        <v>3.984</v>
      </c>
      <c r="AA27" s="1">
        <f t="shared" si="10"/>
        <v>7.968</v>
      </c>
      <c r="AB27" s="1">
        <v>5.7910000000000004</v>
      </c>
      <c r="AC27" s="1">
        <f t="shared" si="11"/>
        <v>11.582000000000001</v>
      </c>
      <c r="AD27" s="1">
        <v>0.52400000000000002</v>
      </c>
      <c r="AE27" s="1">
        <f t="shared" si="12"/>
        <v>1.048</v>
      </c>
      <c r="AF27" s="1">
        <v>2.9000000000000001E-2</v>
      </c>
      <c r="AG27" s="1">
        <f t="shared" si="13"/>
        <v>0.55593000000000004</v>
      </c>
    </row>
    <row r="28" spans="1:33" x14ac:dyDescent="0.25">
      <c r="A28" s="1">
        <v>26</v>
      </c>
      <c r="B28" s="1">
        <v>6.38</v>
      </c>
      <c r="C28" s="1">
        <v>7.0000000000000007E-2</v>
      </c>
      <c r="D28" s="1">
        <v>18.2</v>
      </c>
      <c r="E28" s="1">
        <v>20</v>
      </c>
      <c r="F28" s="1">
        <f t="shared" si="0"/>
        <v>1.8000000000000007</v>
      </c>
      <c r="G28" s="1">
        <f t="shared" si="1"/>
        <v>0.54000000000000015</v>
      </c>
      <c r="H28" s="1">
        <v>1.05</v>
      </c>
      <c r="I28" s="1">
        <f t="shared" si="2"/>
        <v>329.28000000000003</v>
      </c>
      <c r="J28" s="1">
        <v>4.5999999999999999E-2</v>
      </c>
      <c r="K28" s="1">
        <f>J28*2.052</f>
        <v>9.4392000000000004E-2</v>
      </c>
      <c r="L28" s="1">
        <f>K28*256.48</f>
        <v>24.209660160000002</v>
      </c>
      <c r="M28" s="1">
        <v>27.8</v>
      </c>
      <c r="N28" s="1">
        <f t="shared" si="3"/>
        <v>373.63200000000001</v>
      </c>
      <c r="P28" s="1">
        <v>1.9</v>
      </c>
      <c r="Q28" s="1">
        <f t="shared" si="4"/>
        <v>9.5</v>
      </c>
      <c r="R28" s="1">
        <v>1.4</v>
      </c>
      <c r="S28" s="1">
        <f t="shared" si="5"/>
        <v>7</v>
      </c>
      <c r="T28" s="1">
        <f t="shared" si="6"/>
        <v>2.5</v>
      </c>
      <c r="U28" s="1">
        <v>1.4E-2</v>
      </c>
      <c r="V28" s="1">
        <f t="shared" si="7"/>
        <v>0.36226400000000003</v>
      </c>
      <c r="W28" s="1">
        <f t="shared" si="8"/>
        <v>9.0566000000000013</v>
      </c>
      <c r="X28" s="1">
        <v>0.51800000000000002</v>
      </c>
      <c r="Y28" s="1">
        <f t="shared" si="9"/>
        <v>1.036</v>
      </c>
      <c r="Z28" s="1">
        <v>8.9290000000000003</v>
      </c>
      <c r="AA28" s="1">
        <f t="shared" si="10"/>
        <v>17.858000000000001</v>
      </c>
      <c r="AB28" s="1">
        <v>16.940000000000001</v>
      </c>
      <c r="AC28" s="1">
        <f t="shared" si="11"/>
        <v>33.880000000000003</v>
      </c>
      <c r="AD28" s="1">
        <v>0.51200000000000001</v>
      </c>
      <c r="AE28" s="1">
        <f t="shared" si="12"/>
        <v>1.024</v>
      </c>
      <c r="AF28" s="1">
        <v>2.1999999999999999E-2</v>
      </c>
      <c r="AG28" s="1">
        <f t="shared" si="13"/>
        <v>0.42173999999999995</v>
      </c>
    </row>
    <row r="29" spans="1:33" x14ac:dyDescent="0.25">
      <c r="A29" s="1">
        <v>27</v>
      </c>
      <c r="B29" s="1">
        <v>7.22</v>
      </c>
      <c r="C29" s="1">
        <v>0.24</v>
      </c>
      <c r="D29" s="1">
        <v>17.8</v>
      </c>
      <c r="E29" s="1">
        <v>20</v>
      </c>
      <c r="F29" s="1">
        <f t="shared" si="0"/>
        <v>2.1999999999999993</v>
      </c>
      <c r="G29" s="1">
        <f t="shared" si="1"/>
        <v>0.65999999999999981</v>
      </c>
      <c r="H29" s="1">
        <v>1</v>
      </c>
      <c r="I29" s="1">
        <f t="shared" si="2"/>
        <v>313.60000000000002</v>
      </c>
      <c r="J29" s="7">
        <v>7.4999999999999997E-2</v>
      </c>
      <c r="K29" s="1">
        <f t="shared" si="14"/>
        <v>0.15007499999999999</v>
      </c>
      <c r="L29" s="1">
        <f>K29*512.96</f>
        <v>76.982472000000001</v>
      </c>
      <c r="M29" s="1">
        <v>15.14</v>
      </c>
      <c r="N29" s="1">
        <f t="shared" si="3"/>
        <v>203.48159999999999</v>
      </c>
      <c r="P29" s="1">
        <v>1.9</v>
      </c>
      <c r="Q29" s="1">
        <f t="shared" si="4"/>
        <v>9.5</v>
      </c>
      <c r="R29" s="1">
        <v>1.2</v>
      </c>
      <c r="S29" s="1">
        <f t="shared" si="5"/>
        <v>6</v>
      </c>
      <c r="T29" s="1">
        <f t="shared" si="6"/>
        <v>3.5</v>
      </c>
      <c r="U29" s="1">
        <v>1.6E-2</v>
      </c>
      <c r="V29" s="1">
        <f t="shared" si="7"/>
        <v>0.41401600000000005</v>
      </c>
      <c r="W29" s="1">
        <f t="shared" si="8"/>
        <v>10.3504</v>
      </c>
      <c r="X29" s="1">
        <v>0.70299999999999996</v>
      </c>
      <c r="Y29" s="1">
        <f t="shared" si="9"/>
        <v>1.4059999999999999</v>
      </c>
      <c r="Z29" s="1">
        <v>4.3070000000000004</v>
      </c>
      <c r="AA29" s="1">
        <f t="shared" si="10"/>
        <v>8.6140000000000008</v>
      </c>
      <c r="AB29" s="1">
        <v>4.12</v>
      </c>
      <c r="AC29" s="1">
        <f t="shared" si="11"/>
        <v>8.24</v>
      </c>
      <c r="AD29" s="1">
        <v>0.754</v>
      </c>
      <c r="AE29" s="1">
        <f t="shared" si="12"/>
        <v>1.508</v>
      </c>
      <c r="AF29" s="1">
        <v>2.7E-2</v>
      </c>
      <c r="AG29" s="1">
        <f t="shared" si="13"/>
        <v>0.51758999999999999</v>
      </c>
    </row>
    <row r="30" spans="1:33" x14ac:dyDescent="0.25">
      <c r="A30" s="1">
        <v>28</v>
      </c>
      <c r="B30" s="1">
        <v>7.7</v>
      </c>
      <c r="C30" s="1">
        <v>1</v>
      </c>
      <c r="D30" s="1">
        <v>18.100000000000001</v>
      </c>
      <c r="E30" s="1">
        <v>20</v>
      </c>
      <c r="F30" s="1">
        <f t="shared" si="0"/>
        <v>1.8999999999999986</v>
      </c>
      <c r="G30" s="1">
        <f t="shared" si="1"/>
        <v>0.56999999999999951</v>
      </c>
      <c r="H30" s="1">
        <v>0.91</v>
      </c>
      <c r="I30" s="1">
        <f t="shared" si="2"/>
        <v>285.37600000000003</v>
      </c>
      <c r="J30" s="7">
        <v>7.1999999999999995E-2</v>
      </c>
      <c r="K30" s="1">
        <f t="shared" si="14"/>
        <v>0.14407199999999998</v>
      </c>
      <c r="L30" s="1">
        <f>K30*512.96</f>
        <v>73.903173119999991</v>
      </c>
      <c r="M30" s="1">
        <v>14.63</v>
      </c>
      <c r="N30" s="1">
        <f t="shared" si="3"/>
        <v>196.62720000000002</v>
      </c>
      <c r="P30" s="1">
        <v>1.5</v>
      </c>
      <c r="Q30" s="1">
        <f t="shared" si="4"/>
        <v>7.5</v>
      </c>
      <c r="R30" s="1">
        <v>1</v>
      </c>
      <c r="S30" s="1">
        <f t="shared" si="5"/>
        <v>5</v>
      </c>
      <c r="T30" s="1">
        <f t="shared" si="6"/>
        <v>2.5</v>
      </c>
      <c r="U30" s="1">
        <v>0.05</v>
      </c>
      <c r="V30" s="1">
        <f t="shared" si="7"/>
        <v>1.2938000000000001</v>
      </c>
      <c r="W30" s="1">
        <f t="shared" si="8"/>
        <v>32.344999999999999</v>
      </c>
      <c r="X30" s="1">
        <v>0.81499999999999995</v>
      </c>
      <c r="Y30" s="1">
        <f t="shared" si="9"/>
        <v>1.63</v>
      </c>
      <c r="Z30" s="1">
        <v>3.4319999999999999</v>
      </c>
      <c r="AA30" s="1">
        <f t="shared" si="10"/>
        <v>6.8639999999999999</v>
      </c>
      <c r="AB30" s="1">
        <v>5.7030000000000003</v>
      </c>
      <c r="AC30" s="1">
        <f t="shared" si="11"/>
        <v>11.406000000000001</v>
      </c>
      <c r="AD30" s="1">
        <v>0.46800000000000003</v>
      </c>
      <c r="AE30" s="1">
        <f t="shared" si="12"/>
        <v>0.93600000000000005</v>
      </c>
      <c r="AF30" s="1">
        <v>2.9000000000000001E-2</v>
      </c>
      <c r="AG30" s="1">
        <f t="shared" si="13"/>
        <v>0.55593000000000004</v>
      </c>
    </row>
    <row r="31" spans="1:33" s="3" customFormat="1" x14ac:dyDescent="0.25">
      <c r="A31" s="3">
        <v>29</v>
      </c>
      <c r="I31" s="1"/>
      <c r="K31" s="1"/>
      <c r="N31" s="1"/>
      <c r="O31" s="1"/>
      <c r="V31" s="1"/>
      <c r="W31" s="1"/>
      <c r="Y31" s="1"/>
      <c r="AA31" s="1">
        <f t="shared" si="10"/>
        <v>0</v>
      </c>
      <c r="AC31" s="1"/>
      <c r="AE31" s="1"/>
      <c r="AG31" s="1"/>
    </row>
    <row r="32" spans="1:33" s="3" customFormat="1" x14ac:dyDescent="0.25">
      <c r="A32" s="3">
        <v>30</v>
      </c>
      <c r="I32" s="1"/>
      <c r="K32" s="1"/>
      <c r="N32" s="1"/>
      <c r="O32" s="1"/>
      <c r="V32" s="1"/>
      <c r="W32" s="1"/>
      <c r="Y32" s="1"/>
      <c r="AA32" s="1">
        <f t="shared" si="10"/>
        <v>0</v>
      </c>
      <c r="AC32" s="1"/>
      <c r="AE32" s="1"/>
      <c r="AG32" s="1"/>
    </row>
    <row r="33" spans="1:33" x14ac:dyDescent="0.25">
      <c r="A33" s="1">
        <v>31</v>
      </c>
      <c r="B33" s="1">
        <v>6.18</v>
      </c>
      <c r="C33" s="1">
        <v>7.0000000000000007E-2</v>
      </c>
      <c r="D33" s="1">
        <v>18.899999999999999</v>
      </c>
      <c r="E33" s="1">
        <v>20</v>
      </c>
      <c r="F33" s="1">
        <f t="shared" si="0"/>
        <v>1.1000000000000014</v>
      </c>
      <c r="G33" s="1">
        <f t="shared" si="1"/>
        <v>0.3300000000000004</v>
      </c>
      <c r="H33" s="1">
        <v>0.5</v>
      </c>
      <c r="I33" s="1">
        <f t="shared" si="2"/>
        <v>156.80000000000001</v>
      </c>
      <c r="J33" s="1">
        <v>6.0999999999999999E-2</v>
      </c>
      <c r="K33" s="1">
        <f>J33*2.052</f>
        <v>0.12517200000000001</v>
      </c>
      <c r="L33" s="1">
        <f>K33*256.48</f>
        <v>32.104114560000006</v>
      </c>
      <c r="M33" s="1">
        <v>16.34</v>
      </c>
      <c r="N33" s="1">
        <f t="shared" si="3"/>
        <v>219.6096</v>
      </c>
      <c r="P33" s="1">
        <v>1.2</v>
      </c>
      <c r="Q33" s="1">
        <f t="shared" si="4"/>
        <v>6</v>
      </c>
      <c r="R33" s="1">
        <v>0.9</v>
      </c>
      <c r="S33" s="1">
        <f t="shared" si="5"/>
        <v>4.5</v>
      </c>
      <c r="T33" s="1">
        <f t="shared" si="6"/>
        <v>1.5</v>
      </c>
      <c r="U33" s="1">
        <v>1.4999999999999999E-2</v>
      </c>
      <c r="V33" s="1">
        <f t="shared" si="7"/>
        <v>0.38813999999999999</v>
      </c>
      <c r="W33" s="1">
        <f t="shared" si="8"/>
        <v>9.7035</v>
      </c>
      <c r="X33" s="1">
        <v>0.245</v>
      </c>
      <c r="Y33" s="1">
        <f t="shared" si="9"/>
        <v>0.49</v>
      </c>
      <c r="Z33" s="1">
        <v>1.9570000000000001</v>
      </c>
      <c r="AA33" s="1">
        <f t="shared" si="10"/>
        <v>3.9140000000000001</v>
      </c>
      <c r="AB33" s="1">
        <v>4.2519999999999998</v>
      </c>
      <c r="AC33" s="1">
        <f t="shared" si="11"/>
        <v>8.5039999999999996</v>
      </c>
      <c r="AD33" s="1">
        <v>0.13600000000000001</v>
      </c>
      <c r="AE33" s="1">
        <f t="shared" si="12"/>
        <v>0.27200000000000002</v>
      </c>
      <c r="AF33" s="1">
        <v>2.5000000000000001E-2</v>
      </c>
      <c r="AG33" s="1">
        <f t="shared" si="13"/>
        <v>0.47925000000000001</v>
      </c>
    </row>
    <row r="34" spans="1:33" x14ac:dyDescent="0.25">
      <c r="A34" s="1">
        <v>32</v>
      </c>
      <c r="B34" s="1">
        <v>7.42</v>
      </c>
      <c r="C34" s="1">
        <v>0.06</v>
      </c>
      <c r="D34" s="1">
        <v>18.2</v>
      </c>
      <c r="E34" s="1">
        <v>20</v>
      </c>
      <c r="F34" s="1">
        <f t="shared" si="0"/>
        <v>1.8000000000000007</v>
      </c>
      <c r="G34" s="1">
        <f t="shared" si="1"/>
        <v>0.54000000000000015</v>
      </c>
      <c r="H34" s="1">
        <v>0.89</v>
      </c>
      <c r="I34" s="1">
        <f t="shared" si="2"/>
        <v>279.10400000000004</v>
      </c>
      <c r="J34" s="7">
        <v>6.5000000000000002E-2</v>
      </c>
      <c r="K34" s="1">
        <f t="shared" si="14"/>
        <v>0.13006499999999999</v>
      </c>
      <c r="L34" s="1">
        <f>K34*512.96</f>
        <v>66.718142399999991</v>
      </c>
      <c r="M34" s="1">
        <v>15.72</v>
      </c>
      <c r="N34" s="1">
        <f t="shared" si="3"/>
        <v>211.27680000000001</v>
      </c>
      <c r="P34" s="1">
        <v>1.5</v>
      </c>
      <c r="Q34" s="1">
        <f t="shared" si="4"/>
        <v>7.5</v>
      </c>
      <c r="R34" s="1">
        <v>1.1000000000000001</v>
      </c>
      <c r="S34" s="1">
        <f t="shared" si="5"/>
        <v>5.5</v>
      </c>
      <c r="T34" s="1">
        <f t="shared" si="6"/>
        <v>2</v>
      </c>
      <c r="U34" s="1">
        <v>1.2999999999999999E-2</v>
      </c>
      <c r="V34" s="1">
        <f t="shared" si="7"/>
        <v>0.33638800000000002</v>
      </c>
      <c r="W34" s="1">
        <f t="shared" si="8"/>
        <v>8.4097000000000008</v>
      </c>
      <c r="X34" s="1">
        <v>0.39900000000000002</v>
      </c>
      <c r="Y34" s="1">
        <f t="shared" si="9"/>
        <v>0.79800000000000004</v>
      </c>
      <c r="Z34" s="1">
        <v>1.859</v>
      </c>
      <c r="AA34" s="1">
        <f t="shared" si="10"/>
        <v>3.718</v>
      </c>
      <c r="AB34" s="1">
        <v>5.6719999999999997</v>
      </c>
      <c r="AC34" s="1">
        <f t="shared" si="11"/>
        <v>11.343999999999999</v>
      </c>
      <c r="AD34" s="1">
        <v>0.23400000000000001</v>
      </c>
      <c r="AE34" s="1">
        <f t="shared" si="12"/>
        <v>0.46800000000000003</v>
      </c>
      <c r="AF34" s="1">
        <v>2.7E-2</v>
      </c>
      <c r="AG34" s="1">
        <f t="shared" si="13"/>
        <v>0.51758999999999999</v>
      </c>
    </row>
    <row r="35" spans="1:33" x14ac:dyDescent="0.25">
      <c r="A35" s="1">
        <v>33</v>
      </c>
      <c r="B35" s="1">
        <v>7.57</v>
      </c>
      <c r="C35" s="1">
        <v>0.33</v>
      </c>
      <c r="D35" s="1">
        <v>17.899999999999999</v>
      </c>
      <c r="E35" s="1">
        <v>20</v>
      </c>
      <c r="F35" s="1">
        <f t="shared" si="0"/>
        <v>2.1000000000000014</v>
      </c>
      <c r="G35" s="1">
        <f t="shared" si="1"/>
        <v>0.63000000000000045</v>
      </c>
      <c r="H35" s="1">
        <v>0.76</v>
      </c>
      <c r="I35" s="1">
        <f t="shared" si="2"/>
        <v>238.33600000000001</v>
      </c>
      <c r="J35" s="7">
        <v>2.8000000000000001E-2</v>
      </c>
      <c r="K35" s="1">
        <f t="shared" si="14"/>
        <v>5.6028000000000001E-2</v>
      </c>
      <c r="L35" s="1">
        <f>K35*512.96</f>
        <v>28.740122880000001</v>
      </c>
      <c r="M35" s="1">
        <v>28.32</v>
      </c>
      <c r="N35" s="1">
        <f t="shared" si="3"/>
        <v>380.62079999999997</v>
      </c>
      <c r="P35" s="1">
        <v>2.1</v>
      </c>
      <c r="Q35" s="1">
        <f t="shared" si="4"/>
        <v>10.5</v>
      </c>
      <c r="R35" s="1">
        <v>1.5</v>
      </c>
      <c r="S35" s="1">
        <f t="shared" si="5"/>
        <v>7.5</v>
      </c>
      <c r="T35" s="1">
        <f t="shared" si="6"/>
        <v>3</v>
      </c>
      <c r="U35" s="1">
        <v>2.1000000000000001E-2</v>
      </c>
      <c r="V35" s="1">
        <f t="shared" si="7"/>
        <v>0.5433960000000001</v>
      </c>
      <c r="W35" s="1">
        <f t="shared" si="8"/>
        <v>13.584900000000003</v>
      </c>
      <c r="X35" s="1">
        <v>0.68899999999999995</v>
      </c>
      <c r="Y35" s="1">
        <f t="shared" si="9"/>
        <v>1.3779999999999999</v>
      </c>
      <c r="Z35" s="1">
        <v>2.911</v>
      </c>
      <c r="AA35" s="1">
        <f t="shared" si="10"/>
        <v>5.8220000000000001</v>
      </c>
      <c r="AB35" s="1">
        <v>5.0970000000000004</v>
      </c>
      <c r="AC35" s="1">
        <f t="shared" si="11"/>
        <v>10.194000000000001</v>
      </c>
      <c r="AD35" s="1">
        <v>0.89700000000000002</v>
      </c>
      <c r="AE35" s="1">
        <f t="shared" si="12"/>
        <v>1.794</v>
      </c>
      <c r="AF35" s="1">
        <v>2.3E-2</v>
      </c>
      <c r="AG35" s="1">
        <f t="shared" si="13"/>
        <v>0.44090999999999997</v>
      </c>
    </row>
    <row r="36" spans="1:33" s="3" customFormat="1" x14ac:dyDescent="0.25">
      <c r="A36" s="3">
        <v>34</v>
      </c>
      <c r="I36" s="1"/>
      <c r="K36" s="1"/>
      <c r="N36" s="1"/>
      <c r="O36" s="1"/>
      <c r="V36" s="1"/>
      <c r="W36" s="1"/>
      <c r="Y36" s="1"/>
      <c r="AA36" s="1">
        <f t="shared" si="10"/>
        <v>0</v>
      </c>
      <c r="AC36" s="1"/>
      <c r="AE36" s="1"/>
      <c r="AG36" s="1"/>
    </row>
    <row r="37" spans="1:33" x14ac:dyDescent="0.25">
      <c r="A37" s="1">
        <v>35</v>
      </c>
      <c r="B37" s="1">
        <v>7.55</v>
      </c>
      <c r="C37" s="1">
        <v>0.09</v>
      </c>
      <c r="D37" s="1">
        <v>18</v>
      </c>
      <c r="E37" s="1">
        <v>20</v>
      </c>
      <c r="F37" s="1">
        <f t="shared" si="0"/>
        <v>2</v>
      </c>
      <c r="G37" s="1">
        <f t="shared" si="1"/>
        <v>0.6</v>
      </c>
      <c r="H37" s="1">
        <v>0.7</v>
      </c>
      <c r="I37" s="1">
        <f t="shared" si="2"/>
        <v>219.52</v>
      </c>
      <c r="J37" s="7">
        <v>5.6000000000000001E-2</v>
      </c>
      <c r="K37" s="1">
        <f t="shared" si="14"/>
        <v>0.112056</v>
      </c>
      <c r="L37" s="1">
        <f>K37*512.96</f>
        <v>57.480245760000003</v>
      </c>
      <c r="M37" s="1">
        <v>13.39</v>
      </c>
      <c r="N37" s="1">
        <f t="shared" si="3"/>
        <v>179.9616</v>
      </c>
      <c r="P37" s="1">
        <v>0.9</v>
      </c>
      <c r="Q37" s="1">
        <f t="shared" si="4"/>
        <v>4.5</v>
      </c>
      <c r="R37" s="1">
        <v>0.7</v>
      </c>
      <c r="S37" s="1">
        <f t="shared" si="5"/>
        <v>3.5</v>
      </c>
      <c r="T37" s="1">
        <f t="shared" si="6"/>
        <v>1</v>
      </c>
      <c r="U37" s="1">
        <v>1.4E-2</v>
      </c>
      <c r="V37" s="1">
        <f t="shared" si="7"/>
        <v>0.36226400000000003</v>
      </c>
      <c r="W37" s="1">
        <f t="shared" si="8"/>
        <v>9.0566000000000013</v>
      </c>
      <c r="X37" s="1">
        <v>0.71899999999999997</v>
      </c>
      <c r="Y37" s="1">
        <f t="shared" si="9"/>
        <v>1.4379999999999999</v>
      </c>
      <c r="Z37" s="1">
        <v>5.7160000000000002</v>
      </c>
      <c r="AA37" s="1">
        <f t="shared" si="10"/>
        <v>11.432</v>
      </c>
      <c r="AB37" s="1">
        <v>6.3330000000000002</v>
      </c>
      <c r="AC37" s="1">
        <f t="shared" si="11"/>
        <v>12.666</v>
      </c>
      <c r="AD37" s="1">
        <v>0.98299999999999998</v>
      </c>
      <c r="AE37" s="1">
        <f t="shared" si="12"/>
        <v>1.966</v>
      </c>
      <c r="AF37" s="1">
        <v>2.7E-2</v>
      </c>
      <c r="AG37" s="1">
        <f t="shared" si="13"/>
        <v>0.51758999999999999</v>
      </c>
    </row>
    <row r="38" spans="1:33" s="3" customFormat="1" x14ac:dyDescent="0.25">
      <c r="A38" s="3">
        <v>36</v>
      </c>
      <c r="I38" s="1"/>
      <c r="K38" s="1"/>
      <c r="N38" s="1"/>
      <c r="O38" s="1"/>
      <c r="V38" s="1"/>
      <c r="W38" s="1"/>
      <c r="Y38" s="1"/>
      <c r="AA38" s="1"/>
      <c r="AC38" s="1"/>
      <c r="AE38" s="1"/>
      <c r="AG38" s="1"/>
    </row>
    <row r="39" spans="1:33" s="3" customFormat="1" x14ac:dyDescent="0.25">
      <c r="A39" s="3">
        <v>37</v>
      </c>
      <c r="I39" s="1"/>
      <c r="K39" s="1"/>
      <c r="N39" s="1"/>
      <c r="O39" s="1"/>
      <c r="V39" s="1"/>
      <c r="W39" s="1"/>
      <c r="Y39" s="1"/>
      <c r="AA39" s="1"/>
      <c r="AC39" s="1"/>
      <c r="AE39" s="1"/>
      <c r="AG39" s="1"/>
    </row>
    <row r="40" spans="1:33" x14ac:dyDescent="0.25">
      <c r="A40" s="1">
        <v>38</v>
      </c>
      <c r="B40" s="1">
        <v>6.96</v>
      </c>
      <c r="C40" s="1">
        <v>5</v>
      </c>
      <c r="D40" s="1">
        <v>18</v>
      </c>
      <c r="E40" s="1">
        <v>20</v>
      </c>
      <c r="F40" s="1">
        <f t="shared" si="0"/>
        <v>2</v>
      </c>
      <c r="G40" s="1">
        <f t="shared" si="1"/>
        <v>0.6</v>
      </c>
      <c r="H40" s="1">
        <v>0.61</v>
      </c>
      <c r="I40" s="1">
        <f t="shared" si="2"/>
        <v>191.29600000000002</v>
      </c>
      <c r="J40" s="7">
        <v>6.5000000000000002E-2</v>
      </c>
      <c r="K40" s="1">
        <f t="shared" si="14"/>
        <v>0.13006499999999999</v>
      </c>
      <c r="L40" s="1">
        <f>K40*512.96</f>
        <v>66.718142399999991</v>
      </c>
      <c r="M40" s="1">
        <v>18.37</v>
      </c>
      <c r="N40" s="1">
        <f t="shared" si="3"/>
        <v>246.89279999999999</v>
      </c>
      <c r="P40" s="1">
        <v>1.6</v>
      </c>
      <c r="Q40" s="1">
        <f t="shared" si="4"/>
        <v>8</v>
      </c>
      <c r="R40" s="1">
        <v>1.3</v>
      </c>
      <c r="S40" s="1">
        <f t="shared" si="5"/>
        <v>6.5</v>
      </c>
      <c r="T40" s="1">
        <f t="shared" si="6"/>
        <v>1.5</v>
      </c>
      <c r="U40" s="1">
        <v>1.4999999999999999E-2</v>
      </c>
      <c r="V40" s="1">
        <f t="shared" si="7"/>
        <v>0.38813999999999999</v>
      </c>
      <c r="W40" s="1">
        <f t="shared" si="8"/>
        <v>9.7035</v>
      </c>
      <c r="X40" s="1">
        <v>0.98799999999999999</v>
      </c>
      <c r="Y40" s="1">
        <f t="shared" si="9"/>
        <v>1.976</v>
      </c>
      <c r="Z40" s="1">
        <v>8.0660000000000007</v>
      </c>
      <c r="AA40" s="1">
        <f t="shared" si="10"/>
        <v>16.132000000000001</v>
      </c>
      <c r="AB40" s="1">
        <v>10.32</v>
      </c>
      <c r="AC40" s="1">
        <f t="shared" si="11"/>
        <v>20.64</v>
      </c>
      <c r="AD40" s="1">
        <v>0.35599999999999998</v>
      </c>
      <c r="AE40" s="1">
        <f t="shared" si="12"/>
        <v>0.71199999999999997</v>
      </c>
      <c r="AF40" s="1">
        <v>2.5000000000000001E-2</v>
      </c>
      <c r="AG40" s="1">
        <f t="shared" si="13"/>
        <v>0.47925000000000001</v>
      </c>
    </row>
    <row r="41" spans="1:33" x14ac:dyDescent="0.25">
      <c r="A41" s="1">
        <v>39</v>
      </c>
      <c r="B41" s="1">
        <v>7.66</v>
      </c>
      <c r="C41" s="1">
        <v>0.1</v>
      </c>
      <c r="D41" s="1">
        <v>18</v>
      </c>
      <c r="E41" s="1">
        <v>20</v>
      </c>
      <c r="F41" s="1">
        <f t="shared" si="0"/>
        <v>2</v>
      </c>
      <c r="G41" s="1">
        <f t="shared" si="1"/>
        <v>0.6</v>
      </c>
      <c r="H41" s="1">
        <v>1.18</v>
      </c>
      <c r="I41" s="1">
        <f t="shared" si="2"/>
        <v>370.048</v>
      </c>
      <c r="J41" s="7">
        <v>7.6999999999999999E-2</v>
      </c>
      <c r="K41" s="1">
        <f t="shared" si="14"/>
        <v>0.15407699999999999</v>
      </c>
      <c r="L41" s="1">
        <f t="shared" ref="L41:L42" si="17">K41*512.96</f>
        <v>79.035337920000003</v>
      </c>
      <c r="M41" s="1">
        <v>14.38</v>
      </c>
      <c r="N41" s="1">
        <f t="shared" si="3"/>
        <v>193.2672</v>
      </c>
      <c r="P41" s="1">
        <v>1.5</v>
      </c>
      <c r="Q41" s="1">
        <f t="shared" si="4"/>
        <v>7.5</v>
      </c>
      <c r="R41" s="1">
        <v>1.1000000000000001</v>
      </c>
      <c r="S41" s="1">
        <f t="shared" si="5"/>
        <v>5.5</v>
      </c>
      <c r="T41" s="1">
        <f t="shared" si="6"/>
        <v>2</v>
      </c>
      <c r="U41" s="1">
        <v>5.6000000000000001E-2</v>
      </c>
      <c r="V41" s="1">
        <f t="shared" si="7"/>
        <v>1.4490560000000001</v>
      </c>
      <c r="W41" s="1">
        <f t="shared" si="8"/>
        <v>36.226400000000005</v>
      </c>
      <c r="X41" s="1">
        <v>0.75700000000000001</v>
      </c>
      <c r="Y41" s="1">
        <f t="shared" si="9"/>
        <v>1.514</v>
      </c>
      <c r="Z41" s="1">
        <v>2.181</v>
      </c>
      <c r="AA41" s="1">
        <f t="shared" si="10"/>
        <v>4.3620000000000001</v>
      </c>
      <c r="AB41" s="1">
        <v>4.3879999999999999</v>
      </c>
      <c r="AC41" s="1">
        <f t="shared" si="11"/>
        <v>8.7759999999999998</v>
      </c>
      <c r="AD41" s="1">
        <v>0.28199999999999997</v>
      </c>
      <c r="AE41" s="1">
        <f t="shared" si="12"/>
        <v>0.56399999999999995</v>
      </c>
      <c r="AF41" s="1">
        <v>1.9E-2</v>
      </c>
      <c r="AG41" s="1">
        <f t="shared" si="13"/>
        <v>0.36422999999999994</v>
      </c>
    </row>
    <row r="42" spans="1:33" x14ac:dyDescent="0.25">
      <c r="A42" s="1">
        <v>40</v>
      </c>
      <c r="B42" s="1">
        <v>7.78</v>
      </c>
      <c r="C42" s="1">
        <v>0.19</v>
      </c>
      <c r="D42" s="1">
        <v>18.399999999999999</v>
      </c>
      <c r="E42" s="1">
        <v>20</v>
      </c>
      <c r="F42" s="1">
        <f t="shared" si="0"/>
        <v>1.6000000000000014</v>
      </c>
      <c r="G42" s="1">
        <f t="shared" si="1"/>
        <v>0.48000000000000043</v>
      </c>
      <c r="H42" s="1">
        <v>0.71</v>
      </c>
      <c r="I42" s="1">
        <f t="shared" si="2"/>
        <v>222.65600000000001</v>
      </c>
      <c r="J42" s="7">
        <v>8.5999999999999993E-2</v>
      </c>
      <c r="K42" s="1">
        <f t="shared" si="14"/>
        <v>0.17208599999999999</v>
      </c>
      <c r="L42" s="1">
        <f t="shared" si="17"/>
        <v>88.273234560000006</v>
      </c>
      <c r="M42" s="1">
        <v>15.11</v>
      </c>
      <c r="N42" s="1">
        <f t="shared" si="3"/>
        <v>203.07839999999999</v>
      </c>
      <c r="P42" s="1">
        <v>2.2000000000000002</v>
      </c>
      <c r="Q42" s="1">
        <f t="shared" si="4"/>
        <v>11</v>
      </c>
      <c r="R42" s="1">
        <v>1.5</v>
      </c>
      <c r="S42" s="1">
        <f t="shared" si="5"/>
        <v>7.5</v>
      </c>
      <c r="T42" s="1">
        <f t="shared" si="6"/>
        <v>3.5</v>
      </c>
      <c r="U42" s="1">
        <v>2.4E-2</v>
      </c>
      <c r="V42" s="1">
        <f t="shared" si="7"/>
        <v>0.62102400000000002</v>
      </c>
      <c r="W42" s="1">
        <f t="shared" si="8"/>
        <v>15.525600000000001</v>
      </c>
      <c r="X42" s="1">
        <v>0.879</v>
      </c>
      <c r="Y42" s="1">
        <f t="shared" si="9"/>
        <v>1.758</v>
      </c>
      <c r="Z42" s="1">
        <v>2.2589999999999999</v>
      </c>
      <c r="AA42" s="1">
        <f t="shared" si="10"/>
        <v>4.5179999999999998</v>
      </c>
      <c r="AB42" s="1">
        <v>4.0030000000000001</v>
      </c>
      <c r="AC42" s="1">
        <f t="shared" si="11"/>
        <v>8.0060000000000002</v>
      </c>
      <c r="AD42" s="1">
        <v>0.89800000000000002</v>
      </c>
      <c r="AE42" s="1">
        <f t="shared" si="12"/>
        <v>1.796</v>
      </c>
      <c r="AF42" s="1">
        <v>2.1000000000000001E-2</v>
      </c>
      <c r="AG42" s="1">
        <f t="shared" si="13"/>
        <v>0.40256999999999998</v>
      </c>
    </row>
    <row r="43" spans="1:33" s="3" customFormat="1" x14ac:dyDescent="0.25">
      <c r="A43" s="3">
        <v>41</v>
      </c>
      <c r="I43" s="1"/>
      <c r="K43" s="1"/>
      <c r="N43" s="1"/>
      <c r="O43" s="1"/>
      <c r="V43" s="1"/>
      <c r="W43" s="1"/>
      <c r="Y43" s="1"/>
      <c r="AA43" s="1"/>
      <c r="AC43" s="1"/>
      <c r="AE43" s="1"/>
      <c r="AG43" s="1"/>
    </row>
    <row r="44" spans="1:33" s="3" customFormat="1" x14ac:dyDescent="0.25">
      <c r="A44" s="3">
        <v>42</v>
      </c>
      <c r="I44" s="1"/>
      <c r="K44" s="1"/>
      <c r="N44" s="1"/>
      <c r="O44" s="1"/>
      <c r="V44" s="1"/>
      <c r="W44" s="1"/>
      <c r="Y44" s="1"/>
      <c r="AA44" s="1"/>
      <c r="AC44" s="1"/>
      <c r="AE44" s="1"/>
      <c r="AG44" s="1"/>
    </row>
    <row r="45" spans="1:33" s="3" customFormat="1" x14ac:dyDescent="0.25">
      <c r="A45" s="3">
        <v>43</v>
      </c>
      <c r="I45" s="1"/>
      <c r="K45" s="1"/>
      <c r="N45" s="1"/>
      <c r="O45" s="1"/>
      <c r="V45" s="1"/>
      <c r="W45" s="1"/>
      <c r="Y45" s="1"/>
      <c r="AA45" s="1"/>
      <c r="AC45" s="1"/>
      <c r="AE45" s="1"/>
      <c r="AG45" s="1"/>
    </row>
    <row r="46" spans="1:33" x14ac:dyDescent="0.25">
      <c r="A46" s="1">
        <v>44</v>
      </c>
      <c r="B46" s="1">
        <v>5.31</v>
      </c>
      <c r="C46" s="1">
        <v>0.02</v>
      </c>
      <c r="D46" s="1">
        <v>18.3</v>
      </c>
      <c r="E46" s="1">
        <v>20</v>
      </c>
      <c r="F46" s="1">
        <f t="shared" si="0"/>
        <v>1.6999999999999993</v>
      </c>
      <c r="G46" s="1">
        <f t="shared" si="1"/>
        <v>0.50999999999999979</v>
      </c>
      <c r="H46" s="1">
        <v>0.78</v>
      </c>
      <c r="I46" s="1">
        <f t="shared" si="2"/>
        <v>244.60800000000003</v>
      </c>
      <c r="J46" s="1">
        <v>2.5000000000000001E-2</v>
      </c>
      <c r="K46" s="1">
        <f>J46*2.052</f>
        <v>5.1300000000000005E-2</v>
      </c>
      <c r="L46" s="1">
        <f>K46*256.48</f>
        <v>13.157424000000002</v>
      </c>
      <c r="M46" s="1">
        <v>14.2</v>
      </c>
      <c r="N46" s="1">
        <f t="shared" si="3"/>
        <v>190.84799999999998</v>
      </c>
      <c r="P46" s="1">
        <v>0.8</v>
      </c>
      <c r="Q46" s="1">
        <f t="shared" si="4"/>
        <v>4</v>
      </c>
      <c r="R46" s="1">
        <v>0.5</v>
      </c>
      <c r="S46" s="1">
        <f t="shared" si="5"/>
        <v>2.5</v>
      </c>
      <c r="T46" s="1">
        <f t="shared" si="6"/>
        <v>1.5</v>
      </c>
      <c r="U46" s="1">
        <v>1.4999999999999999E-2</v>
      </c>
      <c r="V46" s="1">
        <f>U46*25.876</f>
        <v>0.38813999999999999</v>
      </c>
      <c r="W46" s="1">
        <f t="shared" si="8"/>
        <v>9.7035</v>
      </c>
      <c r="X46" s="1">
        <v>0.92200000000000004</v>
      </c>
      <c r="Y46" s="1">
        <f t="shared" si="9"/>
        <v>1.8440000000000001</v>
      </c>
      <c r="Z46" s="1">
        <v>6.4850000000000003</v>
      </c>
      <c r="AA46" s="1">
        <f t="shared" si="10"/>
        <v>12.97</v>
      </c>
      <c r="AB46" s="1">
        <v>15.49</v>
      </c>
      <c r="AC46" s="1">
        <f t="shared" si="11"/>
        <v>30.98</v>
      </c>
      <c r="AD46" s="1">
        <v>0.17199999999999999</v>
      </c>
      <c r="AE46" s="1">
        <f t="shared" si="12"/>
        <v>0.34399999999999997</v>
      </c>
      <c r="AF46" s="1">
        <v>2.5999999999999999E-2</v>
      </c>
      <c r="AG46" s="1">
        <f t="shared" si="13"/>
        <v>0.49841999999999997</v>
      </c>
    </row>
    <row r="49" spans="2:33" x14ac:dyDescent="0.25">
      <c r="B49" s="7">
        <v>10</v>
      </c>
      <c r="C49" s="1">
        <v>0.19</v>
      </c>
      <c r="O49" s="7">
        <v>11</v>
      </c>
      <c r="P49" s="1">
        <v>0.7</v>
      </c>
      <c r="Q49" s="1">
        <f t="shared" ref="Q49:Q58" si="18">P49*5</f>
        <v>3.5</v>
      </c>
      <c r="R49" s="1">
        <v>0.4</v>
      </c>
      <c r="S49" s="1">
        <f t="shared" ref="S49:S58" si="19">R49*5</f>
        <v>2</v>
      </c>
      <c r="T49" s="1">
        <f t="shared" ref="T49:T58" si="20">Q49-S49</f>
        <v>1.5</v>
      </c>
      <c r="U49" s="7">
        <v>10</v>
      </c>
      <c r="V49" s="1">
        <v>2.5999999999999999E-2</v>
      </c>
      <c r="W49" s="1">
        <f>V49*25.876*25</f>
        <v>16.819400000000002</v>
      </c>
      <c r="AC49" s="7">
        <v>10</v>
      </c>
      <c r="AD49" s="1">
        <v>0.63100000000000001</v>
      </c>
      <c r="AE49" s="1">
        <f>AD49*2</f>
        <v>1.262</v>
      </c>
    </row>
    <row r="50" spans="2:33" x14ac:dyDescent="0.25">
      <c r="B50" s="7">
        <v>27</v>
      </c>
      <c r="C50" s="1">
        <v>0.2</v>
      </c>
      <c r="O50" s="7">
        <v>8</v>
      </c>
      <c r="P50" s="1">
        <v>1</v>
      </c>
      <c r="Q50" s="1">
        <f t="shared" si="18"/>
        <v>5</v>
      </c>
      <c r="R50" s="1">
        <v>0.7</v>
      </c>
      <c r="S50" s="1">
        <f t="shared" si="19"/>
        <v>3.5</v>
      </c>
      <c r="T50" s="1">
        <f t="shared" si="20"/>
        <v>1.5</v>
      </c>
      <c r="U50" s="7">
        <v>11</v>
      </c>
      <c r="V50" s="1">
        <v>2.4E-2</v>
      </c>
      <c r="W50" s="1">
        <f t="shared" ref="W50:W53" si="21">V50*25.876*25</f>
        <v>15.525600000000001</v>
      </c>
      <c r="AC50" s="7">
        <v>17</v>
      </c>
      <c r="AD50" s="1">
        <v>0.79900000000000004</v>
      </c>
      <c r="AE50" s="1">
        <f t="shared" ref="AE50:AE52" si="22">AD50*2</f>
        <v>1.5980000000000001</v>
      </c>
    </row>
    <row r="51" spans="2:33" x14ac:dyDescent="0.25">
      <c r="B51" s="7">
        <v>33</v>
      </c>
      <c r="C51" s="1">
        <v>0.3</v>
      </c>
      <c r="O51" s="7">
        <v>10</v>
      </c>
      <c r="P51" s="1">
        <v>0.5</v>
      </c>
      <c r="Q51" s="1">
        <f t="shared" si="18"/>
        <v>2.5</v>
      </c>
      <c r="R51" s="1">
        <v>0.2</v>
      </c>
      <c r="S51" s="1">
        <f t="shared" si="19"/>
        <v>1</v>
      </c>
      <c r="T51" s="1">
        <f t="shared" si="20"/>
        <v>1.5</v>
      </c>
      <c r="U51" s="7">
        <v>20</v>
      </c>
      <c r="V51" s="1">
        <v>2.7E-2</v>
      </c>
      <c r="W51" s="1">
        <f t="shared" si="21"/>
        <v>17.4663</v>
      </c>
      <c r="AC51" s="7">
        <v>33</v>
      </c>
      <c r="AD51" s="1">
        <v>1.837</v>
      </c>
      <c r="AE51" s="1">
        <f t="shared" si="22"/>
        <v>3.6739999999999999</v>
      </c>
    </row>
    <row r="52" spans="2:33" x14ac:dyDescent="0.25">
      <c r="O52" s="7">
        <v>3</v>
      </c>
      <c r="P52" s="1">
        <v>0.6</v>
      </c>
      <c r="Q52" s="1">
        <f t="shared" si="18"/>
        <v>3</v>
      </c>
      <c r="R52" s="1">
        <v>0.2</v>
      </c>
      <c r="S52" s="1">
        <f t="shared" si="19"/>
        <v>1</v>
      </c>
      <c r="T52" s="1">
        <f t="shared" si="20"/>
        <v>2</v>
      </c>
      <c r="U52" s="7">
        <v>23</v>
      </c>
      <c r="V52" s="1">
        <v>3.1E-2</v>
      </c>
      <c r="W52" s="1">
        <f t="shared" si="21"/>
        <v>20.053899999999999</v>
      </c>
      <c r="AC52" s="7">
        <v>35</v>
      </c>
      <c r="AD52" s="1">
        <v>0.97099999999999997</v>
      </c>
      <c r="AE52" s="1">
        <f t="shared" si="22"/>
        <v>1.9419999999999999</v>
      </c>
    </row>
    <row r="53" spans="2:33" x14ac:dyDescent="0.25">
      <c r="O53" s="7">
        <v>5</v>
      </c>
      <c r="P53" s="1">
        <v>1.5</v>
      </c>
      <c r="Q53" s="1">
        <f t="shared" si="18"/>
        <v>7.5</v>
      </c>
      <c r="R53" s="1">
        <v>1.3</v>
      </c>
      <c r="S53" s="1">
        <f t="shared" si="19"/>
        <v>6.5</v>
      </c>
      <c r="T53" s="1">
        <f t="shared" si="20"/>
        <v>1</v>
      </c>
      <c r="U53" s="7">
        <v>24</v>
      </c>
      <c r="V53" s="1">
        <v>0.03</v>
      </c>
      <c r="W53" s="1">
        <f t="shared" si="21"/>
        <v>19.407</v>
      </c>
    </row>
    <row r="54" spans="2:33" x14ac:dyDescent="0.25">
      <c r="O54" s="7">
        <v>17</v>
      </c>
      <c r="P54" s="1">
        <v>2.5</v>
      </c>
      <c r="Q54" s="1">
        <f t="shared" si="18"/>
        <v>12.5</v>
      </c>
      <c r="R54" s="1">
        <v>2</v>
      </c>
      <c r="S54" s="1">
        <f t="shared" si="19"/>
        <v>10</v>
      </c>
      <c r="T54" s="1">
        <f t="shared" si="20"/>
        <v>2.5</v>
      </c>
    </row>
    <row r="55" spans="2:33" x14ac:dyDescent="0.25">
      <c r="O55" s="7">
        <v>25</v>
      </c>
      <c r="P55" s="1">
        <v>1.1000000000000001</v>
      </c>
      <c r="Q55" s="1">
        <f t="shared" si="18"/>
        <v>5.5</v>
      </c>
      <c r="R55" s="1">
        <v>0.8</v>
      </c>
      <c r="S55" s="1">
        <f t="shared" si="19"/>
        <v>4</v>
      </c>
      <c r="T55" s="1">
        <f t="shared" si="20"/>
        <v>1.5</v>
      </c>
    </row>
    <row r="56" spans="2:33" x14ac:dyDescent="0.25">
      <c r="O56" s="7">
        <v>22</v>
      </c>
      <c r="P56" s="1">
        <v>1.5</v>
      </c>
      <c r="Q56" s="1">
        <f t="shared" si="18"/>
        <v>7.5</v>
      </c>
      <c r="R56" s="1">
        <v>1</v>
      </c>
      <c r="S56" s="1">
        <f t="shared" si="19"/>
        <v>5</v>
      </c>
      <c r="T56" s="1">
        <f t="shared" si="20"/>
        <v>2.5</v>
      </c>
    </row>
    <row r="57" spans="2:33" s="12" customFormat="1" x14ac:dyDescent="0.25">
      <c r="B57" s="11"/>
      <c r="C57" s="11"/>
      <c r="D57" s="11"/>
      <c r="I57" s="11"/>
      <c r="J57" s="11"/>
      <c r="K57" s="11"/>
      <c r="L57" s="11"/>
      <c r="M57" s="11"/>
      <c r="O57" s="11">
        <v>21</v>
      </c>
      <c r="P57" s="12">
        <v>4.5</v>
      </c>
      <c r="Q57" s="1">
        <f t="shared" si="18"/>
        <v>22.5</v>
      </c>
      <c r="R57" s="20">
        <v>3.8</v>
      </c>
      <c r="S57" s="1">
        <f t="shared" si="19"/>
        <v>19</v>
      </c>
      <c r="T57" s="1">
        <f t="shared" si="20"/>
        <v>3.5</v>
      </c>
      <c r="U57" s="11"/>
      <c r="V57" s="11"/>
      <c r="W57" s="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 x14ac:dyDescent="0.25">
      <c r="O58" s="7">
        <v>26</v>
      </c>
      <c r="P58" s="1">
        <v>0.6</v>
      </c>
      <c r="Q58" s="1">
        <f t="shared" si="18"/>
        <v>3</v>
      </c>
      <c r="R58" s="1">
        <v>0.2</v>
      </c>
      <c r="S58" s="1">
        <f t="shared" si="19"/>
        <v>1</v>
      </c>
      <c r="T58" s="1">
        <f t="shared" si="20"/>
        <v>2</v>
      </c>
    </row>
  </sheetData>
  <sortState ref="B49:B51">
    <sortCondition ref="B51"/>
  </sortState>
  <mergeCells count="12">
    <mergeCell ref="D1:G1"/>
    <mergeCell ref="Z1:AA1"/>
    <mergeCell ref="AB1:AC1"/>
    <mergeCell ref="AD1:AE1"/>
    <mergeCell ref="AF1:AG1"/>
    <mergeCell ref="J1:L1"/>
    <mergeCell ref="M1:N1"/>
    <mergeCell ref="P1:Q1"/>
    <mergeCell ref="R1:S1"/>
    <mergeCell ref="U1:W1"/>
    <mergeCell ref="X1:Y1"/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13"/>
  <sheetViews>
    <sheetView workbookViewId="0">
      <selection activeCell="D31" sqref="A1:XFD1048576"/>
    </sheetView>
  </sheetViews>
  <sheetFormatPr defaultRowHeight="15" x14ac:dyDescent="0.25"/>
  <cols>
    <col min="1" max="1" width="9.140625" style="1"/>
    <col min="2" max="2" width="14.28515625" style="1" customWidth="1"/>
    <col min="3" max="3" width="14.140625" style="1" customWidth="1"/>
    <col min="4" max="16384" width="9.140625" style="1"/>
  </cols>
  <sheetData>
    <row r="1" spans="6:11" x14ac:dyDescent="0.25">
      <c r="K1" s="19"/>
    </row>
    <row r="2" spans="6:11" x14ac:dyDescent="0.25">
      <c r="F2" s="19"/>
      <c r="G2" s="19"/>
    </row>
    <row r="3" spans="6:11" s="10" customFormat="1" x14ac:dyDescent="0.25">
      <c r="F3" s="6"/>
      <c r="G3" s="6"/>
    </row>
    <row r="4" spans="6:11" x14ac:dyDescent="0.25">
      <c r="F4" s="6"/>
      <c r="G4" s="6"/>
    </row>
    <row r="5" spans="6:11" x14ac:dyDescent="0.25">
      <c r="F5" s="6"/>
      <c r="G5" s="6"/>
    </row>
    <row r="6" spans="6:11" x14ac:dyDescent="0.25">
      <c r="F6" s="6"/>
      <c r="G6" s="6"/>
    </row>
    <row r="8" spans="6:11" x14ac:dyDescent="0.25">
      <c r="F8" s="19"/>
    </row>
    <row r="9" spans="6:11" x14ac:dyDescent="0.25">
      <c r="F9" s="14"/>
    </row>
    <row r="10" spans="6:11" x14ac:dyDescent="0.25">
      <c r="F10" s="14"/>
    </row>
    <row r="11" spans="6:11" x14ac:dyDescent="0.25">
      <c r="F11" s="14"/>
    </row>
    <row r="12" spans="6:11" x14ac:dyDescent="0.25">
      <c r="F12" s="14"/>
    </row>
    <row r="13" spans="6:11" x14ac:dyDescent="0.25">
      <c r="F1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S18" sqref="S18"/>
    </sheetView>
  </sheetViews>
  <sheetFormatPr defaultRowHeight="15" x14ac:dyDescent="0.25"/>
  <cols>
    <col min="5" max="5" width="10.5703125" customWidth="1"/>
    <col min="6" max="6" width="14.85546875" customWidth="1"/>
    <col min="7" max="7" width="13.5703125" customWidth="1"/>
    <col min="8" max="8" width="14.85546875" customWidth="1"/>
    <col min="9" max="9" width="14.5703125" customWidth="1"/>
    <col min="10" max="10" width="13.42578125" customWidth="1"/>
  </cols>
  <sheetData>
    <row r="1" spans="1:33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16</v>
      </c>
      <c r="G1" s="9" t="s">
        <v>33</v>
      </c>
      <c r="H1" s="9" t="s">
        <v>7</v>
      </c>
      <c r="I1" s="9" t="s">
        <v>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25</v>
      </c>
    </row>
    <row r="2" spans="1:33" s="15" customFormat="1" x14ac:dyDescent="0.25">
      <c r="A2" s="3">
        <v>1</v>
      </c>
      <c r="H2" s="3"/>
      <c r="I2" s="3"/>
      <c r="J2" s="3"/>
      <c r="K2" s="4"/>
      <c r="L2" s="12"/>
      <c r="M2" s="12"/>
      <c r="N2" s="12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x14ac:dyDescent="0.25">
      <c r="A3" s="1">
        <v>2</v>
      </c>
      <c r="B3" s="1">
        <v>5.24</v>
      </c>
      <c r="C3" s="1">
        <v>0.03</v>
      </c>
      <c r="D3" s="1">
        <v>0.41999999999999954</v>
      </c>
      <c r="E3" s="14">
        <v>175.61600000000004</v>
      </c>
      <c r="F3" s="14">
        <v>26.314848000000005</v>
      </c>
      <c r="G3" s="14">
        <v>180.2304</v>
      </c>
      <c r="H3" s="1">
        <v>1.5</v>
      </c>
      <c r="I3" s="1">
        <v>0.5</v>
      </c>
      <c r="J3" s="14">
        <v>5.8220999999999998</v>
      </c>
      <c r="K3" s="13">
        <v>0.73</v>
      </c>
      <c r="L3" s="18">
        <v>16.085999999999999</v>
      </c>
      <c r="M3" s="18">
        <v>7.6040000000000001</v>
      </c>
      <c r="N3" s="18">
        <v>0.434</v>
      </c>
      <c r="O3" s="18">
        <v>0.47925000000000001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x14ac:dyDescent="0.25">
      <c r="A4" s="1">
        <v>3</v>
      </c>
      <c r="B4" s="1">
        <v>7.3</v>
      </c>
      <c r="C4" s="1">
        <v>0.1</v>
      </c>
      <c r="D4" s="1">
        <v>0.41999999999999954</v>
      </c>
      <c r="E4" s="14">
        <v>210.11200000000002</v>
      </c>
      <c r="F4" s="14">
        <v>42.085392179999999</v>
      </c>
      <c r="G4" s="14">
        <v>201.0624</v>
      </c>
      <c r="H4" s="1">
        <v>1</v>
      </c>
      <c r="I4" s="1">
        <v>0.5</v>
      </c>
      <c r="J4" s="14">
        <v>18.113200000000003</v>
      </c>
      <c r="K4" s="13">
        <v>0.54200000000000004</v>
      </c>
      <c r="L4" s="18">
        <v>5.944</v>
      </c>
      <c r="M4" s="18">
        <v>9.6920000000000002</v>
      </c>
      <c r="N4" s="18">
        <v>1.252</v>
      </c>
      <c r="O4" s="18">
        <v>0.69011999999999984</v>
      </c>
      <c r="P4" s="17"/>
      <c r="Q4" s="21"/>
      <c r="R4" s="21"/>
      <c r="S4" s="21"/>
      <c r="T4" s="21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x14ac:dyDescent="0.25">
      <c r="A5" s="1">
        <v>4</v>
      </c>
      <c r="B5" s="1">
        <v>6.04</v>
      </c>
      <c r="C5" s="1">
        <v>0.03</v>
      </c>
      <c r="D5" s="1">
        <v>0.3</v>
      </c>
      <c r="E5" s="14">
        <v>398.27200000000005</v>
      </c>
      <c r="F5" s="14">
        <v>23.683363200000002</v>
      </c>
      <c r="G5" s="14">
        <v>187.3536</v>
      </c>
      <c r="H5" s="1">
        <v>5</v>
      </c>
      <c r="I5" s="1">
        <v>2.5</v>
      </c>
      <c r="J5" s="14">
        <v>12.2911</v>
      </c>
      <c r="K5" s="13">
        <v>0.67</v>
      </c>
      <c r="L5" s="18">
        <v>7.548</v>
      </c>
      <c r="M5" s="18">
        <v>14.612</v>
      </c>
      <c r="N5" s="18">
        <v>0.248</v>
      </c>
      <c r="O5" s="18">
        <v>0.78597000000000006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x14ac:dyDescent="0.25">
      <c r="A6" s="1">
        <v>5</v>
      </c>
      <c r="B6" s="1">
        <v>7.06</v>
      </c>
      <c r="C6" s="1">
        <v>0.12</v>
      </c>
      <c r="D6" s="1">
        <v>0.56999999999999951</v>
      </c>
      <c r="E6" s="14">
        <v>288.51200000000006</v>
      </c>
      <c r="F6" s="14">
        <v>63.638843520000002</v>
      </c>
      <c r="G6" s="14">
        <v>200.5248</v>
      </c>
      <c r="H6" s="1">
        <v>2</v>
      </c>
      <c r="I6" s="1">
        <v>0.5</v>
      </c>
      <c r="J6" s="14">
        <v>9.7035</v>
      </c>
      <c r="K6" s="13">
        <v>0.45200000000000001</v>
      </c>
      <c r="L6" s="18">
        <v>4.4119999999999999</v>
      </c>
      <c r="M6" s="18">
        <v>11.616</v>
      </c>
      <c r="N6" s="18">
        <v>0.80400000000000005</v>
      </c>
      <c r="O6" s="18">
        <v>0.38339999999999996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x14ac:dyDescent="0.25">
      <c r="A7" s="1">
        <v>6</v>
      </c>
      <c r="B7" s="1">
        <v>5.27</v>
      </c>
      <c r="C7" s="1">
        <v>0.03</v>
      </c>
      <c r="D7" s="1">
        <v>0.6</v>
      </c>
      <c r="E7" s="14">
        <v>244.60800000000003</v>
      </c>
      <c r="F7" s="14">
        <v>24.735957120000002</v>
      </c>
      <c r="G7" s="14">
        <v>182.51519999999999</v>
      </c>
      <c r="H7" s="1">
        <v>1.5</v>
      </c>
      <c r="I7" s="1">
        <v>1</v>
      </c>
      <c r="J7" s="14">
        <v>6.4689999999999994</v>
      </c>
      <c r="K7" s="13">
        <v>0.69399999999999995</v>
      </c>
      <c r="L7" s="18">
        <v>13.686</v>
      </c>
      <c r="M7" s="18">
        <v>19.173999999999999</v>
      </c>
      <c r="N7" s="18">
        <v>0.47799999999999998</v>
      </c>
      <c r="O7" s="18">
        <v>0.57509999999999994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s="15" customFormat="1" x14ac:dyDescent="0.25">
      <c r="A8" s="3">
        <v>7</v>
      </c>
      <c r="B8" s="3"/>
      <c r="C8" s="3"/>
      <c r="D8" s="3"/>
      <c r="E8" s="16"/>
      <c r="F8" s="16"/>
      <c r="G8" s="16"/>
      <c r="H8" s="3"/>
      <c r="I8" s="3"/>
      <c r="J8" s="3"/>
      <c r="K8" s="13"/>
      <c r="L8" s="18"/>
      <c r="M8" s="18"/>
      <c r="N8" s="18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x14ac:dyDescent="0.25">
      <c r="A9" s="1">
        <v>8</v>
      </c>
      <c r="B9" s="1">
        <v>7.17</v>
      </c>
      <c r="C9" s="1">
        <v>0.08</v>
      </c>
      <c r="D9" s="1">
        <v>0.6</v>
      </c>
      <c r="E9" s="14">
        <v>335.55200000000002</v>
      </c>
      <c r="F9" s="14">
        <v>82.1146368</v>
      </c>
      <c r="G9" s="14">
        <v>271.35360000000003</v>
      </c>
      <c r="H9" s="1">
        <v>3.5</v>
      </c>
      <c r="I9" s="1">
        <v>1.5</v>
      </c>
      <c r="J9" s="14">
        <v>10.3504</v>
      </c>
      <c r="K9" s="13">
        <v>1.1000000000000001</v>
      </c>
      <c r="L9" s="18">
        <v>10.6</v>
      </c>
      <c r="M9" s="18">
        <v>13.596</v>
      </c>
      <c r="N9" s="18">
        <v>0.57799999999999996</v>
      </c>
      <c r="O9" s="18">
        <v>0.57509999999999994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x14ac:dyDescent="0.25">
      <c r="A10" s="1">
        <v>9</v>
      </c>
      <c r="B10" s="1">
        <v>6.85</v>
      </c>
      <c r="C10" s="1">
        <v>0.05</v>
      </c>
      <c r="D10" s="1">
        <v>0.54000000000000015</v>
      </c>
      <c r="E10" s="14">
        <v>250.88000000000002</v>
      </c>
      <c r="F10" s="14">
        <v>72.876740159999997</v>
      </c>
      <c r="G10" s="14">
        <v>257.91360000000003</v>
      </c>
      <c r="H10" s="1">
        <v>6</v>
      </c>
      <c r="I10" s="1">
        <v>1.5</v>
      </c>
      <c r="J10" s="14">
        <v>8.4097000000000008</v>
      </c>
      <c r="K10" s="13">
        <v>1.07</v>
      </c>
      <c r="L10" s="18">
        <v>12.206</v>
      </c>
      <c r="M10" s="18">
        <v>11.2</v>
      </c>
      <c r="N10" s="18">
        <v>0.61</v>
      </c>
      <c r="O10" s="18">
        <v>0.40256999999999998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25">
      <c r="A11" s="1">
        <v>10</v>
      </c>
      <c r="B11" s="1">
        <v>7.41</v>
      </c>
      <c r="C11" s="1">
        <v>0.22</v>
      </c>
      <c r="D11" s="1">
        <v>0.41999999999999954</v>
      </c>
      <c r="E11" s="14">
        <v>348.09600000000006</v>
      </c>
      <c r="F11" s="14">
        <v>78.008904959999995</v>
      </c>
      <c r="G11" s="14">
        <v>188.2944</v>
      </c>
      <c r="H11" s="1">
        <v>1</v>
      </c>
      <c r="I11" s="1">
        <v>1.5</v>
      </c>
      <c r="J11" s="14">
        <v>17</v>
      </c>
      <c r="K11" s="13">
        <v>1.1339999999999999</v>
      </c>
      <c r="L11" s="18">
        <v>7.9640000000000004</v>
      </c>
      <c r="M11" s="18">
        <v>8.4039999999999999</v>
      </c>
      <c r="N11" s="18">
        <v>1.26</v>
      </c>
      <c r="O11" s="18">
        <v>0.44090999999999997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">
        <v>11</v>
      </c>
      <c r="B12" s="1">
        <v>7.67</v>
      </c>
      <c r="C12" s="1">
        <v>0.08</v>
      </c>
      <c r="D12" s="1">
        <v>0.44999999999999996</v>
      </c>
      <c r="E12" s="14">
        <v>254.01600000000005</v>
      </c>
      <c r="F12" s="14">
        <v>71.850307200000003</v>
      </c>
      <c r="G12" s="14">
        <v>186.9504</v>
      </c>
      <c r="H12" s="1">
        <v>2</v>
      </c>
      <c r="I12" s="1">
        <v>1.5</v>
      </c>
      <c r="J12" s="14">
        <v>16</v>
      </c>
      <c r="K12" s="13">
        <v>0.95</v>
      </c>
      <c r="L12" s="18">
        <v>5.5220000000000002</v>
      </c>
      <c r="M12" s="18">
        <v>6.4379999999999997</v>
      </c>
      <c r="N12" s="18">
        <v>0.66</v>
      </c>
      <c r="O12" s="18">
        <v>0.46007999999999999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s="15" customFormat="1" x14ac:dyDescent="0.25">
      <c r="A13" s="3">
        <v>12</v>
      </c>
      <c r="B13" s="3"/>
      <c r="C13" s="3"/>
      <c r="D13" s="3"/>
      <c r="E13" s="16"/>
      <c r="F13" s="16"/>
      <c r="G13" s="16"/>
      <c r="H13" s="3"/>
      <c r="I13" s="3"/>
      <c r="J13" s="3"/>
      <c r="K13" s="13"/>
      <c r="L13" s="18"/>
      <c r="M13" s="18"/>
      <c r="N13" s="18"/>
      <c r="O13" s="18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">
        <v>13</v>
      </c>
      <c r="B14" s="1">
        <v>5.92</v>
      </c>
      <c r="C14" s="1">
        <v>0.03</v>
      </c>
      <c r="D14" s="1">
        <v>0.48000000000000043</v>
      </c>
      <c r="E14" s="14">
        <v>213.24800000000002</v>
      </c>
      <c r="F14" s="14">
        <v>12.104830080000001</v>
      </c>
      <c r="G14" s="14">
        <v>215.44320000000002</v>
      </c>
      <c r="H14" s="1">
        <v>4</v>
      </c>
      <c r="I14" s="1">
        <v>4.5</v>
      </c>
      <c r="J14" s="14">
        <v>14.2318</v>
      </c>
      <c r="K14" s="13">
        <v>0.70399999999999996</v>
      </c>
      <c r="L14" s="18">
        <v>9.15</v>
      </c>
      <c r="M14" s="18">
        <v>16.128</v>
      </c>
      <c r="N14" s="18">
        <v>0.40200000000000002</v>
      </c>
      <c r="O14" s="18">
        <v>0.40256999999999998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25">
      <c r="A15" s="1">
        <v>14</v>
      </c>
      <c r="B15" s="1">
        <v>6.21</v>
      </c>
      <c r="C15" s="1">
        <v>0.02</v>
      </c>
      <c r="D15" s="1">
        <v>0.44999999999999996</v>
      </c>
      <c r="E15" s="14">
        <v>272.83199999999999</v>
      </c>
      <c r="F15" s="14">
        <v>21.578175360000003</v>
      </c>
      <c r="G15" s="14">
        <v>191.65439999999998</v>
      </c>
      <c r="H15" s="1">
        <v>7</v>
      </c>
      <c r="I15" s="1">
        <v>2</v>
      </c>
      <c r="J15" s="14">
        <v>13.584900000000003</v>
      </c>
      <c r="K15" s="13">
        <v>0.72</v>
      </c>
      <c r="L15" s="18">
        <v>7.0039999999999996</v>
      </c>
      <c r="M15" s="18">
        <v>18.920000000000002</v>
      </c>
      <c r="N15" s="18">
        <v>0.38800000000000001</v>
      </c>
      <c r="O15" s="18">
        <v>0.59426999999999996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5">
      <c r="A16" s="1">
        <v>15</v>
      </c>
      <c r="B16" s="1">
        <v>7.15</v>
      </c>
      <c r="C16" s="1">
        <v>0.13</v>
      </c>
      <c r="D16" s="1">
        <v>0.56999999999999951</v>
      </c>
      <c r="E16" s="14">
        <v>319.87200000000001</v>
      </c>
      <c r="F16" s="14">
        <v>99.563997119999996</v>
      </c>
      <c r="G16" s="14">
        <v>114.1056</v>
      </c>
      <c r="H16" s="1">
        <v>3.5</v>
      </c>
      <c r="I16" s="1">
        <v>1</v>
      </c>
      <c r="J16" s="14">
        <v>14.8787</v>
      </c>
      <c r="K16" s="13">
        <v>1.42</v>
      </c>
      <c r="L16" s="18">
        <v>8.0380000000000003</v>
      </c>
      <c r="M16" s="18">
        <v>12.23</v>
      </c>
      <c r="N16" s="18">
        <v>1.6140000000000001</v>
      </c>
      <c r="O16" s="18">
        <v>0.70928999999999998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25">
      <c r="A17" s="1">
        <v>16</v>
      </c>
      <c r="B17" s="1">
        <v>5.87</v>
      </c>
      <c r="C17" s="1">
        <v>0.02</v>
      </c>
      <c r="D17" s="1">
        <v>0.3300000000000004</v>
      </c>
      <c r="E17" s="14">
        <v>294.78399999999999</v>
      </c>
      <c r="F17" s="14">
        <v>18.94669056</v>
      </c>
      <c r="G17" s="14">
        <v>171.09119999999999</v>
      </c>
      <c r="H17" s="1">
        <v>2.5</v>
      </c>
      <c r="I17" s="1">
        <v>1.5</v>
      </c>
      <c r="J17" s="14">
        <v>7.7628000000000004</v>
      </c>
      <c r="K17" s="13">
        <v>0.35</v>
      </c>
      <c r="L17" s="18">
        <v>7.1139999999999999</v>
      </c>
      <c r="M17" s="18">
        <v>12.404</v>
      </c>
      <c r="N17" s="18">
        <v>0.2</v>
      </c>
      <c r="O17" s="18">
        <v>0.42173999999999995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">
        <v>17</v>
      </c>
      <c r="B18" s="1">
        <v>6.69</v>
      </c>
      <c r="C18" s="1">
        <v>0.1</v>
      </c>
      <c r="D18" s="1">
        <v>0.41999999999999954</v>
      </c>
      <c r="E18" s="14">
        <v>313.60000000000002</v>
      </c>
      <c r="F18" s="14">
        <v>58.506678719999996</v>
      </c>
      <c r="G18" s="14">
        <v>308.44799999999998</v>
      </c>
      <c r="H18" s="1">
        <v>4.5</v>
      </c>
      <c r="I18" s="1">
        <v>2.5</v>
      </c>
      <c r="J18" s="14">
        <v>12.937999999999999</v>
      </c>
      <c r="K18" s="13">
        <v>1.3480000000000001</v>
      </c>
      <c r="L18" s="18">
        <v>13.196</v>
      </c>
      <c r="M18" s="18">
        <v>16.271999999999998</v>
      </c>
      <c r="N18" s="18">
        <v>1.59</v>
      </c>
      <c r="O18" s="18">
        <v>0.38339999999999996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 s="1">
        <v>18</v>
      </c>
      <c r="B19" s="1">
        <v>6.98</v>
      </c>
      <c r="C19" s="1">
        <v>0.21</v>
      </c>
      <c r="D19" s="1">
        <v>0.48000000000000043</v>
      </c>
      <c r="E19" s="14">
        <v>341.82400000000007</v>
      </c>
      <c r="F19" s="14">
        <v>69.797441280000001</v>
      </c>
      <c r="G19" s="14">
        <v>217.19039999999998</v>
      </c>
      <c r="H19" s="1">
        <v>5</v>
      </c>
      <c r="I19" s="1">
        <v>1.5</v>
      </c>
      <c r="J19" s="14">
        <v>21.994600000000002</v>
      </c>
      <c r="K19" s="13">
        <v>1.1439999999999999</v>
      </c>
      <c r="L19" s="18">
        <v>9.4640000000000004</v>
      </c>
      <c r="M19" s="18">
        <v>13.272</v>
      </c>
      <c r="N19" s="18">
        <v>1.87</v>
      </c>
      <c r="O19" s="18">
        <v>0.46007999999999999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s="15" customFormat="1" x14ac:dyDescent="0.25">
      <c r="A20" s="3">
        <v>19</v>
      </c>
      <c r="B20" s="3"/>
      <c r="C20" s="3"/>
      <c r="D20" s="3"/>
      <c r="E20" s="16"/>
      <c r="F20" s="16"/>
      <c r="G20" s="16"/>
      <c r="H20" s="3"/>
      <c r="I20" s="3"/>
      <c r="J20" s="3"/>
      <c r="K20" s="13"/>
      <c r="L20" s="18"/>
      <c r="M20" s="18"/>
      <c r="N20" s="18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 s="1">
        <v>20</v>
      </c>
      <c r="B21" s="1">
        <v>6.82</v>
      </c>
      <c r="C21" s="1">
        <v>0.08</v>
      </c>
      <c r="D21" s="1">
        <v>0.3</v>
      </c>
      <c r="E21" s="14">
        <v>181.88800000000001</v>
      </c>
      <c r="F21" s="14">
        <v>79.035337920000003</v>
      </c>
      <c r="G21" s="14">
        <v>185.20319999999998</v>
      </c>
      <c r="H21" s="1">
        <v>4</v>
      </c>
      <c r="I21" s="1">
        <v>1</v>
      </c>
      <c r="J21" s="14">
        <v>20.700800000000001</v>
      </c>
      <c r="K21" s="13">
        <v>0.45600000000000002</v>
      </c>
      <c r="L21" s="18">
        <v>6.4660000000000002</v>
      </c>
      <c r="M21" s="18">
        <v>10.298</v>
      </c>
      <c r="N21" s="18">
        <v>0.27200000000000002</v>
      </c>
      <c r="O21" s="18">
        <v>0.47925000000000001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">
        <v>21</v>
      </c>
      <c r="B22" s="1">
        <v>7.97</v>
      </c>
      <c r="C22" s="1">
        <v>0.09</v>
      </c>
      <c r="D22" s="1">
        <v>0.44999999999999996</v>
      </c>
      <c r="E22" s="14">
        <v>150.52799999999999</v>
      </c>
      <c r="F22" s="14">
        <v>50.295215040000002</v>
      </c>
      <c r="G22" s="14">
        <v>201.6</v>
      </c>
      <c r="H22" s="1">
        <v>4</v>
      </c>
      <c r="I22" s="1">
        <v>1.5</v>
      </c>
      <c r="J22" s="14">
        <v>14.8787</v>
      </c>
      <c r="K22" s="13">
        <v>0.81399999999999995</v>
      </c>
      <c r="L22" s="18">
        <v>4.3860000000000001</v>
      </c>
      <c r="M22" s="18">
        <v>7.26</v>
      </c>
      <c r="N22" s="18">
        <v>1.1000000000000001</v>
      </c>
      <c r="O22" s="18">
        <v>0.42173999999999995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25">
      <c r="A23" s="1">
        <v>22</v>
      </c>
      <c r="B23" s="1">
        <v>8.5</v>
      </c>
      <c r="C23" s="1">
        <v>0.11</v>
      </c>
      <c r="D23" s="1">
        <v>0.3300000000000004</v>
      </c>
      <c r="E23" s="14">
        <v>332.41600000000005</v>
      </c>
      <c r="F23" s="14">
        <v>73.903173119999991</v>
      </c>
      <c r="G23" s="14">
        <v>197.56799999999998</v>
      </c>
      <c r="H23" s="1">
        <v>5</v>
      </c>
      <c r="I23" s="1">
        <v>2.5</v>
      </c>
      <c r="J23" s="14">
        <v>16.819400000000002</v>
      </c>
      <c r="K23" s="13">
        <v>0.42</v>
      </c>
      <c r="L23" s="18">
        <v>2.6539999999999999</v>
      </c>
      <c r="M23" s="18">
        <v>3.956</v>
      </c>
      <c r="N23" s="18">
        <v>0.24</v>
      </c>
      <c r="O23" s="18">
        <v>0.38339999999999996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">
        <v>23</v>
      </c>
      <c r="B24" s="1">
        <v>5.74</v>
      </c>
      <c r="C24" s="1">
        <v>0.02</v>
      </c>
      <c r="D24" s="1">
        <v>0.56999999999999951</v>
      </c>
      <c r="E24" s="14">
        <v>213.24800000000002</v>
      </c>
      <c r="F24" s="14">
        <v>21.051878400000003</v>
      </c>
      <c r="G24" s="14">
        <v>215.30879999999999</v>
      </c>
      <c r="H24" s="1">
        <v>3</v>
      </c>
      <c r="I24" s="1">
        <v>1.5</v>
      </c>
      <c r="J24" s="14">
        <v>15.525600000000001</v>
      </c>
      <c r="K24" s="13">
        <v>1.0660000000000001</v>
      </c>
      <c r="L24" s="18">
        <v>9.218</v>
      </c>
      <c r="M24" s="18">
        <v>18.97</v>
      </c>
      <c r="N24" s="18">
        <v>0.27200000000000002</v>
      </c>
      <c r="O24" s="18">
        <v>0.38339999999999996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25">
      <c r="A25" s="1">
        <v>24</v>
      </c>
      <c r="B25" s="1">
        <v>5.33</v>
      </c>
      <c r="C25" s="1">
        <v>0.03</v>
      </c>
      <c r="D25" s="1">
        <v>0.41999999999999954</v>
      </c>
      <c r="E25" s="14">
        <v>376.32</v>
      </c>
      <c r="F25" s="14">
        <v>22.104472320000003</v>
      </c>
      <c r="G25" s="14">
        <v>189.90720000000002</v>
      </c>
      <c r="H25" s="1">
        <v>2.5</v>
      </c>
      <c r="I25" s="1">
        <v>1</v>
      </c>
      <c r="J25" s="14">
        <v>19</v>
      </c>
      <c r="K25" s="13">
        <v>1.5780000000000001</v>
      </c>
      <c r="L25" s="18">
        <v>13.084</v>
      </c>
      <c r="M25" s="18">
        <v>27.22</v>
      </c>
      <c r="N25" s="18">
        <v>0.46400000000000002</v>
      </c>
      <c r="O25" s="18">
        <v>0.44090999999999997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">
        <v>25</v>
      </c>
      <c r="B26" s="1">
        <v>7.47</v>
      </c>
      <c r="C26" s="1">
        <v>7.0000000000000007E-2</v>
      </c>
      <c r="D26" s="1">
        <v>0.65999999999999981</v>
      </c>
      <c r="E26" s="14">
        <v>335.55200000000002</v>
      </c>
      <c r="F26" s="14">
        <v>62.612410560000001</v>
      </c>
      <c r="G26" s="14">
        <v>270.6816</v>
      </c>
      <c r="H26" s="1">
        <v>4</v>
      </c>
      <c r="I26" s="1">
        <v>1.5</v>
      </c>
      <c r="J26" s="14">
        <v>6.4689999999999994</v>
      </c>
      <c r="K26" s="13">
        <v>1.9239999999999999</v>
      </c>
      <c r="L26" s="18">
        <v>7.968</v>
      </c>
      <c r="M26" s="18">
        <v>11.582000000000001</v>
      </c>
      <c r="N26" s="18">
        <v>1.048</v>
      </c>
      <c r="O26" s="18">
        <v>0.55593000000000004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25">
      <c r="A27" s="1">
        <v>26</v>
      </c>
      <c r="B27" s="1">
        <v>6.38</v>
      </c>
      <c r="C27" s="1">
        <v>7.0000000000000007E-2</v>
      </c>
      <c r="D27" s="1">
        <v>0.54000000000000015</v>
      </c>
      <c r="E27" s="14">
        <v>329.28000000000003</v>
      </c>
      <c r="F27" s="14">
        <v>24.209660160000002</v>
      </c>
      <c r="G27" s="14">
        <v>373.63200000000001</v>
      </c>
      <c r="H27" s="1">
        <v>1</v>
      </c>
      <c r="I27" s="1">
        <v>0.5</v>
      </c>
      <c r="J27" s="14">
        <v>9.0566000000000013</v>
      </c>
      <c r="K27" s="13">
        <v>1.036</v>
      </c>
      <c r="L27" s="18">
        <v>17.858000000000001</v>
      </c>
      <c r="M27" s="18">
        <v>33.880000000000003</v>
      </c>
      <c r="N27" s="18">
        <v>1.024</v>
      </c>
      <c r="O27" s="18">
        <v>0.42173999999999995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1">
        <v>27</v>
      </c>
      <c r="B28" s="1">
        <v>7.22</v>
      </c>
      <c r="C28" s="1">
        <v>0.24</v>
      </c>
      <c r="D28" s="1">
        <v>0.65999999999999981</v>
      </c>
      <c r="E28" s="14">
        <v>313.60000000000002</v>
      </c>
      <c r="F28" s="14">
        <v>76.982472000000001</v>
      </c>
      <c r="G28" s="14">
        <v>203.48159999999999</v>
      </c>
      <c r="H28" s="1">
        <v>6</v>
      </c>
      <c r="I28" s="1">
        <v>3.5</v>
      </c>
      <c r="J28" s="14">
        <v>10.3504</v>
      </c>
      <c r="K28" s="13">
        <v>1.4059999999999999</v>
      </c>
      <c r="L28" s="18">
        <v>8.6140000000000008</v>
      </c>
      <c r="M28" s="18">
        <v>8.24</v>
      </c>
      <c r="N28" s="18">
        <v>1.508</v>
      </c>
      <c r="O28" s="18">
        <v>0.51758999999999999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A29" s="1">
        <v>28</v>
      </c>
      <c r="B29" s="1">
        <v>7.7</v>
      </c>
      <c r="C29" s="1">
        <v>1</v>
      </c>
      <c r="D29" s="1">
        <v>0.56999999999999951</v>
      </c>
      <c r="E29" s="14">
        <v>285.37600000000003</v>
      </c>
      <c r="F29" s="14">
        <v>73.903173119999991</v>
      </c>
      <c r="G29" s="14">
        <v>196.62720000000002</v>
      </c>
      <c r="H29" s="1">
        <v>5</v>
      </c>
      <c r="I29" s="1">
        <v>2.5</v>
      </c>
      <c r="J29" s="14">
        <v>32.344999999999999</v>
      </c>
      <c r="K29" s="13">
        <v>1.63</v>
      </c>
      <c r="L29" s="18">
        <v>6.8639999999999999</v>
      </c>
      <c r="M29" s="18">
        <v>11.406000000000001</v>
      </c>
      <c r="N29" s="18">
        <v>0.93600000000000005</v>
      </c>
      <c r="O29" s="18">
        <v>0.55593000000000004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s="15" customFormat="1" x14ac:dyDescent="0.25">
      <c r="A30" s="3">
        <v>29</v>
      </c>
      <c r="B30" s="3"/>
      <c r="C30" s="3"/>
      <c r="D30" s="3"/>
      <c r="E30" s="16"/>
      <c r="F30" s="16"/>
      <c r="G30" s="16"/>
      <c r="H30" s="3"/>
      <c r="I30" s="3"/>
      <c r="J30" s="3"/>
      <c r="K30" s="13"/>
      <c r="L30" s="18"/>
      <c r="M30" s="18"/>
      <c r="N30" s="18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s="15" customFormat="1" x14ac:dyDescent="0.25">
      <c r="A31" s="3">
        <v>30</v>
      </c>
      <c r="B31" s="3"/>
      <c r="C31" s="3"/>
      <c r="D31" s="3"/>
      <c r="E31" s="16"/>
      <c r="F31" s="16"/>
      <c r="G31" s="16"/>
      <c r="H31" s="3"/>
      <c r="I31" s="3"/>
      <c r="J31" s="3"/>
      <c r="K31" s="13"/>
      <c r="L31" s="18"/>
      <c r="M31" s="18"/>
      <c r="N31" s="18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25">
      <c r="A32" s="1">
        <v>31</v>
      </c>
      <c r="B32" s="1">
        <v>6.18</v>
      </c>
      <c r="C32" s="1">
        <v>7.0000000000000007E-2</v>
      </c>
      <c r="D32" s="1">
        <v>0.3300000000000004</v>
      </c>
      <c r="E32" s="14">
        <v>156.80000000000001</v>
      </c>
      <c r="F32" s="14">
        <v>32.104114560000006</v>
      </c>
      <c r="G32" s="14">
        <v>219.6096</v>
      </c>
      <c r="H32" s="1">
        <v>4.5</v>
      </c>
      <c r="I32" s="1">
        <v>1.5</v>
      </c>
      <c r="J32" s="14">
        <v>9.7035</v>
      </c>
      <c r="K32" s="13">
        <v>0.49</v>
      </c>
      <c r="L32" s="18">
        <v>3.9140000000000001</v>
      </c>
      <c r="M32" s="18">
        <v>8.5039999999999996</v>
      </c>
      <c r="N32" s="18">
        <v>0.27200000000000002</v>
      </c>
      <c r="O32" s="18">
        <v>0.47925000000000001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25">
      <c r="A33" s="1">
        <v>32</v>
      </c>
      <c r="B33" s="1">
        <v>7.42</v>
      </c>
      <c r="C33" s="1">
        <v>0.06</v>
      </c>
      <c r="D33" s="1">
        <v>0.54000000000000015</v>
      </c>
      <c r="E33" s="14">
        <v>279.10400000000004</v>
      </c>
      <c r="F33" s="14">
        <v>66.718142399999991</v>
      </c>
      <c r="G33" s="14">
        <v>211.27680000000001</v>
      </c>
      <c r="H33" s="1">
        <v>5.5</v>
      </c>
      <c r="I33" s="1">
        <v>2</v>
      </c>
      <c r="J33" s="14">
        <v>8.4097000000000008</v>
      </c>
      <c r="K33" s="13">
        <v>0.79800000000000004</v>
      </c>
      <c r="L33" s="18">
        <v>3.718</v>
      </c>
      <c r="M33" s="18">
        <v>11.343999999999999</v>
      </c>
      <c r="N33" s="18">
        <v>0.46800000000000003</v>
      </c>
      <c r="O33" s="18">
        <v>0.51758999999999999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">
        <v>33</v>
      </c>
      <c r="B34" s="1">
        <v>7.57</v>
      </c>
      <c r="C34" s="1">
        <v>0.33</v>
      </c>
      <c r="D34" s="1">
        <v>0.63000000000000045</v>
      </c>
      <c r="E34" s="14">
        <v>238.33600000000001</v>
      </c>
      <c r="F34" s="14">
        <v>28.740122880000001</v>
      </c>
      <c r="G34" s="14">
        <v>380.62079999999997</v>
      </c>
      <c r="H34" s="1">
        <v>7.5</v>
      </c>
      <c r="I34" s="1">
        <v>3</v>
      </c>
      <c r="J34" s="14">
        <v>13.584900000000003</v>
      </c>
      <c r="K34" s="13">
        <v>1.3779999999999999</v>
      </c>
      <c r="L34" s="18">
        <v>5.8220000000000001</v>
      </c>
      <c r="M34" s="18">
        <v>10.194000000000001</v>
      </c>
      <c r="N34" s="18">
        <v>1.794</v>
      </c>
      <c r="O34" s="18">
        <v>0.44090999999999997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s="15" customFormat="1" x14ac:dyDescent="0.25">
      <c r="A35" s="3">
        <v>34</v>
      </c>
      <c r="B35" s="3"/>
      <c r="C35" s="3"/>
      <c r="D35" s="3"/>
      <c r="E35" s="16"/>
      <c r="F35" s="16"/>
      <c r="G35" s="16"/>
      <c r="H35" s="3"/>
      <c r="I35" s="3"/>
      <c r="J35" s="3"/>
      <c r="K35" s="13"/>
      <c r="L35" s="18"/>
      <c r="M35" s="18"/>
      <c r="N35" s="18"/>
      <c r="O35" s="1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">
        <v>35</v>
      </c>
      <c r="B36" s="1">
        <v>7.55</v>
      </c>
      <c r="C36" s="1">
        <v>0.09</v>
      </c>
      <c r="D36" s="1">
        <v>0.6</v>
      </c>
      <c r="E36" s="14">
        <v>219.52</v>
      </c>
      <c r="F36" s="14">
        <v>57.480245760000003</v>
      </c>
      <c r="G36" s="14">
        <v>179.9616</v>
      </c>
      <c r="H36" s="1">
        <v>3.5</v>
      </c>
      <c r="I36" s="1">
        <v>1</v>
      </c>
      <c r="J36" s="14">
        <v>9.0566000000000013</v>
      </c>
      <c r="K36" s="13">
        <v>1.4379999999999999</v>
      </c>
      <c r="L36" s="18">
        <v>11.432</v>
      </c>
      <c r="M36" s="18">
        <v>12.666</v>
      </c>
      <c r="N36" s="18">
        <v>1.94</v>
      </c>
      <c r="O36" s="18">
        <v>0.51758999999999999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5" customFormat="1" x14ac:dyDescent="0.25">
      <c r="A37" s="3">
        <v>36</v>
      </c>
      <c r="B37" s="3"/>
      <c r="C37" s="3"/>
      <c r="D37" s="3"/>
      <c r="E37" s="16"/>
      <c r="F37" s="16"/>
      <c r="G37" s="16"/>
      <c r="H37" s="3"/>
      <c r="I37" s="3"/>
      <c r="J37" s="3"/>
      <c r="K37" s="13"/>
      <c r="L37" s="18"/>
      <c r="M37" s="18"/>
      <c r="N37" s="18"/>
      <c r="O37" s="18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5" customFormat="1" x14ac:dyDescent="0.25">
      <c r="A38" s="3">
        <v>37</v>
      </c>
      <c r="B38" s="3"/>
      <c r="C38" s="3"/>
      <c r="D38" s="3"/>
      <c r="E38" s="16"/>
      <c r="F38" s="16"/>
      <c r="G38" s="16"/>
      <c r="H38" s="3"/>
      <c r="I38" s="3"/>
      <c r="J38" s="3"/>
      <c r="K38" s="13"/>
      <c r="L38" s="18"/>
      <c r="M38" s="18"/>
      <c r="N38" s="18"/>
      <c r="O38" s="18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1">
        <v>38</v>
      </c>
      <c r="B39" s="1">
        <v>6.96</v>
      </c>
      <c r="C39" s="1">
        <v>5</v>
      </c>
      <c r="D39" s="1">
        <v>0.6</v>
      </c>
      <c r="E39" s="14">
        <v>191.29600000000002</v>
      </c>
      <c r="F39" s="14">
        <v>66.718142399999991</v>
      </c>
      <c r="G39" s="14">
        <v>246.89279999999999</v>
      </c>
      <c r="H39" s="1">
        <v>6.5</v>
      </c>
      <c r="I39" s="1">
        <v>1.5</v>
      </c>
      <c r="J39" s="14">
        <v>9.7035</v>
      </c>
      <c r="K39" s="13">
        <v>1.976</v>
      </c>
      <c r="L39" s="18">
        <v>16.132000000000001</v>
      </c>
      <c r="M39" s="18">
        <v>20.64</v>
      </c>
      <c r="N39" s="18">
        <v>0.71199999999999997</v>
      </c>
      <c r="O39" s="18">
        <v>0.47925000000000001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1">
        <v>39</v>
      </c>
      <c r="B40" s="1">
        <v>7.66</v>
      </c>
      <c r="C40" s="1">
        <v>0.1</v>
      </c>
      <c r="D40" s="1">
        <v>0.6</v>
      </c>
      <c r="E40" s="14">
        <v>370.048</v>
      </c>
      <c r="F40" s="14">
        <v>79.035337920000003</v>
      </c>
      <c r="G40" s="14">
        <v>193.2672</v>
      </c>
      <c r="H40" s="1">
        <v>5.5</v>
      </c>
      <c r="I40" s="1">
        <v>2</v>
      </c>
      <c r="J40" s="14">
        <v>36.226400000000005</v>
      </c>
      <c r="K40" s="13">
        <v>1.514</v>
      </c>
      <c r="L40" s="18">
        <v>4.3620000000000001</v>
      </c>
      <c r="M40" s="18">
        <v>8.7759999999999998</v>
      </c>
      <c r="N40" s="18">
        <v>0.56399999999999995</v>
      </c>
      <c r="O40" s="18">
        <v>0.36422999999999994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25">
      <c r="A41" s="1">
        <v>40</v>
      </c>
      <c r="B41" s="1">
        <v>7.78</v>
      </c>
      <c r="C41" s="1">
        <v>0.19</v>
      </c>
      <c r="D41" s="1">
        <v>0.48000000000000043</v>
      </c>
      <c r="E41" s="14">
        <v>222.65600000000001</v>
      </c>
      <c r="F41" s="14">
        <v>88.273234560000006</v>
      </c>
      <c r="G41" s="14">
        <v>203.07839999999999</v>
      </c>
      <c r="H41" s="1">
        <v>7.5</v>
      </c>
      <c r="I41" s="1">
        <v>3.5</v>
      </c>
      <c r="J41" s="14">
        <v>15.525600000000001</v>
      </c>
      <c r="K41" s="13">
        <v>1.758</v>
      </c>
      <c r="L41" s="18">
        <v>4.5179999999999998</v>
      </c>
      <c r="M41" s="18">
        <v>8.0060000000000002</v>
      </c>
      <c r="N41" s="18">
        <v>1.796</v>
      </c>
      <c r="O41" s="18">
        <v>0.40256999999999998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s="15" customFormat="1" x14ac:dyDescent="0.25">
      <c r="A42" s="3">
        <v>41</v>
      </c>
      <c r="B42" s="3"/>
      <c r="C42" s="3"/>
      <c r="D42" s="3"/>
      <c r="E42" s="16"/>
      <c r="F42" s="16"/>
      <c r="G42" s="16"/>
      <c r="H42" s="3"/>
      <c r="I42" s="3"/>
      <c r="J42" s="3"/>
      <c r="K42" s="13"/>
      <c r="L42" s="18"/>
      <c r="M42" s="18"/>
      <c r="N42" s="18"/>
      <c r="O42" s="18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s="15" customFormat="1" x14ac:dyDescent="0.25">
      <c r="A43" s="3">
        <v>42</v>
      </c>
      <c r="B43" s="3"/>
      <c r="C43" s="3"/>
      <c r="D43" s="3"/>
      <c r="E43" s="16"/>
      <c r="F43" s="16"/>
      <c r="G43" s="16"/>
      <c r="H43" s="3"/>
      <c r="I43" s="3"/>
      <c r="J43" s="3"/>
      <c r="K43" s="13"/>
      <c r="L43" s="18"/>
      <c r="M43" s="18"/>
      <c r="N43" s="18"/>
      <c r="O43" s="18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s="15" customFormat="1" x14ac:dyDescent="0.25">
      <c r="A44" s="3">
        <v>43</v>
      </c>
      <c r="B44" s="3"/>
      <c r="C44" s="3"/>
      <c r="D44" s="3"/>
      <c r="E44" s="16"/>
      <c r="F44" s="16"/>
      <c r="G44" s="16"/>
      <c r="H44" s="3"/>
      <c r="I44" s="3"/>
      <c r="J44" s="3"/>
      <c r="K44" s="13"/>
      <c r="L44" s="18"/>
      <c r="M44" s="18"/>
      <c r="N44" s="18"/>
      <c r="O44" s="18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25">
      <c r="A45" s="1">
        <v>44</v>
      </c>
      <c r="B45" s="1">
        <v>5.31</v>
      </c>
      <c r="C45" s="1">
        <v>0.02</v>
      </c>
      <c r="D45" s="1">
        <v>0.50999999999999979</v>
      </c>
      <c r="E45" s="14">
        <v>244.60800000000003</v>
      </c>
      <c r="F45" s="14">
        <v>13.157424000000002</v>
      </c>
      <c r="G45" s="14">
        <v>190.84799999999998</v>
      </c>
      <c r="H45" s="1">
        <v>2.5</v>
      </c>
      <c r="I45" s="1">
        <v>1.5</v>
      </c>
      <c r="J45" s="14">
        <v>9.7035</v>
      </c>
      <c r="K45" s="13">
        <v>1.8440000000000001</v>
      </c>
      <c r="L45" s="18">
        <v>12.97</v>
      </c>
      <c r="M45" s="18">
        <v>30.98</v>
      </c>
      <c r="N45" s="18">
        <v>0.34399999999999997</v>
      </c>
      <c r="O45" s="18">
        <v>0.49841999999999997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BALEPALLI</vt:lpstr>
      <vt:lpstr>REPEATATION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2022-04-12T21:18:48Z</dcterms:modified>
</cp:coreProperties>
</file>