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penTTDCoop\OpenGFX Mars\rv\"/>
    </mc:Choice>
  </mc:AlternateContent>
  <bookViews>
    <workbookView xWindow="120" yWindow="105" windowWidth="24915" windowHeight="11565" activeTab="1"/>
  </bookViews>
  <sheets>
    <sheet name="Sheet1" sheetId="1" r:id="rId1"/>
    <sheet name="TrackingTable_and_PropertyCalcu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Z23" i="2" l="1"/>
  <c r="C36" i="1"/>
  <c r="C35" i="1"/>
  <c r="C34" i="1"/>
  <c r="A34" i="2" s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6" i="2"/>
  <c r="C35" i="2"/>
  <c r="D35" i="2" s="1"/>
  <c r="C34" i="2"/>
  <c r="D34" i="2" s="1"/>
  <c r="C33" i="2"/>
  <c r="C32" i="2"/>
  <c r="D32" i="2" s="1"/>
  <c r="C31" i="2"/>
  <c r="D31" i="2" s="1"/>
  <c r="C30" i="2"/>
  <c r="D30" i="2" s="1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Z36" i="2"/>
  <c r="W36" i="2"/>
  <c r="U36" i="2"/>
  <c r="T36" i="2"/>
  <c r="P36" i="2"/>
  <c r="O36" i="2"/>
  <c r="N36" i="2"/>
  <c r="L36" i="2"/>
  <c r="K36" i="2"/>
  <c r="J36" i="2"/>
  <c r="H36" i="2"/>
  <c r="G36" i="2"/>
  <c r="F36" i="2"/>
  <c r="D36" i="2"/>
  <c r="Z35" i="2"/>
  <c r="W35" i="2"/>
  <c r="U35" i="2"/>
  <c r="T35" i="2"/>
  <c r="P35" i="2"/>
  <c r="O35" i="2"/>
  <c r="N35" i="2"/>
  <c r="L35" i="2"/>
  <c r="K35" i="2"/>
  <c r="J35" i="2"/>
  <c r="H35" i="2"/>
  <c r="G35" i="2"/>
  <c r="F35" i="2"/>
  <c r="Z34" i="2"/>
  <c r="W34" i="2"/>
  <c r="U34" i="2"/>
  <c r="T34" i="2"/>
  <c r="P34" i="2"/>
  <c r="O34" i="2"/>
  <c r="N34" i="2"/>
  <c r="L34" i="2"/>
  <c r="K34" i="2"/>
  <c r="J34" i="2"/>
  <c r="H34" i="2"/>
  <c r="G34" i="2"/>
  <c r="F34" i="2"/>
  <c r="Z33" i="2"/>
  <c r="W33" i="2"/>
  <c r="U33" i="2"/>
  <c r="T33" i="2"/>
  <c r="P33" i="2"/>
  <c r="O33" i="2"/>
  <c r="N33" i="2"/>
  <c r="L33" i="2"/>
  <c r="K33" i="2"/>
  <c r="J33" i="2"/>
  <c r="H33" i="2"/>
  <c r="G33" i="2"/>
  <c r="F33" i="2"/>
  <c r="D33" i="2"/>
  <c r="Z32" i="2"/>
  <c r="W32" i="2"/>
  <c r="U32" i="2"/>
  <c r="T32" i="2"/>
  <c r="P32" i="2"/>
  <c r="O32" i="2"/>
  <c r="N32" i="2"/>
  <c r="L32" i="2"/>
  <c r="K32" i="2"/>
  <c r="J32" i="2"/>
  <c r="H32" i="2"/>
  <c r="G32" i="2"/>
  <c r="F32" i="2"/>
  <c r="Z31" i="2"/>
  <c r="W31" i="2"/>
  <c r="U31" i="2"/>
  <c r="T31" i="2"/>
  <c r="P31" i="2"/>
  <c r="O31" i="2"/>
  <c r="N31" i="2"/>
  <c r="L31" i="2"/>
  <c r="K31" i="2"/>
  <c r="J31" i="2"/>
  <c r="H31" i="2"/>
  <c r="G31" i="2"/>
  <c r="F31" i="2"/>
  <c r="Z30" i="2"/>
  <c r="W30" i="2"/>
  <c r="U30" i="2"/>
  <c r="T30" i="2"/>
  <c r="P30" i="2"/>
  <c r="O30" i="2"/>
  <c r="N30" i="2"/>
  <c r="L30" i="2"/>
  <c r="K30" i="2"/>
  <c r="J30" i="2"/>
  <c r="H30" i="2"/>
  <c r="G30" i="2"/>
  <c r="F30" i="2"/>
  <c r="Z29" i="2"/>
  <c r="Z28" i="2"/>
  <c r="Z27" i="2"/>
  <c r="Z26" i="2"/>
  <c r="Z25" i="2"/>
  <c r="Z24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  <c r="N2" i="2"/>
  <c r="E1" i="3"/>
  <c r="B1" i="3"/>
  <c r="A30" i="2"/>
  <c r="A31" i="2"/>
  <c r="A32" i="2"/>
  <c r="A33" i="2"/>
  <c r="A35" i="2"/>
  <c r="A36" i="2"/>
  <c r="P29" i="2" l="1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G29" i="2" l="1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3" l="1"/>
  <c r="O29" i="2" l="1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A12" i="2" l="1"/>
  <c r="D12" i="2"/>
  <c r="F12" i="2"/>
  <c r="H12" i="2"/>
  <c r="J12" i="2"/>
  <c r="K12" i="2"/>
  <c r="L12" i="2"/>
  <c r="N12" i="2"/>
  <c r="A13" i="2"/>
  <c r="D13" i="2"/>
  <c r="F13" i="2"/>
  <c r="H13" i="2"/>
  <c r="J13" i="2"/>
  <c r="K13" i="2"/>
  <c r="L13" i="2"/>
  <c r="N13" i="2"/>
  <c r="A14" i="2"/>
  <c r="D14" i="2"/>
  <c r="F14" i="2"/>
  <c r="H14" i="2"/>
  <c r="J14" i="2"/>
  <c r="K14" i="2"/>
  <c r="L14" i="2"/>
  <c r="N14" i="2"/>
  <c r="A15" i="2"/>
  <c r="D15" i="2"/>
  <c r="F15" i="2"/>
  <c r="H15" i="2"/>
  <c r="J15" i="2"/>
  <c r="K15" i="2"/>
  <c r="L15" i="2"/>
  <c r="N15" i="2"/>
  <c r="A16" i="2"/>
  <c r="D16" i="2"/>
  <c r="F16" i="2"/>
  <c r="H16" i="2"/>
  <c r="J16" i="2"/>
  <c r="K16" i="2"/>
  <c r="L16" i="2"/>
  <c r="N16" i="2"/>
  <c r="A17" i="2"/>
  <c r="D17" i="2"/>
  <c r="F17" i="2"/>
  <c r="H17" i="2"/>
  <c r="J17" i="2"/>
  <c r="K17" i="2"/>
  <c r="L17" i="2"/>
  <c r="N17" i="2"/>
  <c r="A18" i="2"/>
  <c r="D18" i="2"/>
  <c r="F18" i="2"/>
  <c r="H18" i="2"/>
  <c r="J18" i="2"/>
  <c r="K18" i="2"/>
  <c r="L18" i="2"/>
  <c r="N18" i="2"/>
  <c r="A19" i="2"/>
  <c r="D19" i="2"/>
  <c r="F19" i="2"/>
  <c r="H19" i="2"/>
  <c r="J19" i="2"/>
  <c r="K19" i="2"/>
  <c r="L19" i="2"/>
  <c r="N19" i="2"/>
  <c r="A20" i="2"/>
  <c r="D20" i="2"/>
  <c r="F20" i="2"/>
  <c r="H20" i="2"/>
  <c r="J20" i="2"/>
  <c r="K20" i="2"/>
  <c r="L20" i="2"/>
  <c r="N20" i="2"/>
  <c r="A21" i="2"/>
  <c r="D21" i="2"/>
  <c r="F21" i="2"/>
  <c r="H21" i="2"/>
  <c r="J21" i="2"/>
  <c r="K21" i="2"/>
  <c r="L21" i="2"/>
  <c r="N21" i="2"/>
  <c r="A22" i="2"/>
  <c r="D22" i="2"/>
  <c r="F22" i="2"/>
  <c r="H22" i="2"/>
  <c r="J22" i="2"/>
  <c r="K22" i="2"/>
  <c r="L22" i="2"/>
  <c r="N22" i="2"/>
  <c r="A23" i="2"/>
  <c r="D23" i="2"/>
  <c r="F23" i="2"/>
  <c r="H23" i="2"/>
  <c r="J23" i="2"/>
  <c r="K23" i="2"/>
  <c r="L23" i="2"/>
  <c r="N23" i="2"/>
  <c r="A24" i="2"/>
  <c r="D24" i="2"/>
  <c r="F24" i="2"/>
  <c r="H24" i="2"/>
  <c r="J24" i="2"/>
  <c r="K24" i="2"/>
  <c r="L24" i="2"/>
  <c r="N24" i="2"/>
  <c r="A25" i="2"/>
  <c r="D25" i="2"/>
  <c r="F25" i="2"/>
  <c r="H25" i="2"/>
  <c r="J25" i="2"/>
  <c r="K25" i="2"/>
  <c r="L25" i="2"/>
  <c r="N25" i="2"/>
  <c r="A26" i="2"/>
  <c r="D26" i="2"/>
  <c r="F26" i="2"/>
  <c r="H26" i="2"/>
  <c r="J26" i="2"/>
  <c r="K26" i="2"/>
  <c r="L26" i="2"/>
  <c r="N26" i="2"/>
  <c r="A27" i="2"/>
  <c r="D27" i="2"/>
  <c r="F27" i="2"/>
  <c r="H27" i="2"/>
  <c r="J27" i="2"/>
  <c r="K27" i="2"/>
  <c r="L27" i="2"/>
  <c r="N27" i="2"/>
  <c r="A28" i="2"/>
  <c r="D28" i="2"/>
  <c r="F28" i="2"/>
  <c r="H28" i="2"/>
  <c r="J28" i="2"/>
  <c r="K28" i="2"/>
  <c r="L28" i="2"/>
  <c r="N28" i="2"/>
  <c r="A29" i="2"/>
  <c r="D29" i="2"/>
  <c r="F29" i="2"/>
  <c r="H29" i="2"/>
  <c r="J29" i="2"/>
  <c r="K29" i="2"/>
  <c r="L29" i="2"/>
  <c r="N29" i="2"/>
  <c r="K10" i="2"/>
  <c r="L11" i="2"/>
  <c r="K11" i="2"/>
  <c r="K9" i="2"/>
  <c r="K8" i="2"/>
  <c r="K7" i="2"/>
  <c r="K5" i="2"/>
  <c r="K4" i="2"/>
  <c r="K3" i="2"/>
  <c r="D11" i="2"/>
  <c r="D10" i="2"/>
  <c r="D9" i="2"/>
  <c r="D8" i="2"/>
  <c r="D7" i="2"/>
  <c r="D6" i="2"/>
  <c r="D5" i="2"/>
  <c r="D4" i="2"/>
  <c r="D3" i="2"/>
  <c r="D2" i="2"/>
  <c r="K2" i="2" l="1"/>
  <c r="K6" i="2"/>
  <c r="L2" i="2"/>
  <c r="L4" i="2"/>
  <c r="L6" i="2"/>
  <c r="L10" i="2"/>
  <c r="L8" i="2"/>
  <c r="L3" i="2"/>
  <c r="L5" i="2"/>
  <c r="L7" i="2"/>
  <c r="L9" i="2"/>
  <c r="A2" i="2" l="1"/>
  <c r="A3" i="2"/>
  <c r="A4" i="2"/>
  <c r="A5" i="2"/>
  <c r="A6" i="2"/>
  <c r="A7" i="2"/>
  <c r="A8" i="2"/>
  <c r="A9" i="2"/>
  <c r="A10" i="2"/>
  <c r="A11" i="2"/>
  <c r="N3" i="2" l="1"/>
  <c r="N4" i="2"/>
  <c r="N5" i="2"/>
  <c r="N6" i="2"/>
  <c r="N7" i="2"/>
  <c r="N8" i="2"/>
  <c r="N9" i="2"/>
  <c r="N10" i="2"/>
  <c r="N11" i="2"/>
  <c r="F3" i="2" l="1"/>
  <c r="H3" i="2"/>
  <c r="J3" i="2"/>
  <c r="F4" i="2"/>
  <c r="H4" i="2"/>
  <c r="J4" i="2"/>
  <c r="F5" i="2"/>
  <c r="H5" i="2"/>
  <c r="J5" i="2"/>
  <c r="F6" i="2"/>
  <c r="H6" i="2"/>
  <c r="J6" i="2"/>
  <c r="F7" i="2"/>
  <c r="H7" i="2"/>
  <c r="J7" i="2"/>
  <c r="F8" i="2"/>
  <c r="H8" i="2"/>
  <c r="J8" i="2"/>
  <c r="F9" i="2"/>
  <c r="H9" i="2"/>
  <c r="J9" i="2"/>
  <c r="F10" i="2"/>
  <c r="H10" i="2"/>
  <c r="J10" i="2"/>
  <c r="F11" i="2"/>
  <c r="H11" i="2"/>
  <c r="J11" i="2"/>
  <c r="J2" i="2"/>
  <c r="H2" i="2"/>
  <c r="F2" i="2"/>
</calcChain>
</file>

<file path=xl/sharedStrings.xml><?xml version="1.0" encoding="utf-8"?>
<sst xmlns="http://schemas.openxmlformats.org/spreadsheetml/2006/main" count="500" uniqueCount="94">
  <si>
    <t>climates_available</t>
  </si>
  <si>
    <t>ALL_CLIMATES</t>
  </si>
  <si>
    <t>introduction_date</t>
  </si>
  <si>
    <t>Introduction Year</t>
  </si>
  <si>
    <t>Model Life</t>
  </si>
  <si>
    <t>model_life</t>
  </si>
  <si>
    <t>retire_early</t>
  </si>
  <si>
    <t>reliability_decay</t>
  </si>
  <si>
    <t>cost_factor</t>
  </si>
  <si>
    <t>running_cost_factor</t>
  </si>
  <si>
    <t>sprite_id</t>
  </si>
  <si>
    <t>speed</t>
  </si>
  <si>
    <t>Speed (km/h)</t>
  </si>
  <si>
    <t>refit_cost</t>
  </si>
  <si>
    <t>running_cost_base</t>
  </si>
  <si>
    <t>Reliability Decay</t>
  </si>
  <si>
    <t>name</t>
  </si>
  <si>
    <t>Number</t>
  </si>
  <si>
    <t>Name</t>
  </si>
  <si>
    <t>Graphics</t>
  </si>
  <si>
    <t>graphics</t>
  </si>
  <si>
    <t>Cost (£)</t>
  </si>
  <si>
    <t>Running Cost (£)</t>
  </si>
  <si>
    <t>id</t>
  </si>
  <si>
    <t>misc_flags</t>
  </si>
  <si>
    <t>Base</t>
  </si>
  <si>
    <t>Running</t>
  </si>
  <si>
    <t>Vehicle Life</t>
  </si>
  <si>
    <t>vehicle_life</t>
  </si>
  <si>
    <t>Loading Speed</t>
  </si>
  <si>
    <t>loading_speed</t>
  </si>
  <si>
    <t>Capacity</t>
  </si>
  <si>
    <t>Passenger</t>
  </si>
  <si>
    <t>CompressedGas</t>
  </si>
  <si>
    <t>Bulk</t>
  </si>
  <si>
    <t>Graphics Number</t>
  </si>
  <si>
    <t>PressurisedCargo</t>
  </si>
  <si>
    <t>Cargo</t>
  </si>
  <si>
    <t>Chemicals</t>
  </si>
  <si>
    <t>Water</t>
  </si>
  <si>
    <t>Cargo Type</t>
  </si>
  <si>
    <t>Passenger Rover</t>
  </si>
  <si>
    <t>Cargo Rover</t>
  </si>
  <si>
    <t>Bulk Rover</t>
  </si>
  <si>
    <t>Name Suffix</t>
  </si>
  <si>
    <t>Cargo Rover (pressurised)</t>
  </si>
  <si>
    <t>Chemicals Tanker</t>
  </si>
  <si>
    <t>Water Tanker</t>
  </si>
  <si>
    <t>Compressed Gas Tanker</t>
  </si>
  <si>
    <t>SPRITE_ID_NEW_ROADVEH</t>
  </si>
  <si>
    <t>cargo_capacity</t>
  </si>
  <si>
    <t>bitmask(ROADVEH_FLAG_2CC)</t>
  </si>
  <si>
    <t>power</t>
  </si>
  <si>
    <t>weight</t>
  </si>
  <si>
    <t>tractive_effort_coefficient</t>
  </si>
  <si>
    <t>Power</t>
  </si>
  <si>
    <t>Weight</t>
  </si>
  <si>
    <t>air_drag_coefficient</t>
  </si>
  <si>
    <t>default_cargo_type</t>
  </si>
  <si>
    <t>DEFAULT_CARGO_FIRST_REFITTABLE</t>
  </si>
  <si>
    <t>sound_effect</t>
  </si>
  <si>
    <t>SOUND_TRUCK_START_2</t>
  </si>
  <si>
    <t>length</t>
  </si>
  <si>
    <t>Length</t>
  </si>
  <si>
    <t>Grundingworth</t>
  </si>
  <si>
    <t>HellasWorks</t>
  </si>
  <si>
    <t>Turnkey</t>
  </si>
  <si>
    <t>Argyre Coop</t>
  </si>
  <si>
    <t>Aclid. Eng.</t>
  </si>
  <si>
    <t>TKD</t>
  </si>
  <si>
    <t>RUNNING_COST_ROADVEH</t>
  </si>
  <si>
    <t>refittable_cargo_classes</t>
  </si>
  <si>
    <t>non_refittable_cargo_classes</t>
  </si>
  <si>
    <t>cargo_allow_refit</t>
  </si>
  <si>
    <t>cargo_disallow_refit</t>
  </si>
  <si>
    <t>[]</t>
  </si>
  <si>
    <t>[PASS]</t>
  </si>
  <si>
    <t>bitmask(CC_PASSENGERS)</t>
  </si>
  <si>
    <t>bitmask(CC_PIECE_GOODS)</t>
  </si>
  <si>
    <t>bitmask(CC_PASSENGERS, CC_ARMOURED, CC_HAZARDOUS, CC_OVERSIZED)</t>
  </si>
  <si>
    <t>[PRGD, FOOD]</t>
  </si>
  <si>
    <t>bitmask(CC_PASSENGERS, CC_ARMOURED, CC_HAZARDOUS, CC_OVERSIZED, CC_COVERED)</t>
  </si>
  <si>
    <t>[ENSP, PLAS, BDMT]</t>
  </si>
  <si>
    <t>bitmask(CC_LIQUID, CC_HAZARDOUS)</t>
  </si>
  <si>
    <t>bitmask(CC_PASSENGERS, CC_MAIL, CC_NON_POURABLE, CC_ARMOURED, CC_OVERSIZED, CC_COVERED)</t>
  </si>
  <si>
    <t>[CHEM, FERT]</t>
  </si>
  <si>
    <t>bitmask(CC_LIQUID)</t>
  </si>
  <si>
    <t>bitmask(CC_PASSENGERS, CC_MAIL, CC_NON_POURABLE, CC_ARMOURED, CC_HAZARDOUS, CC_OVERSIZED, CC_COVERED)</t>
  </si>
  <si>
    <t>[WATR]</t>
  </si>
  <si>
    <t>bitmask(CC_PASSENGERS, CC_MAIL, CC_NON_POURABLE, CC_ARMOURED, CC_HAZARDOUS, CC_OVERSIZED);</t>
  </si>
  <si>
    <t>[N2__, O2__, H2__]</t>
  </si>
  <si>
    <t>bitmask(CC_BULK)</t>
  </si>
  <si>
    <t>bitmask(CC_PASSENGERS, CC_MAIL, CC_LIQUID, CC_ARMOURED, CC_HAZARDOUS, CC_OVERSIZED, CC_COVERED)</t>
  </si>
  <si>
    <t>[GRVL, ORES, ORGN]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</si>
</sst>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C2" sqref="C2:C36"/>
    </sheetView>
  </sheetViews>
  <sheetFormatPr defaultRowHeight="15" x14ac:dyDescent="0.25"/>
  <cols>
    <col min="1" max="1" width="21.7109375" bestFit="1" customWidth="1"/>
    <col min="2" max="2" width="21.7109375" customWidth="1"/>
    <col min="3" max="3" width="70.42578125" bestFit="1" customWidth="1"/>
    <col min="4" max="4" width="5.28515625" customWidth="1"/>
    <col min="5" max="5" width="16.42578125" bestFit="1" customWidth="1"/>
  </cols>
  <sheetData>
    <row r="1" spans="1:18" x14ac:dyDescent="0.25">
      <c r="A1" t="s">
        <v>18</v>
      </c>
      <c r="B1" t="s">
        <v>44</v>
      </c>
      <c r="C1" t="s">
        <v>19</v>
      </c>
      <c r="D1" t="s">
        <v>35</v>
      </c>
      <c r="E1" t="s">
        <v>40</v>
      </c>
      <c r="F1" t="s">
        <v>17</v>
      </c>
      <c r="G1" t="s">
        <v>3</v>
      </c>
      <c r="H1" t="s">
        <v>27</v>
      </c>
      <c r="I1" t="s">
        <v>4</v>
      </c>
      <c r="J1" t="s">
        <v>15</v>
      </c>
      <c r="K1" t="s">
        <v>21</v>
      </c>
      <c r="L1" t="s">
        <v>22</v>
      </c>
      <c r="M1" t="s">
        <v>12</v>
      </c>
      <c r="N1" t="s">
        <v>31</v>
      </c>
      <c r="O1" t="s">
        <v>29</v>
      </c>
      <c r="P1" t="s">
        <v>55</v>
      </c>
      <c r="Q1" t="s">
        <v>56</v>
      </c>
      <c r="R1" t="s">
        <v>63</v>
      </c>
    </row>
    <row r="2" spans="1:18" x14ac:dyDescent="0.25">
      <c r="A2" t="s">
        <v>65</v>
      </c>
      <c r="B2" t="s">
        <v>41</v>
      </c>
      <c r="C2" t="str">
        <f>"../graphics/Vehicles/PixelTool_Rovers/Rover_"&amp;D2&amp;"_"&amp;E2&amp;"_8bpp"</f>
        <v>../graphics/Vehicles/PixelTool_Rovers/Rover_4_Passenger_8bpp</v>
      </c>
      <c r="D2">
        <v>4</v>
      </c>
      <c r="E2" t="s">
        <v>32</v>
      </c>
      <c r="F2">
        <v>1</v>
      </c>
      <c r="G2">
        <v>1940</v>
      </c>
      <c r="H2">
        <v>20</v>
      </c>
      <c r="I2">
        <v>45</v>
      </c>
      <c r="J2">
        <v>20</v>
      </c>
      <c r="K2" s="1">
        <v>5957</v>
      </c>
      <c r="L2" s="1">
        <v>660</v>
      </c>
      <c r="M2" s="1">
        <v>45</v>
      </c>
      <c r="N2" s="1">
        <v>21</v>
      </c>
      <c r="O2" s="1">
        <v>3</v>
      </c>
      <c r="P2">
        <v>1049</v>
      </c>
      <c r="Q2">
        <v>27</v>
      </c>
      <c r="R2" s="1">
        <v>8</v>
      </c>
    </row>
    <row r="3" spans="1:18" x14ac:dyDescent="0.25">
      <c r="A3" t="s">
        <v>66</v>
      </c>
      <c r="B3" t="s">
        <v>41</v>
      </c>
      <c r="C3" t="str">
        <f t="shared" ref="C3:C36" si="0">"../graphics/Vehicles/PixelTool_Rovers/Rover_"&amp;D3&amp;"_"&amp;E3&amp;"_8bpp"</f>
        <v>../graphics/Vehicles/PixelTool_Rovers/Rover_1_Passenger_8bpp</v>
      </c>
      <c r="D3">
        <v>1</v>
      </c>
      <c r="E3" t="s">
        <v>32</v>
      </c>
      <c r="F3">
        <v>2</v>
      </c>
      <c r="G3">
        <v>1960</v>
      </c>
      <c r="H3">
        <v>20</v>
      </c>
      <c r="I3">
        <v>45</v>
      </c>
      <c r="J3">
        <v>20</v>
      </c>
      <c r="K3" s="1">
        <v>6191</v>
      </c>
      <c r="L3" s="1">
        <v>857</v>
      </c>
      <c r="M3" s="1">
        <v>59</v>
      </c>
      <c r="N3" s="1">
        <v>24</v>
      </c>
      <c r="O3" s="1">
        <v>3</v>
      </c>
      <c r="P3">
        <v>1163</v>
      </c>
      <c r="Q3">
        <v>34</v>
      </c>
      <c r="R3" s="1">
        <v>8</v>
      </c>
    </row>
    <row r="4" spans="1:18" x14ac:dyDescent="0.25">
      <c r="A4" t="s">
        <v>68</v>
      </c>
      <c r="B4" t="s">
        <v>41</v>
      </c>
      <c r="C4" t="str">
        <f t="shared" si="0"/>
        <v>../graphics/Vehicles/PixelTool_Rovers/Rover_2_Passenger_8bpp</v>
      </c>
      <c r="D4">
        <v>2</v>
      </c>
      <c r="E4" t="s">
        <v>32</v>
      </c>
      <c r="F4">
        <v>3</v>
      </c>
      <c r="G4">
        <v>1982</v>
      </c>
      <c r="H4">
        <v>20</v>
      </c>
      <c r="I4">
        <v>45</v>
      </c>
      <c r="J4">
        <v>20</v>
      </c>
      <c r="K4" s="1">
        <v>6233</v>
      </c>
      <c r="L4" s="1">
        <v>945</v>
      </c>
      <c r="M4" s="1">
        <v>66</v>
      </c>
      <c r="N4" s="1">
        <v>27</v>
      </c>
      <c r="O4" s="1">
        <v>3</v>
      </c>
      <c r="P4">
        <v>1255</v>
      </c>
      <c r="Q4">
        <v>37</v>
      </c>
      <c r="R4" s="1">
        <v>8</v>
      </c>
    </row>
    <row r="5" spans="1:18" x14ac:dyDescent="0.25">
      <c r="A5" t="s">
        <v>65</v>
      </c>
      <c r="B5" t="s">
        <v>41</v>
      </c>
      <c r="C5" t="str">
        <f t="shared" si="0"/>
        <v>../graphics/Vehicles/PixelTool_Rovers/Rover_5_Passenger_8bpp</v>
      </c>
      <c r="D5">
        <v>5</v>
      </c>
      <c r="E5" t="s">
        <v>32</v>
      </c>
      <c r="F5">
        <v>4</v>
      </c>
      <c r="G5">
        <v>1999</v>
      </c>
      <c r="H5">
        <v>20</v>
      </c>
      <c r="I5">
        <v>45</v>
      </c>
      <c r="J5">
        <v>20</v>
      </c>
      <c r="K5" s="1">
        <v>6583</v>
      </c>
      <c r="L5" s="1">
        <v>1238</v>
      </c>
      <c r="M5" s="1">
        <v>84</v>
      </c>
      <c r="N5" s="1">
        <v>30</v>
      </c>
      <c r="O5" s="1">
        <v>3</v>
      </c>
      <c r="P5">
        <v>1406</v>
      </c>
      <c r="Q5">
        <v>42</v>
      </c>
      <c r="R5" s="1">
        <v>8</v>
      </c>
    </row>
    <row r="6" spans="1:18" x14ac:dyDescent="0.25">
      <c r="A6" t="s">
        <v>67</v>
      </c>
      <c r="B6" t="s">
        <v>41</v>
      </c>
      <c r="C6" t="str">
        <f t="shared" si="0"/>
        <v>../graphics/Vehicles/PixelTool_Rovers/Rover_3_Passenger_8bpp</v>
      </c>
      <c r="D6">
        <v>3</v>
      </c>
      <c r="E6" t="s">
        <v>32</v>
      </c>
      <c r="F6">
        <v>5</v>
      </c>
      <c r="G6">
        <v>2023</v>
      </c>
      <c r="H6">
        <v>20</v>
      </c>
      <c r="I6">
        <v>45</v>
      </c>
      <c r="J6">
        <v>20</v>
      </c>
      <c r="K6" s="1">
        <v>6634</v>
      </c>
      <c r="L6" s="1">
        <v>1305</v>
      </c>
      <c r="M6" s="1">
        <v>102</v>
      </c>
      <c r="N6" s="1">
        <v>33</v>
      </c>
      <c r="O6" s="1">
        <v>3</v>
      </c>
      <c r="P6">
        <v>1611</v>
      </c>
      <c r="Q6">
        <v>48</v>
      </c>
      <c r="R6" s="1">
        <v>8</v>
      </c>
    </row>
    <row r="7" spans="1:18" x14ac:dyDescent="0.25">
      <c r="A7" t="s">
        <v>66</v>
      </c>
      <c r="B7" t="s">
        <v>45</v>
      </c>
      <c r="C7" t="str">
        <f t="shared" si="0"/>
        <v>../graphics/Vehicles/PixelTool_Rovers/Rover_4_PressurisedCargo_8bpp</v>
      </c>
      <c r="D7">
        <v>4</v>
      </c>
      <c r="E7" t="s">
        <v>36</v>
      </c>
      <c r="F7">
        <v>1</v>
      </c>
      <c r="G7">
        <v>1943</v>
      </c>
      <c r="H7">
        <v>20</v>
      </c>
      <c r="I7">
        <v>45</v>
      </c>
      <c r="J7">
        <v>20</v>
      </c>
      <c r="K7" s="1">
        <v>5785</v>
      </c>
      <c r="L7" s="1">
        <v>617</v>
      </c>
      <c r="M7" s="1">
        <v>32</v>
      </c>
      <c r="N7" s="1">
        <v>18</v>
      </c>
      <c r="O7" s="1">
        <v>3</v>
      </c>
      <c r="P7">
        <v>973</v>
      </c>
      <c r="Q7">
        <v>26</v>
      </c>
      <c r="R7" s="1">
        <v>8</v>
      </c>
    </row>
    <row r="8" spans="1:18" x14ac:dyDescent="0.25">
      <c r="A8" t="s">
        <v>64</v>
      </c>
      <c r="B8" t="s">
        <v>45</v>
      </c>
      <c r="C8" t="str">
        <f t="shared" si="0"/>
        <v>../graphics/Vehicles/PixelTool_Rovers/Rover_1_PressurisedCargo_8bpp</v>
      </c>
      <c r="D8">
        <v>1</v>
      </c>
      <c r="E8" t="s">
        <v>36</v>
      </c>
      <c r="F8">
        <v>2</v>
      </c>
      <c r="G8">
        <v>1960</v>
      </c>
      <c r="H8">
        <v>20</v>
      </c>
      <c r="I8">
        <v>45</v>
      </c>
      <c r="J8">
        <v>20</v>
      </c>
      <c r="K8" s="1">
        <v>5829</v>
      </c>
      <c r="L8" s="1">
        <v>799</v>
      </c>
      <c r="M8" s="1">
        <v>49</v>
      </c>
      <c r="N8" s="1">
        <v>21</v>
      </c>
      <c r="O8" s="1">
        <v>3</v>
      </c>
      <c r="P8">
        <v>1173</v>
      </c>
      <c r="Q8">
        <v>30</v>
      </c>
      <c r="R8" s="1">
        <v>8</v>
      </c>
    </row>
    <row r="9" spans="1:18" x14ac:dyDescent="0.25">
      <c r="A9" t="s">
        <v>68</v>
      </c>
      <c r="B9" t="s">
        <v>45</v>
      </c>
      <c r="C9" t="str">
        <f t="shared" si="0"/>
        <v>../graphics/Vehicles/PixelTool_Rovers/Rover_2_PressurisedCargo_8bpp</v>
      </c>
      <c r="D9">
        <v>2</v>
      </c>
      <c r="E9" t="s">
        <v>36</v>
      </c>
      <c r="F9">
        <v>3</v>
      </c>
      <c r="G9">
        <v>1984</v>
      </c>
      <c r="H9">
        <v>20</v>
      </c>
      <c r="I9">
        <v>45</v>
      </c>
      <c r="J9">
        <v>20</v>
      </c>
      <c r="K9" s="1">
        <v>6168</v>
      </c>
      <c r="L9" s="1">
        <v>917</v>
      </c>
      <c r="M9" s="1">
        <v>54</v>
      </c>
      <c r="N9" s="1">
        <v>24</v>
      </c>
      <c r="O9" s="1">
        <v>3</v>
      </c>
      <c r="P9">
        <v>1296</v>
      </c>
      <c r="Q9">
        <v>40</v>
      </c>
      <c r="R9" s="1">
        <v>8</v>
      </c>
    </row>
    <row r="10" spans="1:18" x14ac:dyDescent="0.25">
      <c r="A10" t="s">
        <v>65</v>
      </c>
      <c r="B10" t="s">
        <v>45</v>
      </c>
      <c r="C10" t="str">
        <f t="shared" si="0"/>
        <v>../graphics/Vehicles/PixelTool_Rovers/Rover_5_PressurisedCargo_8bpp</v>
      </c>
      <c r="D10">
        <v>5</v>
      </c>
      <c r="E10" t="s">
        <v>36</v>
      </c>
      <c r="F10">
        <v>4</v>
      </c>
      <c r="G10">
        <v>2001</v>
      </c>
      <c r="H10">
        <v>20</v>
      </c>
      <c r="I10">
        <v>45</v>
      </c>
      <c r="J10">
        <v>20</v>
      </c>
      <c r="K10" s="1">
        <v>6278</v>
      </c>
      <c r="L10" s="1">
        <v>1193</v>
      </c>
      <c r="M10" s="1">
        <v>63</v>
      </c>
      <c r="N10" s="1">
        <v>27</v>
      </c>
      <c r="O10" s="1">
        <v>3</v>
      </c>
      <c r="P10">
        <v>1447</v>
      </c>
      <c r="Q10">
        <v>43</v>
      </c>
      <c r="R10" s="1">
        <v>8</v>
      </c>
    </row>
    <row r="11" spans="1:18" x14ac:dyDescent="0.25">
      <c r="A11" t="s">
        <v>64</v>
      </c>
      <c r="B11" t="s">
        <v>45</v>
      </c>
      <c r="C11" t="str">
        <f t="shared" si="0"/>
        <v>../graphics/Vehicles/PixelTool_Rovers/Rover_3_PressurisedCargo_8bpp</v>
      </c>
      <c r="D11">
        <v>3</v>
      </c>
      <c r="E11" t="s">
        <v>36</v>
      </c>
      <c r="F11">
        <v>5</v>
      </c>
      <c r="G11">
        <v>2021</v>
      </c>
      <c r="H11">
        <v>20</v>
      </c>
      <c r="I11">
        <v>45</v>
      </c>
      <c r="J11">
        <v>20</v>
      </c>
      <c r="K11" s="1">
        <v>6355</v>
      </c>
      <c r="L11" s="1">
        <v>1296</v>
      </c>
      <c r="M11" s="1">
        <v>78</v>
      </c>
      <c r="N11" s="1">
        <v>30</v>
      </c>
      <c r="O11" s="1">
        <v>3</v>
      </c>
      <c r="P11">
        <v>1614</v>
      </c>
      <c r="Q11">
        <v>45</v>
      </c>
      <c r="R11" s="1">
        <v>8</v>
      </c>
    </row>
    <row r="12" spans="1:18" x14ac:dyDescent="0.25">
      <c r="A12" t="s">
        <v>67</v>
      </c>
      <c r="B12" t="s">
        <v>42</v>
      </c>
      <c r="C12" t="str">
        <f t="shared" si="0"/>
        <v>../graphics/Vehicles/PixelTool_Rovers/Rover_4_Cargo_8bpp</v>
      </c>
      <c r="D12">
        <v>4</v>
      </c>
      <c r="E12" t="s">
        <v>37</v>
      </c>
      <c r="F12">
        <v>1</v>
      </c>
      <c r="G12">
        <v>1940</v>
      </c>
      <c r="H12">
        <v>22</v>
      </c>
      <c r="I12">
        <v>45</v>
      </c>
      <c r="J12">
        <v>20</v>
      </c>
      <c r="K12" s="1">
        <v>5323</v>
      </c>
      <c r="L12" s="1">
        <v>448</v>
      </c>
      <c r="M12" s="1">
        <v>32</v>
      </c>
      <c r="N12" s="1">
        <v>21</v>
      </c>
      <c r="O12" s="1">
        <v>5</v>
      </c>
      <c r="P12">
        <v>1022</v>
      </c>
      <c r="Q12">
        <v>29</v>
      </c>
      <c r="R12" s="1">
        <v>8</v>
      </c>
    </row>
    <row r="13" spans="1:18" x14ac:dyDescent="0.25">
      <c r="A13" t="s">
        <v>68</v>
      </c>
      <c r="B13" t="s">
        <v>42</v>
      </c>
      <c r="C13" t="str">
        <f t="shared" si="0"/>
        <v>../graphics/Vehicles/PixelTool_Rovers/Rover_1_Cargo_8bpp</v>
      </c>
      <c r="D13">
        <v>1</v>
      </c>
      <c r="E13" t="s">
        <v>37</v>
      </c>
      <c r="F13">
        <v>2</v>
      </c>
      <c r="G13">
        <v>1964</v>
      </c>
      <c r="H13">
        <v>22</v>
      </c>
      <c r="I13">
        <v>45</v>
      </c>
      <c r="J13">
        <v>20</v>
      </c>
      <c r="K13" s="1">
        <v>5534</v>
      </c>
      <c r="L13" s="1">
        <v>637</v>
      </c>
      <c r="M13" s="1">
        <v>49</v>
      </c>
      <c r="N13" s="1">
        <v>24</v>
      </c>
      <c r="O13" s="1">
        <v>5</v>
      </c>
      <c r="P13">
        <v>1152</v>
      </c>
      <c r="Q13">
        <v>33</v>
      </c>
      <c r="R13" s="1">
        <v>8</v>
      </c>
    </row>
    <row r="14" spans="1:18" x14ac:dyDescent="0.25">
      <c r="A14" t="s">
        <v>66</v>
      </c>
      <c r="B14" t="s">
        <v>42</v>
      </c>
      <c r="C14" t="str">
        <f t="shared" si="0"/>
        <v>../graphics/Vehicles/PixelTool_Rovers/Rover_2_Cargo_8bpp</v>
      </c>
      <c r="D14">
        <v>2</v>
      </c>
      <c r="E14" t="s">
        <v>37</v>
      </c>
      <c r="F14">
        <v>3</v>
      </c>
      <c r="G14">
        <v>1984</v>
      </c>
      <c r="H14">
        <v>22</v>
      </c>
      <c r="I14">
        <v>45</v>
      </c>
      <c r="J14">
        <v>20</v>
      </c>
      <c r="K14" s="1">
        <v>5784</v>
      </c>
      <c r="L14" s="1">
        <v>747</v>
      </c>
      <c r="M14" s="1">
        <v>54</v>
      </c>
      <c r="N14" s="1">
        <v>27</v>
      </c>
      <c r="O14" s="1">
        <v>5</v>
      </c>
      <c r="P14">
        <v>1316</v>
      </c>
      <c r="Q14">
        <v>36</v>
      </c>
      <c r="R14" s="1">
        <v>8</v>
      </c>
    </row>
    <row r="15" spans="1:18" x14ac:dyDescent="0.25">
      <c r="A15" t="s">
        <v>69</v>
      </c>
      <c r="B15" t="s">
        <v>42</v>
      </c>
      <c r="C15" t="str">
        <f t="shared" si="0"/>
        <v>../graphics/Vehicles/PixelTool_Rovers/Rover_5_Cargo_8bpp</v>
      </c>
      <c r="D15">
        <v>5</v>
      </c>
      <c r="E15" t="s">
        <v>37</v>
      </c>
      <c r="F15">
        <v>4</v>
      </c>
      <c r="G15">
        <v>1995</v>
      </c>
      <c r="H15">
        <v>22</v>
      </c>
      <c r="I15">
        <v>45</v>
      </c>
      <c r="J15">
        <v>20</v>
      </c>
      <c r="K15" s="1">
        <v>5801</v>
      </c>
      <c r="L15" s="1">
        <v>930</v>
      </c>
      <c r="M15" s="1">
        <v>63</v>
      </c>
      <c r="N15" s="1">
        <v>30</v>
      </c>
      <c r="O15" s="1">
        <v>5</v>
      </c>
      <c r="P15">
        <v>1418</v>
      </c>
      <c r="Q15">
        <v>41</v>
      </c>
      <c r="R15" s="1">
        <v>8</v>
      </c>
    </row>
    <row r="16" spans="1:18" x14ac:dyDescent="0.25">
      <c r="A16" t="s">
        <v>68</v>
      </c>
      <c r="B16" t="s">
        <v>42</v>
      </c>
      <c r="C16" t="str">
        <f t="shared" si="0"/>
        <v>../graphics/Vehicles/PixelTool_Rovers/Rover_3_Cargo_8bpp</v>
      </c>
      <c r="D16">
        <v>3</v>
      </c>
      <c r="E16" t="s">
        <v>37</v>
      </c>
      <c r="F16">
        <v>5</v>
      </c>
      <c r="G16">
        <v>2022</v>
      </c>
      <c r="H16">
        <v>22</v>
      </c>
      <c r="I16">
        <v>45</v>
      </c>
      <c r="J16">
        <v>20</v>
      </c>
      <c r="K16" s="1">
        <v>6221</v>
      </c>
      <c r="L16" s="1">
        <v>1057</v>
      </c>
      <c r="M16" s="1">
        <v>78</v>
      </c>
      <c r="N16" s="1">
        <v>33</v>
      </c>
      <c r="O16" s="1">
        <v>5</v>
      </c>
      <c r="P16">
        <v>1569</v>
      </c>
      <c r="Q16">
        <v>47</v>
      </c>
      <c r="R16" s="1">
        <v>8</v>
      </c>
    </row>
    <row r="17" spans="1:18" x14ac:dyDescent="0.25">
      <c r="A17" t="s">
        <v>64</v>
      </c>
      <c r="B17" t="s">
        <v>46</v>
      </c>
      <c r="C17" t="str">
        <f t="shared" si="0"/>
        <v>../graphics/Vehicles/PixelTool_Rovers/Rover_4_Chemicals_8bpp</v>
      </c>
      <c r="D17">
        <v>4</v>
      </c>
      <c r="E17" t="s">
        <v>38</v>
      </c>
      <c r="F17">
        <v>1</v>
      </c>
      <c r="G17">
        <v>1935</v>
      </c>
      <c r="H17">
        <v>22</v>
      </c>
      <c r="I17">
        <v>45</v>
      </c>
      <c r="J17">
        <v>20</v>
      </c>
      <c r="K17" s="1">
        <v>5575</v>
      </c>
      <c r="L17" s="1">
        <v>486</v>
      </c>
      <c r="M17" s="1">
        <v>32</v>
      </c>
      <c r="N17" s="1">
        <v>18</v>
      </c>
      <c r="O17" s="1">
        <v>5</v>
      </c>
      <c r="P17">
        <v>997</v>
      </c>
      <c r="Q17">
        <v>26</v>
      </c>
      <c r="R17" s="1">
        <v>8</v>
      </c>
    </row>
    <row r="18" spans="1:18" x14ac:dyDescent="0.25">
      <c r="A18" t="s">
        <v>65</v>
      </c>
      <c r="B18" t="s">
        <v>46</v>
      </c>
      <c r="C18" t="str">
        <f t="shared" si="0"/>
        <v>../graphics/Vehicles/PixelTool_Rovers/Rover_1_Chemicals_8bpp</v>
      </c>
      <c r="D18">
        <v>1</v>
      </c>
      <c r="E18" t="s">
        <v>38</v>
      </c>
      <c r="F18">
        <v>2</v>
      </c>
      <c r="G18">
        <v>1956</v>
      </c>
      <c r="H18">
        <v>22</v>
      </c>
      <c r="I18">
        <v>45</v>
      </c>
      <c r="J18">
        <v>20</v>
      </c>
      <c r="K18" s="1">
        <v>5524</v>
      </c>
      <c r="L18" s="1">
        <v>686</v>
      </c>
      <c r="M18" s="1">
        <v>49</v>
      </c>
      <c r="N18" s="1">
        <v>21</v>
      </c>
      <c r="O18" s="1">
        <v>5</v>
      </c>
      <c r="P18">
        <v>1103</v>
      </c>
      <c r="Q18">
        <v>30</v>
      </c>
      <c r="R18" s="1">
        <v>8</v>
      </c>
    </row>
    <row r="19" spans="1:18" x14ac:dyDescent="0.25">
      <c r="A19" t="s">
        <v>66</v>
      </c>
      <c r="B19" t="s">
        <v>46</v>
      </c>
      <c r="C19" t="str">
        <f t="shared" si="0"/>
        <v>../graphics/Vehicles/PixelTool_Rovers/Rover_2_Chemicals_8bpp</v>
      </c>
      <c r="D19">
        <v>2</v>
      </c>
      <c r="E19" t="s">
        <v>38</v>
      </c>
      <c r="F19">
        <v>3</v>
      </c>
      <c r="G19">
        <v>1979</v>
      </c>
      <c r="H19">
        <v>22</v>
      </c>
      <c r="I19">
        <v>45</v>
      </c>
      <c r="J19">
        <v>20</v>
      </c>
      <c r="K19" s="1">
        <v>5641</v>
      </c>
      <c r="L19" s="1">
        <v>715</v>
      </c>
      <c r="M19" s="1">
        <v>54</v>
      </c>
      <c r="N19" s="1">
        <v>24</v>
      </c>
      <c r="O19" s="1">
        <v>5</v>
      </c>
      <c r="P19">
        <v>1269</v>
      </c>
      <c r="Q19">
        <v>39</v>
      </c>
      <c r="R19" s="1">
        <v>8</v>
      </c>
    </row>
    <row r="20" spans="1:18" x14ac:dyDescent="0.25">
      <c r="A20" t="s">
        <v>67</v>
      </c>
      <c r="B20" t="s">
        <v>46</v>
      </c>
      <c r="C20" t="str">
        <f t="shared" si="0"/>
        <v>../graphics/Vehicles/PixelTool_Rovers/Rover_5_Chemicals_8bpp</v>
      </c>
      <c r="D20">
        <v>5</v>
      </c>
      <c r="E20" t="s">
        <v>38</v>
      </c>
      <c r="F20">
        <v>4</v>
      </c>
      <c r="G20">
        <v>1996</v>
      </c>
      <c r="H20">
        <v>22</v>
      </c>
      <c r="I20">
        <v>45</v>
      </c>
      <c r="J20">
        <v>20</v>
      </c>
      <c r="K20" s="1">
        <v>6143</v>
      </c>
      <c r="L20">
        <v>963</v>
      </c>
      <c r="M20" s="1">
        <v>63</v>
      </c>
      <c r="N20" s="1">
        <v>27</v>
      </c>
      <c r="O20" s="1">
        <v>5</v>
      </c>
      <c r="P20">
        <v>1454</v>
      </c>
      <c r="Q20">
        <v>44</v>
      </c>
      <c r="R20" s="1">
        <v>8</v>
      </c>
    </row>
    <row r="21" spans="1:18" x14ac:dyDescent="0.25">
      <c r="A21" t="s">
        <v>69</v>
      </c>
      <c r="B21" t="s">
        <v>46</v>
      </c>
      <c r="C21" t="str">
        <f t="shared" si="0"/>
        <v>../graphics/Vehicles/PixelTool_Rovers/Rover_3_Chemicals_8bpp</v>
      </c>
      <c r="D21">
        <v>3</v>
      </c>
      <c r="E21" t="s">
        <v>38</v>
      </c>
      <c r="F21">
        <v>5</v>
      </c>
      <c r="G21">
        <v>2023</v>
      </c>
      <c r="H21">
        <v>22</v>
      </c>
      <c r="I21">
        <v>45</v>
      </c>
      <c r="J21">
        <v>20</v>
      </c>
      <c r="K21" s="1">
        <v>6090</v>
      </c>
      <c r="L21" s="1">
        <v>1183</v>
      </c>
      <c r="M21" s="1">
        <v>78</v>
      </c>
      <c r="N21" s="1">
        <v>30</v>
      </c>
      <c r="O21" s="1">
        <v>5</v>
      </c>
      <c r="P21">
        <v>1629</v>
      </c>
      <c r="Q21">
        <v>45</v>
      </c>
      <c r="R21" s="1">
        <v>8</v>
      </c>
    </row>
    <row r="22" spans="1:18" x14ac:dyDescent="0.25">
      <c r="A22" t="s">
        <v>65</v>
      </c>
      <c r="B22" t="s">
        <v>47</v>
      </c>
      <c r="C22" t="str">
        <f t="shared" si="0"/>
        <v>../graphics/Vehicles/PixelTool_Rovers/Rover_4_Water_8bpp</v>
      </c>
      <c r="D22">
        <v>4</v>
      </c>
      <c r="E22" t="s">
        <v>39</v>
      </c>
      <c r="F22">
        <v>1</v>
      </c>
      <c r="G22">
        <v>1937</v>
      </c>
      <c r="H22">
        <v>20</v>
      </c>
      <c r="I22">
        <v>45</v>
      </c>
      <c r="J22">
        <v>20</v>
      </c>
      <c r="K22" s="1">
        <v>5228</v>
      </c>
      <c r="L22" s="1">
        <v>483</v>
      </c>
      <c r="M22" s="1">
        <v>32</v>
      </c>
      <c r="N22" s="1">
        <v>18</v>
      </c>
      <c r="O22" s="1">
        <v>5</v>
      </c>
      <c r="P22">
        <v>996</v>
      </c>
      <c r="Q22">
        <v>29</v>
      </c>
      <c r="R22" s="1">
        <v>8</v>
      </c>
    </row>
    <row r="23" spans="1:18" x14ac:dyDescent="0.25">
      <c r="A23" t="s">
        <v>68</v>
      </c>
      <c r="B23" t="s">
        <v>47</v>
      </c>
      <c r="C23" t="str">
        <f t="shared" si="0"/>
        <v>../graphics/Vehicles/PixelTool_Rovers/Rover_1_Water_8bpp</v>
      </c>
      <c r="D23">
        <v>1</v>
      </c>
      <c r="E23" t="s">
        <v>39</v>
      </c>
      <c r="F23">
        <v>2</v>
      </c>
      <c r="G23">
        <v>1958</v>
      </c>
      <c r="H23">
        <v>20</v>
      </c>
      <c r="I23">
        <v>45</v>
      </c>
      <c r="J23">
        <v>20</v>
      </c>
      <c r="K23" s="1">
        <v>5738</v>
      </c>
      <c r="L23" s="1">
        <v>562</v>
      </c>
      <c r="M23" s="1">
        <v>49</v>
      </c>
      <c r="N23" s="1">
        <v>21</v>
      </c>
      <c r="O23" s="1">
        <v>5</v>
      </c>
      <c r="P23">
        <v>1197</v>
      </c>
      <c r="Q23">
        <v>30</v>
      </c>
      <c r="R23" s="1">
        <v>8</v>
      </c>
    </row>
    <row r="24" spans="1:18" x14ac:dyDescent="0.25">
      <c r="A24" t="s">
        <v>64</v>
      </c>
      <c r="B24" t="s">
        <v>47</v>
      </c>
      <c r="C24" t="str">
        <f t="shared" si="0"/>
        <v>../graphics/Vehicles/PixelTool_Rovers/Rover_2_Water_8bpp</v>
      </c>
      <c r="D24">
        <v>2</v>
      </c>
      <c r="E24" t="s">
        <v>39</v>
      </c>
      <c r="F24">
        <v>3</v>
      </c>
      <c r="G24">
        <v>1985</v>
      </c>
      <c r="H24">
        <v>20</v>
      </c>
      <c r="I24">
        <v>45</v>
      </c>
      <c r="J24">
        <v>20</v>
      </c>
      <c r="K24" s="1">
        <v>5872</v>
      </c>
      <c r="L24" s="1">
        <v>738</v>
      </c>
      <c r="M24" s="1">
        <v>54</v>
      </c>
      <c r="N24" s="1">
        <v>24</v>
      </c>
      <c r="O24" s="1">
        <v>5</v>
      </c>
      <c r="P24">
        <v>1322</v>
      </c>
      <c r="Q24">
        <v>37</v>
      </c>
      <c r="R24" s="1">
        <v>8</v>
      </c>
    </row>
    <row r="25" spans="1:18" x14ac:dyDescent="0.25">
      <c r="A25" t="s">
        <v>67</v>
      </c>
      <c r="B25" t="s">
        <v>47</v>
      </c>
      <c r="C25" t="str">
        <f t="shared" si="0"/>
        <v>../graphics/Vehicles/PixelTool_Rovers/Rover_5_Water_8bpp</v>
      </c>
      <c r="D25">
        <v>5</v>
      </c>
      <c r="E25" t="s">
        <v>39</v>
      </c>
      <c r="F25">
        <v>4</v>
      </c>
      <c r="G25">
        <v>2004</v>
      </c>
      <c r="H25">
        <v>20</v>
      </c>
      <c r="I25">
        <v>45</v>
      </c>
      <c r="J25">
        <v>20</v>
      </c>
      <c r="K25" s="1">
        <v>5860</v>
      </c>
      <c r="L25" s="1">
        <v>932</v>
      </c>
      <c r="M25" s="1">
        <v>63</v>
      </c>
      <c r="N25" s="1">
        <v>27</v>
      </c>
      <c r="O25" s="1">
        <v>5</v>
      </c>
      <c r="P25">
        <v>1422</v>
      </c>
      <c r="Q25">
        <v>43</v>
      </c>
      <c r="R25" s="1">
        <v>8</v>
      </c>
    </row>
    <row r="26" spans="1:18" x14ac:dyDescent="0.25">
      <c r="A26" t="s">
        <v>66</v>
      </c>
      <c r="B26" t="s">
        <v>47</v>
      </c>
      <c r="C26" t="str">
        <f t="shared" si="0"/>
        <v>../graphics/Vehicles/PixelTool_Rovers/Rover_3_Water_8bpp</v>
      </c>
      <c r="D26">
        <v>3</v>
      </c>
      <c r="E26" t="s">
        <v>39</v>
      </c>
      <c r="F26">
        <v>5</v>
      </c>
      <c r="G26">
        <v>2024</v>
      </c>
      <c r="H26">
        <v>20</v>
      </c>
      <c r="I26">
        <v>45</v>
      </c>
      <c r="J26">
        <v>20</v>
      </c>
      <c r="K26" s="1">
        <v>6177</v>
      </c>
      <c r="L26" s="1">
        <v>1052</v>
      </c>
      <c r="M26" s="1">
        <v>78</v>
      </c>
      <c r="N26" s="1">
        <v>30</v>
      </c>
      <c r="O26" s="1">
        <v>5</v>
      </c>
      <c r="P26">
        <v>1563</v>
      </c>
      <c r="Q26">
        <v>49</v>
      </c>
      <c r="R26" s="1">
        <v>8</v>
      </c>
    </row>
    <row r="27" spans="1:18" x14ac:dyDescent="0.25">
      <c r="A27" t="s">
        <v>65</v>
      </c>
      <c r="B27" t="s">
        <v>48</v>
      </c>
      <c r="C27" t="str">
        <f t="shared" si="0"/>
        <v>../graphics/Vehicles/PixelTool_Rovers/Rover_4_CompressedGas_8bpp</v>
      </c>
      <c r="D27">
        <v>4</v>
      </c>
      <c r="E27" t="s">
        <v>33</v>
      </c>
      <c r="F27">
        <v>1</v>
      </c>
      <c r="G27">
        <v>1944</v>
      </c>
      <c r="H27">
        <v>22</v>
      </c>
      <c r="I27">
        <v>45</v>
      </c>
      <c r="J27">
        <v>20</v>
      </c>
      <c r="K27" s="1">
        <v>5520</v>
      </c>
      <c r="L27" s="1">
        <v>504</v>
      </c>
      <c r="M27" s="1">
        <v>32</v>
      </c>
      <c r="N27" s="1">
        <v>18</v>
      </c>
      <c r="O27" s="1">
        <v>5</v>
      </c>
      <c r="P27">
        <v>960</v>
      </c>
      <c r="Q27">
        <v>29</v>
      </c>
      <c r="R27" s="1">
        <v>8</v>
      </c>
    </row>
    <row r="28" spans="1:18" x14ac:dyDescent="0.25">
      <c r="A28" t="s">
        <v>68</v>
      </c>
      <c r="B28" t="s">
        <v>48</v>
      </c>
      <c r="C28" t="str">
        <f t="shared" si="0"/>
        <v>../graphics/Vehicles/PixelTool_Rovers/Rover_1_CompressedGas_8bpp</v>
      </c>
      <c r="D28">
        <v>1</v>
      </c>
      <c r="E28" t="s">
        <v>33</v>
      </c>
      <c r="F28">
        <v>2</v>
      </c>
      <c r="G28">
        <v>1958</v>
      </c>
      <c r="H28">
        <v>22</v>
      </c>
      <c r="I28">
        <v>45</v>
      </c>
      <c r="J28">
        <v>20</v>
      </c>
      <c r="K28" s="1">
        <v>5710</v>
      </c>
      <c r="L28" s="1">
        <v>552</v>
      </c>
      <c r="M28" s="1">
        <v>49</v>
      </c>
      <c r="N28" s="1">
        <v>21</v>
      </c>
      <c r="O28" s="1">
        <v>5</v>
      </c>
      <c r="P28">
        <v>1148</v>
      </c>
      <c r="Q28">
        <v>33</v>
      </c>
      <c r="R28" s="1">
        <v>8</v>
      </c>
    </row>
    <row r="29" spans="1:18" x14ac:dyDescent="0.25">
      <c r="A29" t="s">
        <v>67</v>
      </c>
      <c r="B29" t="s">
        <v>48</v>
      </c>
      <c r="C29" t="str">
        <f t="shared" si="0"/>
        <v>../graphics/Vehicles/PixelTool_Rovers/Rover_2_CompressedGas_8bpp</v>
      </c>
      <c r="D29">
        <v>2</v>
      </c>
      <c r="E29" t="s">
        <v>33</v>
      </c>
      <c r="F29">
        <v>3</v>
      </c>
      <c r="G29">
        <v>1976</v>
      </c>
      <c r="H29">
        <v>22</v>
      </c>
      <c r="I29">
        <v>45</v>
      </c>
      <c r="J29">
        <v>20</v>
      </c>
      <c r="K29" s="1">
        <v>5893</v>
      </c>
      <c r="L29" s="1">
        <v>842</v>
      </c>
      <c r="M29" s="1">
        <v>54</v>
      </c>
      <c r="N29" s="1">
        <v>24</v>
      </c>
      <c r="O29" s="1">
        <v>5</v>
      </c>
      <c r="P29">
        <v>1322</v>
      </c>
      <c r="Q29">
        <v>39</v>
      </c>
      <c r="R29" s="1">
        <v>8</v>
      </c>
    </row>
    <row r="30" spans="1:18" x14ac:dyDescent="0.25">
      <c r="A30" t="s">
        <v>65</v>
      </c>
      <c r="B30" t="s">
        <v>48</v>
      </c>
      <c r="C30" t="str">
        <f t="shared" si="0"/>
        <v>../graphics/Vehicles/PixelTool_Rovers/Rover_5_CompressedGas_8bpp</v>
      </c>
      <c r="D30">
        <v>5</v>
      </c>
      <c r="E30" t="s">
        <v>33</v>
      </c>
      <c r="F30">
        <v>4</v>
      </c>
      <c r="G30">
        <v>2000</v>
      </c>
      <c r="H30">
        <v>22</v>
      </c>
      <c r="I30">
        <v>45</v>
      </c>
      <c r="J30">
        <v>20</v>
      </c>
      <c r="K30">
        <v>6066</v>
      </c>
      <c r="L30">
        <v>1043</v>
      </c>
      <c r="M30">
        <v>63</v>
      </c>
      <c r="N30" s="1">
        <v>27</v>
      </c>
      <c r="O30" s="1">
        <v>5</v>
      </c>
      <c r="P30">
        <v>1416</v>
      </c>
      <c r="Q30">
        <v>44</v>
      </c>
      <c r="R30" s="1">
        <v>8</v>
      </c>
    </row>
    <row r="31" spans="1:18" x14ac:dyDescent="0.25">
      <c r="A31" t="s">
        <v>69</v>
      </c>
      <c r="B31" t="s">
        <v>48</v>
      </c>
      <c r="C31" t="str">
        <f t="shared" si="0"/>
        <v>../graphics/Vehicles/PixelTool_Rovers/Rover_3_CompressedGas_8bpp</v>
      </c>
      <c r="D31">
        <v>3</v>
      </c>
      <c r="E31" t="s">
        <v>33</v>
      </c>
      <c r="F31">
        <v>5</v>
      </c>
      <c r="G31">
        <v>2017</v>
      </c>
      <c r="H31">
        <v>22</v>
      </c>
      <c r="I31">
        <v>45</v>
      </c>
      <c r="J31">
        <v>20</v>
      </c>
      <c r="K31">
        <v>6198</v>
      </c>
      <c r="L31">
        <v>1208</v>
      </c>
      <c r="M31">
        <v>78</v>
      </c>
      <c r="N31" s="1">
        <v>30</v>
      </c>
      <c r="O31" s="1">
        <v>5</v>
      </c>
      <c r="P31">
        <v>1642</v>
      </c>
      <c r="Q31">
        <v>47</v>
      </c>
      <c r="R31" s="1">
        <v>8</v>
      </c>
    </row>
    <row r="32" spans="1:18" x14ac:dyDescent="0.25">
      <c r="A32" t="s">
        <v>64</v>
      </c>
      <c r="B32" t="s">
        <v>43</v>
      </c>
      <c r="C32" t="str">
        <f t="shared" si="0"/>
        <v>../graphics/Vehicles/PixelTool_Rovers/Rover_4_Bulk_8bpp</v>
      </c>
      <c r="D32">
        <v>4</v>
      </c>
      <c r="E32" t="s">
        <v>34</v>
      </c>
      <c r="F32">
        <v>1</v>
      </c>
      <c r="G32">
        <v>1943</v>
      </c>
      <c r="H32">
        <v>24</v>
      </c>
      <c r="I32">
        <v>45</v>
      </c>
      <c r="J32">
        <v>20</v>
      </c>
      <c r="K32">
        <v>5001</v>
      </c>
      <c r="L32">
        <v>483</v>
      </c>
      <c r="M32">
        <v>29</v>
      </c>
      <c r="N32" s="1">
        <v>24</v>
      </c>
      <c r="O32" s="1">
        <v>5</v>
      </c>
      <c r="P32">
        <v>993</v>
      </c>
      <c r="Q32">
        <v>27</v>
      </c>
      <c r="R32" s="1">
        <v>8</v>
      </c>
    </row>
    <row r="33" spans="1:18" x14ac:dyDescent="0.25">
      <c r="A33" t="s">
        <v>69</v>
      </c>
      <c r="B33" t="s">
        <v>43</v>
      </c>
      <c r="C33" t="str">
        <f t="shared" si="0"/>
        <v>../graphics/Vehicles/PixelTool_Rovers/Rover_1_Bulk_8bpp</v>
      </c>
      <c r="D33">
        <v>1</v>
      </c>
      <c r="E33" t="s">
        <v>34</v>
      </c>
      <c r="F33">
        <v>2</v>
      </c>
      <c r="G33">
        <v>1962</v>
      </c>
      <c r="H33">
        <v>24</v>
      </c>
      <c r="I33">
        <v>45</v>
      </c>
      <c r="J33">
        <v>20</v>
      </c>
      <c r="K33">
        <v>5284</v>
      </c>
      <c r="L33">
        <v>575</v>
      </c>
      <c r="M33">
        <v>41</v>
      </c>
      <c r="N33" s="1">
        <v>27</v>
      </c>
      <c r="O33" s="1">
        <v>5</v>
      </c>
      <c r="P33">
        <v>1114</v>
      </c>
      <c r="Q33">
        <v>33</v>
      </c>
      <c r="R33" s="1">
        <v>8</v>
      </c>
    </row>
    <row r="34" spans="1:18" x14ac:dyDescent="0.25">
      <c r="A34" t="s">
        <v>65</v>
      </c>
      <c r="B34" t="s">
        <v>43</v>
      </c>
      <c r="C34" t="str">
        <f t="shared" si="0"/>
        <v>../graphics/Vehicles/PixelTool_Rovers/Rover_2_Bulk_8bpp</v>
      </c>
      <c r="D34">
        <v>2</v>
      </c>
      <c r="E34" t="s">
        <v>34</v>
      </c>
      <c r="F34">
        <v>3</v>
      </c>
      <c r="G34">
        <v>1984</v>
      </c>
      <c r="H34">
        <v>24</v>
      </c>
      <c r="I34">
        <v>45</v>
      </c>
      <c r="J34">
        <v>20</v>
      </c>
      <c r="K34">
        <v>5397</v>
      </c>
      <c r="L34">
        <v>818</v>
      </c>
      <c r="M34">
        <v>47</v>
      </c>
      <c r="N34" s="1">
        <v>30</v>
      </c>
      <c r="O34" s="1">
        <v>5</v>
      </c>
      <c r="P34">
        <v>1317</v>
      </c>
      <c r="Q34">
        <v>39</v>
      </c>
      <c r="R34" s="1">
        <v>8</v>
      </c>
    </row>
    <row r="35" spans="1:18" x14ac:dyDescent="0.25">
      <c r="A35" t="s">
        <v>67</v>
      </c>
      <c r="B35" t="s">
        <v>43</v>
      </c>
      <c r="C35" t="str">
        <f t="shared" si="0"/>
        <v>../graphics/Vehicles/PixelTool_Rovers/Rover_5_Bulk_8bpp</v>
      </c>
      <c r="D35">
        <v>5</v>
      </c>
      <c r="E35" t="s">
        <v>34</v>
      </c>
      <c r="F35">
        <v>4</v>
      </c>
      <c r="G35">
        <v>2001</v>
      </c>
      <c r="H35">
        <v>24</v>
      </c>
      <c r="I35">
        <v>45</v>
      </c>
      <c r="J35">
        <v>20</v>
      </c>
      <c r="K35">
        <v>5599</v>
      </c>
      <c r="L35">
        <v>936</v>
      </c>
      <c r="M35">
        <v>56</v>
      </c>
      <c r="N35" s="1">
        <v>33</v>
      </c>
      <c r="O35" s="1">
        <v>5</v>
      </c>
      <c r="P35">
        <v>1410</v>
      </c>
      <c r="Q35">
        <v>44</v>
      </c>
      <c r="R35" s="1">
        <v>8</v>
      </c>
    </row>
    <row r="36" spans="1:18" x14ac:dyDescent="0.25">
      <c r="A36" t="s">
        <v>66</v>
      </c>
      <c r="B36" t="s">
        <v>43</v>
      </c>
      <c r="C36" t="str">
        <f t="shared" si="0"/>
        <v>../graphics/Vehicles/PixelTool_Rovers/Rover_3_Bulk_8bpp</v>
      </c>
      <c r="D36">
        <v>3</v>
      </c>
      <c r="E36" t="s">
        <v>34</v>
      </c>
      <c r="F36">
        <v>5</v>
      </c>
      <c r="G36">
        <v>2022</v>
      </c>
      <c r="H36">
        <v>24</v>
      </c>
      <c r="I36">
        <v>45</v>
      </c>
      <c r="J36">
        <v>20</v>
      </c>
      <c r="K36">
        <v>5770</v>
      </c>
      <c r="L36">
        <v>1097</v>
      </c>
      <c r="M36">
        <v>62</v>
      </c>
      <c r="N36" s="1">
        <v>36</v>
      </c>
      <c r="O36" s="1">
        <v>5</v>
      </c>
      <c r="P36">
        <v>1551</v>
      </c>
      <c r="Q36">
        <v>49</v>
      </c>
      <c r="R36" s="1">
        <v>8</v>
      </c>
    </row>
  </sheetData>
  <dataValidations count="3">
    <dataValidation type="whole" allowBlank="1" showInputMessage="1" showErrorMessage="1" sqref="H24:I24 H2:I2 H13:I13 I3:I12 I14:I23 I25:I36">
      <formula1>0</formula1>
      <formula2>254</formula2>
    </dataValidation>
    <dataValidation type="whole" allowBlank="1" showInputMessage="1" showErrorMessage="1" sqref="J2:J36">
      <formula1>0</formula1>
      <formula2>255</formula2>
    </dataValidation>
    <dataValidation type="whole" allowBlank="1" showInputMessage="1" showErrorMessage="1" sqref="G2">
      <formula1>0</formula1>
      <formula2>2044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/>
  </sheetViews>
  <sheetFormatPr defaultRowHeight="15" x14ac:dyDescent="0.25"/>
  <sheetData>
    <row r="1" spans="1:30" x14ac:dyDescent="0.25">
      <c r="A1" t="s">
        <v>20</v>
      </c>
      <c r="B1" t="s">
        <v>16</v>
      </c>
      <c r="C1" t="s">
        <v>23</v>
      </c>
      <c r="D1" t="s">
        <v>16</v>
      </c>
      <c r="E1" t="s">
        <v>0</v>
      </c>
      <c r="F1" t="s">
        <v>2</v>
      </c>
      <c r="G1" t="s">
        <v>28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50</v>
      </c>
      <c r="P1" t="s">
        <v>30</v>
      </c>
      <c r="Q1" t="s">
        <v>13</v>
      </c>
      <c r="R1" t="s">
        <v>14</v>
      </c>
      <c r="S1" t="s">
        <v>24</v>
      </c>
      <c r="T1" t="s">
        <v>52</v>
      </c>
      <c r="U1" t="s">
        <v>53</v>
      </c>
      <c r="V1" t="s">
        <v>54</v>
      </c>
      <c r="W1" t="s">
        <v>57</v>
      </c>
      <c r="X1" t="s">
        <v>58</v>
      </c>
      <c r="Y1" t="s">
        <v>60</v>
      </c>
      <c r="Z1" t="s">
        <v>62</v>
      </c>
      <c r="AA1" t="s">
        <v>71</v>
      </c>
      <c r="AB1" t="s">
        <v>72</v>
      </c>
      <c r="AC1" t="s">
        <v>73</v>
      </c>
      <c r="AD1" t="s">
        <v>74</v>
      </c>
    </row>
    <row r="2" spans="1:30" x14ac:dyDescent="0.25">
      <c r="A2" t="str">
        <f>Sheet1!C2</f>
        <v>../graphics/Vehicles/PixelTool_Rovers/Rover_4_Passenger_8bpp</v>
      </c>
      <c r="B2" t="str">
        <f>Sheet1!A2&amp;" "&amp;Sheet1!B2</f>
        <v>HellasWorks Passenger Rover</v>
      </c>
      <c r="C2" t="str">
        <f>"_"&amp;Sheet1!E2&amp;"_"&amp;Sheet1!F2</f>
        <v>_Passenger_1</v>
      </c>
      <c r="D2" t="str">
        <f>"string(STR_NAME"&amp;C2&amp;")"</f>
        <v>string(STR_NAME_Passenger_1)</v>
      </c>
      <c r="E2" t="s">
        <v>1</v>
      </c>
      <c r="F2" t="str">
        <f>"date("&amp;Sheet1!G2&amp;", 01, 01)"</f>
        <v>date(1940, 01, 01)</v>
      </c>
      <c r="G2">
        <f>Sheet1!H2</f>
        <v>20</v>
      </c>
      <c r="H2">
        <f>Sheet1!I2</f>
        <v>45</v>
      </c>
      <c r="I2">
        <v>0</v>
      </c>
      <c r="J2">
        <f>Sheet1!J2</f>
        <v>20</v>
      </c>
      <c r="K2">
        <f>ROUND(Sheet1!K2/Sheet3!$B$1, 0)</f>
        <v>109</v>
      </c>
      <c r="L2">
        <f>ROUND(Sheet1!L2/Sheet3!$E$1, 0)</f>
        <v>106</v>
      </c>
      <c r="M2" t="s">
        <v>49</v>
      </c>
      <c r="N2" t="str">
        <f>Sheet1!M2&amp;" km/h"</f>
        <v>45 km/h</v>
      </c>
      <c r="O2" s="1">
        <f>Sheet1!N2</f>
        <v>21</v>
      </c>
      <c r="P2" s="1">
        <f>Sheet1!O2</f>
        <v>3</v>
      </c>
      <c r="Q2">
        <v>0</v>
      </c>
      <c r="R2" t="s">
        <v>70</v>
      </c>
      <c r="S2" t="s">
        <v>51</v>
      </c>
      <c r="T2">
        <f>Sheet1!P2</f>
        <v>1049</v>
      </c>
      <c r="U2">
        <f>Sheet1!Q2</f>
        <v>27</v>
      </c>
      <c r="V2">
        <v>0.4</v>
      </c>
      <c r="W2" s="2">
        <f>6/Sheet1!M2</f>
        <v>0.13333333333333333</v>
      </c>
      <c r="X2" t="s">
        <v>59</v>
      </c>
      <c r="Y2" t="s">
        <v>61</v>
      </c>
      <c r="Z2" s="1">
        <f>Sheet1!R2</f>
        <v>8</v>
      </c>
      <c r="AA2" t="s">
        <v>77</v>
      </c>
      <c r="AB2">
        <v>0</v>
      </c>
      <c r="AC2" t="s">
        <v>76</v>
      </c>
      <c r="AD2" t="s">
        <v>75</v>
      </c>
    </row>
    <row r="3" spans="1:30" x14ac:dyDescent="0.25">
      <c r="A3" t="str">
        <f>Sheet1!C3</f>
        <v>../graphics/Vehicles/PixelTool_Rovers/Rover_1_Passenger_8bpp</v>
      </c>
      <c r="B3" t="str">
        <f>Sheet1!A3&amp;" "&amp;Sheet1!B3</f>
        <v>Turnkey Passenger Rover</v>
      </c>
      <c r="C3" t="str">
        <f>"_"&amp;Sheet1!E3&amp;"_"&amp;Sheet1!F3</f>
        <v>_Passenger_2</v>
      </c>
      <c r="D3" t="str">
        <f t="shared" ref="D3:D29" si="0">"string(STR_NAME"&amp;C3&amp;")"</f>
        <v>string(STR_NAME_Passenger_2)</v>
      </c>
      <c r="E3" t="s">
        <v>1</v>
      </c>
      <c r="F3" t="str">
        <f>"date("&amp;Sheet1!G3&amp;", 01, 01)"</f>
        <v>date(1960, 01, 01)</v>
      </c>
      <c r="G3">
        <f>Sheet1!H3</f>
        <v>20</v>
      </c>
      <c r="H3">
        <f>Sheet1!I3</f>
        <v>45</v>
      </c>
      <c r="I3">
        <v>0</v>
      </c>
      <c r="J3">
        <f>Sheet1!J3</f>
        <v>20</v>
      </c>
      <c r="K3">
        <f>ROUND(Sheet1!K3/Sheet3!$B$1, 0)</f>
        <v>113</v>
      </c>
      <c r="L3">
        <f>ROUND(Sheet1!L3/Sheet3!$E$1, 0)</f>
        <v>137</v>
      </c>
      <c r="M3" t="s">
        <v>49</v>
      </c>
      <c r="N3" t="str">
        <f>Sheet1!M3&amp;" km/h"</f>
        <v>59 km/h</v>
      </c>
      <c r="O3" s="1">
        <f>Sheet1!N3</f>
        <v>24</v>
      </c>
      <c r="P3" s="1">
        <f>Sheet1!O3</f>
        <v>3</v>
      </c>
      <c r="Q3">
        <v>0</v>
      </c>
      <c r="R3" t="s">
        <v>70</v>
      </c>
      <c r="S3" t="s">
        <v>51</v>
      </c>
      <c r="T3">
        <f>Sheet1!P3</f>
        <v>1163</v>
      </c>
      <c r="U3">
        <f>Sheet1!Q3</f>
        <v>34</v>
      </c>
      <c r="V3">
        <v>0.4</v>
      </c>
      <c r="W3" s="2">
        <f>6/Sheet1!M3</f>
        <v>0.10169491525423729</v>
      </c>
      <c r="X3" t="s">
        <v>59</v>
      </c>
      <c r="Y3" t="s">
        <v>61</v>
      </c>
      <c r="Z3" s="1">
        <f>Sheet1!R3</f>
        <v>8</v>
      </c>
      <c r="AA3" t="s">
        <v>77</v>
      </c>
      <c r="AB3">
        <v>0</v>
      </c>
      <c r="AC3" t="s">
        <v>76</v>
      </c>
      <c r="AD3" t="s">
        <v>75</v>
      </c>
    </row>
    <row r="4" spans="1:30" x14ac:dyDescent="0.25">
      <c r="A4" t="str">
        <f>Sheet1!C4</f>
        <v>../graphics/Vehicles/PixelTool_Rovers/Rover_2_Passenger_8bpp</v>
      </c>
      <c r="B4" t="str">
        <f>Sheet1!A4&amp;" "&amp;Sheet1!B4</f>
        <v>Aclid. Eng. Passenger Rover</v>
      </c>
      <c r="C4" t="str">
        <f>"_"&amp;Sheet1!E4&amp;"_"&amp;Sheet1!F4</f>
        <v>_Passenger_3</v>
      </c>
      <c r="D4" t="str">
        <f t="shared" si="0"/>
        <v>string(STR_NAME_Passenger_3)</v>
      </c>
      <c r="E4" t="s">
        <v>1</v>
      </c>
      <c r="F4" t="str">
        <f>"date("&amp;Sheet1!G4&amp;", 01, 01)"</f>
        <v>date(1982, 01, 01)</v>
      </c>
      <c r="G4">
        <f>Sheet1!H4</f>
        <v>20</v>
      </c>
      <c r="H4">
        <f>Sheet1!I4</f>
        <v>45</v>
      </c>
      <c r="I4">
        <v>0</v>
      </c>
      <c r="J4">
        <f>Sheet1!J4</f>
        <v>20</v>
      </c>
      <c r="K4">
        <f>ROUND(Sheet1!K4/Sheet3!$B$1, 0)</f>
        <v>114</v>
      </c>
      <c r="L4">
        <f>ROUND(Sheet1!L4/Sheet3!$E$1, 0)</f>
        <v>151</v>
      </c>
      <c r="M4" t="s">
        <v>49</v>
      </c>
      <c r="N4" t="str">
        <f>Sheet1!M4&amp;" km/h"</f>
        <v>66 km/h</v>
      </c>
      <c r="O4" s="1">
        <f>Sheet1!N4</f>
        <v>27</v>
      </c>
      <c r="P4" s="1">
        <f>Sheet1!O4</f>
        <v>3</v>
      </c>
      <c r="Q4">
        <v>0</v>
      </c>
      <c r="R4" t="s">
        <v>70</v>
      </c>
      <c r="S4" t="s">
        <v>51</v>
      </c>
      <c r="T4">
        <f>Sheet1!P4</f>
        <v>1255</v>
      </c>
      <c r="U4">
        <f>Sheet1!Q4</f>
        <v>37</v>
      </c>
      <c r="V4">
        <v>0.4</v>
      </c>
      <c r="W4" s="2">
        <f>6/Sheet1!M4</f>
        <v>9.0909090909090912E-2</v>
      </c>
      <c r="X4" t="s">
        <v>59</v>
      </c>
      <c r="Y4" t="s">
        <v>61</v>
      </c>
      <c r="Z4" s="1">
        <f>Sheet1!R4</f>
        <v>8</v>
      </c>
      <c r="AA4" t="s">
        <v>77</v>
      </c>
      <c r="AB4">
        <v>0</v>
      </c>
      <c r="AC4" t="s">
        <v>76</v>
      </c>
      <c r="AD4" t="s">
        <v>75</v>
      </c>
    </row>
    <row r="5" spans="1:30" x14ac:dyDescent="0.25">
      <c r="A5" t="str">
        <f>Sheet1!C5</f>
        <v>../graphics/Vehicles/PixelTool_Rovers/Rover_5_Passenger_8bpp</v>
      </c>
      <c r="B5" t="str">
        <f>Sheet1!A5&amp;" "&amp;Sheet1!B5</f>
        <v>HellasWorks Passenger Rover</v>
      </c>
      <c r="C5" t="str">
        <f>"_"&amp;Sheet1!E5&amp;"_"&amp;Sheet1!F5</f>
        <v>_Passenger_4</v>
      </c>
      <c r="D5" t="str">
        <f t="shared" si="0"/>
        <v>string(STR_NAME_Passenger_4)</v>
      </c>
      <c r="E5" t="s">
        <v>1</v>
      </c>
      <c r="F5" t="str">
        <f>"date("&amp;Sheet1!G5&amp;", 01, 01)"</f>
        <v>date(1999, 01, 01)</v>
      </c>
      <c r="G5">
        <f>Sheet1!H5</f>
        <v>20</v>
      </c>
      <c r="H5">
        <f>Sheet1!I5</f>
        <v>45</v>
      </c>
      <c r="I5">
        <v>0</v>
      </c>
      <c r="J5">
        <f>Sheet1!J5</f>
        <v>20</v>
      </c>
      <c r="K5">
        <f>ROUND(Sheet1!K5/Sheet3!$B$1, 0)</f>
        <v>120</v>
      </c>
      <c r="L5">
        <f>ROUND(Sheet1!L5/Sheet3!$E$1, 0)</f>
        <v>198</v>
      </c>
      <c r="M5" t="s">
        <v>49</v>
      </c>
      <c r="N5" t="str">
        <f>Sheet1!M5&amp;" km/h"</f>
        <v>84 km/h</v>
      </c>
      <c r="O5" s="1">
        <f>Sheet1!N5</f>
        <v>30</v>
      </c>
      <c r="P5" s="1">
        <f>Sheet1!O5</f>
        <v>3</v>
      </c>
      <c r="Q5">
        <v>0</v>
      </c>
      <c r="R5" t="s">
        <v>70</v>
      </c>
      <c r="S5" t="s">
        <v>51</v>
      </c>
      <c r="T5">
        <f>Sheet1!P5</f>
        <v>1406</v>
      </c>
      <c r="U5">
        <f>Sheet1!Q5</f>
        <v>42</v>
      </c>
      <c r="V5">
        <v>0.4</v>
      </c>
      <c r="W5" s="2">
        <f>6/Sheet1!M5</f>
        <v>7.1428571428571425E-2</v>
      </c>
      <c r="X5" t="s">
        <v>59</v>
      </c>
      <c r="Y5" t="s">
        <v>61</v>
      </c>
      <c r="Z5" s="1">
        <f>Sheet1!R5</f>
        <v>8</v>
      </c>
      <c r="AA5" t="s">
        <v>77</v>
      </c>
      <c r="AB5">
        <v>0</v>
      </c>
      <c r="AC5" t="s">
        <v>76</v>
      </c>
      <c r="AD5" t="s">
        <v>75</v>
      </c>
    </row>
    <row r="6" spans="1:30" x14ac:dyDescent="0.25">
      <c r="A6" t="str">
        <f>Sheet1!C6</f>
        <v>../graphics/Vehicles/PixelTool_Rovers/Rover_3_Passenger_8bpp</v>
      </c>
      <c r="B6" t="str">
        <f>Sheet1!A6&amp;" "&amp;Sheet1!B6</f>
        <v>Argyre Coop Passenger Rover</v>
      </c>
      <c r="C6" t="str">
        <f>"_"&amp;Sheet1!E6&amp;"_"&amp;Sheet1!F6</f>
        <v>_Passenger_5</v>
      </c>
      <c r="D6" t="str">
        <f t="shared" si="0"/>
        <v>string(STR_NAME_Passenger_5)</v>
      </c>
      <c r="E6" t="s">
        <v>1</v>
      </c>
      <c r="F6" t="str">
        <f>"date("&amp;Sheet1!G6&amp;", 01, 01)"</f>
        <v>date(2023, 01, 01)</v>
      </c>
      <c r="G6">
        <f>Sheet1!H6</f>
        <v>20</v>
      </c>
      <c r="H6">
        <f>Sheet1!I6</f>
        <v>45</v>
      </c>
      <c r="I6">
        <v>0</v>
      </c>
      <c r="J6">
        <f>Sheet1!J6</f>
        <v>20</v>
      </c>
      <c r="K6">
        <f>ROUND(Sheet1!K6/Sheet3!$B$1, 0)</f>
        <v>121</v>
      </c>
      <c r="L6">
        <f>ROUND(Sheet1!L6/Sheet3!$E$1, 0)</f>
        <v>209</v>
      </c>
      <c r="M6" t="s">
        <v>49</v>
      </c>
      <c r="N6" t="str">
        <f>Sheet1!M6&amp;" km/h"</f>
        <v>102 km/h</v>
      </c>
      <c r="O6" s="1">
        <f>Sheet1!N6</f>
        <v>33</v>
      </c>
      <c r="P6" s="1">
        <f>Sheet1!O6</f>
        <v>3</v>
      </c>
      <c r="Q6">
        <v>0</v>
      </c>
      <c r="R6" t="s">
        <v>70</v>
      </c>
      <c r="S6" t="s">
        <v>51</v>
      </c>
      <c r="T6">
        <f>Sheet1!P6</f>
        <v>1611</v>
      </c>
      <c r="U6">
        <f>Sheet1!Q6</f>
        <v>48</v>
      </c>
      <c r="V6">
        <v>0.4</v>
      </c>
      <c r="W6" s="2">
        <f>6/Sheet1!M6</f>
        <v>5.8823529411764705E-2</v>
      </c>
      <c r="X6" t="s">
        <v>59</v>
      </c>
      <c r="Y6" t="s">
        <v>61</v>
      </c>
      <c r="Z6" s="1">
        <f>Sheet1!R6</f>
        <v>8</v>
      </c>
      <c r="AA6" t="s">
        <v>77</v>
      </c>
      <c r="AB6">
        <v>0</v>
      </c>
      <c r="AC6" t="s">
        <v>76</v>
      </c>
      <c r="AD6" t="s">
        <v>75</v>
      </c>
    </row>
    <row r="7" spans="1:30" x14ac:dyDescent="0.25">
      <c r="A7" t="str">
        <f>Sheet1!C7</f>
        <v>../graphics/Vehicles/PixelTool_Rovers/Rover_4_PressurisedCargo_8bpp</v>
      </c>
      <c r="B7" t="str">
        <f>Sheet1!A7&amp;" "&amp;Sheet1!B7</f>
        <v>Turnkey Cargo Rover (pressurised)</v>
      </c>
      <c r="C7" t="str">
        <f>"_"&amp;Sheet1!E7&amp;"_"&amp;Sheet1!F7</f>
        <v>_PressurisedCargo_1</v>
      </c>
      <c r="D7" t="str">
        <f t="shared" si="0"/>
        <v>string(STR_NAME_PressurisedCargo_1)</v>
      </c>
      <c r="E7" t="s">
        <v>1</v>
      </c>
      <c r="F7" t="str">
        <f>"date("&amp;Sheet1!G7&amp;", 01, 01)"</f>
        <v>date(1943, 01, 01)</v>
      </c>
      <c r="G7">
        <f>Sheet1!H7</f>
        <v>20</v>
      </c>
      <c r="H7">
        <f>Sheet1!I7</f>
        <v>45</v>
      </c>
      <c r="I7">
        <v>0</v>
      </c>
      <c r="J7">
        <f>Sheet1!J7</f>
        <v>20</v>
      </c>
      <c r="K7">
        <f>ROUND(Sheet1!K7/Sheet3!$B$1, 0)</f>
        <v>106</v>
      </c>
      <c r="L7">
        <f>ROUND(Sheet1!L7/Sheet3!$E$1, 0)</f>
        <v>99</v>
      </c>
      <c r="M7" t="s">
        <v>49</v>
      </c>
      <c r="N7" t="str">
        <f>Sheet1!M7&amp;" km/h"</f>
        <v>32 km/h</v>
      </c>
      <c r="O7" s="1">
        <f>Sheet1!N7</f>
        <v>18</v>
      </c>
      <c r="P7" s="1">
        <f>Sheet1!O7</f>
        <v>3</v>
      </c>
      <c r="Q7">
        <v>0</v>
      </c>
      <c r="R7" t="s">
        <v>70</v>
      </c>
      <c r="S7" t="s">
        <v>51</v>
      </c>
      <c r="T7">
        <f>Sheet1!P7</f>
        <v>973</v>
      </c>
      <c r="U7">
        <f>Sheet1!Q7</f>
        <v>26</v>
      </c>
      <c r="V7">
        <v>0.4</v>
      </c>
      <c r="W7" s="2">
        <f>6/Sheet1!M7</f>
        <v>0.1875</v>
      </c>
      <c r="X7" t="s">
        <v>59</v>
      </c>
      <c r="Y7" t="s">
        <v>61</v>
      </c>
      <c r="Z7" s="1">
        <f>Sheet1!R7</f>
        <v>8</v>
      </c>
      <c r="AA7" t="s">
        <v>78</v>
      </c>
      <c r="AB7" t="s">
        <v>79</v>
      </c>
      <c r="AC7" t="s">
        <v>80</v>
      </c>
      <c r="AD7" t="s">
        <v>75</v>
      </c>
    </row>
    <row r="8" spans="1:30" x14ac:dyDescent="0.25">
      <c r="A8" t="str">
        <f>Sheet1!C8</f>
        <v>../graphics/Vehicles/PixelTool_Rovers/Rover_1_PressurisedCargo_8bpp</v>
      </c>
      <c r="B8" t="str">
        <f>Sheet1!A8&amp;" "&amp;Sheet1!B8</f>
        <v>Grundingworth Cargo Rover (pressurised)</v>
      </c>
      <c r="C8" t="str">
        <f>"_"&amp;Sheet1!E8&amp;"_"&amp;Sheet1!F8</f>
        <v>_PressurisedCargo_2</v>
      </c>
      <c r="D8" t="str">
        <f t="shared" si="0"/>
        <v>string(STR_NAME_PressurisedCargo_2)</v>
      </c>
      <c r="E8" t="s">
        <v>1</v>
      </c>
      <c r="F8" t="str">
        <f>"date("&amp;Sheet1!G8&amp;", 01, 01)"</f>
        <v>date(1960, 01, 01)</v>
      </c>
      <c r="G8">
        <f>Sheet1!H8</f>
        <v>20</v>
      </c>
      <c r="H8">
        <f>Sheet1!I8</f>
        <v>45</v>
      </c>
      <c r="I8">
        <v>0</v>
      </c>
      <c r="J8">
        <f>Sheet1!J8</f>
        <v>20</v>
      </c>
      <c r="K8">
        <f>ROUND(Sheet1!K8/Sheet3!$B$1, 0)</f>
        <v>107</v>
      </c>
      <c r="L8">
        <f>ROUND(Sheet1!L8/Sheet3!$E$1, 0)</f>
        <v>128</v>
      </c>
      <c r="M8" t="s">
        <v>49</v>
      </c>
      <c r="N8" t="str">
        <f>Sheet1!M8&amp;" km/h"</f>
        <v>49 km/h</v>
      </c>
      <c r="O8" s="1">
        <f>Sheet1!N8</f>
        <v>21</v>
      </c>
      <c r="P8" s="1">
        <f>Sheet1!O8</f>
        <v>3</v>
      </c>
      <c r="Q8">
        <v>0</v>
      </c>
      <c r="R8" t="s">
        <v>70</v>
      </c>
      <c r="S8" t="s">
        <v>51</v>
      </c>
      <c r="T8">
        <f>Sheet1!P8</f>
        <v>1173</v>
      </c>
      <c r="U8">
        <f>Sheet1!Q8</f>
        <v>30</v>
      </c>
      <c r="V8">
        <v>0.4</v>
      </c>
      <c r="W8" s="2">
        <f>6/Sheet1!M8</f>
        <v>0.12244897959183673</v>
      </c>
      <c r="X8" t="s">
        <v>59</v>
      </c>
      <c r="Y8" t="s">
        <v>61</v>
      </c>
      <c r="Z8" s="1">
        <f>Sheet1!R8</f>
        <v>8</v>
      </c>
      <c r="AA8" t="s">
        <v>78</v>
      </c>
      <c r="AB8" t="s">
        <v>79</v>
      </c>
      <c r="AC8" t="s">
        <v>80</v>
      </c>
      <c r="AD8" t="s">
        <v>75</v>
      </c>
    </row>
    <row r="9" spans="1:30" x14ac:dyDescent="0.25">
      <c r="A9" t="str">
        <f>Sheet1!C9</f>
        <v>../graphics/Vehicles/PixelTool_Rovers/Rover_2_PressurisedCargo_8bpp</v>
      </c>
      <c r="B9" t="str">
        <f>Sheet1!A9&amp;" "&amp;Sheet1!B9</f>
        <v>Aclid. Eng. Cargo Rover (pressurised)</v>
      </c>
      <c r="C9" t="str">
        <f>"_"&amp;Sheet1!E9&amp;"_"&amp;Sheet1!F9</f>
        <v>_PressurisedCargo_3</v>
      </c>
      <c r="D9" t="str">
        <f t="shared" si="0"/>
        <v>string(STR_NAME_PressurisedCargo_3)</v>
      </c>
      <c r="E9" t="s">
        <v>1</v>
      </c>
      <c r="F9" t="str">
        <f>"date("&amp;Sheet1!G9&amp;", 01, 01)"</f>
        <v>date(1984, 01, 01)</v>
      </c>
      <c r="G9">
        <f>Sheet1!H9</f>
        <v>20</v>
      </c>
      <c r="H9">
        <f>Sheet1!I9</f>
        <v>45</v>
      </c>
      <c r="I9">
        <v>0</v>
      </c>
      <c r="J9">
        <f>Sheet1!J9</f>
        <v>20</v>
      </c>
      <c r="K9">
        <f>ROUND(Sheet1!K9/Sheet3!$B$1, 0)</f>
        <v>113</v>
      </c>
      <c r="L9">
        <f>ROUND(Sheet1!L9/Sheet3!$E$1, 0)</f>
        <v>147</v>
      </c>
      <c r="M9" t="s">
        <v>49</v>
      </c>
      <c r="N9" t="str">
        <f>Sheet1!M9&amp;" km/h"</f>
        <v>54 km/h</v>
      </c>
      <c r="O9" s="1">
        <f>Sheet1!N9</f>
        <v>24</v>
      </c>
      <c r="P9" s="1">
        <f>Sheet1!O9</f>
        <v>3</v>
      </c>
      <c r="Q9">
        <v>0</v>
      </c>
      <c r="R9" t="s">
        <v>70</v>
      </c>
      <c r="S9" t="s">
        <v>51</v>
      </c>
      <c r="T9">
        <f>Sheet1!P9</f>
        <v>1296</v>
      </c>
      <c r="U9">
        <f>Sheet1!Q9</f>
        <v>40</v>
      </c>
      <c r="V9">
        <v>0.4</v>
      </c>
      <c r="W9" s="2">
        <f>6/Sheet1!M9</f>
        <v>0.1111111111111111</v>
      </c>
      <c r="X9" t="s">
        <v>59</v>
      </c>
      <c r="Y9" t="s">
        <v>61</v>
      </c>
      <c r="Z9" s="1">
        <f>Sheet1!R9</f>
        <v>8</v>
      </c>
      <c r="AA9" t="s">
        <v>78</v>
      </c>
      <c r="AB9" t="s">
        <v>79</v>
      </c>
      <c r="AC9" t="s">
        <v>80</v>
      </c>
      <c r="AD9" t="s">
        <v>75</v>
      </c>
    </row>
    <row r="10" spans="1:30" x14ac:dyDescent="0.25">
      <c r="A10" t="str">
        <f>Sheet1!C10</f>
        <v>../graphics/Vehicles/PixelTool_Rovers/Rover_5_PressurisedCargo_8bpp</v>
      </c>
      <c r="B10" t="str">
        <f>Sheet1!A10&amp;" "&amp;Sheet1!B10</f>
        <v>HellasWorks Cargo Rover (pressurised)</v>
      </c>
      <c r="C10" t="str">
        <f>"_"&amp;Sheet1!E10&amp;"_"&amp;Sheet1!F10</f>
        <v>_PressurisedCargo_4</v>
      </c>
      <c r="D10" t="str">
        <f t="shared" si="0"/>
        <v>string(STR_NAME_PressurisedCargo_4)</v>
      </c>
      <c r="E10" t="s">
        <v>1</v>
      </c>
      <c r="F10" t="str">
        <f>"date("&amp;Sheet1!G10&amp;", 01, 01)"</f>
        <v>date(2001, 01, 01)</v>
      </c>
      <c r="G10">
        <f>Sheet1!H10</f>
        <v>20</v>
      </c>
      <c r="H10">
        <f>Sheet1!I10</f>
        <v>45</v>
      </c>
      <c r="I10">
        <v>0</v>
      </c>
      <c r="J10">
        <f>Sheet1!J10</f>
        <v>20</v>
      </c>
      <c r="K10">
        <f>ROUND(Sheet1!K10/Sheet3!$B$1, 0)</f>
        <v>115</v>
      </c>
      <c r="L10">
        <f>ROUND(Sheet1!L10/Sheet3!$E$1, 0)</f>
        <v>191</v>
      </c>
      <c r="M10" t="s">
        <v>49</v>
      </c>
      <c r="N10" t="str">
        <f>Sheet1!M10&amp;" km/h"</f>
        <v>63 km/h</v>
      </c>
      <c r="O10" s="1">
        <f>Sheet1!N10</f>
        <v>27</v>
      </c>
      <c r="P10" s="1">
        <f>Sheet1!O10</f>
        <v>3</v>
      </c>
      <c r="Q10">
        <v>0</v>
      </c>
      <c r="R10" t="s">
        <v>70</v>
      </c>
      <c r="S10" t="s">
        <v>51</v>
      </c>
      <c r="T10">
        <f>Sheet1!P10</f>
        <v>1447</v>
      </c>
      <c r="U10">
        <f>Sheet1!Q10</f>
        <v>43</v>
      </c>
      <c r="V10">
        <v>0.4</v>
      </c>
      <c r="W10" s="2">
        <f>6/Sheet1!M10</f>
        <v>9.5238095238095233E-2</v>
      </c>
      <c r="X10" t="s">
        <v>59</v>
      </c>
      <c r="Y10" t="s">
        <v>61</v>
      </c>
      <c r="Z10" s="1">
        <f>Sheet1!R10</f>
        <v>8</v>
      </c>
      <c r="AA10" t="s">
        <v>78</v>
      </c>
      <c r="AB10" t="s">
        <v>79</v>
      </c>
      <c r="AC10" t="s">
        <v>80</v>
      </c>
      <c r="AD10" t="s">
        <v>75</v>
      </c>
    </row>
    <row r="11" spans="1:30" x14ac:dyDescent="0.25">
      <c r="A11" t="str">
        <f>Sheet1!C11</f>
        <v>../graphics/Vehicles/PixelTool_Rovers/Rover_3_PressurisedCargo_8bpp</v>
      </c>
      <c r="B11" t="str">
        <f>Sheet1!A11&amp;" "&amp;Sheet1!B11</f>
        <v>Grundingworth Cargo Rover (pressurised)</v>
      </c>
      <c r="C11" t="str">
        <f>"_"&amp;Sheet1!E11&amp;"_"&amp;Sheet1!F11</f>
        <v>_PressurisedCargo_5</v>
      </c>
      <c r="D11" t="str">
        <f t="shared" si="0"/>
        <v>string(STR_NAME_PressurisedCargo_5)</v>
      </c>
      <c r="E11" t="s">
        <v>1</v>
      </c>
      <c r="F11" t="str">
        <f>"date("&amp;Sheet1!G11&amp;", 01, 01)"</f>
        <v>date(2021, 01, 01)</v>
      </c>
      <c r="G11">
        <f>Sheet1!H11</f>
        <v>20</v>
      </c>
      <c r="H11">
        <f>Sheet1!I11</f>
        <v>45</v>
      </c>
      <c r="I11">
        <v>0</v>
      </c>
      <c r="J11">
        <f>Sheet1!J11</f>
        <v>20</v>
      </c>
      <c r="K11">
        <f>ROUND(Sheet1!K11/Sheet3!$B$1, 0)</f>
        <v>116</v>
      </c>
      <c r="L11">
        <f>ROUND(Sheet1!L11/Sheet3!$E$1, 0)</f>
        <v>207</v>
      </c>
      <c r="M11" t="s">
        <v>49</v>
      </c>
      <c r="N11" t="str">
        <f>Sheet1!M11&amp;" km/h"</f>
        <v>78 km/h</v>
      </c>
      <c r="O11" s="1">
        <f>Sheet1!N11</f>
        <v>30</v>
      </c>
      <c r="P11" s="1">
        <f>Sheet1!O11</f>
        <v>3</v>
      </c>
      <c r="Q11">
        <v>0</v>
      </c>
      <c r="R11" t="s">
        <v>70</v>
      </c>
      <c r="S11" t="s">
        <v>51</v>
      </c>
      <c r="T11">
        <f>Sheet1!P11</f>
        <v>1614</v>
      </c>
      <c r="U11">
        <f>Sheet1!Q11</f>
        <v>45</v>
      </c>
      <c r="V11">
        <v>0.4</v>
      </c>
      <c r="W11" s="2">
        <f>6/Sheet1!M11</f>
        <v>7.6923076923076927E-2</v>
      </c>
      <c r="X11" t="s">
        <v>59</v>
      </c>
      <c r="Y11" t="s">
        <v>61</v>
      </c>
      <c r="Z11" s="1">
        <f>Sheet1!R11</f>
        <v>8</v>
      </c>
      <c r="AA11" t="s">
        <v>78</v>
      </c>
      <c r="AB11" t="s">
        <v>79</v>
      </c>
      <c r="AC11" t="s">
        <v>80</v>
      </c>
      <c r="AD11" t="s">
        <v>75</v>
      </c>
    </row>
    <row r="12" spans="1:30" x14ac:dyDescent="0.25">
      <c r="A12" t="str">
        <f>Sheet1!C12</f>
        <v>../graphics/Vehicles/PixelTool_Rovers/Rover_4_Cargo_8bpp</v>
      </c>
      <c r="B12" t="str">
        <f>Sheet1!A12&amp;" "&amp;Sheet1!B12</f>
        <v>Argyre Coop Cargo Rover</v>
      </c>
      <c r="C12" t="str">
        <f>"_"&amp;Sheet1!E12&amp;"_"&amp;Sheet1!F12</f>
        <v>_Cargo_1</v>
      </c>
      <c r="D12" t="str">
        <f t="shared" si="0"/>
        <v>string(STR_NAME_Cargo_1)</v>
      </c>
      <c r="E12" t="s">
        <v>1</v>
      </c>
      <c r="F12" t="str">
        <f>"date("&amp;Sheet1!G12&amp;", 01, 01)"</f>
        <v>date(1940, 01, 01)</v>
      </c>
      <c r="G12">
        <f>Sheet1!H12</f>
        <v>22</v>
      </c>
      <c r="H12">
        <f>Sheet1!I12</f>
        <v>45</v>
      </c>
      <c r="I12">
        <v>0</v>
      </c>
      <c r="J12">
        <f>Sheet1!J12</f>
        <v>20</v>
      </c>
      <c r="K12">
        <f>ROUND(Sheet1!K12/Sheet3!$B$1, 0)</f>
        <v>97</v>
      </c>
      <c r="L12">
        <f>ROUND(Sheet1!L12/Sheet3!$E$1, 0)</f>
        <v>72</v>
      </c>
      <c r="M12" t="s">
        <v>49</v>
      </c>
      <c r="N12" t="str">
        <f>Sheet1!M12&amp;" km/h"</f>
        <v>32 km/h</v>
      </c>
      <c r="O12" s="1">
        <f>Sheet1!N12</f>
        <v>21</v>
      </c>
      <c r="P12" s="1">
        <f>Sheet1!O12</f>
        <v>5</v>
      </c>
      <c r="Q12">
        <v>0</v>
      </c>
      <c r="R12" t="s">
        <v>70</v>
      </c>
      <c r="S12" t="s">
        <v>51</v>
      </c>
      <c r="T12">
        <f>Sheet1!P12</f>
        <v>1022</v>
      </c>
      <c r="U12">
        <f>Sheet1!Q12</f>
        <v>29</v>
      </c>
      <c r="V12">
        <v>0.4</v>
      </c>
      <c r="W12" s="2">
        <f>6/Sheet1!M12</f>
        <v>0.1875</v>
      </c>
      <c r="X12" t="s">
        <v>59</v>
      </c>
      <c r="Y12" t="s">
        <v>61</v>
      </c>
      <c r="Z12" s="1">
        <f>Sheet1!R12</f>
        <v>8</v>
      </c>
      <c r="AA12" t="s">
        <v>78</v>
      </c>
      <c r="AB12" t="s">
        <v>81</v>
      </c>
      <c r="AC12" t="s">
        <v>82</v>
      </c>
      <c r="AD12" t="s">
        <v>75</v>
      </c>
    </row>
    <row r="13" spans="1:30" x14ac:dyDescent="0.25">
      <c r="A13" t="str">
        <f>Sheet1!C13</f>
        <v>../graphics/Vehicles/PixelTool_Rovers/Rover_1_Cargo_8bpp</v>
      </c>
      <c r="B13" t="str">
        <f>Sheet1!A13&amp;" "&amp;Sheet1!B13</f>
        <v>Aclid. Eng. Cargo Rover</v>
      </c>
      <c r="C13" t="str">
        <f>"_"&amp;Sheet1!E13&amp;"_"&amp;Sheet1!F13</f>
        <v>_Cargo_2</v>
      </c>
      <c r="D13" t="str">
        <f t="shared" si="0"/>
        <v>string(STR_NAME_Cargo_2)</v>
      </c>
      <c r="E13" t="s">
        <v>1</v>
      </c>
      <c r="F13" t="str">
        <f>"date("&amp;Sheet1!G13&amp;", 01, 01)"</f>
        <v>date(1964, 01, 01)</v>
      </c>
      <c r="G13">
        <f>Sheet1!H13</f>
        <v>22</v>
      </c>
      <c r="H13">
        <f>Sheet1!I13</f>
        <v>45</v>
      </c>
      <c r="I13">
        <v>0</v>
      </c>
      <c r="J13">
        <f>Sheet1!J13</f>
        <v>20</v>
      </c>
      <c r="K13">
        <f>ROUND(Sheet1!K13/Sheet3!$B$1, 0)</f>
        <v>101</v>
      </c>
      <c r="L13">
        <f>ROUND(Sheet1!L13/Sheet3!$E$1, 0)</f>
        <v>102</v>
      </c>
      <c r="M13" t="s">
        <v>49</v>
      </c>
      <c r="N13" t="str">
        <f>Sheet1!M13&amp;" km/h"</f>
        <v>49 km/h</v>
      </c>
      <c r="O13" s="1">
        <f>Sheet1!N13</f>
        <v>24</v>
      </c>
      <c r="P13" s="1">
        <f>Sheet1!O13</f>
        <v>5</v>
      </c>
      <c r="Q13">
        <v>0</v>
      </c>
      <c r="R13" t="s">
        <v>70</v>
      </c>
      <c r="S13" t="s">
        <v>51</v>
      </c>
      <c r="T13">
        <f>Sheet1!P13</f>
        <v>1152</v>
      </c>
      <c r="U13">
        <f>Sheet1!Q13</f>
        <v>33</v>
      </c>
      <c r="V13">
        <v>0.4</v>
      </c>
      <c r="W13" s="2">
        <f>6/Sheet1!M13</f>
        <v>0.12244897959183673</v>
      </c>
      <c r="X13" t="s">
        <v>59</v>
      </c>
      <c r="Y13" t="s">
        <v>61</v>
      </c>
      <c r="Z13" s="1">
        <f>Sheet1!R13</f>
        <v>8</v>
      </c>
      <c r="AA13" t="s">
        <v>78</v>
      </c>
      <c r="AB13" t="s">
        <v>81</v>
      </c>
      <c r="AC13" t="s">
        <v>82</v>
      </c>
      <c r="AD13" t="s">
        <v>75</v>
      </c>
    </row>
    <row r="14" spans="1:30" x14ac:dyDescent="0.25">
      <c r="A14" t="str">
        <f>Sheet1!C14</f>
        <v>../graphics/Vehicles/PixelTool_Rovers/Rover_2_Cargo_8bpp</v>
      </c>
      <c r="B14" t="str">
        <f>Sheet1!A14&amp;" "&amp;Sheet1!B14</f>
        <v>Turnkey Cargo Rover</v>
      </c>
      <c r="C14" t="str">
        <f>"_"&amp;Sheet1!E14&amp;"_"&amp;Sheet1!F14</f>
        <v>_Cargo_3</v>
      </c>
      <c r="D14" t="str">
        <f t="shared" si="0"/>
        <v>string(STR_NAME_Cargo_3)</v>
      </c>
      <c r="E14" t="s">
        <v>1</v>
      </c>
      <c r="F14" t="str">
        <f>"date("&amp;Sheet1!G14&amp;", 01, 01)"</f>
        <v>date(1984, 01, 01)</v>
      </c>
      <c r="G14">
        <f>Sheet1!H14</f>
        <v>22</v>
      </c>
      <c r="H14">
        <f>Sheet1!I14</f>
        <v>45</v>
      </c>
      <c r="I14">
        <v>0</v>
      </c>
      <c r="J14">
        <f>Sheet1!J14</f>
        <v>20</v>
      </c>
      <c r="K14">
        <f>ROUND(Sheet1!K14/Sheet3!$B$1, 0)</f>
        <v>106</v>
      </c>
      <c r="L14">
        <f>ROUND(Sheet1!L14/Sheet3!$E$1, 0)</f>
        <v>120</v>
      </c>
      <c r="M14" t="s">
        <v>49</v>
      </c>
      <c r="N14" t="str">
        <f>Sheet1!M14&amp;" km/h"</f>
        <v>54 km/h</v>
      </c>
      <c r="O14" s="1">
        <f>Sheet1!N14</f>
        <v>27</v>
      </c>
      <c r="P14" s="1">
        <f>Sheet1!O14</f>
        <v>5</v>
      </c>
      <c r="Q14">
        <v>0</v>
      </c>
      <c r="R14" t="s">
        <v>70</v>
      </c>
      <c r="S14" t="s">
        <v>51</v>
      </c>
      <c r="T14">
        <f>Sheet1!P14</f>
        <v>1316</v>
      </c>
      <c r="U14">
        <f>Sheet1!Q14</f>
        <v>36</v>
      </c>
      <c r="V14">
        <v>0.4</v>
      </c>
      <c r="W14" s="2">
        <f>6/Sheet1!M14</f>
        <v>0.1111111111111111</v>
      </c>
      <c r="X14" t="s">
        <v>59</v>
      </c>
      <c r="Y14" t="s">
        <v>61</v>
      </c>
      <c r="Z14" s="1">
        <f>Sheet1!R14</f>
        <v>8</v>
      </c>
      <c r="AA14" t="s">
        <v>78</v>
      </c>
      <c r="AB14" t="s">
        <v>81</v>
      </c>
      <c r="AC14" t="s">
        <v>82</v>
      </c>
      <c r="AD14" t="s">
        <v>75</v>
      </c>
    </row>
    <row r="15" spans="1:30" x14ac:dyDescent="0.25">
      <c r="A15" t="str">
        <f>Sheet1!C15</f>
        <v>../graphics/Vehicles/PixelTool_Rovers/Rover_5_Cargo_8bpp</v>
      </c>
      <c r="B15" t="str">
        <f>Sheet1!A15&amp;" "&amp;Sheet1!B15</f>
        <v>TKD Cargo Rover</v>
      </c>
      <c r="C15" t="str">
        <f>"_"&amp;Sheet1!E15&amp;"_"&amp;Sheet1!F15</f>
        <v>_Cargo_4</v>
      </c>
      <c r="D15" t="str">
        <f t="shared" si="0"/>
        <v>string(STR_NAME_Cargo_4)</v>
      </c>
      <c r="E15" t="s">
        <v>1</v>
      </c>
      <c r="F15" t="str">
        <f>"date("&amp;Sheet1!G15&amp;", 01, 01)"</f>
        <v>date(1995, 01, 01)</v>
      </c>
      <c r="G15">
        <f>Sheet1!H15</f>
        <v>22</v>
      </c>
      <c r="H15">
        <f>Sheet1!I15</f>
        <v>45</v>
      </c>
      <c r="I15">
        <v>0</v>
      </c>
      <c r="J15">
        <f>Sheet1!J15</f>
        <v>20</v>
      </c>
      <c r="K15">
        <f>ROUND(Sheet1!K15/Sheet3!$B$1, 0)</f>
        <v>106</v>
      </c>
      <c r="L15">
        <f>ROUND(Sheet1!L15/Sheet3!$E$1, 0)</f>
        <v>149</v>
      </c>
      <c r="M15" t="s">
        <v>49</v>
      </c>
      <c r="N15" t="str">
        <f>Sheet1!M15&amp;" km/h"</f>
        <v>63 km/h</v>
      </c>
      <c r="O15" s="1">
        <f>Sheet1!N15</f>
        <v>30</v>
      </c>
      <c r="P15" s="1">
        <f>Sheet1!O15</f>
        <v>5</v>
      </c>
      <c r="Q15">
        <v>0</v>
      </c>
      <c r="R15" t="s">
        <v>70</v>
      </c>
      <c r="S15" t="s">
        <v>51</v>
      </c>
      <c r="T15">
        <f>Sheet1!P15</f>
        <v>1418</v>
      </c>
      <c r="U15">
        <f>Sheet1!Q15</f>
        <v>41</v>
      </c>
      <c r="V15">
        <v>0.4</v>
      </c>
      <c r="W15" s="2">
        <f>6/Sheet1!M15</f>
        <v>9.5238095238095233E-2</v>
      </c>
      <c r="X15" t="s">
        <v>59</v>
      </c>
      <c r="Y15" t="s">
        <v>61</v>
      </c>
      <c r="Z15" s="1">
        <f>Sheet1!R15</f>
        <v>8</v>
      </c>
      <c r="AA15" t="s">
        <v>78</v>
      </c>
      <c r="AB15" t="s">
        <v>81</v>
      </c>
      <c r="AC15" t="s">
        <v>82</v>
      </c>
      <c r="AD15" t="s">
        <v>75</v>
      </c>
    </row>
    <row r="16" spans="1:30" x14ac:dyDescent="0.25">
      <c r="A16" t="str">
        <f>Sheet1!C16</f>
        <v>../graphics/Vehicles/PixelTool_Rovers/Rover_3_Cargo_8bpp</v>
      </c>
      <c r="B16" t="str">
        <f>Sheet1!A16&amp;" "&amp;Sheet1!B16</f>
        <v>Aclid. Eng. Cargo Rover</v>
      </c>
      <c r="C16" t="str">
        <f>"_"&amp;Sheet1!E16&amp;"_"&amp;Sheet1!F16</f>
        <v>_Cargo_5</v>
      </c>
      <c r="D16" t="str">
        <f t="shared" si="0"/>
        <v>string(STR_NAME_Cargo_5)</v>
      </c>
      <c r="E16" t="s">
        <v>1</v>
      </c>
      <c r="F16" t="str">
        <f>"date("&amp;Sheet1!G16&amp;", 01, 01)"</f>
        <v>date(2022, 01, 01)</v>
      </c>
      <c r="G16">
        <f>Sheet1!H16</f>
        <v>22</v>
      </c>
      <c r="H16">
        <f>Sheet1!I16</f>
        <v>45</v>
      </c>
      <c r="I16">
        <v>0</v>
      </c>
      <c r="J16">
        <f>Sheet1!J16</f>
        <v>20</v>
      </c>
      <c r="K16">
        <f>ROUND(Sheet1!K16/Sheet3!$B$1, 0)</f>
        <v>114</v>
      </c>
      <c r="L16">
        <f>ROUND(Sheet1!L16/Sheet3!$E$1, 0)</f>
        <v>169</v>
      </c>
      <c r="M16" t="s">
        <v>49</v>
      </c>
      <c r="N16" t="str">
        <f>Sheet1!M16&amp;" km/h"</f>
        <v>78 km/h</v>
      </c>
      <c r="O16" s="1">
        <f>Sheet1!N16</f>
        <v>33</v>
      </c>
      <c r="P16" s="1">
        <f>Sheet1!O16</f>
        <v>5</v>
      </c>
      <c r="Q16">
        <v>0</v>
      </c>
      <c r="R16" t="s">
        <v>70</v>
      </c>
      <c r="S16" t="s">
        <v>51</v>
      </c>
      <c r="T16">
        <f>Sheet1!P16</f>
        <v>1569</v>
      </c>
      <c r="U16">
        <f>Sheet1!Q16</f>
        <v>47</v>
      </c>
      <c r="V16">
        <v>0.4</v>
      </c>
      <c r="W16" s="2">
        <f>6/Sheet1!M16</f>
        <v>7.6923076923076927E-2</v>
      </c>
      <c r="X16" t="s">
        <v>59</v>
      </c>
      <c r="Y16" t="s">
        <v>61</v>
      </c>
      <c r="Z16" s="1">
        <f>Sheet1!R16</f>
        <v>8</v>
      </c>
      <c r="AA16" t="s">
        <v>78</v>
      </c>
      <c r="AB16" t="s">
        <v>81</v>
      </c>
      <c r="AC16" t="s">
        <v>82</v>
      </c>
      <c r="AD16" t="s">
        <v>75</v>
      </c>
    </row>
    <row r="17" spans="1:30" x14ac:dyDescent="0.25">
      <c r="A17" t="str">
        <f>Sheet1!C17</f>
        <v>../graphics/Vehicles/PixelTool_Rovers/Rover_4_Chemicals_8bpp</v>
      </c>
      <c r="B17" t="str">
        <f>Sheet1!A17&amp;" "&amp;Sheet1!B17</f>
        <v>Grundingworth Chemicals Tanker</v>
      </c>
      <c r="C17" t="str">
        <f>"_"&amp;Sheet1!E17&amp;"_"&amp;Sheet1!F17</f>
        <v>_Chemicals_1</v>
      </c>
      <c r="D17" t="str">
        <f t="shared" si="0"/>
        <v>string(STR_NAME_Chemicals_1)</v>
      </c>
      <c r="E17" t="s">
        <v>1</v>
      </c>
      <c r="F17" t="str">
        <f>"date("&amp;Sheet1!G17&amp;", 01, 01)"</f>
        <v>date(1935, 01, 01)</v>
      </c>
      <c r="G17">
        <f>Sheet1!H17</f>
        <v>22</v>
      </c>
      <c r="H17">
        <f>Sheet1!I17</f>
        <v>45</v>
      </c>
      <c r="I17">
        <v>0</v>
      </c>
      <c r="J17">
        <f>Sheet1!J17</f>
        <v>20</v>
      </c>
      <c r="K17">
        <f>ROUND(Sheet1!K17/Sheet3!$B$1, 0)</f>
        <v>102</v>
      </c>
      <c r="L17">
        <f>ROUND(Sheet1!L17/Sheet3!$E$1, 0)</f>
        <v>78</v>
      </c>
      <c r="M17" t="s">
        <v>49</v>
      </c>
      <c r="N17" t="str">
        <f>Sheet1!M17&amp;" km/h"</f>
        <v>32 km/h</v>
      </c>
      <c r="O17" s="1">
        <f>Sheet1!N17</f>
        <v>18</v>
      </c>
      <c r="P17" s="1">
        <f>Sheet1!O17</f>
        <v>5</v>
      </c>
      <c r="Q17">
        <v>0</v>
      </c>
      <c r="R17" t="s">
        <v>70</v>
      </c>
      <c r="S17" t="s">
        <v>51</v>
      </c>
      <c r="T17">
        <f>Sheet1!P17</f>
        <v>997</v>
      </c>
      <c r="U17">
        <f>Sheet1!Q17</f>
        <v>26</v>
      </c>
      <c r="V17">
        <v>0.4</v>
      </c>
      <c r="W17" s="2">
        <f>6/Sheet1!M17</f>
        <v>0.1875</v>
      </c>
      <c r="X17" t="s">
        <v>59</v>
      </c>
      <c r="Y17" t="s">
        <v>61</v>
      </c>
      <c r="Z17" s="1">
        <f>Sheet1!R17</f>
        <v>8</v>
      </c>
      <c r="AA17" t="s">
        <v>83</v>
      </c>
      <c r="AB17" t="s">
        <v>84</v>
      </c>
      <c r="AC17" t="s">
        <v>85</v>
      </c>
      <c r="AD17" t="s">
        <v>75</v>
      </c>
    </row>
    <row r="18" spans="1:30" x14ac:dyDescent="0.25">
      <c r="A18" t="str">
        <f>Sheet1!C18</f>
        <v>../graphics/Vehicles/PixelTool_Rovers/Rover_1_Chemicals_8bpp</v>
      </c>
      <c r="B18" t="str">
        <f>Sheet1!A18&amp;" "&amp;Sheet1!B18</f>
        <v>HellasWorks Chemicals Tanker</v>
      </c>
      <c r="C18" t="str">
        <f>"_"&amp;Sheet1!E18&amp;"_"&amp;Sheet1!F18</f>
        <v>_Chemicals_2</v>
      </c>
      <c r="D18" t="str">
        <f t="shared" si="0"/>
        <v>string(STR_NAME_Chemicals_2)</v>
      </c>
      <c r="E18" t="s">
        <v>1</v>
      </c>
      <c r="F18" t="str">
        <f>"date("&amp;Sheet1!G18&amp;", 01, 01)"</f>
        <v>date(1956, 01, 01)</v>
      </c>
      <c r="G18">
        <f>Sheet1!H18</f>
        <v>22</v>
      </c>
      <c r="H18">
        <f>Sheet1!I18</f>
        <v>45</v>
      </c>
      <c r="I18">
        <v>0</v>
      </c>
      <c r="J18">
        <f>Sheet1!J18</f>
        <v>20</v>
      </c>
      <c r="K18">
        <f>ROUND(Sheet1!K18/Sheet3!$B$1, 0)</f>
        <v>101</v>
      </c>
      <c r="L18">
        <f>ROUND(Sheet1!L18/Sheet3!$E$1, 0)</f>
        <v>110</v>
      </c>
      <c r="M18" t="s">
        <v>49</v>
      </c>
      <c r="N18" t="str">
        <f>Sheet1!M18&amp;" km/h"</f>
        <v>49 km/h</v>
      </c>
      <c r="O18" s="1">
        <f>Sheet1!N18</f>
        <v>21</v>
      </c>
      <c r="P18" s="1">
        <f>Sheet1!O18</f>
        <v>5</v>
      </c>
      <c r="Q18">
        <v>0</v>
      </c>
      <c r="R18" t="s">
        <v>70</v>
      </c>
      <c r="S18" t="s">
        <v>51</v>
      </c>
      <c r="T18">
        <f>Sheet1!P18</f>
        <v>1103</v>
      </c>
      <c r="U18">
        <f>Sheet1!Q18</f>
        <v>30</v>
      </c>
      <c r="V18">
        <v>0.4</v>
      </c>
      <c r="W18" s="2">
        <f>6/Sheet1!M18</f>
        <v>0.12244897959183673</v>
      </c>
      <c r="X18" t="s">
        <v>59</v>
      </c>
      <c r="Y18" t="s">
        <v>61</v>
      </c>
      <c r="Z18" s="1">
        <f>Sheet1!R18</f>
        <v>8</v>
      </c>
      <c r="AA18" t="s">
        <v>83</v>
      </c>
      <c r="AB18" t="s">
        <v>84</v>
      </c>
      <c r="AC18" t="s">
        <v>85</v>
      </c>
      <c r="AD18" t="s">
        <v>75</v>
      </c>
    </row>
    <row r="19" spans="1:30" x14ac:dyDescent="0.25">
      <c r="A19" t="str">
        <f>Sheet1!C19</f>
        <v>../graphics/Vehicles/PixelTool_Rovers/Rover_2_Chemicals_8bpp</v>
      </c>
      <c r="B19" t="str">
        <f>Sheet1!A19&amp;" "&amp;Sheet1!B19</f>
        <v>Turnkey Chemicals Tanker</v>
      </c>
      <c r="C19" t="str">
        <f>"_"&amp;Sheet1!E19&amp;"_"&amp;Sheet1!F19</f>
        <v>_Chemicals_3</v>
      </c>
      <c r="D19" t="str">
        <f t="shared" si="0"/>
        <v>string(STR_NAME_Chemicals_3)</v>
      </c>
      <c r="E19" t="s">
        <v>1</v>
      </c>
      <c r="F19" t="str">
        <f>"date("&amp;Sheet1!G19&amp;", 01, 01)"</f>
        <v>date(1979, 01, 01)</v>
      </c>
      <c r="G19">
        <f>Sheet1!H19</f>
        <v>22</v>
      </c>
      <c r="H19">
        <f>Sheet1!I19</f>
        <v>45</v>
      </c>
      <c r="I19">
        <v>0</v>
      </c>
      <c r="J19">
        <f>Sheet1!J19</f>
        <v>20</v>
      </c>
      <c r="K19">
        <f>ROUND(Sheet1!K19/Sheet3!$B$1, 0)</f>
        <v>103</v>
      </c>
      <c r="L19">
        <f>ROUND(Sheet1!L19/Sheet3!$E$1, 0)</f>
        <v>114</v>
      </c>
      <c r="M19" t="s">
        <v>49</v>
      </c>
      <c r="N19" t="str">
        <f>Sheet1!M19&amp;" km/h"</f>
        <v>54 km/h</v>
      </c>
      <c r="O19" s="1">
        <f>Sheet1!N19</f>
        <v>24</v>
      </c>
      <c r="P19" s="1">
        <f>Sheet1!O19</f>
        <v>5</v>
      </c>
      <c r="Q19">
        <v>0</v>
      </c>
      <c r="R19" t="s">
        <v>70</v>
      </c>
      <c r="S19" t="s">
        <v>51</v>
      </c>
      <c r="T19">
        <f>Sheet1!P19</f>
        <v>1269</v>
      </c>
      <c r="U19">
        <f>Sheet1!Q19</f>
        <v>39</v>
      </c>
      <c r="V19">
        <v>0.4</v>
      </c>
      <c r="W19" s="2">
        <f>6/Sheet1!M19</f>
        <v>0.1111111111111111</v>
      </c>
      <c r="X19" t="s">
        <v>59</v>
      </c>
      <c r="Y19" t="s">
        <v>61</v>
      </c>
      <c r="Z19" s="1">
        <f>Sheet1!R19</f>
        <v>8</v>
      </c>
      <c r="AA19" t="s">
        <v>83</v>
      </c>
      <c r="AB19" t="s">
        <v>84</v>
      </c>
      <c r="AC19" t="s">
        <v>85</v>
      </c>
      <c r="AD19" t="s">
        <v>75</v>
      </c>
    </row>
    <row r="20" spans="1:30" x14ac:dyDescent="0.25">
      <c r="A20" t="str">
        <f>Sheet1!C20</f>
        <v>../graphics/Vehicles/PixelTool_Rovers/Rover_5_Chemicals_8bpp</v>
      </c>
      <c r="B20" t="str">
        <f>Sheet1!A20&amp;" "&amp;Sheet1!B20</f>
        <v>Argyre Coop Chemicals Tanker</v>
      </c>
      <c r="C20" t="str">
        <f>"_"&amp;Sheet1!E20&amp;"_"&amp;Sheet1!F20</f>
        <v>_Chemicals_4</v>
      </c>
      <c r="D20" t="str">
        <f t="shared" si="0"/>
        <v>string(STR_NAME_Chemicals_4)</v>
      </c>
      <c r="E20" t="s">
        <v>1</v>
      </c>
      <c r="F20" t="str">
        <f>"date("&amp;Sheet1!G20&amp;", 01, 01)"</f>
        <v>date(1996, 01, 01)</v>
      </c>
      <c r="G20">
        <f>Sheet1!H20</f>
        <v>22</v>
      </c>
      <c r="H20">
        <f>Sheet1!I20</f>
        <v>45</v>
      </c>
      <c r="I20">
        <v>0</v>
      </c>
      <c r="J20">
        <f>Sheet1!J20</f>
        <v>20</v>
      </c>
      <c r="K20">
        <f>ROUND(Sheet1!K20/Sheet3!$B$1, 0)</f>
        <v>112</v>
      </c>
      <c r="L20">
        <f>ROUND(Sheet1!L20/Sheet3!$E$1, 0)</f>
        <v>154</v>
      </c>
      <c r="M20" t="s">
        <v>49</v>
      </c>
      <c r="N20" t="str">
        <f>Sheet1!M20&amp;" km/h"</f>
        <v>63 km/h</v>
      </c>
      <c r="O20" s="1">
        <f>Sheet1!N20</f>
        <v>27</v>
      </c>
      <c r="P20" s="1">
        <f>Sheet1!O20</f>
        <v>5</v>
      </c>
      <c r="Q20">
        <v>0</v>
      </c>
      <c r="R20" t="s">
        <v>70</v>
      </c>
      <c r="S20" t="s">
        <v>51</v>
      </c>
      <c r="T20">
        <f>Sheet1!P20</f>
        <v>1454</v>
      </c>
      <c r="U20">
        <f>Sheet1!Q20</f>
        <v>44</v>
      </c>
      <c r="V20">
        <v>0.4</v>
      </c>
      <c r="W20" s="2">
        <f>6/Sheet1!M20</f>
        <v>9.5238095238095233E-2</v>
      </c>
      <c r="X20" t="s">
        <v>59</v>
      </c>
      <c r="Y20" t="s">
        <v>61</v>
      </c>
      <c r="Z20" s="1">
        <f>Sheet1!R20</f>
        <v>8</v>
      </c>
      <c r="AA20" t="s">
        <v>83</v>
      </c>
      <c r="AB20" t="s">
        <v>84</v>
      </c>
      <c r="AC20" t="s">
        <v>85</v>
      </c>
      <c r="AD20" t="s">
        <v>75</v>
      </c>
    </row>
    <row r="21" spans="1:30" x14ac:dyDescent="0.25">
      <c r="A21" t="str">
        <f>Sheet1!C21</f>
        <v>../graphics/Vehicles/PixelTool_Rovers/Rover_3_Chemicals_8bpp</v>
      </c>
      <c r="B21" t="str">
        <f>Sheet1!A21&amp;" "&amp;Sheet1!B21</f>
        <v>TKD Chemicals Tanker</v>
      </c>
      <c r="C21" t="str">
        <f>"_"&amp;Sheet1!E21&amp;"_"&amp;Sheet1!F21</f>
        <v>_Chemicals_5</v>
      </c>
      <c r="D21" t="str">
        <f t="shared" si="0"/>
        <v>string(STR_NAME_Chemicals_5)</v>
      </c>
      <c r="E21" t="s">
        <v>1</v>
      </c>
      <c r="F21" t="str">
        <f>"date("&amp;Sheet1!G21&amp;", 01, 01)"</f>
        <v>date(2023, 01, 01)</v>
      </c>
      <c r="G21">
        <f>Sheet1!H21</f>
        <v>22</v>
      </c>
      <c r="H21">
        <f>Sheet1!I21</f>
        <v>45</v>
      </c>
      <c r="I21">
        <v>0</v>
      </c>
      <c r="J21">
        <f>Sheet1!J21</f>
        <v>20</v>
      </c>
      <c r="K21">
        <f>ROUND(Sheet1!K21/Sheet3!$B$1, 0)</f>
        <v>111</v>
      </c>
      <c r="L21">
        <f>ROUND(Sheet1!L21/Sheet3!$E$1, 0)</f>
        <v>189</v>
      </c>
      <c r="M21" t="s">
        <v>49</v>
      </c>
      <c r="N21" t="str">
        <f>Sheet1!M21&amp;" km/h"</f>
        <v>78 km/h</v>
      </c>
      <c r="O21" s="1">
        <f>Sheet1!N21</f>
        <v>30</v>
      </c>
      <c r="P21" s="1">
        <f>Sheet1!O21</f>
        <v>5</v>
      </c>
      <c r="Q21">
        <v>0</v>
      </c>
      <c r="R21" t="s">
        <v>70</v>
      </c>
      <c r="S21" t="s">
        <v>51</v>
      </c>
      <c r="T21">
        <f>Sheet1!P21</f>
        <v>1629</v>
      </c>
      <c r="U21">
        <f>Sheet1!Q21</f>
        <v>45</v>
      </c>
      <c r="V21">
        <v>0.4</v>
      </c>
      <c r="W21" s="2">
        <f>6/Sheet1!M21</f>
        <v>7.6923076923076927E-2</v>
      </c>
      <c r="X21" t="s">
        <v>59</v>
      </c>
      <c r="Y21" t="s">
        <v>61</v>
      </c>
      <c r="Z21" s="1">
        <f>Sheet1!R21</f>
        <v>8</v>
      </c>
      <c r="AA21" t="s">
        <v>83</v>
      </c>
      <c r="AB21" t="s">
        <v>84</v>
      </c>
      <c r="AC21" t="s">
        <v>85</v>
      </c>
      <c r="AD21" t="s">
        <v>75</v>
      </c>
    </row>
    <row r="22" spans="1:30" x14ac:dyDescent="0.25">
      <c r="A22" t="str">
        <f>Sheet1!C22</f>
        <v>../graphics/Vehicles/PixelTool_Rovers/Rover_4_Water_8bpp</v>
      </c>
      <c r="B22" t="str">
        <f>Sheet1!A22&amp;" "&amp;Sheet1!B22</f>
        <v>HellasWorks Water Tanker</v>
      </c>
      <c r="C22" t="str">
        <f>"_"&amp;Sheet1!E22&amp;"_"&amp;Sheet1!F22</f>
        <v>_Water_1</v>
      </c>
      <c r="D22" t="str">
        <f t="shared" si="0"/>
        <v>string(STR_NAME_Water_1)</v>
      </c>
      <c r="E22" t="s">
        <v>1</v>
      </c>
      <c r="F22" t="str">
        <f>"date("&amp;Sheet1!G22&amp;", 01, 01)"</f>
        <v>date(1937, 01, 01)</v>
      </c>
      <c r="G22">
        <f>Sheet1!H22</f>
        <v>20</v>
      </c>
      <c r="H22">
        <f>Sheet1!I22</f>
        <v>45</v>
      </c>
      <c r="I22">
        <v>0</v>
      </c>
      <c r="J22">
        <f>Sheet1!J22</f>
        <v>20</v>
      </c>
      <c r="K22">
        <f>ROUND(Sheet1!K22/Sheet3!$B$1, 0)</f>
        <v>96</v>
      </c>
      <c r="L22">
        <f>ROUND(Sheet1!L22/Sheet3!$E$1, 0)</f>
        <v>77</v>
      </c>
      <c r="M22" t="s">
        <v>49</v>
      </c>
      <c r="N22" t="str">
        <f>Sheet1!M22&amp;" km/h"</f>
        <v>32 km/h</v>
      </c>
      <c r="O22" s="1">
        <f>Sheet1!N22</f>
        <v>18</v>
      </c>
      <c r="P22" s="1">
        <f>Sheet1!O22</f>
        <v>5</v>
      </c>
      <c r="Q22">
        <v>0</v>
      </c>
      <c r="R22" t="s">
        <v>70</v>
      </c>
      <c r="S22" t="s">
        <v>51</v>
      </c>
      <c r="T22">
        <f>Sheet1!P22</f>
        <v>996</v>
      </c>
      <c r="U22">
        <f>Sheet1!Q22</f>
        <v>29</v>
      </c>
      <c r="V22">
        <v>0.4</v>
      </c>
      <c r="W22" s="2">
        <f>6/Sheet1!M22</f>
        <v>0.1875</v>
      </c>
      <c r="X22" t="s">
        <v>59</v>
      </c>
      <c r="Y22" t="s">
        <v>61</v>
      </c>
      <c r="Z22" s="1">
        <f>Sheet1!R22</f>
        <v>8</v>
      </c>
      <c r="AA22" t="s">
        <v>86</v>
      </c>
      <c r="AB22" t="s">
        <v>87</v>
      </c>
      <c r="AC22" t="s">
        <v>88</v>
      </c>
      <c r="AD22" t="s">
        <v>75</v>
      </c>
    </row>
    <row r="23" spans="1:30" x14ac:dyDescent="0.25">
      <c r="A23" t="str">
        <f>Sheet1!C23</f>
        <v>../graphics/Vehicles/PixelTool_Rovers/Rover_1_Water_8bpp</v>
      </c>
      <c r="B23" t="str">
        <f>Sheet1!A23&amp;" "&amp;Sheet1!B23</f>
        <v>Aclid. Eng. Water Tanker</v>
      </c>
      <c r="C23" t="str">
        <f>"_"&amp;Sheet1!E23&amp;"_"&amp;Sheet1!F23</f>
        <v>_Water_2</v>
      </c>
      <c r="D23" t="str">
        <f t="shared" si="0"/>
        <v>string(STR_NAME_Water_2)</v>
      </c>
      <c r="E23" t="s">
        <v>1</v>
      </c>
      <c r="F23" t="str">
        <f>"date("&amp;Sheet1!G23&amp;", 01, 01)"</f>
        <v>date(1958, 01, 01)</v>
      </c>
      <c r="G23">
        <f>Sheet1!H23</f>
        <v>20</v>
      </c>
      <c r="H23">
        <f>Sheet1!I23</f>
        <v>45</v>
      </c>
      <c r="I23">
        <v>0</v>
      </c>
      <c r="J23">
        <f>Sheet1!J23</f>
        <v>20</v>
      </c>
      <c r="K23">
        <f>ROUND(Sheet1!K23/Sheet3!$B$1, 0)</f>
        <v>105</v>
      </c>
      <c r="L23">
        <f>ROUND(Sheet1!L23/Sheet3!$E$1, 0)</f>
        <v>90</v>
      </c>
      <c r="M23" t="s">
        <v>49</v>
      </c>
      <c r="N23" t="str">
        <f>Sheet1!M23&amp;" km/h"</f>
        <v>49 km/h</v>
      </c>
      <c r="O23" s="1">
        <f>Sheet1!N23</f>
        <v>21</v>
      </c>
      <c r="P23" s="1">
        <f>Sheet1!O23</f>
        <v>5</v>
      </c>
      <c r="Q23">
        <v>0</v>
      </c>
      <c r="R23" t="s">
        <v>70</v>
      </c>
      <c r="S23" t="s">
        <v>51</v>
      </c>
      <c r="T23">
        <f>Sheet1!P23</f>
        <v>1197</v>
      </c>
      <c r="U23">
        <f>Sheet1!Q23</f>
        <v>30</v>
      </c>
      <c r="V23">
        <v>0.4</v>
      </c>
      <c r="W23" s="2">
        <f>6/Sheet1!M23</f>
        <v>0.12244897959183673</v>
      </c>
      <c r="X23" t="s">
        <v>59</v>
      </c>
      <c r="Y23" t="s">
        <v>61</v>
      </c>
      <c r="Z23" s="1">
        <f>Sheet1!R23</f>
        <v>8</v>
      </c>
      <c r="AA23" t="s">
        <v>86</v>
      </c>
      <c r="AB23" t="s">
        <v>87</v>
      </c>
      <c r="AC23" t="s">
        <v>88</v>
      </c>
      <c r="AD23" t="s">
        <v>75</v>
      </c>
    </row>
    <row r="24" spans="1:30" x14ac:dyDescent="0.25">
      <c r="A24" t="str">
        <f>Sheet1!C24</f>
        <v>../graphics/Vehicles/PixelTool_Rovers/Rover_2_Water_8bpp</v>
      </c>
      <c r="B24" t="str">
        <f>Sheet1!A24&amp;" "&amp;Sheet1!B24</f>
        <v>Grundingworth Water Tanker</v>
      </c>
      <c r="C24" t="str">
        <f>"_"&amp;Sheet1!E24&amp;"_"&amp;Sheet1!F24</f>
        <v>_Water_3</v>
      </c>
      <c r="D24" t="str">
        <f t="shared" si="0"/>
        <v>string(STR_NAME_Water_3)</v>
      </c>
      <c r="E24" t="s">
        <v>1</v>
      </c>
      <c r="F24" t="str">
        <f>"date("&amp;Sheet1!G24&amp;", 01, 01)"</f>
        <v>date(1985, 01, 01)</v>
      </c>
      <c r="G24">
        <f>Sheet1!H24</f>
        <v>20</v>
      </c>
      <c r="H24">
        <f>Sheet1!I24</f>
        <v>45</v>
      </c>
      <c r="I24">
        <v>0</v>
      </c>
      <c r="J24">
        <f>Sheet1!J24</f>
        <v>20</v>
      </c>
      <c r="K24">
        <f>ROUND(Sheet1!K24/Sheet3!$B$1, 0)</f>
        <v>107</v>
      </c>
      <c r="L24">
        <f>ROUND(Sheet1!L24/Sheet3!$E$1, 0)</f>
        <v>118</v>
      </c>
      <c r="M24" t="s">
        <v>49</v>
      </c>
      <c r="N24" t="str">
        <f>Sheet1!M24&amp;" km/h"</f>
        <v>54 km/h</v>
      </c>
      <c r="O24" s="1">
        <f>Sheet1!N24</f>
        <v>24</v>
      </c>
      <c r="P24" s="1">
        <f>Sheet1!O24</f>
        <v>5</v>
      </c>
      <c r="Q24">
        <v>0</v>
      </c>
      <c r="R24" t="s">
        <v>70</v>
      </c>
      <c r="S24" t="s">
        <v>51</v>
      </c>
      <c r="T24">
        <f>Sheet1!P24</f>
        <v>1322</v>
      </c>
      <c r="U24">
        <f>Sheet1!Q24</f>
        <v>37</v>
      </c>
      <c r="V24">
        <v>0.4</v>
      </c>
      <c r="W24" s="2">
        <f>6/Sheet1!M24</f>
        <v>0.1111111111111111</v>
      </c>
      <c r="X24" t="s">
        <v>59</v>
      </c>
      <c r="Y24" t="s">
        <v>61</v>
      </c>
      <c r="Z24" s="1">
        <f>Sheet1!R24</f>
        <v>8</v>
      </c>
      <c r="AA24" t="s">
        <v>86</v>
      </c>
      <c r="AB24" t="s">
        <v>87</v>
      </c>
      <c r="AC24" t="s">
        <v>88</v>
      </c>
      <c r="AD24" t="s">
        <v>75</v>
      </c>
    </row>
    <row r="25" spans="1:30" x14ac:dyDescent="0.25">
      <c r="A25" t="str">
        <f>Sheet1!C25</f>
        <v>../graphics/Vehicles/PixelTool_Rovers/Rover_5_Water_8bpp</v>
      </c>
      <c r="B25" t="str">
        <f>Sheet1!A25&amp;" "&amp;Sheet1!B25</f>
        <v>Argyre Coop Water Tanker</v>
      </c>
      <c r="C25" t="str">
        <f>"_"&amp;Sheet1!E25&amp;"_"&amp;Sheet1!F25</f>
        <v>_Water_4</v>
      </c>
      <c r="D25" t="str">
        <f t="shared" si="0"/>
        <v>string(STR_NAME_Water_4)</v>
      </c>
      <c r="E25" t="s">
        <v>1</v>
      </c>
      <c r="F25" t="str">
        <f>"date("&amp;Sheet1!G25&amp;", 01, 01)"</f>
        <v>date(2004, 01, 01)</v>
      </c>
      <c r="G25">
        <f>Sheet1!H25</f>
        <v>20</v>
      </c>
      <c r="H25">
        <f>Sheet1!I25</f>
        <v>45</v>
      </c>
      <c r="I25">
        <v>0</v>
      </c>
      <c r="J25">
        <f>Sheet1!J25</f>
        <v>20</v>
      </c>
      <c r="K25">
        <f>ROUND(Sheet1!K25/Sheet3!$B$1, 0)</f>
        <v>107</v>
      </c>
      <c r="L25">
        <f>ROUND(Sheet1!L25/Sheet3!$E$1, 0)</f>
        <v>149</v>
      </c>
      <c r="M25" t="s">
        <v>49</v>
      </c>
      <c r="N25" t="str">
        <f>Sheet1!M25&amp;" km/h"</f>
        <v>63 km/h</v>
      </c>
      <c r="O25" s="1">
        <f>Sheet1!N25</f>
        <v>27</v>
      </c>
      <c r="P25" s="1">
        <f>Sheet1!O25</f>
        <v>5</v>
      </c>
      <c r="Q25">
        <v>0</v>
      </c>
      <c r="R25" t="s">
        <v>70</v>
      </c>
      <c r="S25" t="s">
        <v>51</v>
      </c>
      <c r="T25">
        <f>Sheet1!P25</f>
        <v>1422</v>
      </c>
      <c r="U25">
        <f>Sheet1!Q25</f>
        <v>43</v>
      </c>
      <c r="V25">
        <v>0.4</v>
      </c>
      <c r="W25" s="2">
        <f>6/Sheet1!M25</f>
        <v>9.5238095238095233E-2</v>
      </c>
      <c r="X25" t="s">
        <v>59</v>
      </c>
      <c r="Y25" t="s">
        <v>61</v>
      </c>
      <c r="Z25" s="1">
        <f>Sheet1!R25</f>
        <v>8</v>
      </c>
      <c r="AA25" t="s">
        <v>86</v>
      </c>
      <c r="AB25" t="s">
        <v>87</v>
      </c>
      <c r="AC25" t="s">
        <v>88</v>
      </c>
      <c r="AD25" t="s">
        <v>75</v>
      </c>
    </row>
    <row r="26" spans="1:30" x14ac:dyDescent="0.25">
      <c r="A26" t="str">
        <f>Sheet1!C26</f>
        <v>../graphics/Vehicles/PixelTool_Rovers/Rover_3_Water_8bpp</v>
      </c>
      <c r="B26" t="str">
        <f>Sheet1!A26&amp;" "&amp;Sheet1!B26</f>
        <v>Turnkey Water Tanker</v>
      </c>
      <c r="C26" t="str">
        <f>"_"&amp;Sheet1!E26&amp;"_"&amp;Sheet1!F26</f>
        <v>_Water_5</v>
      </c>
      <c r="D26" t="str">
        <f t="shared" si="0"/>
        <v>string(STR_NAME_Water_5)</v>
      </c>
      <c r="E26" t="s">
        <v>1</v>
      </c>
      <c r="F26" t="str">
        <f>"date("&amp;Sheet1!G26&amp;", 01, 01)"</f>
        <v>date(2024, 01, 01)</v>
      </c>
      <c r="G26">
        <f>Sheet1!H26</f>
        <v>20</v>
      </c>
      <c r="H26">
        <f>Sheet1!I26</f>
        <v>45</v>
      </c>
      <c r="I26">
        <v>0</v>
      </c>
      <c r="J26">
        <f>Sheet1!J26</f>
        <v>20</v>
      </c>
      <c r="K26">
        <f>ROUND(Sheet1!K26/Sheet3!$B$1, 0)</f>
        <v>113</v>
      </c>
      <c r="L26">
        <f>ROUND(Sheet1!L26/Sheet3!$E$1, 0)</f>
        <v>168</v>
      </c>
      <c r="M26" t="s">
        <v>49</v>
      </c>
      <c r="N26" t="str">
        <f>Sheet1!M26&amp;" km/h"</f>
        <v>78 km/h</v>
      </c>
      <c r="O26" s="1">
        <f>Sheet1!N26</f>
        <v>30</v>
      </c>
      <c r="P26" s="1">
        <f>Sheet1!O26</f>
        <v>5</v>
      </c>
      <c r="Q26">
        <v>0</v>
      </c>
      <c r="R26" t="s">
        <v>70</v>
      </c>
      <c r="S26" t="s">
        <v>51</v>
      </c>
      <c r="T26">
        <f>Sheet1!P26</f>
        <v>1563</v>
      </c>
      <c r="U26">
        <f>Sheet1!Q26</f>
        <v>49</v>
      </c>
      <c r="V26">
        <v>0.4</v>
      </c>
      <c r="W26" s="2">
        <f>6/Sheet1!M26</f>
        <v>7.6923076923076927E-2</v>
      </c>
      <c r="X26" t="s">
        <v>59</v>
      </c>
      <c r="Y26" t="s">
        <v>61</v>
      </c>
      <c r="Z26" s="1">
        <f>Sheet1!R26</f>
        <v>8</v>
      </c>
      <c r="AA26" t="s">
        <v>86</v>
      </c>
      <c r="AB26" t="s">
        <v>87</v>
      </c>
      <c r="AC26" t="s">
        <v>88</v>
      </c>
      <c r="AD26" t="s">
        <v>75</v>
      </c>
    </row>
    <row r="27" spans="1:30" x14ac:dyDescent="0.25">
      <c r="A27" t="str">
        <f>Sheet1!C27</f>
        <v>../graphics/Vehicles/PixelTool_Rovers/Rover_4_CompressedGas_8bpp</v>
      </c>
      <c r="B27" t="str">
        <f>Sheet1!A27&amp;" "&amp;Sheet1!B27</f>
        <v>HellasWorks Compressed Gas Tanker</v>
      </c>
      <c r="C27" t="str">
        <f>"_"&amp;Sheet1!E27&amp;"_"&amp;Sheet1!F27</f>
        <v>_CompressedGas_1</v>
      </c>
      <c r="D27" t="str">
        <f t="shared" si="0"/>
        <v>string(STR_NAME_CompressedGas_1)</v>
      </c>
      <c r="E27" t="s">
        <v>1</v>
      </c>
      <c r="F27" t="str">
        <f>"date("&amp;Sheet1!G27&amp;", 01, 01)"</f>
        <v>date(1944, 01, 01)</v>
      </c>
      <c r="G27">
        <f>Sheet1!H27</f>
        <v>22</v>
      </c>
      <c r="H27">
        <f>Sheet1!I27</f>
        <v>45</v>
      </c>
      <c r="I27">
        <v>0</v>
      </c>
      <c r="J27">
        <f>Sheet1!J27</f>
        <v>20</v>
      </c>
      <c r="K27">
        <f>ROUND(Sheet1!K27/Sheet3!$B$1, 0)</f>
        <v>101</v>
      </c>
      <c r="L27">
        <f>ROUND(Sheet1!L27/Sheet3!$E$1, 0)</f>
        <v>81</v>
      </c>
      <c r="M27" t="s">
        <v>49</v>
      </c>
      <c r="N27" t="str">
        <f>Sheet1!M27&amp;" km/h"</f>
        <v>32 km/h</v>
      </c>
      <c r="O27" s="1">
        <f>Sheet1!N27</f>
        <v>18</v>
      </c>
      <c r="P27" s="1">
        <f>Sheet1!O27</f>
        <v>5</v>
      </c>
      <c r="Q27">
        <v>0</v>
      </c>
      <c r="R27" t="s">
        <v>70</v>
      </c>
      <c r="S27" t="s">
        <v>51</v>
      </c>
      <c r="T27">
        <f>Sheet1!P27</f>
        <v>960</v>
      </c>
      <c r="U27">
        <f>Sheet1!Q27</f>
        <v>29</v>
      </c>
      <c r="V27">
        <v>0.4</v>
      </c>
      <c r="W27" s="2">
        <f>6/Sheet1!M27</f>
        <v>0.1875</v>
      </c>
      <c r="X27" t="s">
        <v>59</v>
      </c>
      <c r="Y27" t="s">
        <v>61</v>
      </c>
      <c r="Z27" s="1">
        <f>Sheet1!R27</f>
        <v>8</v>
      </c>
      <c r="AA27" t="s">
        <v>86</v>
      </c>
      <c r="AB27" t="s">
        <v>89</v>
      </c>
      <c r="AC27" t="s">
        <v>90</v>
      </c>
      <c r="AD27" t="s">
        <v>75</v>
      </c>
    </row>
    <row r="28" spans="1:30" x14ac:dyDescent="0.25">
      <c r="A28" t="str">
        <f>Sheet1!C28</f>
        <v>../graphics/Vehicles/PixelTool_Rovers/Rover_1_CompressedGas_8bpp</v>
      </c>
      <c r="B28" t="str">
        <f>Sheet1!A28&amp;" "&amp;Sheet1!B28</f>
        <v>Aclid. Eng. Compressed Gas Tanker</v>
      </c>
      <c r="C28" t="str">
        <f>"_"&amp;Sheet1!E28&amp;"_"&amp;Sheet1!F28</f>
        <v>_CompressedGas_2</v>
      </c>
      <c r="D28" t="str">
        <f t="shared" si="0"/>
        <v>string(STR_NAME_CompressedGas_2)</v>
      </c>
      <c r="E28" t="s">
        <v>1</v>
      </c>
      <c r="F28" t="str">
        <f>"date("&amp;Sheet1!G28&amp;", 01, 01)"</f>
        <v>date(1958, 01, 01)</v>
      </c>
      <c r="G28">
        <f>Sheet1!H28</f>
        <v>22</v>
      </c>
      <c r="H28">
        <f>Sheet1!I28</f>
        <v>45</v>
      </c>
      <c r="I28">
        <v>0</v>
      </c>
      <c r="J28">
        <f>Sheet1!J28</f>
        <v>20</v>
      </c>
      <c r="K28">
        <f>ROUND(Sheet1!K28/Sheet3!$B$1, 0)</f>
        <v>104</v>
      </c>
      <c r="L28">
        <f>ROUND(Sheet1!L28/Sheet3!$E$1, 0)</f>
        <v>88</v>
      </c>
      <c r="M28" t="s">
        <v>49</v>
      </c>
      <c r="N28" t="str">
        <f>Sheet1!M28&amp;" km/h"</f>
        <v>49 km/h</v>
      </c>
      <c r="O28" s="1">
        <f>Sheet1!N28</f>
        <v>21</v>
      </c>
      <c r="P28" s="1">
        <f>Sheet1!O28</f>
        <v>5</v>
      </c>
      <c r="Q28">
        <v>0</v>
      </c>
      <c r="R28" t="s">
        <v>70</v>
      </c>
      <c r="S28" t="s">
        <v>51</v>
      </c>
      <c r="T28">
        <f>Sheet1!P28</f>
        <v>1148</v>
      </c>
      <c r="U28">
        <f>Sheet1!Q28</f>
        <v>33</v>
      </c>
      <c r="V28">
        <v>0.4</v>
      </c>
      <c r="W28" s="2">
        <f>6/Sheet1!M28</f>
        <v>0.12244897959183673</v>
      </c>
      <c r="X28" t="s">
        <v>59</v>
      </c>
      <c r="Y28" t="s">
        <v>61</v>
      </c>
      <c r="Z28" s="1">
        <f>Sheet1!R28</f>
        <v>8</v>
      </c>
      <c r="AA28" t="s">
        <v>86</v>
      </c>
      <c r="AB28" t="s">
        <v>89</v>
      </c>
      <c r="AC28" t="s">
        <v>90</v>
      </c>
      <c r="AD28" t="s">
        <v>75</v>
      </c>
    </row>
    <row r="29" spans="1:30" x14ac:dyDescent="0.25">
      <c r="A29" t="str">
        <f>Sheet1!C29</f>
        <v>../graphics/Vehicles/PixelTool_Rovers/Rover_2_CompressedGas_8bpp</v>
      </c>
      <c r="B29" t="str">
        <f>Sheet1!A29&amp;" "&amp;Sheet1!B29</f>
        <v>Argyre Coop Compressed Gas Tanker</v>
      </c>
      <c r="C29" t="str">
        <f>"_"&amp;Sheet1!E29&amp;"_"&amp;Sheet1!F29</f>
        <v>_CompressedGas_3</v>
      </c>
      <c r="D29" t="str">
        <f t="shared" si="0"/>
        <v>string(STR_NAME_CompressedGas_3)</v>
      </c>
      <c r="E29" t="s">
        <v>1</v>
      </c>
      <c r="F29" t="str">
        <f>"date("&amp;Sheet1!G29&amp;", 01, 01)"</f>
        <v>date(1976, 01, 01)</v>
      </c>
      <c r="G29">
        <f>Sheet1!H29</f>
        <v>22</v>
      </c>
      <c r="H29">
        <f>Sheet1!I29</f>
        <v>45</v>
      </c>
      <c r="I29">
        <v>0</v>
      </c>
      <c r="J29">
        <f>Sheet1!J29</f>
        <v>20</v>
      </c>
      <c r="K29">
        <f>ROUND(Sheet1!K29/Sheet3!$B$1, 0)</f>
        <v>108</v>
      </c>
      <c r="L29">
        <f>ROUND(Sheet1!L29/Sheet3!$E$1, 0)</f>
        <v>135</v>
      </c>
      <c r="M29" t="s">
        <v>49</v>
      </c>
      <c r="N29" t="str">
        <f>Sheet1!M29&amp;" km/h"</f>
        <v>54 km/h</v>
      </c>
      <c r="O29" s="1">
        <f>Sheet1!N29</f>
        <v>24</v>
      </c>
      <c r="P29" s="1">
        <f>Sheet1!O29</f>
        <v>5</v>
      </c>
      <c r="Q29">
        <v>0</v>
      </c>
      <c r="R29" t="s">
        <v>70</v>
      </c>
      <c r="S29" t="s">
        <v>51</v>
      </c>
      <c r="T29">
        <f>Sheet1!P29</f>
        <v>1322</v>
      </c>
      <c r="U29">
        <f>Sheet1!Q29</f>
        <v>39</v>
      </c>
      <c r="V29">
        <v>0.4</v>
      </c>
      <c r="W29" s="2">
        <f>6/Sheet1!M29</f>
        <v>0.1111111111111111</v>
      </c>
      <c r="X29" t="s">
        <v>59</v>
      </c>
      <c r="Y29" t="s">
        <v>61</v>
      </c>
      <c r="Z29" s="1">
        <f>Sheet1!R29</f>
        <v>8</v>
      </c>
      <c r="AA29" t="s">
        <v>86</v>
      </c>
      <c r="AB29" t="s">
        <v>89</v>
      </c>
      <c r="AC29" t="s">
        <v>90</v>
      </c>
      <c r="AD29" t="s">
        <v>75</v>
      </c>
    </row>
    <row r="30" spans="1:30" x14ac:dyDescent="0.25">
      <c r="A30" t="str">
        <f>Sheet1!C30</f>
        <v>../graphics/Vehicles/PixelTool_Rovers/Rover_5_CompressedGas_8bpp</v>
      </c>
      <c r="B30" t="str">
        <f>Sheet1!A30&amp;" "&amp;Sheet1!B30</f>
        <v>HellasWorks Compressed Gas Tanker</v>
      </c>
      <c r="C30" t="str">
        <f>"_"&amp;Sheet1!E30&amp;"_"&amp;Sheet1!F30</f>
        <v>_CompressedGas_4</v>
      </c>
      <c r="D30" t="str">
        <f t="shared" ref="D30:D36" si="1">"string(STR_NAME"&amp;C30&amp;")"</f>
        <v>string(STR_NAME_CompressedGas_4)</v>
      </c>
      <c r="E30" t="s">
        <v>1</v>
      </c>
      <c r="F30" t="str">
        <f>"date("&amp;Sheet1!G30&amp;", 01, 01)"</f>
        <v>date(2000, 01, 01)</v>
      </c>
      <c r="G30">
        <f>Sheet1!H30</f>
        <v>22</v>
      </c>
      <c r="H30">
        <f>Sheet1!I30</f>
        <v>45</v>
      </c>
      <c r="I30">
        <v>0</v>
      </c>
      <c r="J30">
        <f>Sheet1!J30</f>
        <v>20</v>
      </c>
      <c r="K30">
        <f>ROUND(Sheet1!K30/Sheet3!$B$1, 0)</f>
        <v>111</v>
      </c>
      <c r="L30">
        <f>ROUND(Sheet1!L30/Sheet3!$E$1, 0)</f>
        <v>167</v>
      </c>
      <c r="M30" t="s">
        <v>49</v>
      </c>
      <c r="N30" t="str">
        <f>Sheet1!M30&amp;" km/h"</f>
        <v>63 km/h</v>
      </c>
      <c r="O30" s="1">
        <f>Sheet1!N30</f>
        <v>27</v>
      </c>
      <c r="P30" s="1">
        <f>Sheet1!O30</f>
        <v>5</v>
      </c>
      <c r="Q30">
        <v>0</v>
      </c>
      <c r="R30" t="s">
        <v>70</v>
      </c>
      <c r="S30" t="s">
        <v>51</v>
      </c>
      <c r="T30">
        <f>Sheet1!P30</f>
        <v>1416</v>
      </c>
      <c r="U30">
        <f>Sheet1!Q30</f>
        <v>44</v>
      </c>
      <c r="V30">
        <v>0.4</v>
      </c>
      <c r="W30" s="2">
        <f>6/Sheet1!M30</f>
        <v>9.5238095238095233E-2</v>
      </c>
      <c r="X30" t="s">
        <v>59</v>
      </c>
      <c r="Y30" t="s">
        <v>61</v>
      </c>
      <c r="Z30" s="1">
        <f>Sheet1!R30</f>
        <v>8</v>
      </c>
      <c r="AA30" t="s">
        <v>86</v>
      </c>
      <c r="AB30" t="s">
        <v>89</v>
      </c>
      <c r="AC30" t="s">
        <v>90</v>
      </c>
      <c r="AD30" t="s">
        <v>75</v>
      </c>
    </row>
    <row r="31" spans="1:30" x14ac:dyDescent="0.25">
      <c r="A31" t="str">
        <f>Sheet1!C31</f>
        <v>../graphics/Vehicles/PixelTool_Rovers/Rover_3_CompressedGas_8bpp</v>
      </c>
      <c r="B31" t="str">
        <f>Sheet1!A31&amp;" "&amp;Sheet1!B31</f>
        <v>TKD Compressed Gas Tanker</v>
      </c>
      <c r="C31" t="str">
        <f>"_"&amp;Sheet1!E31&amp;"_"&amp;Sheet1!F31</f>
        <v>_CompressedGas_5</v>
      </c>
      <c r="D31" t="str">
        <f t="shared" si="1"/>
        <v>string(STR_NAME_CompressedGas_5)</v>
      </c>
      <c r="E31" t="s">
        <v>1</v>
      </c>
      <c r="F31" t="str">
        <f>"date("&amp;Sheet1!G31&amp;", 01, 01)"</f>
        <v>date(2017, 01, 01)</v>
      </c>
      <c r="G31">
        <f>Sheet1!H31</f>
        <v>22</v>
      </c>
      <c r="H31">
        <f>Sheet1!I31</f>
        <v>45</v>
      </c>
      <c r="I31">
        <v>0</v>
      </c>
      <c r="J31">
        <f>Sheet1!J31</f>
        <v>20</v>
      </c>
      <c r="K31">
        <f>ROUND(Sheet1!K31/Sheet3!$B$1, 0)</f>
        <v>113</v>
      </c>
      <c r="L31">
        <f>ROUND(Sheet1!L31/Sheet3!$E$1, 0)</f>
        <v>193</v>
      </c>
      <c r="M31" t="s">
        <v>49</v>
      </c>
      <c r="N31" t="str">
        <f>Sheet1!M31&amp;" km/h"</f>
        <v>78 km/h</v>
      </c>
      <c r="O31" s="1">
        <f>Sheet1!N31</f>
        <v>30</v>
      </c>
      <c r="P31" s="1">
        <f>Sheet1!O31</f>
        <v>5</v>
      </c>
      <c r="Q31">
        <v>0</v>
      </c>
      <c r="R31" t="s">
        <v>70</v>
      </c>
      <c r="S31" t="s">
        <v>51</v>
      </c>
      <c r="T31">
        <f>Sheet1!P31</f>
        <v>1642</v>
      </c>
      <c r="U31">
        <f>Sheet1!Q31</f>
        <v>47</v>
      </c>
      <c r="V31">
        <v>0.4</v>
      </c>
      <c r="W31" s="2">
        <f>6/Sheet1!M31</f>
        <v>7.6923076923076927E-2</v>
      </c>
      <c r="X31" t="s">
        <v>59</v>
      </c>
      <c r="Y31" t="s">
        <v>61</v>
      </c>
      <c r="Z31" s="1">
        <f>Sheet1!R31</f>
        <v>8</v>
      </c>
      <c r="AA31" t="s">
        <v>86</v>
      </c>
      <c r="AB31" t="s">
        <v>89</v>
      </c>
      <c r="AC31" t="s">
        <v>90</v>
      </c>
      <c r="AD31" t="s">
        <v>75</v>
      </c>
    </row>
    <row r="32" spans="1:30" x14ac:dyDescent="0.25">
      <c r="A32" t="str">
        <f>Sheet1!C32</f>
        <v>../graphics/Vehicles/PixelTool_Rovers/Rover_4_Bulk_8bpp</v>
      </c>
      <c r="B32" t="str">
        <f>Sheet1!A32&amp;" "&amp;Sheet1!B32</f>
        <v>Grundingworth Bulk Rover</v>
      </c>
      <c r="C32" t="str">
        <f>"_"&amp;Sheet1!E32&amp;"_"&amp;Sheet1!F32</f>
        <v>_Bulk_1</v>
      </c>
      <c r="D32" t="str">
        <f t="shared" si="1"/>
        <v>string(STR_NAME_Bulk_1)</v>
      </c>
      <c r="E32" t="s">
        <v>1</v>
      </c>
      <c r="F32" t="str">
        <f>"date("&amp;Sheet1!G32&amp;", 01, 01)"</f>
        <v>date(1943, 01, 01)</v>
      </c>
      <c r="G32">
        <f>Sheet1!H32</f>
        <v>24</v>
      </c>
      <c r="H32">
        <f>Sheet1!I32</f>
        <v>45</v>
      </c>
      <c r="I32">
        <v>0</v>
      </c>
      <c r="J32">
        <f>Sheet1!J32</f>
        <v>20</v>
      </c>
      <c r="K32">
        <f>ROUND(Sheet1!K32/Sheet3!$B$1, 0)</f>
        <v>91</v>
      </c>
      <c r="L32">
        <f>ROUND(Sheet1!L32/Sheet3!$E$1, 0)</f>
        <v>77</v>
      </c>
      <c r="M32" t="s">
        <v>49</v>
      </c>
      <c r="N32" t="str">
        <f>Sheet1!M32&amp;" km/h"</f>
        <v>29 km/h</v>
      </c>
      <c r="O32" s="1">
        <f>Sheet1!N32</f>
        <v>24</v>
      </c>
      <c r="P32" s="1">
        <f>Sheet1!O32</f>
        <v>5</v>
      </c>
      <c r="Q32">
        <v>0</v>
      </c>
      <c r="R32" t="s">
        <v>70</v>
      </c>
      <c r="S32" t="s">
        <v>51</v>
      </c>
      <c r="T32">
        <f>Sheet1!P32</f>
        <v>993</v>
      </c>
      <c r="U32">
        <f>Sheet1!Q32</f>
        <v>27</v>
      </c>
      <c r="V32">
        <v>0.4</v>
      </c>
      <c r="W32" s="2">
        <f>6/Sheet1!M32</f>
        <v>0.20689655172413793</v>
      </c>
      <c r="X32" t="s">
        <v>59</v>
      </c>
      <c r="Y32" t="s">
        <v>61</v>
      </c>
      <c r="Z32" s="1">
        <f>Sheet1!R32</f>
        <v>8</v>
      </c>
      <c r="AA32" t="s">
        <v>91</v>
      </c>
      <c r="AB32" t="s">
        <v>92</v>
      </c>
      <c r="AC32" t="s">
        <v>93</v>
      </c>
      <c r="AD32" t="s">
        <v>75</v>
      </c>
    </row>
    <row r="33" spans="1:30" x14ac:dyDescent="0.25">
      <c r="A33" t="str">
        <f>Sheet1!C33</f>
        <v>../graphics/Vehicles/PixelTool_Rovers/Rover_1_Bulk_8bpp</v>
      </c>
      <c r="B33" t="str">
        <f>Sheet1!A33&amp;" "&amp;Sheet1!B33</f>
        <v>TKD Bulk Rover</v>
      </c>
      <c r="C33" t="str">
        <f>"_"&amp;Sheet1!E33&amp;"_"&amp;Sheet1!F33</f>
        <v>_Bulk_2</v>
      </c>
      <c r="D33" t="str">
        <f t="shared" si="1"/>
        <v>string(STR_NAME_Bulk_2)</v>
      </c>
      <c r="E33" t="s">
        <v>1</v>
      </c>
      <c r="F33" t="str">
        <f>"date("&amp;Sheet1!G33&amp;", 01, 01)"</f>
        <v>date(1962, 01, 01)</v>
      </c>
      <c r="G33">
        <f>Sheet1!H33</f>
        <v>24</v>
      </c>
      <c r="H33">
        <f>Sheet1!I33</f>
        <v>45</v>
      </c>
      <c r="I33">
        <v>0</v>
      </c>
      <c r="J33">
        <f>Sheet1!J33</f>
        <v>20</v>
      </c>
      <c r="K33">
        <f>ROUND(Sheet1!K33/Sheet3!$B$1, 0)</f>
        <v>97</v>
      </c>
      <c r="L33">
        <f>ROUND(Sheet1!L33/Sheet3!$E$1, 0)</f>
        <v>92</v>
      </c>
      <c r="M33" t="s">
        <v>49</v>
      </c>
      <c r="N33" t="str">
        <f>Sheet1!M33&amp;" km/h"</f>
        <v>41 km/h</v>
      </c>
      <c r="O33" s="1">
        <f>Sheet1!N33</f>
        <v>27</v>
      </c>
      <c r="P33" s="1">
        <f>Sheet1!O33</f>
        <v>5</v>
      </c>
      <c r="Q33">
        <v>0</v>
      </c>
      <c r="R33" t="s">
        <v>70</v>
      </c>
      <c r="S33" t="s">
        <v>51</v>
      </c>
      <c r="T33">
        <f>Sheet1!P33</f>
        <v>1114</v>
      </c>
      <c r="U33">
        <f>Sheet1!Q33</f>
        <v>33</v>
      </c>
      <c r="V33">
        <v>0.4</v>
      </c>
      <c r="W33" s="2">
        <f>6/Sheet1!M33</f>
        <v>0.14634146341463414</v>
      </c>
      <c r="X33" t="s">
        <v>59</v>
      </c>
      <c r="Y33" t="s">
        <v>61</v>
      </c>
      <c r="Z33" s="1">
        <f>Sheet1!R33</f>
        <v>8</v>
      </c>
      <c r="AA33" t="s">
        <v>91</v>
      </c>
      <c r="AB33" t="s">
        <v>92</v>
      </c>
      <c r="AC33" t="s">
        <v>93</v>
      </c>
      <c r="AD33" t="s">
        <v>75</v>
      </c>
    </row>
    <row r="34" spans="1:30" x14ac:dyDescent="0.25">
      <c r="A34" t="str">
        <f>Sheet1!C34</f>
        <v>../graphics/Vehicles/PixelTool_Rovers/Rover_2_Bulk_8bpp</v>
      </c>
      <c r="B34" t="str">
        <f>Sheet1!A34&amp;" "&amp;Sheet1!B34</f>
        <v>HellasWorks Bulk Rover</v>
      </c>
      <c r="C34" t="str">
        <f>"_"&amp;Sheet1!E34&amp;"_"&amp;Sheet1!F34</f>
        <v>_Bulk_3</v>
      </c>
      <c r="D34" t="str">
        <f t="shared" si="1"/>
        <v>string(STR_NAME_Bulk_3)</v>
      </c>
      <c r="E34" t="s">
        <v>1</v>
      </c>
      <c r="F34" t="str">
        <f>"date("&amp;Sheet1!G34&amp;", 01, 01)"</f>
        <v>date(1984, 01, 01)</v>
      </c>
      <c r="G34">
        <f>Sheet1!H34</f>
        <v>24</v>
      </c>
      <c r="H34">
        <f>Sheet1!I34</f>
        <v>45</v>
      </c>
      <c r="I34">
        <v>0</v>
      </c>
      <c r="J34">
        <f>Sheet1!J34</f>
        <v>20</v>
      </c>
      <c r="K34">
        <f>ROUND(Sheet1!K34/Sheet3!$B$1, 0)</f>
        <v>99</v>
      </c>
      <c r="L34">
        <f>ROUND(Sheet1!L34/Sheet3!$E$1, 0)</f>
        <v>131</v>
      </c>
      <c r="M34" t="s">
        <v>49</v>
      </c>
      <c r="N34" t="str">
        <f>Sheet1!M34&amp;" km/h"</f>
        <v>47 km/h</v>
      </c>
      <c r="O34" s="1">
        <f>Sheet1!N34</f>
        <v>30</v>
      </c>
      <c r="P34" s="1">
        <f>Sheet1!O34</f>
        <v>5</v>
      </c>
      <c r="Q34">
        <v>0</v>
      </c>
      <c r="R34" t="s">
        <v>70</v>
      </c>
      <c r="S34" t="s">
        <v>51</v>
      </c>
      <c r="T34">
        <f>Sheet1!P34</f>
        <v>1317</v>
      </c>
      <c r="U34">
        <f>Sheet1!Q34</f>
        <v>39</v>
      </c>
      <c r="V34">
        <v>0.4</v>
      </c>
      <c r="W34" s="2">
        <f>6/Sheet1!M34</f>
        <v>0.1276595744680851</v>
      </c>
      <c r="X34" t="s">
        <v>59</v>
      </c>
      <c r="Y34" t="s">
        <v>61</v>
      </c>
      <c r="Z34" s="1">
        <f>Sheet1!R34</f>
        <v>8</v>
      </c>
      <c r="AA34" t="s">
        <v>91</v>
      </c>
      <c r="AB34" t="s">
        <v>92</v>
      </c>
      <c r="AC34" t="s">
        <v>93</v>
      </c>
      <c r="AD34" t="s">
        <v>75</v>
      </c>
    </row>
    <row r="35" spans="1:30" x14ac:dyDescent="0.25">
      <c r="A35" t="str">
        <f>Sheet1!C35</f>
        <v>../graphics/Vehicles/PixelTool_Rovers/Rover_5_Bulk_8bpp</v>
      </c>
      <c r="B35" t="str">
        <f>Sheet1!A35&amp;" "&amp;Sheet1!B35</f>
        <v>Argyre Coop Bulk Rover</v>
      </c>
      <c r="C35" t="str">
        <f>"_"&amp;Sheet1!E35&amp;"_"&amp;Sheet1!F35</f>
        <v>_Bulk_4</v>
      </c>
      <c r="D35" t="str">
        <f t="shared" si="1"/>
        <v>string(STR_NAME_Bulk_4)</v>
      </c>
      <c r="E35" t="s">
        <v>1</v>
      </c>
      <c r="F35" t="str">
        <f>"date("&amp;Sheet1!G35&amp;", 01, 01)"</f>
        <v>date(2001, 01, 01)</v>
      </c>
      <c r="G35">
        <f>Sheet1!H35</f>
        <v>24</v>
      </c>
      <c r="H35">
        <f>Sheet1!I35</f>
        <v>45</v>
      </c>
      <c r="I35">
        <v>0</v>
      </c>
      <c r="J35">
        <f>Sheet1!J35</f>
        <v>20</v>
      </c>
      <c r="K35">
        <f>ROUND(Sheet1!K35/Sheet3!$B$1, 0)</f>
        <v>102</v>
      </c>
      <c r="L35">
        <f>ROUND(Sheet1!L35/Sheet3!$E$1, 0)</f>
        <v>150</v>
      </c>
      <c r="M35" t="s">
        <v>49</v>
      </c>
      <c r="N35" t="str">
        <f>Sheet1!M35&amp;" km/h"</f>
        <v>56 km/h</v>
      </c>
      <c r="O35" s="1">
        <f>Sheet1!N35</f>
        <v>33</v>
      </c>
      <c r="P35" s="1">
        <f>Sheet1!O35</f>
        <v>5</v>
      </c>
      <c r="Q35">
        <v>0</v>
      </c>
      <c r="R35" t="s">
        <v>70</v>
      </c>
      <c r="S35" t="s">
        <v>51</v>
      </c>
      <c r="T35">
        <f>Sheet1!P35</f>
        <v>1410</v>
      </c>
      <c r="U35">
        <f>Sheet1!Q35</f>
        <v>44</v>
      </c>
      <c r="V35">
        <v>0.4</v>
      </c>
      <c r="W35" s="2">
        <f>6/Sheet1!M35</f>
        <v>0.10714285714285714</v>
      </c>
      <c r="X35" t="s">
        <v>59</v>
      </c>
      <c r="Y35" t="s">
        <v>61</v>
      </c>
      <c r="Z35" s="1">
        <f>Sheet1!R35</f>
        <v>8</v>
      </c>
      <c r="AA35" t="s">
        <v>91</v>
      </c>
      <c r="AB35" t="s">
        <v>92</v>
      </c>
      <c r="AC35" t="s">
        <v>93</v>
      </c>
      <c r="AD35" t="s">
        <v>75</v>
      </c>
    </row>
    <row r="36" spans="1:30" x14ac:dyDescent="0.25">
      <c r="A36" t="str">
        <f>Sheet1!C36</f>
        <v>../graphics/Vehicles/PixelTool_Rovers/Rover_3_Bulk_8bpp</v>
      </c>
      <c r="B36" t="str">
        <f>Sheet1!A36&amp;" "&amp;Sheet1!B36</f>
        <v>Turnkey Bulk Rover</v>
      </c>
      <c r="C36" t="str">
        <f>"_"&amp;Sheet1!E36&amp;"_"&amp;Sheet1!F36</f>
        <v>_Bulk_5</v>
      </c>
      <c r="D36" t="str">
        <f t="shared" si="1"/>
        <v>string(STR_NAME_Bulk_5)</v>
      </c>
      <c r="E36" t="s">
        <v>1</v>
      </c>
      <c r="F36" t="str">
        <f>"date("&amp;Sheet1!G36&amp;", 01, 01)"</f>
        <v>date(2022, 01, 01)</v>
      </c>
      <c r="G36">
        <f>Sheet1!H36</f>
        <v>24</v>
      </c>
      <c r="H36">
        <f>Sheet1!I36</f>
        <v>45</v>
      </c>
      <c r="I36">
        <v>0</v>
      </c>
      <c r="J36">
        <f>Sheet1!J36</f>
        <v>20</v>
      </c>
      <c r="K36">
        <f>ROUND(Sheet1!K36/Sheet3!$B$1, 0)</f>
        <v>106</v>
      </c>
      <c r="L36">
        <f>ROUND(Sheet1!L36/Sheet3!$E$1, 0)</f>
        <v>176</v>
      </c>
      <c r="M36" t="s">
        <v>49</v>
      </c>
      <c r="N36" t="str">
        <f>Sheet1!M36&amp;" km/h"</f>
        <v>62 km/h</v>
      </c>
      <c r="O36" s="1">
        <f>Sheet1!N36</f>
        <v>36</v>
      </c>
      <c r="P36" s="1">
        <f>Sheet1!O36</f>
        <v>5</v>
      </c>
      <c r="Q36">
        <v>0</v>
      </c>
      <c r="R36" t="s">
        <v>70</v>
      </c>
      <c r="S36" t="s">
        <v>51</v>
      </c>
      <c r="T36">
        <f>Sheet1!P36</f>
        <v>1551</v>
      </c>
      <c r="U36">
        <f>Sheet1!Q36</f>
        <v>49</v>
      </c>
      <c r="V36">
        <v>0.4</v>
      </c>
      <c r="W36" s="2">
        <f>6/Sheet1!M36</f>
        <v>9.6774193548387094E-2</v>
      </c>
      <c r="X36" t="s">
        <v>59</v>
      </c>
      <c r="Y36" t="s">
        <v>61</v>
      </c>
      <c r="Z36" s="1">
        <f>Sheet1!R36</f>
        <v>8</v>
      </c>
      <c r="AA36" t="s">
        <v>91</v>
      </c>
      <c r="AB36" t="s">
        <v>92</v>
      </c>
      <c r="AC36" t="s">
        <v>93</v>
      </c>
      <c r="AD36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25</v>
      </c>
      <c r="B1">
        <f>14000/256</f>
        <v>54.6875</v>
      </c>
      <c r="D1" t="s">
        <v>26</v>
      </c>
      <c r="E1">
        <f>1600/256</f>
        <v>6.25</v>
      </c>
    </row>
    <row r="3" spans="1:6" x14ac:dyDescent="0.25">
      <c r="E3">
        <f>E1*255</f>
        <v>1593.75</v>
      </c>
      <c r="F3">
        <v>9562.5</v>
      </c>
    </row>
  </sheetData>
  <sortState ref="A2:C4">
    <sortCondition ref="A2:A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TrackingTable_and_PropertyCalcu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2014-02-16T15:41:50Z</dcterms:created>
  <dcterms:modified xsi:type="dcterms:W3CDTF">2014-11-10T21:11:01Z</dcterms:modified>
</cp:coreProperties>
</file>