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ndy\Desktop\Reatomized v3.2.7 allgen updated\Reborn Reatomized v3.2.7\"/>
    </mc:Choice>
  </mc:AlternateContent>
  <xr:revisionPtr revIDLastSave="0" documentId="13_ncr:1_{DBF24201-C2C4-4B4D-B58D-B077E3814A87}" xr6:coauthVersionLast="47" xr6:coauthVersionMax="47" xr10:uidLastSave="{00000000-0000-0000-0000-000000000000}"/>
  <bookViews>
    <workbookView xWindow="-120" yWindow="-120" windowWidth="29040" windowHeight="15720" activeTab="4" xr2:uid="{00000000-000D-0000-FFFF-FFFF00000000}"/>
  </bookViews>
  <sheets>
    <sheet name="Gen 8 Locations" sheetId="1" r:id="rId1"/>
    <sheet name="Gen 9 Locations" sheetId="2" r:id="rId2"/>
    <sheet name="Pokemon Uranium Locations" sheetId="3" r:id="rId3"/>
    <sheet name="Pokemon Infinity Locations" sheetId="4" r:id="rId4"/>
    <sheet name="Altforms and Changes" sheetId="5" r:id="rId5"/>
    <sheet name="New Variants" sheetId="6" r:id="rId6"/>
    <sheet name="Location of New  Pokemon" sheetId="7" r:id="rId7"/>
    <sheet name="Megas" sheetId="8" r:id="rId8"/>
    <sheet name="New Abilities" sheetId="9" r:id="rId9"/>
    <sheet name="TMs and Tutor" sheetId="10" r:id="rId10"/>
    <sheet name="New Items" sheetId="11" r:id="rId11"/>
    <sheet name="Move and Ability Changes" sheetId="12" r:id="rId12"/>
    <sheet name="Nuclear Forms" sheetId="13" r:id="rId13"/>
    <sheet name="Eeveelutions" sheetId="14" r:id="rId14"/>
    <sheet name="Totems" sheetId="16" r:id="rId15"/>
    <sheet name="Ex Cosmic Type Changes" sheetId="17" r:id="rId16"/>
    <sheet name="Mystery Egg list" sheetId="18" r:id="rId17"/>
    <sheet name="Type Chart by @_raffu"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3" roundtripDataChecksum="ggC7t7W8qp68qNwR3iYmTA08zfQok+qVf5gvQH9nz48="/>
    </ext>
  </extLst>
</workbook>
</file>

<file path=xl/calcChain.xml><?xml version="1.0" encoding="utf-8"?>
<calcChain xmlns="http://schemas.openxmlformats.org/spreadsheetml/2006/main">
  <c r="F46" i="14" l="1"/>
  <c r="F45" i="14"/>
  <c r="F44" i="14"/>
  <c r="F43" i="14"/>
  <c r="F42" i="14"/>
  <c r="F41" i="14"/>
  <c r="F40" i="14"/>
  <c r="F39" i="14"/>
  <c r="F38" i="14"/>
  <c r="F37" i="14"/>
  <c r="F36" i="14"/>
  <c r="F35" i="14"/>
  <c r="F34" i="14"/>
  <c r="F33" i="14"/>
  <c r="F32" i="14"/>
  <c r="I96" i="8"/>
  <c r="I95" i="8"/>
  <c r="E95" i="8"/>
  <c r="I94" i="8"/>
  <c r="I93" i="8"/>
  <c r="I89" i="8"/>
  <c r="I88" i="8"/>
  <c r="I87" i="8"/>
  <c r="I86" i="8"/>
  <c r="I85" i="8"/>
  <c r="I84" i="8"/>
  <c r="I83" i="8"/>
  <c r="I82" i="8"/>
  <c r="I81" i="8"/>
  <c r="I80" i="8"/>
  <c r="I79" i="8"/>
  <c r="I78" i="8"/>
  <c r="I77" i="8"/>
  <c r="I76"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7" i="7"/>
  <c r="A276" i="7"/>
  <c r="A275" i="7"/>
  <c r="A274" i="7"/>
  <c r="A273" i="7"/>
  <c r="A272" i="7"/>
  <c r="A271" i="7"/>
  <c r="A270" i="7"/>
  <c r="A269" i="7"/>
  <c r="A268" i="7"/>
  <c r="A267" i="7"/>
  <c r="A266" i="7"/>
  <c r="A265" i="7"/>
  <c r="A264" i="7"/>
  <c r="A263" i="7"/>
  <c r="A262" i="7"/>
  <c r="A261" i="7"/>
  <c r="A260" i="7"/>
  <c r="A259" i="7"/>
  <c r="A258" i="7"/>
  <c r="A257" i="7"/>
  <c r="A255" i="7"/>
  <c r="A254" i="7"/>
  <c r="A253" i="7"/>
  <c r="A252" i="7"/>
  <c r="A251" i="7"/>
  <c r="A250" i="7"/>
  <c r="A249" i="7"/>
  <c r="A248"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5" i="7"/>
  <c r="A94" i="7"/>
  <c r="A93" i="7"/>
  <c r="A92" i="7"/>
  <c r="A91" i="7"/>
  <c r="A90" i="7"/>
  <c r="A89" i="7"/>
  <c r="A88" i="7"/>
  <c r="A87" i="7"/>
  <c r="A86" i="7"/>
  <c r="A85" i="7"/>
  <c r="A84" i="7"/>
  <c r="A83" i="7"/>
  <c r="A82" i="7"/>
  <c r="A81" i="7"/>
  <c r="A80" i="7"/>
  <c r="A79" i="7"/>
  <c r="A78" i="7"/>
  <c r="A77" i="7"/>
  <c r="A76" i="7"/>
  <c r="A74" i="7"/>
  <c r="A73" i="7"/>
  <c r="A72" i="7"/>
  <c r="A71" i="7"/>
  <c r="A70" i="7"/>
  <c r="A69" i="7"/>
  <c r="A68" i="7"/>
  <c r="A67" i="7"/>
  <c r="A66" i="7"/>
  <c r="A65" i="7"/>
  <c r="A64" i="7"/>
  <c r="A63" i="7"/>
  <c r="A62" i="7"/>
  <c r="A61" i="7"/>
  <c r="A60" i="7"/>
  <c r="A59" i="7"/>
  <c r="A58" i="7"/>
  <c r="A57"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B134"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alcChain>
</file>

<file path=xl/sharedStrings.xml><?xml version="1.0" encoding="utf-8"?>
<sst xmlns="http://schemas.openxmlformats.org/spreadsheetml/2006/main" count="31629" uniqueCount="3192">
  <si>
    <t>Pokemon</t>
  </si>
  <si>
    <t>Location</t>
  </si>
  <si>
    <t>Notes</t>
  </si>
  <si>
    <t>Grookey</t>
  </si>
  <si>
    <t>Chrysolia Forest (inside the train, Egg)</t>
  </si>
  <si>
    <t>Thwackey</t>
  </si>
  <si>
    <t>Evolve Grookey</t>
  </si>
  <si>
    <t>Rillaboom</t>
  </si>
  <si>
    <t>Rhodochrine Tree (Postgame)</t>
  </si>
  <si>
    <t>Scrobunny</t>
  </si>
  <si>
    <t>Breed Raboot</t>
  </si>
  <si>
    <t>Raboot</t>
  </si>
  <si>
    <t>Tourmaline Desert*</t>
  </si>
  <si>
    <t>*Raboot may only appear after interacting with an oasis that can be found in specific locations within the desert. 
This leads to a 'switch' that changes encounters.</t>
  </si>
  <si>
    <t>Cinderace</t>
  </si>
  <si>
    <t>Evolve Raboot</t>
  </si>
  <si>
    <t>Sobble</t>
  </si>
  <si>
    <t>Breed Drizzile</t>
  </si>
  <si>
    <t>Drizzile</t>
  </si>
  <si>
    <t>Azurine Lake  (Dive, only inside Houses)</t>
  </si>
  <si>
    <t>Inteleon</t>
  </si>
  <si>
    <t>Evolve Drizzile</t>
  </si>
  <si>
    <t>Skwovet</t>
  </si>
  <si>
    <t>Peridot Ward (Headbutt)</t>
  </si>
  <si>
    <t>Greedent</t>
  </si>
  <si>
    <t>Neo-Peridot Ward (Headbutt), Neo-Lapis Ward</t>
  </si>
  <si>
    <t>Rookidee</t>
  </si>
  <si>
    <t>Neo-Beryl Ward</t>
  </si>
  <si>
    <t>Corvisquire</t>
  </si>
  <si>
    <t>Corviknight</t>
  </si>
  <si>
    <t>Neo-Beryl Ward
Tourmaline Desert (Once Upon A Somewhere)</t>
  </si>
  <si>
    <t>Blipbug</t>
  </si>
  <si>
    <t>Jasper Ward</t>
  </si>
  <si>
    <t>Dottler</t>
  </si>
  <si>
    <t>Neo-Jasper Ward (day)
Iolia Valley</t>
  </si>
  <si>
    <t>Orbeetle</t>
  </si>
  <si>
    <t>Neo-Jasper Ward (day)</t>
  </si>
  <si>
    <t>Nickit</t>
  </si>
  <si>
    <t>Obsidia Alleyways</t>
  </si>
  <si>
    <t>Thievul</t>
  </si>
  <si>
    <t>Neo-Obsidia Alleyways</t>
  </si>
  <si>
    <t>Gossifleur</t>
  </si>
  <si>
    <t>Chrysolia Forest (Moss Rock area)</t>
  </si>
  <si>
    <t>Eldegoss</t>
  </si>
  <si>
    <t>Wooloo</t>
  </si>
  <si>
    <t>Breed</t>
  </si>
  <si>
    <t>Dubwool</t>
  </si>
  <si>
    <t>Route 1 (morning, day)</t>
  </si>
  <si>
    <t>Chewtle</t>
  </si>
  <si>
    <t>Drednaw</t>
  </si>
  <si>
    <t>Ametrine Mountain (Dive)</t>
  </si>
  <si>
    <t>Yamper</t>
  </si>
  <si>
    <t>Lapis Alleyway</t>
  </si>
  <si>
    <t>Boltund</t>
  </si>
  <si>
    <t>Neo-Jasper Ward (morning, day)</t>
  </si>
  <si>
    <t>Rolycoly</t>
  </si>
  <si>
    <t>Pyrous Mountain</t>
  </si>
  <si>
    <t>Carkol</t>
  </si>
  <si>
    <t>Evolve Rolycoly</t>
  </si>
  <si>
    <t>Coalossal</t>
  </si>
  <si>
    <t>Evolve Carkol</t>
  </si>
  <si>
    <t>Applin</t>
  </si>
  <si>
    <t>Obsidia Ward*</t>
  </si>
  <si>
    <t>*Can be found inside a House next to the Magma Gang entrance, on the way leading to the Nightclub. 
Interact with the bin to get Applin.</t>
  </si>
  <si>
    <t>Flapple</t>
  </si>
  <si>
    <t>Evolve Applin</t>
  </si>
  <si>
    <t>Appletun</t>
  </si>
  <si>
    <t>Once Upon A Somewhere</t>
  </si>
  <si>
    <t>Sandaconda</t>
  </si>
  <si>
    <t>Tourmaline Desert</t>
  </si>
  <si>
    <t>Cramorant</t>
  </si>
  <si>
    <t>Azurine Lake (Surf)</t>
  </si>
  <si>
    <t>Arrokuda</t>
  </si>
  <si>
    <t>Barraskewda</t>
  </si>
  <si>
    <t>Ametrine Mountain (Surf)</t>
  </si>
  <si>
    <t>Toxel</t>
  </si>
  <si>
    <t>Byxbysion Wasteland (morning)</t>
  </si>
  <si>
    <t>Toxtricity</t>
  </si>
  <si>
    <t>Byxbysion Wasteland (day, night)</t>
  </si>
  <si>
    <t>Sizzlipede</t>
  </si>
  <si>
    <t>Apophyll Cave (Rock Smash), Pyrious Mountain (Rock Smash)</t>
  </si>
  <si>
    <t>Centiskorch</t>
  </si>
  <si>
    <t>Evolve Sizzlipede</t>
  </si>
  <si>
    <t>Clobbopus</t>
  </si>
  <si>
    <t>Apophyll Cave</t>
  </si>
  <si>
    <t>Grapploct</t>
  </si>
  <si>
    <t>Evolve Clobbopus</t>
  </si>
  <si>
    <t>Hattena</t>
  </si>
  <si>
    <t>Hattrem</t>
  </si>
  <si>
    <t>Vanhanen Labyrinth</t>
  </si>
  <si>
    <t>Hatterene</t>
  </si>
  <si>
    <t>Evolve Hattrem</t>
  </si>
  <si>
    <t>Sinistea</t>
  </si>
  <si>
    <t>Onyx Arcade, Once Upon A Waste Of Time (Headbutt)</t>
  </si>
  <si>
    <t>Polteageist</t>
  </si>
  <si>
    <t>Evolve Sinistea</t>
  </si>
  <si>
    <t>Impidimp</t>
  </si>
  <si>
    <t>Iolia Valley (Sableye Cave)</t>
  </si>
  <si>
    <t>Morgrem</t>
  </si>
  <si>
    <t>Evolve Impidimp</t>
  </si>
  <si>
    <t>Grimmsnarl</t>
  </si>
  <si>
    <t>Evolve Morgrem</t>
  </si>
  <si>
    <t>Milcery</t>
  </si>
  <si>
    <t>Onyx Arcade</t>
  </si>
  <si>
    <t>Alcremie</t>
  </si>
  <si>
    <r>
      <rPr>
        <sz val="11"/>
        <color theme="1"/>
        <rFont val="Calibri"/>
      </rPr>
      <t>Evolve Milcery (use Handmixer on Milcery when it holds Strawb</t>
    </r>
    <r>
      <rPr>
        <u/>
        <sz val="11"/>
        <color theme="1"/>
        <rFont val="Calibri"/>
      </rPr>
      <t>erry Ice Cream</t>
    </r>
    <r>
      <rPr>
        <sz val="11"/>
        <color theme="1"/>
        <rFont val="Calibri"/>
      </rPr>
      <t>)</t>
    </r>
  </si>
  <si>
    <t>Pincurchin</t>
  </si>
  <si>
    <t>Apophyll Beach (Rock Smash, Good Rod)</t>
  </si>
  <si>
    <t>Falinks</t>
  </si>
  <si>
    <t>Sugiline Ruins</t>
  </si>
  <si>
    <t>Snom</t>
  </si>
  <si>
    <t>Citrine Mountain 2F / 3F</t>
  </si>
  <si>
    <t>Frosmoth</t>
  </si>
  <si>
    <t>Evolve Snom</t>
  </si>
  <si>
    <t>Eiscue</t>
  </si>
  <si>
    <t>Ametrine mountain</t>
  </si>
  <si>
    <t>Stonjourner</t>
  </si>
  <si>
    <t>Indeedee</t>
  </si>
  <si>
    <t>Morpeko</t>
  </si>
  <si>
    <t>Tanzan Cove</t>
  </si>
  <si>
    <t>Cufant</t>
  </si>
  <si>
    <t>North Aventurine Woods</t>
  </si>
  <si>
    <t>Copperajah</t>
  </si>
  <si>
    <t>Evolve Cufant</t>
  </si>
  <si>
    <t>Fossil Pokemon</t>
  </si>
  <si>
    <t>Revive Fossils in 7th Street,Unexplored Territory (Postgame)</t>
  </si>
  <si>
    <t>Duraludon</t>
  </si>
  <si>
    <t>Route 3</t>
  </si>
  <si>
    <t>Dreepy</t>
  </si>
  <si>
    <t>Mirage Tower B1F</t>
  </si>
  <si>
    <t>Drakloak</t>
  </si>
  <si>
    <t>Evolve Dreepy</t>
  </si>
  <si>
    <t>Dragapult</t>
  </si>
  <si>
    <t>Evolve Drakloak</t>
  </si>
  <si>
    <t>Kubfu</t>
  </si>
  <si>
    <t>Dex completion,  Agate  City</t>
  </si>
  <si>
    <t>Zarude</t>
  </si>
  <si>
    <t>Rhodochrine Tree</t>
  </si>
  <si>
    <t>Zacian</t>
  </si>
  <si>
    <t>Neoteric Isle</t>
  </si>
  <si>
    <t>Zamazenta</t>
  </si>
  <si>
    <t>Eternatus</t>
  </si>
  <si>
    <t>New World (Helix)</t>
  </si>
  <si>
    <t>Regieleki</t>
  </si>
  <si>
    <t>New World (regis map)</t>
  </si>
  <si>
    <t>Regidrago</t>
  </si>
  <si>
    <t>Glastrier</t>
  </si>
  <si>
    <t>Spectrier</t>
  </si>
  <si>
    <t>Mirage Tower (Postgame)</t>
  </si>
  <si>
    <t>Calyrex</t>
  </si>
  <si>
    <t>Idyll of Panaceance</t>
  </si>
  <si>
    <t>Enamorus</t>
  </si>
  <si>
    <t>Manyworld Forest</t>
  </si>
  <si>
    <t>*I recommend using Magnetic Lure! 
Due to having so many mons, some are very rare to encounter!</t>
  </si>
  <si>
    <t>Sprigatito</t>
  </si>
  <si>
    <t>Spinel Town Event* / Starter</t>
  </si>
  <si>
    <t>*After Serras badge, talk to Sprigatito and find it in the Forest afterwards.
You will need one Herbal Extract.</t>
  </si>
  <si>
    <t>Floragato</t>
  </si>
  <si>
    <t>Evolve Sprigatito</t>
  </si>
  <si>
    <t>Meowscarada</t>
  </si>
  <si>
    <t>Evolve Floragato</t>
  </si>
  <si>
    <t>Fuecoco</t>
  </si>
  <si>
    <t>Ametrine City Pokemon Center* / Starter</t>
  </si>
  <si>
    <t>*Bring a Blue Moon Ice Cream to get its attention</t>
  </si>
  <si>
    <t>Crocalor</t>
  </si>
  <si>
    <t>Evolve Fuecoco</t>
  </si>
  <si>
    <t>Skeledirge</t>
  </si>
  <si>
    <t>Evolve Crocalor</t>
  </si>
  <si>
    <t>Quaxly</t>
  </si>
  <si>
    <t>Quaxly rescue event (Neo Peridot Ward in the lake)*  / Starter</t>
  </si>
  <si>
    <t>*Fight against the horde of pokemon and protect Quaxly, in the lake part below the Blacksteam Factory</t>
  </si>
  <si>
    <t>Quaxwell</t>
  </si>
  <si>
    <t>Evolve Quaxly</t>
  </si>
  <si>
    <t>Quaquaval</t>
  </si>
  <si>
    <t>Evolve Quaxwell</t>
  </si>
  <si>
    <t>Lechonk</t>
  </si>
  <si>
    <t>Route 1 (Day)</t>
  </si>
  <si>
    <t>Oinkologne</t>
  </si>
  <si>
    <t>Tarountula</t>
  </si>
  <si>
    <t>South Aventurine Woods (Morning, Day)</t>
  </si>
  <si>
    <t>Spidops</t>
  </si>
  <si>
    <t>Evolve Tarountula</t>
  </si>
  <si>
    <t>Nymble</t>
  </si>
  <si>
    <t>Byxbysion Wasteland</t>
  </si>
  <si>
    <t>Lokix</t>
  </si>
  <si>
    <t>Evolve Nymble</t>
  </si>
  <si>
    <t>Pawmi</t>
  </si>
  <si>
    <t>Onyx Ward Rooftop</t>
  </si>
  <si>
    <t>Pawmo</t>
  </si>
  <si>
    <t>Evolve Pawmi</t>
  </si>
  <si>
    <t>Pawmot</t>
  </si>
  <si>
    <t>Evolve Pawmo</t>
  </si>
  <si>
    <t>Tandemaus</t>
  </si>
  <si>
    <t>Tanzan Cove (Morning, Night)</t>
  </si>
  <si>
    <t>Maushold</t>
  </si>
  <si>
    <t>Evolve Tandemaus</t>
  </si>
  <si>
    <t>Fidough</t>
  </si>
  <si>
    <t>Breed Dachsbun, Onyx Arcade</t>
  </si>
  <si>
    <t>Dachsbun</t>
  </si>
  <si>
    <t>Neo Coral Ward (Day, Night), Onyx Arcade</t>
  </si>
  <si>
    <t>Smoliv</t>
  </si>
  <si>
    <t>Malchous Forest (Morning, Day)</t>
  </si>
  <si>
    <t>Dolliv</t>
  </si>
  <si>
    <t>Evolve Smoliv</t>
  </si>
  <si>
    <t>Arboliva</t>
  </si>
  <si>
    <t>Evolve Dolliv / Neo Malchous Forest (Day)</t>
  </si>
  <si>
    <t>Squawkabilly</t>
  </si>
  <si>
    <t>North Aventurine Woods (Morning)</t>
  </si>
  <si>
    <t>Nacli</t>
  </si>
  <si>
    <t>Teknite Cave</t>
  </si>
  <si>
    <t>Naclstack</t>
  </si>
  <si>
    <t>Garganacl</t>
  </si>
  <si>
    <t>Charcadet</t>
  </si>
  <si>
    <t>Following it within Titanias Castle (after earning her badge)*</t>
  </si>
  <si>
    <t>*Find Charcadet at three different places to be able to catch it
Starts at the entrance hallway of the castle</t>
  </si>
  <si>
    <t>Armarouge</t>
  </si>
  <si>
    <t>Evolve Charcadet (Hold Auspicious Armor, Level up during day)</t>
  </si>
  <si>
    <t>Ceruledge</t>
  </si>
  <si>
    <t>Evolve Charcadet (Hold Malicious Armor, Level up at night)</t>
  </si>
  <si>
    <t>Tadbulb</t>
  </si>
  <si>
    <t>Yureyu Power Plant</t>
  </si>
  <si>
    <t>Bellibolt</t>
  </si>
  <si>
    <t>Evolve Tadbulb</t>
  </si>
  <si>
    <t>Wattrel</t>
  </si>
  <si>
    <t>Breed Kilowattrel</t>
  </si>
  <si>
    <t>Kilowattrel</t>
  </si>
  <si>
    <t>Iolia Valley</t>
  </si>
  <si>
    <t>Maschiff</t>
  </si>
  <si>
    <t>Mabosstiff</t>
  </si>
  <si>
    <t>Evolve Maschiff</t>
  </si>
  <si>
    <t>Shroodle</t>
  </si>
  <si>
    <t>Underground Railnet</t>
  </si>
  <si>
    <t>Grafaiai</t>
  </si>
  <si>
    <t>Evolve Shroodle / Underground Railnet)</t>
  </si>
  <si>
    <t>Bramblin</t>
  </si>
  <si>
    <t>Tourmaline Desert (Mirage Tower Area)</t>
  </si>
  <si>
    <t>Brambleghast</t>
  </si>
  <si>
    <t>Toedscool</t>
  </si>
  <si>
    <t>Azurine Island (Night)</t>
  </si>
  <si>
    <t>Toedscruel</t>
  </si>
  <si>
    <t>Klawf</t>
  </si>
  <si>
    <t>Celestinine Cascades (Morning, the area below Fiore Mansion)</t>
  </si>
  <si>
    <t>Capsakid</t>
  </si>
  <si>
    <t>Obsidia Ward</t>
  </si>
  <si>
    <t>Scovillain</t>
  </si>
  <si>
    <t>Neo Obsidia Ward (Night)</t>
  </si>
  <si>
    <t>Rellor</t>
  </si>
  <si>
    <t>Rhodochrine Jungle (Morning, Night)</t>
  </si>
  <si>
    <t>Rabsca</t>
  </si>
  <si>
    <t>Evolve rellor (Hold Psychic Gem and Level up)</t>
  </si>
  <si>
    <t>Flittle</t>
  </si>
  <si>
    <t>Breed Espathra</t>
  </si>
  <si>
    <t>Espathra</t>
  </si>
  <si>
    <t>Tinkatink</t>
  </si>
  <si>
    <t>Breed Tinkatuff / Tinkaton</t>
  </si>
  <si>
    <t>After beating Serra, 
rock smash the stones near Tinkatuff in Grand Stairway for it to challenge you (Previous Karate NPC location)</t>
  </si>
  <si>
    <t>Tinkatuff</t>
  </si>
  <si>
    <t>Grand Stairway Event (after Serra)</t>
  </si>
  <si>
    <t>Tinkaton</t>
  </si>
  <si>
    <t>Once upon a Somewhere / Once upon a Waste of Time</t>
  </si>
  <si>
    <t>Wiglett</t>
  </si>
  <si>
    <t>Apophyll Beach, Onyx Arcade</t>
  </si>
  <si>
    <t>Wugtrio</t>
  </si>
  <si>
    <t>Apophyll Beach</t>
  </si>
  <si>
    <t>Bombirdier</t>
  </si>
  <si>
    <t>Route 3 (Morning)</t>
  </si>
  <si>
    <t>Finizen</t>
  </si>
  <si>
    <t>Azurine Lake (Dive)</t>
  </si>
  <si>
    <t>Palafin</t>
  </si>
  <si>
    <t>Evolve Finizen</t>
  </si>
  <si>
    <t>Varoom</t>
  </si>
  <si>
    <t>Celestinine Cascades (Day, Night)</t>
  </si>
  <si>
    <t>Revavroom</t>
  </si>
  <si>
    <t>Cyclizar</t>
  </si>
  <si>
    <t>Route 2 (Day)</t>
  </si>
  <si>
    <t>Orthworm</t>
  </si>
  <si>
    <t>Tourmaline Scrapyard</t>
  </si>
  <si>
    <t>Glimmet</t>
  </si>
  <si>
    <t>Breed Glimmora</t>
  </si>
  <si>
    <t>Glimmora</t>
  </si>
  <si>
    <t>Iolia Valley (Caves)</t>
  </si>
  <si>
    <t>Greavard</t>
  </si>
  <si>
    <t>Beryl Cemetery (Night)</t>
  </si>
  <si>
    <t>Houndstone</t>
  </si>
  <si>
    <t>Neo Beryl Cemetery (Night)</t>
  </si>
  <si>
    <t>Flamigo</t>
  </si>
  <si>
    <t>Azurine Island (Morning, Day)</t>
  </si>
  <si>
    <t>Cetoddle</t>
  </si>
  <si>
    <t>Ametrine Mountain</t>
  </si>
  <si>
    <t>Cetitan</t>
  </si>
  <si>
    <t>Evolve Cetitan</t>
  </si>
  <si>
    <t>Veluza</t>
  </si>
  <si>
    <t>Azurine Lake (Super Rod)</t>
  </si>
  <si>
    <t>Dondozo</t>
  </si>
  <si>
    <t>Agate City (Dive)</t>
  </si>
  <si>
    <t>Tatsugiri</t>
  </si>
  <si>
    <t>Agate City (Good Rod / Super Rod)</t>
  </si>
  <si>
    <t>Annihilape</t>
  </si>
  <si>
    <t>Evolve Primeape</t>
  </si>
  <si>
    <t>Clodsire</t>
  </si>
  <si>
    <t>Evolve Pladean Wooper (same location as normal Wooper)</t>
  </si>
  <si>
    <t>Farigiraf</t>
  </si>
  <si>
    <t>Evolve Girafarig</t>
  </si>
  <si>
    <t>Dudunsparce</t>
  </si>
  <si>
    <t>Evolve Dunsparce</t>
  </si>
  <si>
    <t>Kingambit</t>
  </si>
  <si>
    <t>Evolve Bisharp</t>
  </si>
  <si>
    <t>Frigibax</t>
  </si>
  <si>
    <t>Citrine Mountain (1F / 3F)</t>
  </si>
  <si>
    <t>Arctibax</t>
  </si>
  <si>
    <t>Evolve Frigibax</t>
  </si>
  <si>
    <t>Baxcalibur</t>
  </si>
  <si>
    <t>Evolve Arctibax</t>
  </si>
  <si>
    <t>Gimmighoul</t>
  </si>
  <si>
    <t>Treasure Hunt event (Hiker in Neo Peridot Train station)</t>
  </si>
  <si>
    <t>Complete the treasure hunt to catch gimmighoul, afterwards you can buy coins from the hiker.</t>
  </si>
  <si>
    <t>Gholdengo</t>
  </si>
  <si>
    <t>Evolve Gimmighoul (999 coins)</t>
  </si>
  <si>
    <t>Wo-Chien</t>
  </si>
  <si>
    <t>WIP</t>
  </si>
  <si>
    <t>Chien-Pao</t>
  </si>
  <si>
    <t>Ting-Lu</t>
  </si>
  <si>
    <t>Chi-Yu</t>
  </si>
  <si>
    <t>Koraidon</t>
  </si>
  <si>
    <t>Miraidon</t>
  </si>
  <si>
    <t>Ability Changes 
(if any)</t>
  </si>
  <si>
    <t>Orchynx</t>
  </si>
  <si>
    <t>Breed Metalynx</t>
  </si>
  <si>
    <t>Metalynx</t>
  </si>
  <si>
    <t>Once upon a Somwehere</t>
  </si>
  <si>
    <t>Raptorch</t>
  </si>
  <si>
    <t>Neo-Apophyll Island: in front of a TM item ball, Rock Climb needed</t>
  </si>
  <si>
    <t>Archilles</t>
  </si>
  <si>
    <t>Victory Road</t>
  </si>
  <si>
    <t>Eletux</t>
  </si>
  <si>
    <t>Route 1 (next to the Nature Center)</t>
  </si>
  <si>
    <t>Electruxo</t>
  </si>
  <si>
    <t>Chyinmunk</t>
  </si>
  <si>
    <t>Opal Ward (morning and day time), Neo-Opal Ward</t>
  </si>
  <si>
    <t>Kinetmunk</t>
  </si>
  <si>
    <t>Neo-Opal Ward</t>
  </si>
  <si>
    <t>Birbie</t>
  </si>
  <si>
    <t>Onyx Ward: Rooftops, Beryl Cemetry (morning and day time)</t>
  </si>
  <si>
    <t>Aveden</t>
  </si>
  <si>
    <t>New-Onyx: Rooftops</t>
  </si>
  <si>
    <t>Splendifowl</t>
  </si>
  <si>
    <t>Beryl Cemetry (morning), Post-restoration</t>
  </si>
  <si>
    <t>Cubbug</t>
  </si>
  <si>
    <t>Cubblfly</t>
  </si>
  <si>
    <t>South Aventurine Woods (tall grass), Neo-Peridot Ward (Headbutt)</t>
  </si>
  <si>
    <t>Nimflora</t>
  </si>
  <si>
    <t>Evolve Cubblfly</t>
  </si>
  <si>
    <t>Barewl</t>
  </si>
  <si>
    <t>Beryl Cave B2F (Bery Ward entrance)</t>
  </si>
  <si>
    <t>Dearewl</t>
  </si>
  <si>
    <t>Evolve Barewl</t>
  </si>
  <si>
    <t>Gararewl</t>
  </si>
  <si>
    <t>Evolve Dearewl</t>
  </si>
  <si>
    <t>Grozard</t>
  </si>
  <si>
    <t>Grand Stairway</t>
  </si>
  <si>
    <t>Terlard</t>
  </si>
  <si>
    <t>Tanzan Depths</t>
  </si>
  <si>
    <t>Tonemy</t>
  </si>
  <si>
    <t>Tofurang</t>
  </si>
  <si>
    <t>Fortog</t>
  </si>
  <si>
    <t>Peridot Ward: Fountain Event (Surskit replaced)</t>
  </si>
  <si>
    <t>Folerog</t>
  </si>
  <si>
    <t>Azurine Island</t>
  </si>
  <si>
    <t>Blubelrog</t>
  </si>
  <si>
    <t>Neo-Azurine Island</t>
  </si>
  <si>
    <t>Feleng</t>
  </si>
  <si>
    <t>Obsidia Ward (morning and day time), Peridot Alleyways</t>
  </si>
  <si>
    <t>Felunge</t>
  </si>
  <si>
    <t>Neo-Obsidia Ward (day time)</t>
  </si>
  <si>
    <t>Feliger</t>
  </si>
  <si>
    <t>Neo-Obsidia Ward (night time)</t>
  </si>
  <si>
    <t>Owten</t>
  </si>
  <si>
    <t>Opal Ward (Headbutt)</t>
  </si>
  <si>
    <t>Eshouten</t>
  </si>
  <si>
    <t>Neo-Opal Ward (Headbutt)</t>
  </si>
  <si>
    <t>Smore</t>
  </si>
  <si>
    <t>Rhodochrine Jungle, Apophyll Cave</t>
  </si>
  <si>
    <t>Firoke</t>
  </si>
  <si>
    <t>Evolve Smore, Rhodochrine Tree (Postgame)</t>
  </si>
  <si>
    <t>Sponee</t>
  </si>
  <si>
    <t>Malcheous Forest</t>
  </si>
  <si>
    <t>Sponaree</t>
  </si>
  <si>
    <t>Evolve Sponee, Neo-Malcheous Forest</t>
  </si>
  <si>
    <t>Tricwe</t>
  </si>
  <si>
    <t>Beryl Ward (Grass and Headbutt)</t>
  </si>
  <si>
    <t>Harylect</t>
  </si>
  <si>
    <t>Seikamater</t>
  </si>
  <si>
    <t>Evolve the bugs, Rhodochrine Tree (Postgame)</t>
  </si>
  <si>
    <t>Brailip</t>
  </si>
  <si>
    <t>Tanzan Cove (Old Rod, Dive)</t>
  </si>
  <si>
    <t>Brainoar</t>
  </si>
  <si>
    <t>Tanzan Cove (Super Rod, Dive)</t>
  </si>
  <si>
    <t>Tancoon</t>
  </si>
  <si>
    <t>Peridot Ward (Alleyways)
Obsidia Ward (Alleyways)</t>
  </si>
  <si>
    <t>Tanscure</t>
  </si>
  <si>
    <t>Neo-Obsidia Ward (Alleyways)</t>
  </si>
  <si>
    <t>Pahar</t>
  </si>
  <si>
    <t>Team Aqua stolen Pokemon Event
North Aventurine Woods (Headbutt)</t>
  </si>
  <si>
    <t>Palij</t>
  </si>
  <si>
    <t>Evolve Pahar</t>
  </si>
  <si>
    <t>Pajay</t>
  </si>
  <si>
    <t>Teknite Ridge (day only)</t>
  </si>
  <si>
    <t>Jerbolta</t>
  </si>
  <si>
    <t>Obsidia Playgrounds (Slums) 
Neo-Obsidia Alleyway</t>
  </si>
  <si>
    <t>Comite</t>
  </si>
  <si>
    <t>Grand Stairway (Unown area), Tanzan Mountain</t>
  </si>
  <si>
    <t>Cometeor</t>
  </si>
  <si>
    <t>Tanzan Mountain</t>
  </si>
  <si>
    <t>Astronite</t>
  </si>
  <si>
    <t>Sugiline Cave</t>
  </si>
  <si>
    <t>Baashaun</t>
  </si>
  <si>
    <t xml:space="preserve">Shares Mareep Event in Jasper Ward </t>
  </si>
  <si>
    <t>Baaschaf</t>
  </si>
  <si>
    <t>Route 1 (day and night time)</t>
  </si>
  <si>
    <t>Baariette</t>
  </si>
  <si>
    <t>Evolve Baaschaf</t>
  </si>
  <si>
    <t>Costraw</t>
  </si>
  <si>
    <t>Byxbysion Wasteland, Tanzan Wastes</t>
  </si>
  <si>
    <t>Trawpint</t>
  </si>
  <si>
    <t>Lunapup</t>
  </si>
  <si>
    <t>Herolune</t>
  </si>
  <si>
    <t>Evolve Lunapup</t>
  </si>
  <si>
    <t>Minyan</t>
  </si>
  <si>
    <t>Byxbysion Wasteland (Headbutt)</t>
  </si>
  <si>
    <t>Vilucard</t>
  </si>
  <si>
    <t>Evolve Minyan</t>
  </si>
  <si>
    <t>Modrille</t>
  </si>
  <si>
    <t>Drilgann</t>
  </si>
  <si>
    <t>Cocaran</t>
  </si>
  <si>
    <t>Cararalm</t>
  </si>
  <si>
    <t>Evolve Cocaran</t>
  </si>
  <si>
    <t>Cocancer</t>
  </si>
  <si>
    <t>Neo-Apophyll Beach</t>
  </si>
  <si>
    <t>Tubjaw</t>
  </si>
  <si>
    <t>Team Magma stolen Pokemon Event, Breed</t>
  </si>
  <si>
    <t>Tubareel</t>
  </si>
  <si>
    <t>Cassnail</t>
  </si>
  <si>
    <t>Sableau</t>
  </si>
  <si>
    <t>Evolve Cassnail</t>
  </si>
  <si>
    <t>Escartress</t>
  </si>
  <si>
    <t>Nupin</t>
  </si>
  <si>
    <t>Water Treatment Center, Tanzan Wastes</t>
  </si>
  <si>
    <t>Gellin</t>
  </si>
  <si>
    <t>Water Treatment Center</t>
  </si>
  <si>
    <t>Barand</t>
  </si>
  <si>
    <t>Route 3 (Caves)</t>
  </si>
  <si>
    <t>Glaslug</t>
  </si>
  <si>
    <t>Citrine Mountian (Surf, Super Rod)</t>
  </si>
  <si>
    <t>Glavinug</t>
  </si>
  <si>
    <t>S51</t>
  </si>
  <si>
    <t>Grand Stairway (Unown area), Citae Astrae</t>
  </si>
  <si>
    <t>S51A</t>
  </si>
  <si>
    <t>Citae Astrae</t>
  </si>
  <si>
    <t>Paraudio</t>
  </si>
  <si>
    <t>Onyx Ward: Rooftops (Post Restoration), Mystery Egg (Malchous Forest)</t>
  </si>
  <si>
    <t>Paraboom</t>
  </si>
  <si>
    <t>Route 3 (morning, day)</t>
  </si>
  <si>
    <t>Flager</t>
  </si>
  <si>
    <t>Teknite Ridge</t>
  </si>
  <si>
    <t>Inflagetah</t>
  </si>
  <si>
    <t>Evolve Flager</t>
  </si>
  <si>
    <t>Chimical</t>
  </si>
  <si>
    <t>Byxbysion Tunnels, Byxbysion Grotto</t>
  </si>
  <si>
    <t>Chimaconda</t>
  </si>
  <si>
    <t>Evolve Chimical</t>
  </si>
  <si>
    <t>Tikiki</t>
  </si>
  <si>
    <t>Rhodochrine Jungle (day, night)</t>
  </si>
  <si>
    <t>Frikitiki</t>
  </si>
  <si>
    <t>Unymph</t>
  </si>
  <si>
    <t>Malchous Forest Park (Post Restoration)</t>
  </si>
  <si>
    <t>Harptera</t>
  </si>
  <si>
    <t>Evolve Unymph</t>
  </si>
  <si>
    <t>Chicoatl</t>
  </si>
  <si>
    <t>Chrysolia Forest (Headbutt)</t>
  </si>
  <si>
    <t>Quetzoral</t>
  </si>
  <si>
    <t>Evolve Chicoatl</t>
  </si>
  <si>
    <t>Coatlith</t>
  </si>
  <si>
    <t>Tracton</t>
  </si>
  <si>
    <t>Route 3 (moring, night)</t>
  </si>
  <si>
    <t>Snopach</t>
  </si>
  <si>
    <t>Revive Tusk Fossil</t>
  </si>
  <si>
    <t>Dermafrost</t>
  </si>
  <si>
    <t>Twiligth Desert (Postgame)</t>
  </si>
  <si>
    <t>Slothohm</t>
  </si>
  <si>
    <t>Revive Hair Fossil</t>
  </si>
  <si>
    <t>Theriamp</t>
  </si>
  <si>
    <t>Titanice</t>
  </si>
  <si>
    <t>Frynai</t>
  </si>
  <si>
    <t>Lapis Alleyway (Fishing), Azurine Lake (Old Rod)</t>
  </si>
  <si>
    <t>Saidine</t>
  </si>
  <si>
    <t>Evolve Frynai</t>
  </si>
  <si>
    <t>Daikatuna</t>
  </si>
  <si>
    <t>Selkid</t>
  </si>
  <si>
    <t>Syrentide</t>
  </si>
  <si>
    <t>Agate City (Super Rod)</t>
  </si>
  <si>
    <t>Jackdeary</t>
  </si>
  <si>
    <t>North Aventurine Woods (Morning), Neo-Coral Ward (Morning)</t>
  </si>
  <si>
    <t>Winotinger</t>
  </si>
  <si>
    <t>Evolve Jackdeary (Carrot Wine)</t>
  </si>
  <si>
    <t>Duplicat</t>
  </si>
  <si>
    <t>Prankster, Trace, Illusion</t>
  </si>
  <si>
    <t>Corsoreef</t>
  </si>
  <si>
    <t>Evolve Corsola (Happiness)</t>
  </si>
  <si>
    <t>Sharp Coral, Skill Link, Regnerator</t>
  </si>
  <si>
    <t>Empirilla</t>
  </si>
  <si>
    <t>Evolve Primeape (King's Rock)</t>
  </si>
  <si>
    <t>Dunseraph</t>
  </si>
  <si>
    <t>Evolve Dunsparce (Knows Move:Sky Fall)</t>
  </si>
  <si>
    <t>Miasmedic</t>
  </si>
  <si>
    <t>Evolve Spritzee (Aromatic Herb)</t>
  </si>
  <si>
    <t>Healer, Poison Touch, Triage</t>
  </si>
  <si>
    <t>Nucleon</t>
  </si>
  <si>
    <t>Evolve Eevee (Have a Nuclear Type in your Team, Level 25)</t>
  </si>
  <si>
    <t>Ratsy</t>
  </si>
  <si>
    <t>Obsidia Slums (Playground), North Obsidia Alleyways (Post-Restoration)</t>
  </si>
  <si>
    <t>Raffiti</t>
  </si>
  <si>
    <t>Neo-Obsidia Alleyway</t>
  </si>
  <si>
    <t>Gargryph</t>
  </si>
  <si>
    <t>Vanhanen Labyrinth (morning, night)</t>
  </si>
  <si>
    <t>Masking</t>
  </si>
  <si>
    <t>Vanhanen Labyrinth (morning, day)</t>
  </si>
  <si>
    <t>Illusion, Synchronize, Trace</t>
  </si>
  <si>
    <t>Dramsama</t>
  </si>
  <si>
    <t>Evolve Masking</t>
  </si>
  <si>
    <t>Antarki</t>
  </si>
  <si>
    <t>Tanzan Wastes
Yureyu Power Plant (Rotom Room)</t>
  </si>
  <si>
    <t>Chupacho</t>
  </si>
  <si>
    <t>Merciless,Poison Touch, Hustle</t>
  </si>
  <si>
    <t>Luchabra</t>
  </si>
  <si>
    <t>Evolve Chupacho</t>
  </si>
  <si>
    <t>Linkite</t>
  </si>
  <si>
    <t>Yureyu Power Plant (Shade Gym)</t>
  </si>
  <si>
    <t>Chainite</t>
  </si>
  <si>
    <t>Evolve Linkite</t>
  </si>
  <si>
    <t>Pufluff</t>
  </si>
  <si>
    <t>Ametrine City</t>
  </si>
  <si>
    <t>Alpico</t>
  </si>
  <si>
    <t>Evolve Pufluff (Speed&gt;Attack)</t>
  </si>
  <si>
    <t>Anderind</t>
  </si>
  <si>
    <t>Evolve Pufluff (Attack&gt;Speed)</t>
  </si>
  <si>
    <t>Colarva</t>
  </si>
  <si>
    <t>Citrine Mountain</t>
  </si>
  <si>
    <t>Frosulo</t>
  </si>
  <si>
    <t>Evolve Colarva</t>
  </si>
  <si>
    <t>Frosthra</t>
  </si>
  <si>
    <t>Evolve Frosulo</t>
  </si>
  <si>
    <t>Fafurr</t>
  </si>
  <si>
    <t>Breed, Mystery Egg (Growlithe Trade)</t>
  </si>
  <si>
    <t>Fafninter</t>
  </si>
  <si>
    <t>Shrimputy</t>
  </si>
  <si>
    <t>Chrysolia Spring (Good Rod)</t>
  </si>
  <si>
    <t>Quickdraw, Sniper</t>
  </si>
  <si>
    <t>Krilvolver</t>
  </si>
  <si>
    <t>Chrysolia Spring (Surf)</t>
  </si>
  <si>
    <t>Lavent</t>
  </si>
  <si>
    <t>Chrysolia Spring, Sauna</t>
  </si>
  <si>
    <t>Swabone</t>
  </si>
  <si>
    <t>Azurine Lake (Azurine Cave), Mystery Egg (Growlithe trade)</t>
  </si>
  <si>
    <t>Skelerogue</t>
  </si>
  <si>
    <t>Evolve Swabone</t>
  </si>
  <si>
    <t>Navighast</t>
  </si>
  <si>
    <t>Evolve Skelerogue</t>
  </si>
  <si>
    <t>Stenowatt</t>
  </si>
  <si>
    <t>Route 2</t>
  </si>
  <si>
    <t>Jungore</t>
  </si>
  <si>
    <t>Revive Gold Fossil</t>
  </si>
  <si>
    <t>Majungold</t>
  </si>
  <si>
    <t>Twilight Desert (Postgame)</t>
  </si>
  <si>
    <t>Hagoop</t>
  </si>
  <si>
    <t>Coral Ward (Old Rod), Apophyll Beach (Old Rod), Tanzan Wastes</t>
  </si>
  <si>
    <t>Haagross</t>
  </si>
  <si>
    <t>Evolve Hagoop</t>
  </si>
  <si>
    <t>Xenomite</t>
  </si>
  <si>
    <t>Tanzan Wastes</t>
  </si>
  <si>
    <t>Xenogen</t>
  </si>
  <si>
    <t>Xenoqueen</t>
  </si>
  <si>
    <t>Evolve Xenogen</t>
  </si>
  <si>
    <t>Hazma</t>
  </si>
  <si>
    <t>Geigeroach</t>
  </si>
  <si>
    <t>Minicorn</t>
  </si>
  <si>
    <t>Tanzan Cove (morning and day)</t>
  </si>
  <si>
    <t>Kiricorn</t>
  </si>
  <si>
    <t>Oblivicorn</t>
  </si>
  <si>
    <t>Evolve Minicorn</t>
  </si>
  <si>
    <t>Luxi</t>
  </si>
  <si>
    <t>Onyx Arcades (3000 Coins)</t>
  </si>
  <si>
    <t>Luxor</t>
  </si>
  <si>
    <t>Evolve Luxi</t>
  </si>
  <si>
    <t>Luxelong</t>
  </si>
  <si>
    <t>Evolve Luxor</t>
  </si>
  <si>
    <t>Praseopunk</t>
  </si>
  <si>
    <t>Yureyu Power Plant (Rotom Room)</t>
  </si>
  <si>
    <t>Plus, Electromorphosis</t>
  </si>
  <si>
    <t>Neopunk</t>
  </si>
  <si>
    <t>Minus, Download</t>
  </si>
  <si>
    <t>Sheebit</t>
  </si>
  <si>
    <t>Terrabbit</t>
  </si>
  <si>
    <t>Laissure</t>
  </si>
  <si>
    <t>Evolve Terrabbit</t>
  </si>
  <si>
    <t>Volchik</t>
  </si>
  <si>
    <t>Tsukinami Village  (Dojo Reward), Mystery Egg (Growlithe)</t>
  </si>
  <si>
    <t>Static, Big Pecks</t>
  </si>
  <si>
    <t>Voltasu</t>
  </si>
  <si>
    <t>Evolve Volchik</t>
  </si>
  <si>
    <t>Yatagaryu</t>
  </si>
  <si>
    <t>Evolve Voltasu</t>
  </si>
  <si>
    <t>Devimp</t>
  </si>
  <si>
    <t>Fallengel</t>
  </si>
  <si>
    <t>Evolve Devimp</t>
  </si>
  <si>
    <t>Beliaddon</t>
  </si>
  <si>
    <t>Evolve Fallengel</t>
  </si>
  <si>
    <t>Garlikid</t>
  </si>
  <si>
    <t>Lanthan</t>
  </si>
  <si>
    <t>Pyrous Mountain (after catching Heatran)</t>
  </si>
  <si>
    <t>Actan</t>
  </si>
  <si>
    <t>Iolia Valley (after catching Heatran, above Luna)</t>
  </si>
  <si>
    <t>Uralpha</t>
  </si>
  <si>
    <t>Tanzan Wastes, deepest part, defeat Urayne (need 18 badges)</t>
  </si>
  <si>
    <t>Urayne</t>
  </si>
  <si>
    <t>Evolve Uralpha</t>
  </si>
  <si>
    <t>Leviathao</t>
  </si>
  <si>
    <t>Neoteric Isle (Super Rod)</t>
  </si>
  <si>
    <t>Baitatao</t>
  </si>
  <si>
    <t>Krakanao</t>
  </si>
  <si>
    <t>Zephy</t>
  </si>
  <si>
    <t>Egg (Magic Square Puzzle Password Room Agate City)</t>
  </si>
  <si>
    <t>Aotius</t>
  </si>
  <si>
    <t>Beat Hinata and Kaito (Tsukinami Village)</t>
  </si>
  <si>
    <t>Mutios</t>
  </si>
  <si>
    <t>Regional Variants</t>
  </si>
  <si>
    <t>Name</t>
  </si>
  <si>
    <t>Type 1</t>
  </si>
  <si>
    <t>Type 2</t>
  </si>
  <si>
    <t>Ability 1</t>
  </si>
  <si>
    <t>Ability 2</t>
  </si>
  <si>
    <t>HA</t>
  </si>
  <si>
    <t>Evolution</t>
  </si>
  <si>
    <t>Total</t>
  </si>
  <si>
    <t>HP</t>
  </si>
  <si>
    <t>Atk</t>
  </si>
  <si>
    <t>Def</t>
  </si>
  <si>
    <t>Sp Atk</t>
  </si>
  <si>
    <t>Sp Def</t>
  </si>
  <si>
    <t>Speed</t>
  </si>
  <si>
    <t>Bulbasaur</t>
  </si>
  <si>
    <t>Grass</t>
  </si>
  <si>
    <t>Rock</t>
  </si>
  <si>
    <t>ROUGHSKIN</t>
  </si>
  <si>
    <t>POISONPOINT</t>
  </si>
  <si>
    <t>1. Starter
2. Behind Mirage Tower (Static Encounter)</t>
  </si>
  <si>
    <t>Ivysaur</t>
  </si>
  <si>
    <r>
      <rPr>
        <sz val="8"/>
        <color theme="1"/>
        <rFont val="Arial"/>
      </rPr>
      <t xml:space="preserve">Evolve from </t>
    </r>
    <r>
      <rPr>
        <sz val="8"/>
        <color rgb="FFED7D31"/>
        <rFont val="Arial"/>
      </rPr>
      <t>Egho</t>
    </r>
    <r>
      <rPr>
        <sz val="8"/>
        <color theme="1"/>
        <rFont val="Arial"/>
      </rPr>
      <t xml:space="preserve"> Bulbasaur (Level 16)</t>
    </r>
  </si>
  <si>
    <t>Venusaur</t>
  </si>
  <si>
    <t>ROCKHEAD</t>
  </si>
  <si>
    <t>SOLIDROCK</t>
  </si>
  <si>
    <t>SANDSTREAM</t>
  </si>
  <si>
    <r>
      <rPr>
        <sz val="8"/>
        <color theme="1"/>
        <rFont val="Arial"/>
      </rPr>
      <t xml:space="preserve">Evolve from </t>
    </r>
    <r>
      <rPr>
        <sz val="8"/>
        <color rgb="FFED7D31"/>
        <rFont val="Arial"/>
      </rPr>
      <t>Egho</t>
    </r>
    <r>
      <rPr>
        <sz val="8"/>
        <color theme="1"/>
        <rFont val="Arial"/>
      </rPr>
      <t xml:space="preserve"> Ivysaur (Level 34)</t>
    </r>
  </si>
  <si>
    <t>Charmander</t>
  </si>
  <si>
    <t>Fire</t>
  </si>
  <si>
    <t>Dragon</t>
  </si>
  <si>
    <t>OBLIVIOUS</t>
  </si>
  <si>
    <t>COMPETITIVE</t>
  </si>
  <si>
    <t>1. Starter
2. Chrysolia Spring Sauna (Static Encounter)</t>
  </si>
  <si>
    <t>Charmeleon</t>
  </si>
  <si>
    <r>
      <rPr>
        <sz val="8"/>
        <color theme="1"/>
        <rFont val="Arial"/>
      </rPr>
      <t xml:space="preserve">Evolve from </t>
    </r>
    <r>
      <rPr>
        <sz val="8"/>
        <color rgb="FFED7D31"/>
        <rFont val="Arial"/>
      </rPr>
      <t>Egho</t>
    </r>
    <r>
      <rPr>
        <sz val="8"/>
        <color theme="1"/>
        <rFont val="Arial"/>
      </rPr>
      <t xml:space="preserve"> Charmander (Level 16)</t>
    </r>
  </si>
  <si>
    <t>Charizard</t>
  </si>
  <si>
    <t>LEVITATE</t>
  </si>
  <si>
    <t>INTIMIDATE</t>
  </si>
  <si>
    <r>
      <rPr>
        <sz val="8"/>
        <color theme="1"/>
        <rFont val="Arial"/>
      </rPr>
      <t xml:space="preserve">Evolve from </t>
    </r>
    <r>
      <rPr>
        <sz val="8"/>
        <color rgb="FFED7D31"/>
        <rFont val="Arial"/>
      </rPr>
      <t>Egho</t>
    </r>
    <r>
      <rPr>
        <sz val="8"/>
        <color theme="1"/>
        <rFont val="Arial"/>
      </rPr>
      <t xml:space="preserve"> Charmeleon (Level 36)</t>
    </r>
  </si>
  <si>
    <t>Squirtle</t>
  </si>
  <si>
    <t>Water</t>
  </si>
  <si>
    <t/>
  </si>
  <si>
    <t>SERENEGRACE</t>
  </si>
  <si>
    <t>OVERCOAT</t>
  </si>
  <si>
    <t>1. Starter
2. Ametrine B4 (Static Encounter)</t>
  </si>
  <si>
    <t>Wartortle</t>
  </si>
  <si>
    <t>Flying</t>
  </si>
  <si>
    <r>
      <rPr>
        <sz val="8"/>
        <color theme="1"/>
        <rFont val="Arial"/>
      </rPr>
      <t xml:space="preserve">Evolve from </t>
    </r>
    <r>
      <rPr>
        <sz val="8"/>
        <color rgb="FFED7D31"/>
        <rFont val="Arial"/>
      </rPr>
      <t>Egho</t>
    </r>
    <r>
      <rPr>
        <sz val="8"/>
        <color theme="1"/>
        <rFont val="Arial"/>
      </rPr>
      <t xml:space="preserve"> Squirtle (Level 16)</t>
    </r>
  </si>
  <si>
    <t>Blastoise</t>
  </si>
  <si>
    <t>DRIZZLE</t>
  </si>
  <si>
    <t>SNOWWARNING</t>
  </si>
  <si>
    <r>
      <rPr>
        <sz val="8"/>
        <color theme="1"/>
        <rFont val="Arial"/>
      </rPr>
      <t xml:space="preserve">Evolve from </t>
    </r>
    <r>
      <rPr>
        <sz val="8"/>
        <color rgb="FFED7D31"/>
        <rFont val="Arial"/>
      </rPr>
      <t>Egho</t>
    </r>
    <r>
      <rPr>
        <sz val="8"/>
        <color theme="1"/>
        <rFont val="Arial"/>
      </rPr>
      <t xml:space="preserve"> Wartortle (Level 36)</t>
    </r>
  </si>
  <si>
    <t>Shellder</t>
  </si>
  <si>
    <t>Steel</t>
  </si>
  <si>
    <t>IRONBARBS</t>
  </si>
  <si>
    <t>SUPERLUCK</t>
  </si>
  <si>
    <t>Evolve to Skulkraken (Level 39)</t>
  </si>
  <si>
    <r>
      <rPr>
        <sz val="8"/>
        <color rgb="FF000000"/>
        <rFont val="Arial"/>
      </rPr>
      <t xml:space="preserve">33% chance a for Shellder to be a </t>
    </r>
    <r>
      <rPr>
        <sz val="8"/>
        <color rgb="FFED7D31"/>
        <rFont val="Arial"/>
      </rPr>
      <t>Egho</t>
    </r>
    <r>
      <rPr>
        <sz val="8"/>
        <color rgb="FF000000"/>
        <rFont val="Arial"/>
      </rPr>
      <t xml:space="preserve"> Shellder</t>
    </r>
  </si>
  <si>
    <t>Grimer</t>
  </si>
  <si>
    <t>Poison</t>
  </si>
  <si>
    <t>STENCH</t>
  </si>
  <si>
    <t>FLAREBOOST</t>
  </si>
  <si>
    <t>POISONTOUCH</t>
  </si>
  <si>
    <t>Route 3 (Static Encounter) (Repeatable after 1 day)
Available after fixing the Calcenon staircase</t>
  </si>
  <si>
    <t>Muk</t>
  </si>
  <si>
    <r>
      <rPr>
        <sz val="8"/>
        <color theme="1"/>
        <rFont val="Arial"/>
      </rPr>
      <t xml:space="preserve">Evolve from </t>
    </r>
    <r>
      <rPr>
        <sz val="8"/>
        <color rgb="FFED7D31"/>
        <rFont val="Arial"/>
      </rPr>
      <t>Egho</t>
    </r>
    <r>
      <rPr>
        <sz val="8"/>
        <color theme="1"/>
        <rFont val="Arial"/>
      </rPr>
      <t xml:space="preserve"> Grimer (Level 38)
Evolve to Oozma (Fire Stone)</t>
    </r>
  </si>
  <si>
    <t>Spearow</t>
  </si>
  <si>
    <t>Dark</t>
  </si>
  <si>
    <t>Fighting</t>
  </si>
  <si>
    <t>DEFIANT</t>
  </si>
  <si>
    <t>ADAPTABILITY</t>
  </si>
  <si>
    <r>
      <rPr>
        <sz val="8"/>
        <color rgb="FF000000"/>
        <rFont val="Arial"/>
      </rPr>
      <t xml:space="preserve">Iolia Valley
50% chance a for Spearow to be a </t>
    </r>
    <r>
      <rPr>
        <sz val="8"/>
        <color rgb="FFED7D31"/>
        <rFont val="Arial"/>
      </rPr>
      <t>Egho</t>
    </r>
    <r>
      <rPr>
        <sz val="8"/>
        <color rgb="FF000000"/>
        <rFont val="Arial"/>
      </rPr>
      <t xml:space="preserve"> Spearow (Post Restoration)</t>
    </r>
  </si>
  <si>
    <t>Fearow</t>
  </si>
  <si>
    <r>
      <rPr>
        <sz val="8"/>
        <color rgb="FF000000"/>
        <rFont val="Arial"/>
      </rPr>
      <t xml:space="preserve">Evolve from </t>
    </r>
    <r>
      <rPr>
        <sz val="8"/>
        <color rgb="FFED7D31"/>
        <rFont val="Arial"/>
      </rPr>
      <t>Egho</t>
    </r>
    <r>
      <rPr>
        <sz val="8"/>
        <color rgb="FF000000"/>
        <rFont val="Arial"/>
      </rPr>
      <t xml:space="preserve"> Spearow (Level 25)</t>
    </r>
  </si>
  <si>
    <r>
      <rPr>
        <sz val="8"/>
        <color rgb="FF000000"/>
        <rFont val="Arial"/>
      </rPr>
      <t xml:space="preserve">50% chance a for Fearow to be a </t>
    </r>
    <r>
      <rPr>
        <sz val="8"/>
        <color rgb="FFED7D31"/>
        <rFont val="Arial"/>
      </rPr>
      <t>Egho</t>
    </r>
    <r>
      <rPr>
        <sz val="8"/>
        <color rgb="FF000000"/>
        <rFont val="Arial"/>
      </rPr>
      <t xml:space="preserve"> Fearow (Post Restoration)</t>
    </r>
  </si>
  <si>
    <t>Hoothoot</t>
  </si>
  <si>
    <t>UNNERVE</t>
  </si>
  <si>
    <t>NOGUARD</t>
  </si>
  <si>
    <r>
      <rPr>
        <sz val="8"/>
        <color rgb="FF000000"/>
        <rFont val="Arial"/>
      </rPr>
      <t xml:space="preserve">1. Iolia Valley (Static Encounter) (Repeatable after 1 day)
2. 50% chance a for Hoothoot to be a </t>
    </r>
    <r>
      <rPr>
        <sz val="8"/>
        <color rgb="FFED7D31"/>
        <rFont val="Arial"/>
      </rPr>
      <t>Egho</t>
    </r>
    <r>
      <rPr>
        <sz val="8"/>
        <color rgb="FF000000"/>
        <rFont val="Arial"/>
      </rPr>
      <t xml:space="preserve"> Hoothoot Iolia Valley onwards</t>
    </r>
  </si>
  <si>
    <t>Noctowl</t>
  </si>
  <si>
    <r>
      <rPr>
        <sz val="8"/>
        <color theme="1"/>
        <rFont val="Arial"/>
      </rPr>
      <t xml:space="preserve">Evolve from </t>
    </r>
    <r>
      <rPr>
        <sz val="8"/>
        <color rgb="FFED7D31"/>
        <rFont val="Arial"/>
      </rPr>
      <t>Egho</t>
    </r>
    <r>
      <rPr>
        <sz val="8"/>
        <color theme="1"/>
        <rFont val="Arial"/>
      </rPr>
      <t xml:space="preserve"> Hoothoot (Level 20)
Evolve to Grimfowl (Dusk Stone)</t>
    </r>
  </si>
  <si>
    <r>
      <rPr>
        <sz val="8"/>
        <color theme="1"/>
        <rFont val="Arial"/>
      </rPr>
      <t xml:space="preserve">1/2 chance a for Noctowl to be a </t>
    </r>
    <r>
      <rPr>
        <sz val="8"/>
        <color rgb="FFED7D31"/>
        <rFont val="Arial"/>
      </rPr>
      <t>Egho</t>
    </r>
    <r>
      <rPr>
        <sz val="8"/>
        <color theme="1"/>
        <rFont val="Arial"/>
      </rPr>
      <t xml:space="preserve"> Noctowl Iolia Valley onwards</t>
    </r>
  </si>
  <si>
    <t>Azurill</t>
  </si>
  <si>
    <t>Normal</t>
  </si>
  <si>
    <t>HUGEPOWER</t>
  </si>
  <si>
    <t>DRYSKIN</t>
  </si>
  <si>
    <t>Egg seller at the daycare post restoration.</t>
  </si>
  <si>
    <t>Marill</t>
  </si>
  <si>
    <r>
      <rPr>
        <sz val="8"/>
        <color theme="1"/>
        <rFont val="Arial"/>
      </rPr>
      <t xml:space="preserve">Evolve from </t>
    </r>
    <r>
      <rPr>
        <sz val="8"/>
        <color rgb="FFED7D31"/>
        <rFont val="Arial"/>
      </rPr>
      <t>Egho</t>
    </r>
    <r>
      <rPr>
        <sz val="8"/>
        <color theme="1"/>
        <rFont val="Arial"/>
      </rPr>
      <t xml:space="preserve"> Azurill (High Friendship)</t>
    </r>
  </si>
  <si>
    <r>
      <rPr>
        <sz val="8"/>
        <color theme="1"/>
        <rFont val="Arial"/>
      </rPr>
      <t xml:space="preserve">1. Route 2 (Static Encounter)
2. 33% chance a for Marill to be a </t>
    </r>
    <r>
      <rPr>
        <sz val="8"/>
        <color rgb="FFED7D31"/>
        <rFont val="Arial"/>
      </rPr>
      <t>Egho</t>
    </r>
    <r>
      <rPr>
        <sz val="8"/>
        <color theme="1"/>
        <rFont val="Arial"/>
      </rPr>
      <t xml:space="preserve"> Marill</t>
    </r>
  </si>
  <si>
    <t>Azumarill</t>
  </si>
  <si>
    <r>
      <rPr>
        <sz val="8"/>
        <color theme="1"/>
        <rFont val="Arial"/>
      </rPr>
      <t xml:space="preserve">Evolve from </t>
    </r>
    <r>
      <rPr>
        <sz val="8"/>
        <color rgb="FFED7D31"/>
        <rFont val="Arial"/>
      </rPr>
      <t>Egho</t>
    </r>
    <r>
      <rPr>
        <sz val="8"/>
        <color theme="1"/>
        <rFont val="Arial"/>
      </rPr>
      <t xml:space="preserve"> Marill (Level 18)</t>
    </r>
  </si>
  <si>
    <r>
      <rPr>
        <sz val="8"/>
        <color theme="1"/>
        <rFont val="Arial"/>
      </rPr>
      <t xml:space="preserve">33% chance a for Azumarill to be a </t>
    </r>
    <r>
      <rPr>
        <sz val="8"/>
        <color rgb="FFED7D31"/>
        <rFont val="Arial"/>
      </rPr>
      <t>Egho</t>
    </r>
    <r>
      <rPr>
        <sz val="8"/>
        <color theme="1"/>
        <rFont val="Arial"/>
      </rPr>
      <t xml:space="preserve"> Azumarill</t>
    </r>
  </si>
  <si>
    <t>Trubbish</t>
  </si>
  <si>
    <t>BATTLEARMOR</t>
  </si>
  <si>
    <t>FILTER</t>
  </si>
  <si>
    <r>
      <rPr>
        <sz val="8"/>
        <color rgb="FF000000"/>
        <rFont val="Arial"/>
      </rPr>
      <t xml:space="preserve">1. Obsidia Slums (Static Encounter) (Repeatable after 1 day)
2. 33% chance a for Trubbish to be a </t>
    </r>
    <r>
      <rPr>
        <sz val="8"/>
        <color rgb="FFED7D31"/>
        <rFont val="Arial"/>
      </rPr>
      <t>Egho</t>
    </r>
    <r>
      <rPr>
        <sz val="8"/>
        <color rgb="FF000000"/>
        <rFont val="Arial"/>
      </rPr>
      <t xml:space="preserve"> Trubbish (Byxbysion)</t>
    </r>
  </si>
  <si>
    <t>Garbodor</t>
  </si>
  <si>
    <r>
      <rPr>
        <sz val="8"/>
        <color theme="1"/>
        <rFont val="Arial"/>
      </rPr>
      <t xml:space="preserve">Evolve from </t>
    </r>
    <r>
      <rPr>
        <sz val="8"/>
        <color rgb="FFED7D31"/>
        <rFont val="Arial"/>
      </rPr>
      <t>Egho</t>
    </r>
    <r>
      <rPr>
        <sz val="8"/>
        <color theme="1"/>
        <rFont val="Arial"/>
      </rPr>
      <t xml:space="preserve"> Trubbish (Level 36)</t>
    </r>
  </si>
  <si>
    <r>
      <rPr>
        <sz val="8"/>
        <color rgb="FF000000"/>
        <rFont val="Arial"/>
      </rPr>
      <t xml:space="preserve">Lower Peridot Ward (Post Restoration) (Static Encounter) (Repeatable after 1 day)
Found at 2 dumpsters with a 50% chance for a Normal or </t>
    </r>
    <r>
      <rPr>
        <sz val="8"/>
        <color rgb="FFED7D31"/>
        <rFont val="Arial"/>
      </rPr>
      <t>Egho</t>
    </r>
    <r>
      <rPr>
        <sz val="8"/>
        <color rgb="FF000000"/>
        <rFont val="Arial"/>
      </rPr>
      <t xml:space="preserve"> Garbodor
</t>
    </r>
  </si>
  <si>
    <t>Swablu</t>
  </si>
  <si>
    <t>Ice</t>
  </si>
  <si>
    <t>CONTRARY</t>
  </si>
  <si>
    <r>
      <rPr>
        <sz val="8"/>
        <color rgb="FF000000"/>
        <rFont val="Arial"/>
      </rPr>
      <t xml:space="preserve">1. Beryl Ward Roof (Static Encounter) (Snowy weather)
2. 33% chance a for Swablu to be a </t>
    </r>
    <r>
      <rPr>
        <sz val="8"/>
        <color rgb="FFED7D31"/>
        <rFont val="Arial"/>
      </rPr>
      <t>Egho</t>
    </r>
    <r>
      <rPr>
        <sz val="8"/>
        <color rgb="FF000000"/>
        <rFont val="Arial"/>
      </rPr>
      <t xml:space="preserve"> Swablu (Route 1 onwards)</t>
    </r>
  </si>
  <si>
    <t>Altaria</t>
  </si>
  <si>
    <r>
      <rPr>
        <sz val="8"/>
        <color theme="1"/>
        <rFont val="Arial"/>
      </rPr>
      <t xml:space="preserve">Evolve from </t>
    </r>
    <r>
      <rPr>
        <sz val="8"/>
        <color rgb="FFED7D31"/>
        <rFont val="Arial"/>
      </rPr>
      <t>Egho</t>
    </r>
    <r>
      <rPr>
        <sz val="8"/>
        <color theme="1"/>
        <rFont val="Arial"/>
      </rPr>
      <t xml:space="preserve"> Swablu (Level 35)</t>
    </r>
  </si>
  <si>
    <r>
      <rPr>
        <sz val="8"/>
        <color rgb="FF000000"/>
        <rFont val="Arial"/>
      </rPr>
      <t xml:space="preserve">33% chance a for Altaria to be a </t>
    </r>
    <r>
      <rPr>
        <sz val="8"/>
        <color rgb="FFED7D31"/>
        <rFont val="Arial"/>
      </rPr>
      <t>Egho</t>
    </r>
    <r>
      <rPr>
        <sz val="8"/>
        <color rgb="FF000000"/>
        <rFont val="Arial"/>
      </rPr>
      <t xml:space="preserve"> Altaria (Once Upon a Somewhere onwards)</t>
    </r>
  </si>
  <si>
    <t>Lotad</t>
  </si>
  <si>
    <t>HARVEST</t>
  </si>
  <si>
    <t>1. Event at Spyce (Batte a Ludicolo (LV 65)) (Gifted after winning)
2. Gifted at Spyce (Post Restoration)</t>
  </si>
  <si>
    <t>Lombre</t>
  </si>
  <si>
    <r>
      <rPr>
        <sz val="8"/>
        <color theme="1"/>
        <rFont val="Arial"/>
      </rPr>
      <t xml:space="preserve">Evolve from </t>
    </r>
    <r>
      <rPr>
        <sz val="8"/>
        <color rgb="FFED7D31"/>
        <rFont val="Arial"/>
      </rPr>
      <t>Egho</t>
    </r>
    <r>
      <rPr>
        <sz val="8"/>
        <color theme="1"/>
        <rFont val="Arial"/>
      </rPr>
      <t xml:space="preserve"> Lotad (Level 14)</t>
    </r>
  </si>
  <si>
    <t>Ludicolo</t>
  </si>
  <si>
    <r>
      <rPr>
        <sz val="8"/>
        <color theme="1"/>
        <rFont val="Arial"/>
      </rPr>
      <t xml:space="preserve">Evolve from </t>
    </r>
    <r>
      <rPr>
        <sz val="8"/>
        <color rgb="FFED7D31"/>
        <rFont val="Arial"/>
      </rPr>
      <t>Egho</t>
    </r>
    <r>
      <rPr>
        <sz val="8"/>
        <color theme="1"/>
        <rFont val="Arial"/>
      </rPr>
      <t xml:space="preserve"> Lombre (Fire Stone)</t>
    </r>
  </si>
  <si>
    <t>Magnemite</t>
  </si>
  <si>
    <t>OVERGROW</t>
  </si>
  <si>
    <t>REGENERATOR</t>
  </si>
  <si>
    <t>ANALYTIC</t>
  </si>
  <si>
    <t>1. The Underoot (Static Encounter) (Repeatable after 1 day)
    (Requires Crystal Key)
2. Route 3 (33% chance)</t>
  </si>
  <si>
    <t>Magneton</t>
  </si>
  <si>
    <r>
      <rPr>
        <sz val="8"/>
        <color theme="1"/>
        <rFont val="Arial"/>
      </rPr>
      <t xml:space="preserve">Evolve from </t>
    </r>
    <r>
      <rPr>
        <sz val="8"/>
        <color rgb="FFED7D31"/>
        <rFont val="Arial"/>
      </rPr>
      <t>Egho</t>
    </r>
    <r>
      <rPr>
        <sz val="8"/>
        <color theme="1"/>
        <rFont val="Arial"/>
      </rPr>
      <t xml:space="preserve"> Magnemite (Level 30)</t>
    </r>
  </si>
  <si>
    <t>Route 3 (33% chance)</t>
  </si>
  <si>
    <t>Magnezone</t>
  </si>
  <si>
    <r>
      <rPr>
        <sz val="8"/>
        <color rgb="FF000000"/>
        <rFont val="Arial"/>
      </rPr>
      <t xml:space="preserve">Evolve from </t>
    </r>
    <r>
      <rPr>
        <sz val="8"/>
        <color rgb="FFED7D31"/>
        <rFont val="Arial"/>
      </rPr>
      <t>Egho</t>
    </r>
    <r>
      <rPr>
        <sz val="8"/>
        <color rgb="FF000000"/>
        <rFont val="Arial"/>
      </rPr>
      <t xml:space="preserve"> Magneton (Level Up in The Underroot)</t>
    </r>
  </si>
  <si>
    <t>Tangela</t>
  </si>
  <si>
    <t>Electric</t>
  </si>
  <si>
    <t>VOLTABSORB</t>
  </si>
  <si>
    <t>MOTORDRIVE</t>
  </si>
  <si>
    <t>STATIC</t>
  </si>
  <si>
    <t>Tangrowth</t>
  </si>
  <si>
    <r>
      <rPr>
        <sz val="8"/>
        <color theme="1"/>
        <rFont val="Arial"/>
      </rPr>
      <t xml:space="preserve">Evolve from </t>
    </r>
    <r>
      <rPr>
        <sz val="8"/>
        <color rgb="FFED7D31"/>
        <rFont val="Arial"/>
      </rPr>
      <t>Egho</t>
    </r>
    <r>
      <rPr>
        <sz val="8"/>
        <color theme="1"/>
        <rFont val="Arial"/>
      </rPr>
      <t xml:space="preserve"> Tangela (Thunder Stone)</t>
    </r>
  </si>
  <si>
    <t>Happiny</t>
  </si>
  <si>
    <t>Fairy</t>
  </si>
  <si>
    <t>ANGERPOINT</t>
  </si>
  <si>
    <t>RECKLESS</t>
  </si>
  <si>
    <t>OWNTEMPO</t>
  </si>
  <si>
    <t>Chansey</t>
  </si>
  <si>
    <r>
      <rPr>
        <sz val="8"/>
        <color theme="1"/>
        <rFont val="Arial"/>
      </rPr>
      <t xml:space="preserve">Evolve from </t>
    </r>
    <r>
      <rPr>
        <sz val="8"/>
        <color rgb="FFED7D31"/>
        <rFont val="Arial"/>
      </rPr>
      <t>Egho</t>
    </r>
    <r>
      <rPr>
        <sz val="8"/>
        <color theme="1"/>
        <rFont val="Arial"/>
      </rPr>
      <t xml:space="preserve"> Happiny (Hold Oval Stone and Level Up)</t>
    </r>
  </si>
  <si>
    <r>
      <rPr>
        <sz val="8"/>
        <color theme="1"/>
        <rFont val="Arial"/>
      </rPr>
      <t xml:space="preserve">33% chance for a Chansey to be a </t>
    </r>
    <r>
      <rPr>
        <sz val="8"/>
        <color theme="5"/>
        <rFont val="Arial"/>
      </rPr>
      <t>Egho</t>
    </r>
    <r>
      <rPr>
        <sz val="8"/>
        <color theme="1"/>
        <rFont val="Arial"/>
      </rPr>
      <t xml:space="preserve"> Chansey</t>
    </r>
  </si>
  <si>
    <t>Blissey</t>
  </si>
  <si>
    <r>
      <rPr>
        <sz val="8"/>
        <color theme="1"/>
        <rFont val="Arial"/>
      </rPr>
      <t xml:space="preserve">Evolve from </t>
    </r>
    <r>
      <rPr>
        <sz val="8"/>
        <color rgb="FFED7D31"/>
        <rFont val="Arial"/>
      </rPr>
      <t>Egho</t>
    </r>
    <r>
      <rPr>
        <sz val="8"/>
        <color theme="1"/>
        <rFont val="Arial"/>
      </rPr>
      <t xml:space="preserve"> Chansey (High Friendship)</t>
    </r>
  </si>
  <si>
    <t>Oddish</t>
  </si>
  <si>
    <t>Ghost</t>
  </si>
  <si>
    <t>EFFECTSPORE</t>
  </si>
  <si>
    <t>1 in North Aventurine (Static Encounter) (Repeatable after 1 day)
1 in South Aventurine (Static Encounter) (Repeatable after 1 day)</t>
  </si>
  <si>
    <t>Gloom</t>
  </si>
  <si>
    <r>
      <rPr>
        <sz val="8"/>
        <color theme="1"/>
        <rFont val="Arial"/>
      </rPr>
      <t xml:space="preserve">Evolve from </t>
    </r>
    <r>
      <rPr>
        <sz val="8"/>
        <color rgb="FFED7D31"/>
        <rFont val="Arial"/>
      </rPr>
      <t>Egho</t>
    </r>
    <r>
      <rPr>
        <sz val="8"/>
        <color theme="1"/>
        <rFont val="Arial"/>
      </rPr>
      <t xml:space="preserve"> Oddish (Level 21)
Evolve to Viledoom (Has Toxic (Level 42))
Evolve to Mortossum (High Friendship)</t>
    </r>
  </si>
  <si>
    <t>Chikorita</t>
  </si>
  <si>
    <t>CHLOROPHYLL</t>
  </si>
  <si>
    <t>Chrysolia Forest (Event) (Post Restoration)</t>
  </si>
  <si>
    <t>Bayleef</t>
  </si>
  <si>
    <r>
      <rPr>
        <sz val="8"/>
        <color theme="1"/>
        <rFont val="Arial"/>
      </rPr>
      <t xml:space="preserve">Evolve from </t>
    </r>
    <r>
      <rPr>
        <sz val="8"/>
        <color rgb="FFED7D31"/>
        <rFont val="Arial"/>
      </rPr>
      <t>Egho</t>
    </r>
    <r>
      <rPr>
        <sz val="8"/>
        <color theme="1"/>
        <rFont val="Arial"/>
      </rPr>
      <t xml:space="preserve"> Chikorita (Level 16)</t>
    </r>
  </si>
  <si>
    <t>Meganium</t>
  </si>
  <si>
    <r>
      <rPr>
        <sz val="8"/>
        <color theme="1"/>
        <rFont val="Arial"/>
      </rPr>
      <t xml:space="preserve">Evolve from </t>
    </r>
    <r>
      <rPr>
        <sz val="8"/>
        <color rgb="FFED7D31"/>
        <rFont val="Arial"/>
      </rPr>
      <t>Egho</t>
    </r>
    <r>
      <rPr>
        <sz val="8"/>
        <color theme="1"/>
        <rFont val="Arial"/>
      </rPr>
      <t xml:space="preserve"> Bayleaf (Level 32)</t>
    </r>
  </si>
  <si>
    <t>Cyndaquil</t>
  </si>
  <si>
    <t>CLOUDNINE</t>
  </si>
  <si>
    <t>Abandoned Power Plant (Event) (Stormy weather) (Post Restoration)</t>
  </si>
  <si>
    <t>Quilava</t>
  </si>
  <si>
    <r>
      <rPr>
        <sz val="8"/>
        <color theme="1"/>
        <rFont val="Arial"/>
      </rPr>
      <t xml:space="preserve">Evolve from </t>
    </r>
    <r>
      <rPr>
        <sz val="8"/>
        <color rgb="FFED7D31"/>
        <rFont val="Arial"/>
      </rPr>
      <t>Egho</t>
    </r>
    <r>
      <rPr>
        <sz val="8"/>
        <color theme="1"/>
        <rFont val="Arial"/>
      </rPr>
      <t xml:space="preserve"> Cyndaquil (Level 14)</t>
    </r>
  </si>
  <si>
    <t>Typhlosion</t>
  </si>
  <si>
    <r>
      <rPr>
        <sz val="8"/>
        <color theme="1"/>
        <rFont val="Arial"/>
      </rPr>
      <t xml:space="preserve">Evolve from </t>
    </r>
    <r>
      <rPr>
        <sz val="8"/>
        <color rgb="FFED7D31"/>
        <rFont val="Arial"/>
      </rPr>
      <t>Egho</t>
    </r>
    <r>
      <rPr>
        <sz val="8"/>
        <color theme="1"/>
        <rFont val="Arial"/>
      </rPr>
      <t xml:space="preserve"> Quilava (Level 36)</t>
    </r>
  </si>
  <si>
    <t>Totodile</t>
  </si>
  <si>
    <t>MERCILESS</t>
  </si>
  <si>
    <t>SPEEDBOOST</t>
  </si>
  <si>
    <t>Water Treatment Center (Event) (Post Restoration)</t>
  </si>
  <si>
    <t>Croconaw</t>
  </si>
  <si>
    <r>
      <rPr>
        <sz val="8"/>
        <color theme="1"/>
        <rFont val="Arial"/>
      </rPr>
      <t xml:space="preserve">Evolve from </t>
    </r>
    <r>
      <rPr>
        <sz val="8"/>
        <color rgb="FFED7D31"/>
        <rFont val="Arial"/>
      </rPr>
      <t>Egho</t>
    </r>
    <r>
      <rPr>
        <sz val="8"/>
        <color theme="1"/>
        <rFont val="Arial"/>
      </rPr>
      <t xml:space="preserve"> Totodile (Level 16)</t>
    </r>
  </si>
  <si>
    <t>Feraligatr</t>
  </si>
  <si>
    <r>
      <rPr>
        <sz val="8"/>
        <color theme="1"/>
        <rFont val="Arial"/>
      </rPr>
      <t xml:space="preserve">Evolve from </t>
    </r>
    <r>
      <rPr>
        <sz val="8"/>
        <color rgb="FFED7D31"/>
        <rFont val="Arial"/>
      </rPr>
      <t>Egho</t>
    </r>
    <r>
      <rPr>
        <sz val="8"/>
        <color theme="1"/>
        <rFont val="Arial"/>
      </rPr>
      <t xml:space="preserve"> Feraligatr (Level 30)</t>
    </r>
  </si>
  <si>
    <t>Fakemon</t>
  </si>
  <si>
    <t>Lukpup</t>
  </si>
  <si>
    <t>FLUFFY</t>
  </si>
  <si>
    <t>TRIAGE</t>
  </si>
  <si>
    <r>
      <rPr>
        <sz val="8"/>
        <color theme="1"/>
        <rFont val="Arial"/>
      </rPr>
      <t>Once Upon a Somewhere (Event)
Find a Well and give the right amount to it to trigger a
battle and get a Lukpup Egg</t>
    </r>
    <r>
      <rPr>
        <sz val="8"/>
        <color theme="0"/>
        <rFont val="Arial"/>
      </rPr>
      <t xml:space="preserve"> (77777)</t>
    </r>
  </si>
  <si>
    <t>Lukagon</t>
  </si>
  <si>
    <t>Evolve from Lukpup (Level 55)</t>
  </si>
  <si>
    <t>Kokiseed</t>
  </si>
  <si>
    <t>SCRAPPY</t>
  </si>
  <si>
    <t>SOUNDPROOF</t>
  </si>
  <si>
    <t>1. Random Egg on Tanzan Mountain side path (1/3).
2. Egg seller at the daycare post restoration.</t>
  </si>
  <si>
    <t>Kokipound</t>
  </si>
  <si>
    <t>JUSTIFIED</t>
  </si>
  <si>
    <t>Evolve from Kokiseed (Level 16)</t>
  </si>
  <si>
    <t>Kokismash</t>
  </si>
  <si>
    <t>IRONFIST</t>
  </si>
  <si>
    <t>Evolve from Kokipound (Level 36)</t>
  </si>
  <si>
    <t>Chargo</t>
  </si>
  <si>
    <t>CURSEDBODY</t>
  </si>
  <si>
    <t>FLAMEBODY</t>
  </si>
  <si>
    <t>Burnaram</t>
  </si>
  <si>
    <t>Evolve from Chargo (Level 18)</t>
  </si>
  <si>
    <t>Psysteed</t>
  </si>
  <si>
    <t>Psychic</t>
  </si>
  <si>
    <t>MAGICGUARD</t>
  </si>
  <si>
    <t>Evolve from Psysteed (Level 36)</t>
  </si>
  <si>
    <t>Darpole</t>
  </si>
  <si>
    <t>PICKPOCKET</t>
  </si>
  <si>
    <t>SWIFTSWIM</t>
  </si>
  <si>
    <t>INFILTRATOR</t>
  </si>
  <si>
    <t>Brutoad</t>
  </si>
  <si>
    <t>Evolve from Darpole (Level 18)</t>
  </si>
  <si>
    <t>Godfrogger</t>
  </si>
  <si>
    <t>BULLETPROOF</t>
  </si>
  <si>
    <t>Evolve from Brutoad (Level 36)</t>
  </si>
  <si>
    <t>Reaptide</t>
  </si>
  <si>
    <t>RATTLED</t>
  </si>
  <si>
    <t>WONDERGUARD</t>
  </si>
  <si>
    <t>1. Azurine Lake (Event) Available post Labradorra
    Battle a Reaptide Underwater team to obtain Reaptide.
2. Citae Prisma</t>
  </si>
  <si>
    <t>Kidfoot</t>
  </si>
  <si>
    <t>FOREWARN</t>
  </si>
  <si>
    <t>Route 4 (Requires Rock Climb) (Snivy Area)</t>
  </si>
  <si>
    <t>Snosquatch</t>
  </si>
  <si>
    <t>MOXIE</t>
  </si>
  <si>
    <t>PUREFOCUS</t>
  </si>
  <si>
    <t>Evolve from Kidfoot (Ice Stone)</t>
  </si>
  <si>
    <t>Grasquatch</t>
  </si>
  <si>
    <t>PUREPOWER</t>
  </si>
  <si>
    <t>Evolve from Kidfoot (Leaf Stone)</t>
  </si>
  <si>
    <t>Arctusk</t>
  </si>
  <si>
    <t>STURDY</t>
  </si>
  <si>
    <t>SIMPLE</t>
  </si>
  <si>
    <t>1. Random Fossil at Ametrine Mountain 3F (1/2)
2. Available from Fossil Rock at (Route 2) (Repeatable after 1 day)</t>
  </si>
  <si>
    <t>Gigantusk</t>
  </si>
  <si>
    <t>Evolve from Arctusk (Level 30)</t>
  </si>
  <si>
    <t>Iceros</t>
  </si>
  <si>
    <t>Ground</t>
  </si>
  <si>
    <t>ICEBODY</t>
  </si>
  <si>
    <t>SHEERFORCE</t>
  </si>
  <si>
    <t>Glacieros</t>
  </si>
  <si>
    <t>Evolve from Iceros (Level 30)</t>
  </si>
  <si>
    <t>Mockroach</t>
  </si>
  <si>
    <t>Bug</t>
  </si>
  <si>
    <t>PRANKSTER</t>
  </si>
  <si>
    <t>HUSTLE</t>
  </si>
  <si>
    <t>Route 3 Caves
Water Treatment Center</t>
  </si>
  <si>
    <t>Mushling</t>
  </si>
  <si>
    <t>POISONHEAL</t>
  </si>
  <si>
    <t>North Aventurine Woods (Night)</t>
  </si>
  <si>
    <t>Psycholyte</t>
  </si>
  <si>
    <t>Evolve from Mushling (Level 16)</t>
  </si>
  <si>
    <t>Shroomage</t>
  </si>
  <si>
    <t>Evolve from Psycholyte (Level 36)</t>
  </si>
  <si>
    <t>Whave</t>
  </si>
  <si>
    <t>HYDRATION</t>
  </si>
  <si>
    <t>CLEARBODY</t>
  </si>
  <si>
    <t>Celestine Mountain (Water) (Basement levels)</t>
  </si>
  <si>
    <t>Orcabyss</t>
  </si>
  <si>
    <t>Evolve from Whave (Level 52)</t>
  </si>
  <si>
    <t>Celestine Mountain (Dive) (Basement levels)</t>
  </si>
  <si>
    <t>Zapalope</t>
  </si>
  <si>
    <t>CHEEKPOUCH</t>
  </si>
  <si>
    <t>Route 4 (Requires Rock Climb) (Day)</t>
  </si>
  <si>
    <t>Joltalope</t>
  </si>
  <si>
    <t>Evolve from Zapalope (Has Horn Leech (Level 40))</t>
  </si>
  <si>
    <t>Calfpint</t>
  </si>
  <si>
    <t>RIVALRY</t>
  </si>
  <si>
    <t>Evolve to Miltank (Level 28 when Female)
Evolve to Tauros (Level 28 when Male)</t>
  </si>
  <si>
    <t>Route 1 (Morning)</t>
  </si>
  <si>
    <t>Arbird</t>
  </si>
  <si>
    <t>KEENEYE</t>
  </si>
  <si>
    <t>WEAKARMOR</t>
  </si>
  <si>
    <t>Evolve to Skarmory (Level 28)</t>
  </si>
  <si>
    <t>Mirage Tower area</t>
  </si>
  <si>
    <t>Gorochu</t>
  </si>
  <si>
    <t>PRESSURE</t>
  </si>
  <si>
    <t>UNBURDEN</t>
  </si>
  <si>
    <t>Evolve from Pikachu (Astral Stone)</t>
  </si>
  <si>
    <t>New World (Lost Rail Cave)</t>
  </si>
  <si>
    <t>Nidorook</t>
  </si>
  <si>
    <t>Evolve from Nidorina (Astral Stone)
Evolve from Nidorino (Astral Stone)</t>
  </si>
  <si>
    <t>New World (Victini)</t>
  </si>
  <si>
    <t>Viledoom</t>
  </si>
  <si>
    <r>
      <rPr>
        <sz val="8"/>
        <color theme="1"/>
        <rFont val="Arial"/>
      </rPr>
      <t xml:space="preserve">Evolve from </t>
    </r>
    <r>
      <rPr>
        <sz val="8"/>
        <color rgb="FFED7D31"/>
        <rFont val="Arial"/>
      </rPr>
      <t>Egho</t>
    </r>
    <r>
      <rPr>
        <sz val="8"/>
        <color theme="1"/>
        <rFont val="Arial"/>
      </rPr>
      <t xml:space="preserve"> Gloom (Has Toxic (Level 42))</t>
    </r>
  </si>
  <si>
    <t>Route 3 (New World)</t>
  </si>
  <si>
    <t>Mortossum</t>
  </si>
  <si>
    <t>HEALER</t>
  </si>
  <si>
    <r>
      <rPr>
        <sz val="8"/>
        <color theme="1"/>
        <rFont val="Arial"/>
      </rPr>
      <t xml:space="preserve">Evolve from </t>
    </r>
    <r>
      <rPr>
        <sz val="8"/>
        <color rgb="FFED7D31"/>
        <rFont val="Arial"/>
      </rPr>
      <t>Egho</t>
    </r>
    <r>
      <rPr>
        <sz val="8"/>
        <color theme="1"/>
        <rFont val="Arial"/>
      </rPr>
      <t xml:space="preserve"> Gloom (High Friendship)</t>
    </r>
  </si>
  <si>
    <t>Faeralynx</t>
  </si>
  <si>
    <t>TECHNICIAN</t>
  </si>
  <si>
    <t>PIXILATE</t>
  </si>
  <si>
    <t>Evolve from Persian (Astral Stone)</t>
  </si>
  <si>
    <t>New World (Vanhanen Castle)</t>
  </si>
  <si>
    <t>Skulkraken</t>
  </si>
  <si>
    <r>
      <rPr>
        <sz val="8"/>
        <color theme="1"/>
        <rFont val="Arial"/>
      </rPr>
      <t xml:space="preserve">Evolve from </t>
    </r>
    <r>
      <rPr>
        <sz val="8"/>
        <color rgb="FFED7D31"/>
        <rFont val="Arial"/>
      </rPr>
      <t>Egho</t>
    </r>
    <r>
      <rPr>
        <sz val="8"/>
        <color theme="1"/>
        <rFont val="Arial"/>
      </rPr>
      <t xml:space="preserve"> Shellder (Level 39)</t>
    </r>
  </si>
  <si>
    <t>Ametrine Core</t>
  </si>
  <si>
    <t>Oozma</t>
  </si>
  <si>
    <t>FLASHFIRE</t>
  </si>
  <si>
    <r>
      <rPr>
        <sz val="8"/>
        <color theme="1"/>
        <rFont val="Arial"/>
      </rPr>
      <t xml:space="preserve">Evolve from </t>
    </r>
    <r>
      <rPr>
        <sz val="8"/>
        <color rgb="FFED7D31"/>
        <rFont val="Arial"/>
      </rPr>
      <t>Egho</t>
    </r>
    <r>
      <rPr>
        <sz val="8"/>
        <color theme="1"/>
        <rFont val="Arial"/>
      </rPr>
      <t xml:space="preserve"> Muk (Fire Stone)</t>
    </r>
  </si>
  <si>
    <t>Terathwack</t>
  </si>
  <si>
    <t>Evolve from Marowak (Hold Long Club and Level Up)</t>
  </si>
  <si>
    <t>Mirage Tower Basement</t>
  </si>
  <si>
    <t>Sorcerice</t>
  </si>
  <si>
    <t>Evolve from Jynx (Astral Stone)</t>
  </si>
  <si>
    <t>Omeon</t>
  </si>
  <si>
    <r>
      <rPr>
        <sz val="8"/>
        <color rgb="FF000000"/>
        <rFont val="Arial"/>
      </rPr>
      <t xml:space="preserve">Evolve from </t>
    </r>
    <r>
      <rPr>
        <sz val="8"/>
        <color rgb="FFED7D31"/>
        <rFont val="Arial"/>
      </rPr>
      <t>Special</t>
    </r>
    <r>
      <rPr>
        <sz val="8"/>
        <color rgb="FF000000"/>
        <rFont val="Arial"/>
      </rPr>
      <t xml:space="preserve"> Eevee (Level up with Spooky Plate)</t>
    </r>
  </si>
  <si>
    <t>Champeon</t>
  </si>
  <si>
    <t>STEADFAST</t>
  </si>
  <si>
    <r>
      <rPr>
        <sz val="8"/>
        <color rgb="FF000000"/>
        <rFont val="Arial"/>
      </rPr>
      <t xml:space="preserve">Evolve from </t>
    </r>
    <r>
      <rPr>
        <sz val="8"/>
        <color rgb="FFED7D31"/>
        <rFont val="Arial"/>
      </rPr>
      <t>Special</t>
    </r>
    <r>
      <rPr>
        <sz val="8"/>
        <color rgb="FF000000"/>
        <rFont val="Arial"/>
      </rPr>
      <t xml:space="preserve"> Eevee (Level up with Fist Plate)</t>
    </r>
  </si>
  <si>
    <t>Lepideon</t>
  </si>
  <si>
    <t>COMPOUNDEYES</t>
  </si>
  <si>
    <t>TINTEDLENS</t>
  </si>
  <si>
    <r>
      <rPr>
        <sz val="8"/>
        <color rgb="FF000000"/>
        <rFont val="Arial"/>
      </rPr>
      <t xml:space="preserve">Evolve from </t>
    </r>
    <r>
      <rPr>
        <sz val="8"/>
        <color rgb="FFED7D31"/>
        <rFont val="Arial"/>
      </rPr>
      <t>Special</t>
    </r>
    <r>
      <rPr>
        <sz val="8"/>
        <color rgb="FF000000"/>
        <rFont val="Arial"/>
      </rPr>
      <t xml:space="preserve"> Eevee (Level up with Insect Plate)</t>
    </r>
  </si>
  <si>
    <t>Guardeon</t>
  </si>
  <si>
    <t>HEAVYMETAL</t>
  </si>
  <si>
    <t>HEATPROOF</t>
  </si>
  <si>
    <r>
      <rPr>
        <sz val="8"/>
        <color rgb="FF000000"/>
        <rFont val="Arial"/>
      </rPr>
      <t xml:space="preserve">Evolve from </t>
    </r>
    <r>
      <rPr>
        <sz val="8"/>
        <color rgb="FFED7D31"/>
        <rFont val="Arial"/>
      </rPr>
      <t>Special</t>
    </r>
    <r>
      <rPr>
        <sz val="8"/>
        <color rgb="FF000000"/>
        <rFont val="Arial"/>
      </rPr>
      <t xml:space="preserve"> Eevee (Level up with Iron Plate)</t>
    </r>
  </si>
  <si>
    <t>Obsideon</t>
  </si>
  <si>
    <t>SANDRUSH</t>
  </si>
  <si>
    <r>
      <rPr>
        <sz val="8"/>
        <color rgb="FF000000"/>
        <rFont val="Arial"/>
      </rPr>
      <t xml:space="preserve">Evolve from </t>
    </r>
    <r>
      <rPr>
        <sz val="8"/>
        <color rgb="FFED7D31"/>
        <rFont val="Arial"/>
      </rPr>
      <t>Special</t>
    </r>
    <r>
      <rPr>
        <sz val="8"/>
        <color rgb="FF000000"/>
        <rFont val="Arial"/>
      </rPr>
      <t xml:space="preserve"> Eevee (Level up with Stone Plate)</t>
    </r>
  </si>
  <si>
    <t>Scorpeon</t>
  </si>
  <si>
    <t>LIGHTNINGROD</t>
  </si>
  <si>
    <r>
      <rPr>
        <sz val="8"/>
        <color rgb="FF000000"/>
        <rFont val="Arial"/>
      </rPr>
      <t xml:space="preserve">Evolve from </t>
    </r>
    <r>
      <rPr>
        <sz val="8"/>
        <color rgb="FFED7D31"/>
        <rFont val="Arial"/>
      </rPr>
      <t>Special</t>
    </r>
    <r>
      <rPr>
        <sz val="8"/>
        <color rgb="FF000000"/>
        <rFont val="Arial"/>
      </rPr>
      <t xml:space="preserve"> Eevee (Level up with Toxic Plate)</t>
    </r>
  </si>
  <si>
    <t>Sphynxeon</t>
  </si>
  <si>
    <t>SYNCHRONIZE</t>
  </si>
  <si>
    <t>TRACE</t>
  </si>
  <si>
    <r>
      <rPr>
        <sz val="8"/>
        <color rgb="FF000000"/>
        <rFont val="Arial"/>
      </rPr>
      <t xml:space="preserve">Evolve from </t>
    </r>
    <r>
      <rPr>
        <sz val="8"/>
        <color rgb="FFED7D31"/>
        <rFont val="Arial"/>
      </rPr>
      <t>Special</t>
    </r>
    <r>
      <rPr>
        <sz val="8"/>
        <color rgb="FF000000"/>
        <rFont val="Arial"/>
      </rPr>
      <t xml:space="preserve"> Eevee (Level up with Earth Plate)</t>
    </r>
  </si>
  <si>
    <t>Nimbeon</t>
  </si>
  <si>
    <t>AERILATE</t>
  </si>
  <si>
    <t>GALEWINGS</t>
  </si>
  <si>
    <r>
      <rPr>
        <sz val="8"/>
        <color rgb="FF000000"/>
        <rFont val="Arial"/>
      </rPr>
      <t xml:space="preserve">Evolve from </t>
    </r>
    <r>
      <rPr>
        <sz val="8"/>
        <color rgb="FFED7D31"/>
        <rFont val="Arial"/>
      </rPr>
      <t>Special</t>
    </r>
    <r>
      <rPr>
        <sz val="8"/>
        <color rgb="FF000000"/>
        <rFont val="Arial"/>
      </rPr>
      <t xml:space="preserve"> Eevee (Level up with Sky Plate)</t>
    </r>
  </si>
  <si>
    <t>Draconeon</t>
  </si>
  <si>
    <t>TOUGHCLAWS</t>
  </si>
  <si>
    <t>MOLDBREAKER</t>
  </si>
  <si>
    <t>MULTISCALE</t>
  </si>
  <si>
    <r>
      <rPr>
        <sz val="8"/>
        <color rgb="FF000000"/>
        <rFont val="Arial"/>
      </rPr>
      <t xml:space="preserve">Evolve from </t>
    </r>
    <r>
      <rPr>
        <sz val="8"/>
        <color rgb="FFED7D31"/>
        <rFont val="Arial"/>
      </rPr>
      <t>Special</t>
    </r>
    <r>
      <rPr>
        <sz val="8"/>
        <color rgb="FF000000"/>
        <rFont val="Arial"/>
      </rPr>
      <t xml:space="preserve"> Eevee (Level up with Draco Plate)</t>
    </r>
  </si>
  <si>
    <t>Eeveeon</t>
  </si>
  <si>
    <t>NORMALIZE</t>
  </si>
  <si>
    <r>
      <rPr>
        <sz val="8"/>
        <color theme="1"/>
        <rFont val="Arial"/>
      </rPr>
      <t xml:space="preserve">Evolve from </t>
    </r>
    <r>
      <rPr>
        <sz val="8"/>
        <color rgb="FFED7D31"/>
        <rFont val="Arial"/>
      </rPr>
      <t>Special</t>
    </r>
    <r>
      <rPr>
        <sz val="8"/>
        <color theme="1"/>
        <rFont val="Arial"/>
      </rPr>
      <t xml:space="preserve"> Eevee (Astral Stone)</t>
    </r>
  </si>
  <si>
    <t>Vareon</t>
  </si>
  <si>
    <t>???</t>
  </si>
  <si>
    <t>PROTEAN</t>
  </si>
  <si>
    <t>MIMICRY</t>
  </si>
  <si>
    <t>UNAWARE</t>
  </si>
  <si>
    <r>
      <rPr>
        <sz val="8"/>
        <color theme="1"/>
        <rFont val="Arial"/>
      </rPr>
      <t xml:space="preserve">Evolve from </t>
    </r>
    <r>
      <rPr>
        <sz val="8"/>
        <color rgb="FFED7D31"/>
        <rFont val="Arial"/>
      </rPr>
      <t>Special</t>
    </r>
    <r>
      <rPr>
        <sz val="8"/>
        <color theme="1"/>
        <rFont val="Arial"/>
      </rPr>
      <t xml:space="preserve"> Eevee (Varia Stone)</t>
    </r>
  </si>
  <si>
    <t>Grimfowl</t>
  </si>
  <si>
    <r>
      <rPr>
        <sz val="8"/>
        <color theme="1"/>
        <rFont val="Arial"/>
      </rPr>
      <t xml:space="preserve">Evolve from </t>
    </r>
    <r>
      <rPr>
        <sz val="8"/>
        <color theme="5"/>
        <rFont val="Arial"/>
      </rPr>
      <t>Egho</t>
    </r>
    <r>
      <rPr>
        <sz val="8"/>
        <color theme="1"/>
        <rFont val="Arial"/>
      </rPr>
      <t xml:space="preserve"> Noctowl (Dusk Stone)</t>
    </r>
  </si>
  <si>
    <t>Route 4 (Night)</t>
  </si>
  <si>
    <t>Sunflorid</t>
  </si>
  <si>
    <t>SOLARPOWER</t>
  </si>
  <si>
    <t>DROUGHT</t>
  </si>
  <si>
    <t>Evolve from Sunflora (Astral Stone)</t>
  </si>
  <si>
    <t>Girafaraf</t>
  </si>
  <si>
    <t>CUDCHEW</t>
  </si>
  <si>
    <t>SAPSIPPER</t>
  </si>
  <si>
    <t>Evolve from Girafarig (Dawn Stone)</t>
  </si>
  <si>
    <t>Aegir Cave</t>
  </si>
  <si>
    <t>Giragira</t>
  </si>
  <si>
    <t>STRONGJAW</t>
  </si>
  <si>
    <t>Evolve from Girafarig (Dusk Stone)</t>
  </si>
  <si>
    <t>Quezsparce</t>
  </si>
  <si>
    <t>SHEDSKIN</t>
  </si>
  <si>
    <t>Evolve from Dunsparce (Has Drill Run (Level 40))</t>
  </si>
  <si>
    <t>New World (Hoopa)</t>
  </si>
  <si>
    <t>Kablowfish</t>
  </si>
  <si>
    <t>Evolve from Qwilfish (Metal Coat + Trade)</t>
  </si>
  <si>
    <t>Various New World locations (Fishing)</t>
  </si>
  <si>
    <t>Jollibird</t>
  </si>
  <si>
    <t>THICKFAT</t>
  </si>
  <si>
    <t>Evolve from Delibird (Astral Stone)</t>
  </si>
  <si>
    <t>Wereyena</t>
  </si>
  <si>
    <t>QUICKFEET</t>
  </si>
  <si>
    <t>Evolve from Mightyena (Astral Stone)</t>
  </si>
  <si>
    <t>Kecleodon</t>
  </si>
  <si>
    <t>Evolve from Kecleon (Astral Stone)</t>
  </si>
  <si>
    <t>Porygon-X</t>
  </si>
  <si>
    <t>DOWNLOAD</t>
  </si>
  <si>
    <t>Evolve from Porygon2 (Quantum Upgrade + Trade)</t>
  </si>
  <si>
    <t>Gargon</t>
  </si>
  <si>
    <t>1. Egg at Vanhanen Labyrinth (Requires Crystal Keys)
2. Sugiline Ruins</t>
  </si>
  <si>
    <t>Wardern</t>
  </si>
  <si>
    <t>Evolve from Gargon (Level 26)</t>
  </si>
  <si>
    <t>Dragoyle</t>
  </si>
  <si>
    <t>Evolve from Wardern (Level 46)</t>
  </si>
  <si>
    <t>Scalarva</t>
  </si>
  <si>
    <t>Teknite Ridge (Beryl Cave)</t>
  </si>
  <si>
    <t>Dragalis</t>
  </si>
  <si>
    <t>Evolve from Scalarva (Level 30)</t>
  </si>
  <si>
    <t>Ceregal</t>
  </si>
  <si>
    <t>Evolve from Dragalis (Level 50)</t>
  </si>
  <si>
    <t>Oculeus</t>
  </si>
  <si>
    <t>Cosmic</t>
  </si>
  <si>
    <t>Citae Astrae (Event)
Require player to see 20 Unowns
Available after starting Arceus Quest</t>
  </si>
  <si>
    <t>Arkhaos</t>
  </si>
  <si>
    <t>Citae Astrae (After Oculeus)</t>
  </si>
  <si>
    <t>Mewthree</t>
  </si>
  <si>
    <t>Secret Lab (Event)
Door at Room connected to Magic Square Room
Available after starting Arceus Quest</t>
  </si>
  <si>
    <t>Botamon</t>
  </si>
  <si>
    <t>FRIENDGUARD</t>
  </si>
  <si>
    <r>
      <rPr>
        <sz val="8"/>
        <color rgb="FF000000"/>
        <rFont val="Arial"/>
      </rPr>
      <t>1. Password Starter (</t>
    </r>
    <r>
      <rPr>
        <sz val="8"/>
        <color rgb="FFFFFFFF"/>
        <rFont val="Arial"/>
      </rPr>
      <t>digimon, botamon, butterfly, braveheart</t>
    </r>
    <r>
      <rPr>
        <sz val="8"/>
        <color rgb="FF000000"/>
        <rFont val="Arial"/>
      </rPr>
      <t>)
2. Neo Blackstream Fabrication (Static Encounter) (Repeatable after 1 day)</t>
    </r>
  </si>
  <si>
    <t>Koromon</t>
  </si>
  <si>
    <t>Evolve from Botamon (Level 5)</t>
  </si>
  <si>
    <t>Agumon</t>
  </si>
  <si>
    <t>Evolve from Koromon (Level 25 ATK &gt; DEF)</t>
  </si>
  <si>
    <t>Greymon</t>
  </si>
  <si>
    <t>Evolve from Agumon (Level 47)</t>
  </si>
  <si>
    <t>MetalGreymon</t>
  </si>
  <si>
    <t>Evolve from Greymon (Level 72)</t>
  </si>
  <si>
    <t>WarGreymon</t>
  </si>
  <si>
    <t>Evolve from MetalGreymon (Level 95)</t>
  </si>
  <si>
    <t>Tyrannomon</t>
  </si>
  <si>
    <t>Evolve from Agumon (Fire Stone)</t>
  </si>
  <si>
    <t>SkullGreymon</t>
  </si>
  <si>
    <t>MEGALAUNCHER</t>
  </si>
  <si>
    <t>Evolve from Greymon (Level 72 + Bad Influence)</t>
  </si>
  <si>
    <t>Betamon</t>
  </si>
  <si>
    <t>Evolve from Koromon (Level 25 DEF &gt; ATK)</t>
  </si>
  <si>
    <t>Seadramon</t>
  </si>
  <si>
    <t>Evolve from Betamon (Level 47)</t>
  </si>
  <si>
    <t>Numemon</t>
  </si>
  <si>
    <t>LIMBER</t>
  </si>
  <si>
    <t>STORMDRAIN</t>
  </si>
  <si>
    <t>Evolve from Agumon (Hold Black Sludge and Level Up)
Evolve from Betamon (Hold Black Sludge and Level Up)
Evolve from Palmon (Hold Black Sludge and Level Up)</t>
  </si>
  <si>
    <t>Palmon</t>
  </si>
  <si>
    <t>Evolve from Koromon (Level 25 ATK = DEF)</t>
  </si>
  <si>
    <t>Togemon</t>
  </si>
  <si>
    <t>Evolve from Palmon (Level 47)</t>
  </si>
  <si>
    <t>Shellmon</t>
  </si>
  <si>
    <t>LIQUIDOOZE</t>
  </si>
  <si>
    <t>Evolve from Betamon (Water Stone)
Evolve from Palmon (Water Stone)</t>
  </si>
  <si>
    <t>Missing No.</t>
  </si>
  <si>
    <t>New World (Entei) (1 Only)</t>
  </si>
  <si>
    <r>
      <rPr>
        <sz val="10"/>
        <color theme="5"/>
        <rFont val="Arial"/>
      </rPr>
      <t>Special</t>
    </r>
    <r>
      <rPr>
        <sz val="10"/>
        <color rgb="FFED7D31"/>
        <rFont val="Arial"/>
      </rPr>
      <t xml:space="preserve"> Eevee</t>
    </r>
  </si>
  <si>
    <t>Evolves to other eeveelutions
by holding plates and levelling up.</t>
  </si>
  <si>
    <t>Neo Onyx Ward rooftop garden (Static Encounter) (Repeatable after 1 day)</t>
  </si>
  <si>
    <t>Without additional notice, all pokemon share the same location with its original forms!</t>
  </si>
  <si>
    <t>Galar Forms</t>
  </si>
  <si>
    <t>Types</t>
  </si>
  <si>
    <t>Location / Evolution</t>
  </si>
  <si>
    <t>Meowth</t>
  </si>
  <si>
    <t>Route 4, Ametrine city</t>
  </si>
  <si>
    <t>Ponyta</t>
  </si>
  <si>
    <t>Same as normal Ponyta</t>
  </si>
  <si>
    <t>Rapidash</t>
  </si>
  <si>
    <t>Evolve Ponyta</t>
  </si>
  <si>
    <t>Slowpoke</t>
  </si>
  <si>
    <t>Same as normal Slowpoke</t>
  </si>
  <si>
    <t>Slowbro</t>
  </si>
  <si>
    <t>Galarica Cuff</t>
  </si>
  <si>
    <t>Slowking</t>
  </si>
  <si>
    <t>Galarica Wreath</t>
  </si>
  <si>
    <t>Farfetch'd</t>
  </si>
  <si>
    <t>land 3 Crits in 1 Battle</t>
  </si>
  <si>
    <t>Weezing</t>
  </si>
  <si>
    <t>Evolve Koffing in Once Upon a Somewhere</t>
  </si>
  <si>
    <t>Mr. Mime</t>
  </si>
  <si>
    <t>Evolve Mime Jr. on Route 4</t>
  </si>
  <si>
    <t>Corsola</t>
  </si>
  <si>
    <t>Same as normal Corsola</t>
  </si>
  <si>
    <t>Zigzagoon</t>
  </si>
  <si>
    <t>Chrysolia Forest</t>
  </si>
  <si>
    <t>Linoone</t>
  </si>
  <si>
    <t>Evolve Zigzagoon</t>
  </si>
  <si>
    <t>Darumaka</t>
  </si>
  <si>
    <t>Route 4 (Rock Climb) (Day and Night only)</t>
  </si>
  <si>
    <t>Darmanitan</t>
  </si>
  <si>
    <t>Evolve Darumaka</t>
  </si>
  <si>
    <t>Yamask</t>
  </si>
  <si>
    <t>Shade's Gym</t>
  </si>
  <si>
    <t>Stunfisk</t>
  </si>
  <si>
    <t>Same as normal Stunfisk</t>
  </si>
  <si>
    <t>Hisui Forms</t>
  </si>
  <si>
    <t>Growlithe</t>
  </si>
  <si>
    <t>Neo-Jasper Ward</t>
  </si>
  <si>
    <t>Arcanine</t>
  </si>
  <si>
    <t>Fire Stone</t>
  </si>
  <si>
    <t>Voltorb</t>
  </si>
  <si>
    <t>Electrode</t>
  </si>
  <si>
    <t>Leaf Stone</t>
  </si>
  <si>
    <t>Evolve Quilava at night</t>
  </si>
  <si>
    <t>Qwilfish</t>
  </si>
  <si>
    <t>Same as normal Qwilfish</t>
  </si>
  <si>
    <t>Sneasel</t>
  </si>
  <si>
    <t>Samurott</t>
  </si>
  <si>
    <t>Evolve Dewott at night</t>
  </si>
  <si>
    <t>Lilligant</t>
  </si>
  <si>
    <t>Evolve Petilil on Apophyll Island</t>
  </si>
  <si>
    <t>Zorua</t>
  </si>
  <si>
    <t>Trade for any Pokemon in Calcenon City</t>
  </si>
  <si>
    <t>Braviary</t>
  </si>
  <si>
    <t>Evolve Rufflet in Iolia Valley</t>
  </si>
  <si>
    <t>Sliggoo</t>
  </si>
  <si>
    <t>Evolve Goomy in Water Treatment center</t>
  </si>
  <si>
    <t>Goodra</t>
  </si>
  <si>
    <t>Evolve H-Sliggoo in Rain</t>
  </si>
  <si>
    <t>Avalugg</t>
  </si>
  <si>
    <t>Evolve Bergmite in Pyrous Mountain</t>
  </si>
  <si>
    <t>Decidueye</t>
  </si>
  <si>
    <t>Evolve Dartrix at day</t>
  </si>
  <si>
    <t>Paldean Forms</t>
  </si>
  <si>
    <t>Wooper</t>
  </si>
  <si>
    <t>Same as Wooper</t>
  </si>
  <si>
    <t>Tauros</t>
  </si>
  <si>
    <t>Breed while holding Black Belt or main parent is Combat Breed</t>
  </si>
  <si>
    <t>Breed while holding Mystic Water of main parent is Aqua Breed</t>
  </si>
  <si>
    <t>Breed while holding Charcoal or main parent is Blazing Breed</t>
  </si>
  <si>
    <t>Maxxetto's Content</t>
  </si>
  <si>
    <t>Multicore Mod</t>
  </si>
  <si>
    <t>Rebornian Forms</t>
  </si>
  <si>
    <t>Created</t>
  </si>
  <si>
    <t>Mimikyu</t>
  </si>
  <si>
    <t>Fishing atop Pyrous Mountain</t>
  </si>
  <si>
    <t>by Rajy#5798</t>
  </si>
  <si>
    <t>Golurk</t>
  </si>
  <si>
    <t>Evolve Golett in Apophyll</t>
  </si>
  <si>
    <t>by Badman#6291</t>
  </si>
  <si>
    <t>Electivire</t>
  </si>
  <si>
    <t>Evolve Electabuzz in Shade's Gym</t>
  </si>
  <si>
    <t>Octillery</t>
  </si>
  <si>
    <t>Evolve Remoraid during Day Time</t>
  </si>
  <si>
    <t>Riolu</t>
  </si>
  <si>
    <t>Celestine Mountain 2F</t>
  </si>
  <si>
    <t>fix by @nysantana72</t>
  </si>
  <si>
    <t>Lucario</t>
  </si>
  <si>
    <t>Evolve Rebornian Riolu</t>
  </si>
  <si>
    <t>Mega Lucario</t>
  </si>
  <si>
    <t>Item from Cyrus 1</t>
  </si>
  <si>
    <t>Evolve Petilil when in Ametrine City</t>
  </si>
  <si>
    <t>Chimchar</t>
  </si>
  <si>
    <t>Available as a Starter</t>
  </si>
  <si>
    <t>Monferno</t>
  </si>
  <si>
    <t>Evolve Chimchar or available in Tourmaline Desert</t>
  </si>
  <si>
    <t>Infernape</t>
  </si>
  <si>
    <t>Evolve Monferno</t>
  </si>
  <si>
    <t xml:space="preserve">Infernape (Rage) </t>
  </si>
  <si>
    <t>Nuclear</t>
  </si>
  <si>
    <t>When Infernape's HPs are low enough</t>
  </si>
  <si>
    <t>Glalie</t>
  </si>
  <si>
    <t>Trade Snorunt holding a Metal Coat</t>
  </si>
  <si>
    <t>by Rajy#5799</t>
  </si>
  <si>
    <t>Ledian</t>
  </si>
  <si>
    <t>Beryl Cemetery and New Beryl Cemetery</t>
  </si>
  <si>
    <t>by Rajy#5800</t>
  </si>
  <si>
    <t>Treecko</t>
  </si>
  <si>
    <t>Available as a Starter and Chrysolia Forest (secret)</t>
  </si>
  <si>
    <t>by Rajy#5801</t>
  </si>
  <si>
    <t>Grovyle</t>
  </si>
  <si>
    <t>Evolve Treecko</t>
  </si>
  <si>
    <t>by Rajy#5802</t>
  </si>
  <si>
    <t>Sceptile</t>
  </si>
  <si>
    <t>Evolve Grovyle</t>
  </si>
  <si>
    <t>by Rajy#5803</t>
  </si>
  <si>
    <t>Sceptile (Mega)</t>
  </si>
  <si>
    <t>by Rajy#5804</t>
  </si>
  <si>
    <t>Available as a Starter or Fishing atop Pyrous Mountain</t>
  </si>
  <si>
    <t>by Rajy#5805</t>
  </si>
  <si>
    <t>Evolve Charmander</t>
  </si>
  <si>
    <t>by Rajy#5806</t>
  </si>
  <si>
    <t>Evolve Charmeleon</t>
  </si>
  <si>
    <t>by Rajy#5807</t>
  </si>
  <si>
    <t>Munchlax</t>
  </si>
  <si>
    <t>Available in Tourmaline Desert</t>
  </si>
  <si>
    <t>Snorlax</t>
  </si>
  <si>
    <t>Evolve Munchlax</t>
  </si>
  <si>
    <t>Corphish</t>
  </si>
  <si>
    <t>Available in Azurine Island with Good Rod or Neo Azurine Island</t>
  </si>
  <si>
    <t>by @hollyerthanthou</t>
  </si>
  <si>
    <t>Crawdaunt</t>
  </si>
  <si>
    <t>Evolve Corphish</t>
  </si>
  <si>
    <t>Lapras</t>
  </si>
  <si>
    <t>Neo Azurine Island</t>
  </si>
  <si>
    <t>by @someonesoul</t>
  </si>
  <si>
    <t>Evolve Quilava in Tanzan Mountain</t>
  </si>
  <si>
    <t>by @dracyo</t>
  </si>
  <si>
    <t>Charmander (Wasteland)</t>
  </si>
  <si>
    <t>Available in Byxbysion Wasteland</t>
  </si>
  <si>
    <t>by Lizard Queen#4524</t>
  </si>
  <si>
    <t>Charmeleon (Wasteland)</t>
  </si>
  <si>
    <t>Charizard (Wasteland)</t>
  </si>
  <si>
    <t>Sableye</t>
  </si>
  <si>
    <t>Available inside Sableye Cave in Iolia Valley</t>
  </si>
  <si>
    <t>Rebornian Baltoy</t>
  </si>
  <si>
    <t>Available in Sugiline Cave</t>
  </si>
  <si>
    <t>Rebornian Claydol</t>
  </si>
  <si>
    <t>Evolve Baltoy or available in Sugiline Cave</t>
  </si>
  <si>
    <t>Other Forms</t>
  </si>
  <si>
    <t>Celestial Petilil</t>
  </si>
  <si>
    <t>Available in Iolia Valley at Day</t>
  </si>
  <si>
    <t>by Maxxetto#0729</t>
  </si>
  <si>
    <t>Celestial Lilligant</t>
  </si>
  <si>
    <t>Evolve Celestial Petilil</t>
  </si>
  <si>
    <t>Cosmic Petilil</t>
  </si>
  <si>
    <t>Available in Citae Astrae</t>
  </si>
  <si>
    <t>Cosmic Lilligant</t>
  </si>
  <si>
    <t>Evolve Cosmic Petilil</t>
  </si>
  <si>
    <t>Alolan Lilligant</t>
  </si>
  <si>
    <t>Fire/Water</t>
  </si>
  <si>
    <t>Evolve Petilil at Apophyll during Sunny weather</t>
  </si>
  <si>
    <t>Hisuian Lilligant</t>
  </si>
  <si>
    <t>Evolve Petilil at Apophyll when the weather isn't Sunny</t>
  </si>
  <si>
    <t>Paldean Lilligant</t>
  </si>
  <si>
    <t>Evolve Petilil in Neo Azurine Island</t>
  </si>
  <si>
    <t>Cosmic Diglett</t>
  </si>
  <si>
    <t>by Ehtis#0540</t>
  </si>
  <si>
    <t>Cosmic Dugtrio</t>
  </si>
  <si>
    <t>Evolve Cosmic Diglett</t>
  </si>
  <si>
    <t>by Ehtis#0541</t>
  </si>
  <si>
    <t>Cosmic Larvesta</t>
  </si>
  <si>
    <t>Gift from Cyrus at the League (not implemented yet) | GIFT POKEMON</t>
  </si>
  <si>
    <t>Cosmic Volcarona</t>
  </si>
  <si>
    <t>Evolve Cosmic Larvesta</t>
  </si>
  <si>
    <t>Spiky Eared Pichu</t>
  </si>
  <si>
    <t>Available in the Underroot post-resto</t>
  </si>
  <si>
    <t>Delta Petilil</t>
  </si>
  <si>
    <t>Static encounter in The Void</t>
  </si>
  <si>
    <t>by Steads42</t>
  </si>
  <si>
    <t>Delta Sneasel</t>
  </si>
  <si>
    <t>by Babouine#6275</t>
  </si>
  <si>
    <t>Delta Feebas</t>
  </si>
  <si>
    <t>by Babouine#6276</t>
  </si>
  <si>
    <t>Cosmic Relicanth</t>
  </si>
  <si>
    <t>Available in Splashing Grounds</t>
  </si>
  <si>
    <t>by @just_a_gameaddict</t>
  </si>
  <si>
    <t>Cosmic Koffing</t>
  </si>
  <si>
    <t>Water Treatment Center cleaned water maps</t>
  </si>
  <si>
    <t>Cosmic Weezing</t>
  </si>
  <si>
    <t>Evolve Cosmic Koffing</t>
  </si>
  <si>
    <t>Other Pokèmon</t>
  </si>
  <si>
    <t>Sandsilk</t>
  </si>
  <si>
    <t>Evolve Sandshrew during a Sandstorm</t>
  </si>
  <si>
    <t>by sanicdude246#6043</t>
  </si>
  <si>
    <t>Teddinomo</t>
  </si>
  <si>
    <t>Evolve Teddiursa at Level 40 atop Pyrous Mountain</t>
  </si>
  <si>
    <t>(Saiyan) Teddinomo</t>
  </si>
  <si>
    <t>Zero to Hero</t>
  </si>
  <si>
    <t>Voltairon</t>
  </si>
  <si>
    <t>Evolve Galvantula at level 60</t>
  </si>
  <si>
    <t>MissigNo</t>
  </si>
  <si>
    <t>C4N 83 F0UND 1N51D3 7H3 GL17CH W0RLD</t>
  </si>
  <si>
    <t>Hissiorite</t>
  </si>
  <si>
    <t>Mirage Tower</t>
  </si>
  <si>
    <t>Cobarett</t>
  </si>
  <si>
    <t>Evolve Hissiorite</t>
  </si>
  <si>
    <t>Pythonova</t>
  </si>
  <si>
    <t>Evolve Cobarett</t>
  </si>
  <si>
    <t>Pyroimence</t>
  </si>
  <si>
    <t>Postgame Desert</t>
  </si>
  <si>
    <t>Dreadxistence</t>
  </si>
  <si>
    <t>Armored Dragon</t>
  </si>
  <si>
    <t>Paradox Factory</t>
  </si>
  <si>
    <t>QueenGambit</t>
  </si>
  <si>
    <t>Female version of Kingambit</t>
  </si>
  <si>
    <t>Partner Pikachu</t>
  </si>
  <si>
    <t>Available as a Starter with password: pikaplease</t>
  </si>
  <si>
    <t>Sprite by:  Jordanos#4570</t>
  </si>
  <si>
    <t>Partner Eevee</t>
  </si>
  <si>
    <t>Available as a Starter with password: eeveeplease</t>
  </si>
  <si>
    <t>Mega Incineroar</t>
  </si>
  <si>
    <t>Battle Bond Greninja</t>
  </si>
  <si>
    <t>Defeat an Opponent</t>
  </si>
  <si>
    <t>Battle Bond Gyarados</t>
  </si>
  <si>
    <t>Special Greninja</t>
  </si>
  <si>
    <t>Not Available</t>
  </si>
  <si>
    <t>Oreon</t>
  </si>
  <si>
    <t>Available in the Nature Center in Route 1</t>
  </si>
  <si>
    <t>by Kikariz &amp; Thaumaturgical Ordeon#0243</t>
  </si>
  <si>
    <t>Multicore Additions</t>
  </si>
  <si>
    <t>Ability</t>
  </si>
  <si>
    <t>Type</t>
  </si>
  <si>
    <t>Created:</t>
  </si>
  <si>
    <t>Disguise</t>
  </si>
  <si>
    <t>Dryskin, No Guard, Flame Body</t>
  </si>
  <si>
    <t>Iron Fist, No Guard, Motordrive</t>
  </si>
  <si>
    <t>Suction Cups Sniper Enchanted Cannon</t>
  </si>
  <si>
    <t>Battle Armor, Moxie, Inner Focus</t>
  </si>
  <si>
    <t>Lucario (Mega)</t>
  </si>
  <si>
    <t>Adaptability</t>
  </si>
  <si>
    <t>Blaze, Furious Spirit</t>
  </si>
  <si>
    <t>Blaze, Furious Spirit, Raging Blaze</t>
  </si>
  <si>
    <t>Infernape (Rage)</t>
  </si>
  <si>
    <t>Strong Jaw, Clear Body, Sheerforce</t>
  </si>
  <si>
    <t>Pure Power, Intimidate, Troubleshooter</t>
  </si>
  <si>
    <t>Overgrow, Unburden</t>
  </si>
  <si>
    <t>Pick Up, Thick Fat, Gluttony</t>
  </si>
  <si>
    <t>Immunity, Thich Fat, Guttony</t>
  </si>
  <si>
    <t>Adaptability, Poison Point, Poison Touch</t>
  </si>
  <si>
    <t>Available in Azurine Island</t>
  </si>
  <si>
    <t>Refrigerate, Regenerator, Snow Warning</t>
  </si>
  <si>
    <t>Reckless, Hustle, Cloud Nine</t>
  </si>
  <si>
    <t>by @dracyp</t>
  </si>
  <si>
    <t>Available in Azurine Island when Friday</t>
  </si>
  <si>
    <t>Lapras (Mega)</t>
  </si>
  <si>
    <t>Regenerator</t>
  </si>
  <si>
    <t>Dyna Evolve Rebornian Lapras</t>
  </si>
  <si>
    <t>Blaze, Drought</t>
  </si>
  <si>
    <t>Drought, Inner Flame</t>
  </si>
  <si>
    <t>Baltoy</t>
  </si>
  <si>
    <t>Levitate, Cursed Body, Shadow Tag</t>
  </si>
  <si>
    <t>Claydol</t>
  </si>
  <si>
    <t>Available in Sugiline Cave or evolve Baltoy</t>
  </si>
  <si>
    <t>Poison Touch, Liquid Ooze, Injection</t>
  </si>
  <si>
    <t>Available in Byxbision Wasteland</t>
  </si>
  <si>
    <t>Keen Eye, Prankster, Disguise</t>
  </si>
  <si>
    <t>Available in Sableye Cave in Iolia Valley</t>
  </si>
  <si>
    <t>Lucario (Ametrine)</t>
  </si>
  <si>
    <t>Slush Rush, Fur Coat, Steadfast</t>
  </si>
  <si>
    <t>by @escav</t>
  </si>
  <si>
    <t>Evolve Sinnohnian Riolu in Ametrine City</t>
  </si>
  <si>
    <t>Lilligant (Rebornian)</t>
  </si>
  <si>
    <t>Snow Warning, Serenegrace, Refrigerate</t>
  </si>
  <si>
    <t>Petilil (Celestial)</t>
  </si>
  <si>
    <t>Chlorophyll, Drizzle, Aerilate</t>
  </si>
  <si>
    <t>Lilligant (Celestial)</t>
  </si>
  <si>
    <t>Aerilate, Drizzle, Celestial Aura</t>
  </si>
  <si>
    <t>Petilil (Cosmic)</t>
  </si>
  <si>
    <t>Sturdy, Hustle, Skill Link</t>
  </si>
  <si>
    <t>Lilligant (Cosmic)</t>
  </si>
  <si>
    <t>Toxic Debris, Moxie, Purifying Salt</t>
  </si>
  <si>
    <t>Lilligant (Alolan)</t>
  </si>
  <si>
    <t>Drizzle/Drought, Solar Power, Alolan Techniques</t>
  </si>
  <si>
    <t>70/65</t>
  </si>
  <si>
    <t>120/105</t>
  </si>
  <si>
    <t>105/120</t>
  </si>
  <si>
    <t>65/70</t>
  </si>
  <si>
    <t>Lilligant (Paldean)</t>
  </si>
  <si>
    <t>Triage, Huge Power, Grandiose</t>
  </si>
  <si>
    <t>Diglett (Cosmic)</t>
  </si>
  <si>
    <t>Sand Stream, Sand Force, Protean</t>
  </si>
  <si>
    <t>Dugtrio (Cosmic)</t>
  </si>
  <si>
    <t>Larvesta (Cosmic)</t>
  </si>
  <si>
    <t>Swarm, Dark Aura, Duskilate</t>
  </si>
  <si>
    <t>Gift from Cyrus at the League</t>
  </si>
  <si>
    <t>Volcarona (Cosmic)</t>
  </si>
  <si>
    <t>Duskilate, Dark Aura, Protean</t>
  </si>
  <si>
    <t>Static, Lightning Rod</t>
  </si>
  <si>
    <t>Petilil (Delta)</t>
  </si>
  <si>
    <t>Storm Drain, Flash Fire, Regenerator</t>
  </si>
  <si>
    <t>Lilligant (Delta)</t>
  </si>
  <si>
    <t>Evolve Delta Petilil</t>
  </si>
  <si>
    <t>Petilil  (Delta)</t>
  </si>
  <si>
    <t>Serene Grace, Synchronize, Healer</t>
  </si>
  <si>
    <t>by shadowsofme</t>
  </si>
  <si>
    <t>by Escav</t>
  </si>
  <si>
    <t>Evolve Riolu in Ametrine City</t>
  </si>
  <si>
    <t>Relicanth (Cosmic)</t>
  </si>
  <si>
    <t>Shadow Tag, Rock Head, Analytic</t>
  </si>
  <si>
    <t>Koffing (Cosmic)</t>
  </si>
  <si>
    <t>Levitate, Neutralizing Gas, Curious Medicine</t>
  </si>
  <si>
    <t>Available in the Water Treatment Center cleaned water maps</t>
  </si>
  <si>
    <t>Weezing (Cosmic)</t>
  </si>
  <si>
    <t>Sneasel (Delta)</t>
  </si>
  <si>
    <t>Cursed Body, Tough Claws</t>
  </si>
  <si>
    <t>Weavile (Delta)</t>
  </si>
  <si>
    <t xml:space="preserve">Evolve Delta Sneasel </t>
  </si>
  <si>
    <t>Feebas (Delta)</t>
  </si>
  <si>
    <t>Poison Point, Liquid Ooze, Magic Guard</t>
  </si>
  <si>
    <t>Milotic (Delta)</t>
  </si>
  <si>
    <t>Poison Heal, Berserk, Magic Guard</t>
  </si>
  <si>
    <t>Evolve Delta Feebas</t>
  </si>
  <si>
    <t>Sand Stream, Pure Focus, Regenerator</t>
  </si>
  <si>
    <t>Plot Armor</t>
  </si>
  <si>
    <t>Compound Eyes, Unnerve, Swarm</t>
  </si>
  <si>
    <t>Glitchy Surge</t>
  </si>
  <si>
    <r>
      <rPr>
        <sz val="11"/>
        <color theme="1"/>
        <rFont val="Calibri"/>
      </rPr>
      <t xml:space="preserve">C4N 83 F0UND 1N51D3 7H3 GL17CH W0RLD.      </t>
    </r>
    <r>
      <rPr>
        <sz val="8"/>
        <color theme="1"/>
        <rFont val="Calibri"/>
      </rPr>
      <t xml:space="preserve"> Also in New World (Entei)</t>
    </r>
  </si>
  <si>
    <t>Blaze, Sheer Force</t>
  </si>
  <si>
    <t>Stead Fast, Inner Focus, Prankster</t>
  </si>
  <si>
    <t>Snow Blazer, Nova Burner, Trickster</t>
  </si>
  <si>
    <t>Snow Blazer+, Nova Burner+, Trickster+</t>
  </si>
  <si>
    <t>Wonder Guard, Flame of Ruins, Quick Start</t>
  </si>
  <si>
    <t>Mold Breaker, Soundproof, Steel Worker</t>
  </si>
  <si>
    <t>Mold Breaker</t>
  </si>
  <si>
    <t>Protean</t>
  </si>
  <si>
    <t>Hydra Bond</t>
  </si>
  <si>
    <t>Clearbody, Magicguard, Wellbakedbody (HA)</t>
  </si>
  <si>
    <t>Accreteon</t>
  </si>
  <si>
    <t>Shadow Tag, Pressure, Beastboost (HA)</t>
  </si>
  <si>
    <t>Gift from Cyrus in Labradora</t>
  </si>
  <si>
    <t>Before Gym</t>
  </si>
  <si>
    <t>Grand Hall</t>
  </si>
  <si>
    <t>001 - Julia</t>
  </si>
  <si>
    <t>grookey</t>
  </si>
  <si>
    <t>scorbunny</t>
  </si>
  <si>
    <t>sobble</t>
  </si>
  <si>
    <t>sprigatito</t>
  </si>
  <si>
    <t>fuecoco</t>
  </si>
  <si>
    <t>quaxly</t>
  </si>
  <si>
    <t>orchynx</t>
  </si>
  <si>
    <t>raptorch</t>
  </si>
  <si>
    <t>eletux</t>
  </si>
  <si>
    <t>chance when choosing bulbasaur</t>
  </si>
  <si>
    <t>egho bulbasaur</t>
  </si>
  <si>
    <t>chance when choosing squirtle</t>
  </si>
  <si>
    <t>egho squirtle</t>
  </si>
  <si>
    <t>chance when choosing charmander</t>
  </si>
  <si>
    <t>egho charmander</t>
  </si>
  <si>
    <t>rebornian charmander</t>
  </si>
  <si>
    <t>chance when choosing treecko</t>
  </si>
  <si>
    <t>rebornian treecko</t>
  </si>
  <si>
    <t>chance when choosing chimchar</t>
  </si>
  <si>
    <t>rebornian chimchar</t>
  </si>
  <si>
    <t>Password: Digimon</t>
  </si>
  <si>
    <t>botamon</t>
  </si>
  <si>
    <t>Password: eeveeplease</t>
  </si>
  <si>
    <t>partner eevee</t>
  </si>
  <si>
    <t>Password: pikaplease</t>
  </si>
  <si>
    <t>partner pikachu</t>
  </si>
  <si>
    <t>Opal Ward</t>
  </si>
  <si>
    <t>headbutt</t>
  </si>
  <si>
    <t>owten</t>
  </si>
  <si>
    <t>chyinmunk</t>
  </si>
  <si>
    <t>Lower Peridot Alleyway</t>
  </si>
  <si>
    <t>tancoon</t>
  </si>
  <si>
    <t>feleng</t>
  </si>
  <si>
    <t>tonemy</t>
  </si>
  <si>
    <t>shroodle</t>
  </si>
  <si>
    <t>Seacrest Garden</t>
  </si>
  <si>
    <t>Headbutt</t>
  </si>
  <si>
    <t>cubbug</t>
  </si>
  <si>
    <t>skwovet</t>
  </si>
  <si>
    <t>Peridot Ward</t>
  </si>
  <si>
    <t>rain weather at the fountain</t>
  </si>
  <si>
    <t>fortog</t>
  </si>
  <si>
    <t>Obsidia Slums 1F</t>
  </si>
  <si>
    <t>002- Florinia</t>
  </si>
  <si>
    <t>Static</t>
  </si>
  <si>
    <t>ratsy</t>
  </si>
  <si>
    <t>Egg</t>
  </si>
  <si>
    <t>masking</t>
  </si>
  <si>
    <t>Obsidia Alleyway</t>
  </si>
  <si>
    <t>maschiff</t>
  </si>
  <si>
    <t>nickit</t>
  </si>
  <si>
    <t>Onyx Ward</t>
  </si>
  <si>
    <t>save daycare egg</t>
  </si>
  <si>
    <t>shrimputy</t>
  </si>
  <si>
    <t>Arcade</t>
  </si>
  <si>
    <t>milcery</t>
  </si>
  <si>
    <t>sinistead</t>
  </si>
  <si>
    <t>silicobra</t>
  </si>
  <si>
    <t>fidough</t>
  </si>
  <si>
    <t>luxi</t>
  </si>
  <si>
    <t>003 - Cory</t>
  </si>
  <si>
    <t>pawmi</t>
  </si>
  <si>
    <t>birbie</t>
  </si>
  <si>
    <t>Malchus Forest</t>
  </si>
  <si>
    <t>sponee</t>
  </si>
  <si>
    <t>smoliv</t>
  </si>
  <si>
    <t>Malchus Egg</t>
  </si>
  <si>
    <t>paraudio</t>
  </si>
  <si>
    <t xml:space="preserve">Beryl Ward  </t>
  </si>
  <si>
    <t>harylect</t>
  </si>
  <si>
    <t>Rhodochrine Jungle</t>
  </si>
  <si>
    <t>rellor</t>
  </si>
  <si>
    <t>tikiki</t>
  </si>
  <si>
    <t>smore</t>
  </si>
  <si>
    <t>galar sir fetchd</t>
  </si>
  <si>
    <t>Trade and change its haircut in obsidia ward</t>
  </si>
  <si>
    <t>furfrou</t>
  </si>
  <si>
    <t>Beryl Ward Rooftop</t>
  </si>
  <si>
    <t>snow weather</t>
  </si>
  <si>
    <t>egho swablu</t>
  </si>
  <si>
    <t>Beryl Cemetery</t>
  </si>
  <si>
    <t>greavard</t>
  </si>
  <si>
    <t>rebornian ledia</t>
  </si>
  <si>
    <t>The Underroot</t>
  </si>
  <si>
    <t>004- Shelly</t>
  </si>
  <si>
    <t>cory silver ring</t>
  </si>
  <si>
    <t>glimmet</t>
  </si>
  <si>
    <t>Mystery Egg</t>
  </si>
  <si>
    <t>fafurr</t>
  </si>
  <si>
    <t xml:space="preserve">Swabone </t>
  </si>
  <si>
    <t>volchik</t>
  </si>
  <si>
    <t>North Obsidia Ward</t>
  </si>
  <si>
    <t>House right to the nightclub in the bin</t>
  </si>
  <si>
    <t>applin</t>
  </si>
  <si>
    <t>Lapis Ward</t>
  </si>
  <si>
    <t>Side with team aqua</t>
  </si>
  <si>
    <t>pahar</t>
  </si>
  <si>
    <t>Side with team magma</t>
  </si>
  <si>
    <t>tubjaw</t>
  </si>
  <si>
    <t>grozard</t>
  </si>
  <si>
    <t>Grand Stairway B3F</t>
  </si>
  <si>
    <t>Unown area where the crystal cave is</t>
  </si>
  <si>
    <t>s51</t>
  </si>
  <si>
    <t>Evolve dunsparce while it knows hyper drill</t>
  </si>
  <si>
    <t>dudunsparce</t>
  </si>
  <si>
    <t>005 - Shade</t>
  </si>
  <si>
    <t>Evolve dunsparce while it knows drill run (40)</t>
  </si>
  <si>
    <t>quezsparce</t>
  </si>
  <si>
    <t>Evolve dunsparce while it knows skyfall (38)</t>
  </si>
  <si>
    <t>dunseraph</t>
  </si>
  <si>
    <t>Slums Playground</t>
  </si>
  <si>
    <t>Where you get scraggy (static)</t>
  </si>
  <si>
    <t>egho thrubbish</t>
  </si>
  <si>
    <t>jerbolta</t>
  </si>
  <si>
    <t>Shades Gym</t>
  </si>
  <si>
    <t>galarian yamask</t>
  </si>
  <si>
    <t>hisuian voltorb</t>
  </si>
  <si>
    <t>linkite</t>
  </si>
  <si>
    <t>egho tangela</t>
  </si>
  <si>
    <t>tadbulb</t>
  </si>
  <si>
    <t>Citrine Mountain 2F</t>
  </si>
  <si>
    <t>pufluff</t>
  </si>
  <si>
    <t>snom</t>
  </si>
  <si>
    <t>006 - Kiki</t>
  </si>
  <si>
    <t>Fish in the Pond where aqua gang was</t>
  </si>
  <si>
    <t>Beryl Cave B2F</t>
  </si>
  <si>
    <t>barewl</t>
  </si>
  <si>
    <t>Apophyll</t>
  </si>
  <si>
    <t>Evolve golett here for the ground/fire form</t>
  </si>
  <si>
    <t>golurk</t>
  </si>
  <si>
    <t>Evolve petilil at apophyll during sunny weather</t>
  </si>
  <si>
    <t>alolan liligant</t>
  </si>
  <si>
    <t>cocaran</t>
  </si>
  <si>
    <t>wugtrio</t>
  </si>
  <si>
    <t>wiglett</t>
  </si>
  <si>
    <t>Rock smash</t>
  </si>
  <si>
    <t>cassnail</t>
  </si>
  <si>
    <t>Evolve petilil at apophyll</t>
  </si>
  <si>
    <t>hisuian liligant</t>
  </si>
  <si>
    <t xml:space="preserve">Apophyll Cave  </t>
  </si>
  <si>
    <t>chupacho</t>
  </si>
  <si>
    <t>Apophyll Cave 2F</t>
  </si>
  <si>
    <t>klawf</t>
  </si>
  <si>
    <t>rolycoly</t>
  </si>
  <si>
    <t>Evolve teddiursa at the top at lvl 40</t>
  </si>
  <si>
    <t>teddinomo</t>
  </si>
  <si>
    <t>007 - Aya</t>
  </si>
  <si>
    <t>flamigo</t>
  </si>
  <si>
    <t>Gen 9 one</t>
  </si>
  <si>
    <t>wooper</t>
  </si>
  <si>
    <t>toadscruel</t>
  </si>
  <si>
    <t>Byxbison Wasteland</t>
  </si>
  <si>
    <t>nymble</t>
  </si>
  <si>
    <t>trawpint</t>
  </si>
  <si>
    <t>toxtricity &amp; toxel</t>
  </si>
  <si>
    <t>costraw</t>
  </si>
  <si>
    <t>chimical</t>
  </si>
  <si>
    <t>Wasteland Charmander</t>
  </si>
  <si>
    <t>008 - Serra</t>
  </si>
  <si>
    <t>comite</t>
  </si>
  <si>
    <t>cometeor</t>
  </si>
  <si>
    <t>modrille</t>
  </si>
  <si>
    <t>maushold</t>
  </si>
  <si>
    <t>minicorn</t>
  </si>
  <si>
    <t>Chrisolya Forest</t>
  </si>
  <si>
    <t>chicoatl</t>
  </si>
  <si>
    <t>Lost Railcave</t>
  </si>
  <si>
    <t>You can now get the new eeveelutions</t>
  </si>
  <si>
    <t>eevee</t>
  </si>
  <si>
    <t>Chrysolia Spring</t>
  </si>
  <si>
    <t>lavent</t>
  </si>
  <si>
    <t>Fish with good rod</t>
  </si>
  <si>
    <t>Spinel Museum</t>
  </si>
  <si>
    <t>Hair fossil in bin</t>
  </si>
  <si>
    <t>slothohm</t>
  </si>
  <si>
    <t>Hidden area</t>
  </si>
  <si>
    <t>indeedee</t>
  </si>
  <si>
    <t>009 - Noel</t>
  </si>
  <si>
    <t>Secret area give herbal extract</t>
  </si>
  <si>
    <t>terlard</t>
  </si>
  <si>
    <t>hagoop</t>
  </si>
  <si>
    <t>nupin</t>
  </si>
  <si>
    <t>xenogen</t>
  </si>
  <si>
    <t>xenomite</t>
  </si>
  <si>
    <t>geigeroach</t>
  </si>
  <si>
    <t>antarki</t>
  </si>
  <si>
    <t>raffiti</t>
  </si>
  <si>
    <t>hazma</t>
  </si>
  <si>
    <t>Spyce</t>
  </si>
  <si>
    <t>Beat it at spyce</t>
  </si>
  <si>
    <t>egho lotad</t>
  </si>
  <si>
    <t>010 - Radomus</t>
  </si>
  <si>
    <t>lvl 57 primeape teach it rage fist</t>
  </si>
  <si>
    <t>annihilaped</t>
  </si>
  <si>
    <t>Tanzan Mountain Sidepath</t>
  </si>
  <si>
    <t>kokiseed</t>
  </si>
  <si>
    <t>chargo</t>
  </si>
  <si>
    <t>darpole</t>
  </si>
  <si>
    <t>south aventurine woods</t>
  </si>
  <si>
    <t>tarountula</t>
  </si>
  <si>
    <t>Route 1</t>
  </si>
  <si>
    <t>dubwool</t>
  </si>
  <si>
    <t>calfpint</t>
  </si>
  <si>
    <t>lechonk</t>
  </si>
  <si>
    <t>oinkologne</t>
  </si>
  <si>
    <t>baaschaf</t>
  </si>
  <si>
    <t>galar ponyta</t>
  </si>
  <si>
    <t>psycholyte</t>
  </si>
  <si>
    <t>mushling</t>
  </si>
  <si>
    <t>squakabilly</t>
  </si>
  <si>
    <t>jackdeary</t>
  </si>
  <si>
    <t>Nature Center</t>
  </si>
  <si>
    <t>Trade</t>
  </si>
  <si>
    <t>oreon</t>
  </si>
  <si>
    <t>Route 1 Near Nature Center</t>
  </si>
  <si>
    <t>Nyus house dresser upstairs</t>
  </si>
  <si>
    <t>partner pikachu form</t>
  </si>
  <si>
    <t>Static near nyus house</t>
  </si>
  <si>
    <t>egho oddish</t>
  </si>
  <si>
    <t>Collect royal jelly in north aventurine woods</t>
  </si>
  <si>
    <t>saikamater</t>
  </si>
  <si>
    <t>gargryph</t>
  </si>
  <si>
    <t>duplicat</t>
  </si>
  <si>
    <t>hattrem</t>
  </si>
  <si>
    <t>cosmic diglett</t>
  </si>
  <si>
    <t>cosmic petilil</t>
  </si>
  <si>
    <t>011 - Luna</t>
  </si>
  <si>
    <t>Evolve Quilava in tanzan mountain</t>
  </si>
  <si>
    <t>rebornian typhlosion</t>
  </si>
  <si>
    <t>kilowattrel</t>
  </si>
  <si>
    <t>Astral stone</t>
  </si>
  <si>
    <t>gorochou
nidorook
kecleodon
wereyena
sorcerice
jollybird
sunflorid
faeralynx</t>
  </si>
  <si>
    <t>egho hoothoot</t>
  </si>
  <si>
    <t>egho noctowl</t>
  </si>
  <si>
    <t>Iolia Valley Cave</t>
  </si>
  <si>
    <t>glimmora</t>
  </si>
  <si>
    <t>celestial petilil</t>
  </si>
  <si>
    <t>Area where second crystal key is (maybe others too)</t>
  </si>
  <si>
    <t>lunapup</t>
  </si>
  <si>
    <t>egho spearow</t>
  </si>
  <si>
    <t>Sableye cave</t>
  </si>
  <si>
    <t>impidimp</t>
  </si>
  <si>
    <t>devimp</t>
  </si>
  <si>
    <t>Rebornian Sableye</t>
  </si>
  <si>
    <t>Use crystal keys on egg in labyrinth</t>
  </si>
  <si>
    <t>gargon</t>
  </si>
  <si>
    <t>Near Shades Gym</t>
  </si>
  <si>
    <t>Show it something like egho tangela / during thunderstorm</t>
  </si>
  <si>
    <t>egho cyndaquil</t>
  </si>
  <si>
    <t>Needs crystal keys</t>
  </si>
  <si>
    <t>egho magnemite</t>
  </si>
  <si>
    <t>012 - Samson</t>
  </si>
  <si>
    <t>Evolve rufflet in iolia valley</t>
  </si>
  <si>
    <t>hisuian braviary</t>
  </si>
  <si>
    <t>stenowatt</t>
  </si>
  <si>
    <t>cyclizar</t>
  </si>
  <si>
    <t>Static encounter</t>
  </si>
  <si>
    <t>egho marill</t>
  </si>
  <si>
    <t>Ametrine Mountain 2F</t>
  </si>
  <si>
    <t>eiscue</t>
  </si>
  <si>
    <t>cetoddle</t>
  </si>
  <si>
    <t>Evolve remoraid during the day</t>
  </si>
  <si>
    <t>rebornian octillery</t>
  </si>
  <si>
    <t>Fishing</t>
  </si>
  <si>
    <t>hisuian qwilfish</t>
  </si>
  <si>
    <t>Celestine Cascade</t>
  </si>
  <si>
    <t>revavroom</t>
  </si>
  <si>
    <t>varoom</t>
  </si>
  <si>
    <t>Celestine Mountian 2F</t>
  </si>
  <si>
    <t>013 - Charlotte</t>
  </si>
  <si>
    <t>rebornian riolu</t>
  </si>
  <si>
    <t>Celestine Mountain 1F</t>
  </si>
  <si>
    <t>Surfing</t>
  </si>
  <si>
    <t>glavinug</t>
  </si>
  <si>
    <t>glaslug</t>
  </si>
  <si>
    <t>Citrine Mountain 1F</t>
  </si>
  <si>
    <t>frigibax</t>
  </si>
  <si>
    <t>tracton</t>
  </si>
  <si>
    <t>hisuian sneasel</t>
  </si>
  <si>
    <t>bombirdier</t>
  </si>
  <si>
    <t>If you didnt get it as an egg</t>
  </si>
  <si>
    <t>barand</t>
  </si>
  <si>
    <t>egho magneton</t>
  </si>
  <si>
    <t>Cave</t>
  </si>
  <si>
    <t>duraludon</t>
  </si>
  <si>
    <t>mockroach</t>
  </si>
  <si>
    <t>Calcenon City</t>
  </si>
  <si>
    <t>Trade anything to the man south east</t>
  </si>
  <si>
    <t>hisuian zorua</t>
  </si>
  <si>
    <t>014 - Terra</t>
  </si>
  <si>
    <t>Static repait the bridge south of calcenon</t>
  </si>
  <si>
    <t>egho grimer</t>
  </si>
  <si>
    <t>Ametrine Mountain 3F</t>
  </si>
  <si>
    <t>Static rocks for the fossils</t>
  </si>
  <si>
    <t>infinity fossils</t>
  </si>
  <si>
    <t>fafninter</t>
  </si>
  <si>
    <t>colarva</t>
  </si>
  <si>
    <t>Evolve petilil in ametrine</t>
  </si>
  <si>
    <t>rebornian liligant</t>
  </si>
  <si>
    <t>Pokemon center after blake needs bluemoon icecream</t>
  </si>
  <si>
    <t>Glitchworld</t>
  </si>
  <si>
    <t>missingno</t>
  </si>
  <si>
    <t>lokix</t>
  </si>
  <si>
    <t>Celestine Mountain B1F</t>
  </si>
  <si>
    <t>015 - CIel</t>
  </si>
  <si>
    <t>Surf</t>
  </si>
  <si>
    <t>whave</t>
  </si>
  <si>
    <t>Dive (prolly also surf)</t>
  </si>
  <si>
    <t>orcabyss</t>
  </si>
  <si>
    <t>Ametrine Mountain 1F</t>
  </si>
  <si>
    <t>barraskewda</t>
  </si>
  <si>
    <t>Ametrine Mountain B1F</t>
  </si>
  <si>
    <t xml:space="preserve">Dive </t>
  </si>
  <si>
    <t>drednaw</t>
  </si>
  <si>
    <t>chewtle</t>
  </si>
  <si>
    <t>Rebornian Koffing</t>
  </si>
  <si>
    <t>WTC</t>
  </si>
  <si>
    <t>015 - Ciel</t>
  </si>
  <si>
    <t>Spawns on clean water</t>
  </si>
  <si>
    <t>016 - Adrienn</t>
  </si>
  <si>
    <t>corvisquire</t>
  </si>
  <si>
    <t>Evolve electabuzz in shades gym</t>
  </si>
  <si>
    <t>rebornian eletivire</t>
  </si>
  <si>
    <t>egho fearow</t>
  </si>
  <si>
    <t>houndstone</t>
  </si>
  <si>
    <t>Super rod</t>
  </si>
  <si>
    <t>brainoar</t>
  </si>
  <si>
    <t>Azurine Lake</t>
  </si>
  <si>
    <t>veluza</t>
  </si>
  <si>
    <t>daikatuna</t>
  </si>
  <si>
    <t>rebornian mimikyu</t>
  </si>
  <si>
    <t>Azurine Cave</t>
  </si>
  <si>
    <t xml:space="preserve">swabone </t>
  </si>
  <si>
    <t>Dive</t>
  </si>
  <si>
    <t>palafin</t>
  </si>
  <si>
    <t>Rooftop hold corresponding plate to evolve</t>
  </si>
  <si>
    <t>infinity eevee</t>
  </si>
  <si>
    <t>Event</t>
  </si>
  <si>
    <t>egho chikorita</t>
  </si>
  <si>
    <t>Static hide &amp; seek</t>
  </si>
  <si>
    <t>egho totodile</t>
  </si>
  <si>
    <t>Area from belrose mansion</t>
  </si>
  <si>
    <t>drilgann</t>
  </si>
  <si>
    <t>Daycare buy egg</t>
  </si>
  <si>
    <t>Malchus Forest Park</t>
  </si>
  <si>
    <t>unymph</t>
  </si>
  <si>
    <t>arboliva</t>
  </si>
  <si>
    <t>sponaree</t>
  </si>
  <si>
    <t>Celestine Casquade</t>
  </si>
  <si>
    <t>egho shellder</t>
  </si>
  <si>
    <t>scovillain</t>
  </si>
  <si>
    <t>feliger</t>
  </si>
  <si>
    <t>pawmot</t>
  </si>
  <si>
    <t>aveden</t>
  </si>
  <si>
    <t>Coral Ward</t>
  </si>
  <si>
    <t>dachsbun</t>
  </si>
  <si>
    <t>Neo Obsidia Alleyway</t>
  </si>
  <si>
    <t>tanscure</t>
  </si>
  <si>
    <t>thievul</t>
  </si>
  <si>
    <t>dottler</t>
  </si>
  <si>
    <t>hisuian growlithe</t>
  </si>
  <si>
    <t>boltund</t>
  </si>
  <si>
    <t>Maybe earlier ?</t>
  </si>
  <si>
    <t>espathra</t>
  </si>
  <si>
    <t>spiky eared pichu</t>
  </si>
  <si>
    <t>Spinel Town</t>
  </si>
  <si>
    <t>Museum gift shop</t>
  </si>
  <si>
    <t>fossils</t>
  </si>
  <si>
    <t>Rotom room</t>
  </si>
  <si>
    <t>praseopunk</t>
  </si>
  <si>
    <t>bellibolt</t>
  </si>
  <si>
    <t>egho tangrowth</t>
  </si>
  <si>
    <t>neopunk</t>
  </si>
  <si>
    <t>Dive / inside house</t>
  </si>
  <si>
    <t>titanice</t>
  </si>
  <si>
    <t>drizzile</t>
  </si>
  <si>
    <t>tubareel</t>
  </si>
  <si>
    <t>hisuian corsola</t>
  </si>
  <si>
    <t>017 - Titania</t>
  </si>
  <si>
    <t>Use peat block from azurine island at night on ursaring</t>
  </si>
  <si>
    <t>ursaluna</t>
  </si>
  <si>
    <t>Good rod / restore azurine island</t>
  </si>
  <si>
    <t>rebornian corpish</t>
  </si>
  <si>
    <t>Rebornian Lapras</t>
  </si>
  <si>
    <t>Restore Azurine Island / spawns on Fridays</t>
  </si>
  <si>
    <t>Evolve petilil here</t>
  </si>
  <si>
    <t>paldean liligant</t>
  </si>
  <si>
    <t>Near mirage tower static</t>
  </si>
  <si>
    <t>At the top</t>
  </si>
  <si>
    <t>hissiorite</t>
  </si>
  <si>
    <t>Do the magikarp quest</t>
  </si>
  <si>
    <t>hydrabond gyarados</t>
  </si>
  <si>
    <t>Quantum upgrade in desert</t>
  </si>
  <si>
    <t>porygon-x</t>
  </si>
  <si>
    <t>orthworm</t>
  </si>
  <si>
    <t>Suguline Cave</t>
  </si>
  <si>
    <t>terrabit</t>
  </si>
  <si>
    <t>catch sandshrew and change weather to sandstorm to evolve it</t>
  </si>
  <si>
    <t>sandsilk</t>
  </si>
  <si>
    <t>rebornian munchlax</t>
  </si>
  <si>
    <t>raboot</t>
  </si>
  <si>
    <t>brambleghast</t>
  </si>
  <si>
    <t>stonjourner</t>
  </si>
  <si>
    <t>runerigus</t>
  </si>
  <si>
    <t>dreepy</t>
  </si>
  <si>
    <t>terathwack</t>
  </si>
  <si>
    <t>nacli</t>
  </si>
  <si>
    <t>naclstack</t>
  </si>
  <si>
    <t>garganacl</t>
  </si>
  <si>
    <t>coatlith</t>
  </si>
  <si>
    <t>flager</t>
  </si>
  <si>
    <t>pajay</t>
  </si>
  <si>
    <t>rebornian monferno</t>
  </si>
  <si>
    <t>metalynx</t>
  </si>
  <si>
    <t>galar rapidash</t>
  </si>
  <si>
    <t>corviknight</t>
  </si>
  <si>
    <t>Throw 77777 into the well</t>
  </si>
  <si>
    <t>lukpup</t>
  </si>
  <si>
    <t>appletun</t>
  </si>
  <si>
    <t>tinkaton</t>
  </si>
  <si>
    <t>Galarian Weezing</t>
  </si>
  <si>
    <t>Evolve Koffing in once upon a somewhere</t>
  </si>
  <si>
    <t>Peridot ward trainstation speak to hiker to start event</t>
  </si>
  <si>
    <t>ghimmighoul</t>
  </si>
  <si>
    <t>018 - Amaria</t>
  </si>
  <si>
    <t>Buy leadercrest in titanias castle</t>
  </si>
  <si>
    <t>kingambit</t>
  </si>
  <si>
    <t>Buy leadercrest in titanias castle (female bisharp)</t>
  </si>
  <si>
    <t>queengambit</t>
  </si>
  <si>
    <t>Find it 4 times in titanias castle</t>
  </si>
  <si>
    <t>charcadet</t>
  </si>
  <si>
    <t>019 - Hardy</t>
  </si>
  <si>
    <t>Rock climb</t>
  </si>
  <si>
    <t>Rock climb from beryl cave</t>
  </si>
  <si>
    <t>scalarva</t>
  </si>
  <si>
    <t>Restore obsidia get gum key</t>
  </si>
  <si>
    <t>hisuian goomey</t>
  </si>
  <si>
    <t>Ametrine Mountain B4F</t>
  </si>
  <si>
    <t>Route 4</t>
  </si>
  <si>
    <t>galar darumaka</t>
  </si>
  <si>
    <t>Charous Mountain B2F</t>
  </si>
  <si>
    <t>overqwil</t>
  </si>
  <si>
    <t>Bagon area</t>
  </si>
  <si>
    <t>joltalope</t>
  </si>
  <si>
    <t>zapalope</t>
  </si>
  <si>
    <t>Catch scyther route 4 and use black augurite</t>
  </si>
  <si>
    <t>kleavor</t>
  </si>
  <si>
    <t>Void</t>
  </si>
  <si>
    <t>delta petilil</t>
  </si>
  <si>
    <t>delta sneasel</t>
  </si>
  <si>
    <t>delta feebas</t>
  </si>
  <si>
    <t>Event surf up north from apophyll until you see it</t>
  </si>
  <si>
    <t>Agate City</t>
  </si>
  <si>
    <t>tatsugiri</t>
  </si>
  <si>
    <t>syrentide</t>
  </si>
  <si>
    <t>Bee quest reward</t>
  </si>
  <si>
    <t>kubfu</t>
  </si>
  <si>
    <t>Magic square puzzle get the egg</t>
  </si>
  <si>
    <t>zephy</t>
  </si>
  <si>
    <t>Tsukinami Museum</t>
  </si>
  <si>
    <t>020 - Saphira</t>
  </si>
  <si>
    <t>Beat all disciples + master</t>
  </si>
  <si>
    <t>Labradora</t>
  </si>
  <si>
    <t>Gift from cyrus</t>
  </si>
  <si>
    <t>accreteon</t>
  </si>
  <si>
    <t>Before Victory Road</t>
  </si>
  <si>
    <t>Get varia stone before vr</t>
  </si>
  <si>
    <t>vareon</t>
  </si>
  <si>
    <t>reaptide</t>
  </si>
  <si>
    <t>archilles</t>
  </si>
  <si>
    <t>sorcerice</t>
  </si>
  <si>
    <t>uralpha</t>
  </si>
  <si>
    <t>Tsukinami VIllage</t>
  </si>
  <si>
    <t>Beat the couple</t>
  </si>
  <si>
    <t>aotius</t>
  </si>
  <si>
    <t>mutios</t>
  </si>
  <si>
    <t>electruxo</t>
  </si>
  <si>
    <t>Charous Hall</t>
  </si>
  <si>
    <t>cosmic larvesta</t>
  </si>
  <si>
    <t>Banish 10 spirits in vr</t>
  </si>
  <si>
    <t>egho happiny</t>
  </si>
  <si>
    <t>Paradox Area</t>
  </si>
  <si>
    <t>Banish all Spirits and speak with the hiker again and follow the quest</t>
  </si>
  <si>
    <t>koraidon</t>
  </si>
  <si>
    <t>miraidon</t>
  </si>
  <si>
    <t>iron valiant</t>
  </si>
  <si>
    <t>iron leaves</t>
  </si>
  <si>
    <t>roaring moon</t>
  </si>
  <si>
    <t>walking wake</t>
  </si>
  <si>
    <t>sandy shocks</t>
  </si>
  <si>
    <t>slither wing</t>
  </si>
  <si>
    <t>scream tail</t>
  </si>
  <si>
    <t>flutter mane</t>
  </si>
  <si>
    <t>great tusk</t>
  </si>
  <si>
    <t>brute bonett</t>
  </si>
  <si>
    <t>armored dragon</t>
  </si>
  <si>
    <t>iron moth</t>
  </si>
  <si>
    <t>iron thorns</t>
  </si>
  <si>
    <t>iron jugulis</t>
  </si>
  <si>
    <t>iron bundle</t>
  </si>
  <si>
    <t>iron hands</t>
  </si>
  <si>
    <t>iron treads</t>
  </si>
  <si>
    <t xml:space="preserve">Mega - </t>
  </si>
  <si>
    <t>BST</t>
  </si>
  <si>
    <t>Type Changes</t>
  </si>
  <si>
    <t>Mega Stone</t>
  </si>
  <si>
    <t>Locations</t>
  </si>
  <si>
    <t>Ninetales</t>
  </si>
  <si>
    <t>Trace</t>
  </si>
  <si>
    <t>Type 2 -&gt; Ghost</t>
  </si>
  <si>
    <t>Ninetalite</t>
  </si>
  <si>
    <t>Calcenon Gym</t>
  </si>
  <si>
    <t>Vileplume</t>
  </si>
  <si>
    <t>Effect Spore</t>
  </si>
  <si>
    <t>Vileplumite</t>
  </si>
  <si>
    <t>Aventurine Woods</t>
  </si>
  <si>
    <t>Dugtrio</t>
  </si>
  <si>
    <t>Dugtrionite</t>
  </si>
  <si>
    <t>Drought</t>
  </si>
  <si>
    <t>Arcanite</t>
  </si>
  <si>
    <t>Victreebel</t>
  </si>
  <si>
    <t>Chlorophyll</t>
  </si>
  <si>
    <t>Victreebelite</t>
  </si>
  <si>
    <t>Malchous Forest</t>
  </si>
  <si>
    <t>Hypno</t>
  </si>
  <si>
    <t>Screen Cleaner</t>
  </si>
  <si>
    <t>Hypnotite</t>
  </si>
  <si>
    <t>Marowak</t>
  </si>
  <si>
    <t>Stamina</t>
  </si>
  <si>
    <t>Marowakite</t>
  </si>
  <si>
    <t>Underground Railnet (Below Train)</t>
  </si>
  <si>
    <t>Starmie</t>
  </si>
  <si>
    <t>Magic Guard</t>
  </si>
  <si>
    <t>Starminite</t>
  </si>
  <si>
    <t>Tinted Lens</t>
  </si>
  <si>
    <t>Normal -&gt; Psychic</t>
  </si>
  <si>
    <t>Noctowlite</t>
  </si>
  <si>
    <t>Xatu</t>
  </si>
  <si>
    <t>Magic Bounce</t>
  </si>
  <si>
    <t>Xatutite</t>
  </si>
  <si>
    <t>Subseven Sanctum</t>
  </si>
  <si>
    <t>Jumpluff</t>
  </si>
  <si>
    <t>Technician</t>
  </si>
  <si>
    <t>Flying -&gt; Fighting</t>
  </si>
  <si>
    <t>Jumpluffite</t>
  </si>
  <si>
    <t>Circus, Big Top (after City Restore</t>
  </si>
  <si>
    <t>Sunflora</t>
  </si>
  <si>
    <t>Sunflorite</t>
  </si>
  <si>
    <t>Rhodochrine Jungle (Woman's House)</t>
  </si>
  <si>
    <t>Shuckle</t>
  </si>
  <si>
    <t>Shadow Tag</t>
  </si>
  <si>
    <t>Rock -&gt; Ghost</t>
  </si>
  <si>
    <t>Shucklenite</t>
  </si>
  <si>
    <t>Kingdra</t>
  </si>
  <si>
    <t>Multiscale</t>
  </si>
  <si>
    <t>Kingdranite</t>
  </si>
  <si>
    <t>Route 4 (Rock Climb)</t>
  </si>
  <si>
    <t>Delibird</t>
  </si>
  <si>
    <t>Delibirdite</t>
  </si>
  <si>
    <t>Breloom</t>
  </si>
  <si>
    <t>No Guard</t>
  </si>
  <si>
    <t>Breloomite</t>
  </si>
  <si>
    <t>Exploud</t>
  </si>
  <si>
    <t>Punkrock</t>
  </si>
  <si>
    <t>Type 2 -&gt; Electric</t>
  </si>
  <si>
    <t>Exploudite</t>
  </si>
  <si>
    <t>Devon Corp</t>
  </si>
  <si>
    <t>Zangoose</t>
  </si>
  <si>
    <t>Tough Claws</t>
  </si>
  <si>
    <t>Type 2 -&gt; Fighting</t>
  </si>
  <si>
    <t>Zangoosite</t>
  </si>
  <si>
    <t>Milotic</t>
  </si>
  <si>
    <t>Miloticite</t>
  </si>
  <si>
    <t>7th Street (Watering Hole)</t>
  </si>
  <si>
    <t>Chimecho</t>
  </si>
  <si>
    <t>Psychic Surge</t>
  </si>
  <si>
    <t>Chimechonite</t>
  </si>
  <si>
    <t>Route 4 (Bagon landing spot)</t>
  </si>
  <si>
    <t>Torterra</t>
  </si>
  <si>
    <t>Rocky Payload</t>
  </si>
  <si>
    <t>Ground -&gt; Rock</t>
  </si>
  <si>
    <t>Torterranite</t>
  </si>
  <si>
    <t>Ivyline Train Station</t>
  </si>
  <si>
    <t>Flash Fire</t>
  </si>
  <si>
    <t>Infernapite</t>
  </si>
  <si>
    <t>SOLICE Lobby</t>
  </si>
  <si>
    <t>Empoleon</t>
  </si>
  <si>
    <t>Bulletproof</t>
  </si>
  <si>
    <t>Empoleonite</t>
  </si>
  <si>
    <t>Peony Train Station</t>
  </si>
  <si>
    <t>Roserade</t>
  </si>
  <si>
    <t>Contrary</t>
  </si>
  <si>
    <t>Roseradite</t>
  </si>
  <si>
    <t>Mothim</t>
  </si>
  <si>
    <t>Mothimite</t>
  </si>
  <si>
    <t>Voclaine Estate (Spinel Town)</t>
  </si>
  <si>
    <t>Mismagius</t>
  </si>
  <si>
    <t>Infiltrator</t>
  </si>
  <si>
    <t>Type 2 -&gt; Fairy</t>
  </si>
  <si>
    <t>Mismagiusite</t>
  </si>
  <si>
    <t>Byxbysion Wall (Kiki)</t>
  </si>
  <si>
    <t>Bronzong</t>
  </si>
  <si>
    <t>Levitate</t>
  </si>
  <si>
    <t>Bronzongite</t>
  </si>
  <si>
    <t>Byxbysion Grotto</t>
  </si>
  <si>
    <t>Weavile</t>
  </si>
  <si>
    <t>Sharpness</t>
  </si>
  <si>
    <t>Weavilite</t>
  </si>
  <si>
    <t>Glass Workstation</t>
  </si>
  <si>
    <t>Dusknoir</t>
  </si>
  <si>
    <t>Unaware</t>
  </si>
  <si>
    <t>Type 2 -&gt; Dark</t>
  </si>
  <si>
    <t>Dusknoirite</t>
  </si>
  <si>
    <t>Yureyu Power Plant (City Restore)</t>
  </si>
  <si>
    <t>Froslass</t>
  </si>
  <si>
    <t>Snow Warning</t>
  </si>
  <si>
    <t>Froslassite</t>
  </si>
  <si>
    <t>Ametrine Cave (Riolu)</t>
  </si>
  <si>
    <t>Scrafty</t>
  </si>
  <si>
    <t>Intimidate</t>
  </si>
  <si>
    <t>Scraftynite</t>
  </si>
  <si>
    <t>Underground Railnet (Rock Smash Wall)</t>
  </si>
  <si>
    <t>Cofagrigus</t>
  </si>
  <si>
    <t>Wandering Spirit</t>
  </si>
  <si>
    <t>Cofagrigite</t>
  </si>
  <si>
    <t>Reuniclus</t>
  </si>
  <si>
    <t>Gooey</t>
  </si>
  <si>
    <t>Reuniclusite</t>
  </si>
  <si>
    <t>Wasteland Wall (Dhelmise)</t>
  </si>
  <si>
    <t>Barbaracle</t>
  </si>
  <si>
    <t>Solid Rock</t>
  </si>
  <si>
    <t>Barbaraclite</t>
  </si>
  <si>
    <t>Gourgeist</t>
  </si>
  <si>
    <t>Prankster</t>
  </si>
  <si>
    <t>Gourgeistite</t>
  </si>
  <si>
    <t>Neo Beryl Cemetery</t>
  </si>
  <si>
    <t>Tsareena</t>
  </si>
  <si>
    <t>Queenly Majesty</t>
  </si>
  <si>
    <t>Tsareenite</t>
  </si>
  <si>
    <t>Obsidia Salon (Neo)</t>
  </si>
  <si>
    <t xml:space="preserve">Dynamax - </t>
  </si>
  <si>
    <t>Charizardite G</t>
  </si>
  <si>
    <t>Solar Power</t>
  </si>
  <si>
    <t>Blastoisinite G</t>
  </si>
  <si>
    <t>Azurine Lake (Dive, in a house)</t>
  </si>
  <si>
    <t>Shell Armor</t>
  </si>
  <si>
    <t>Venusaurite G</t>
  </si>
  <si>
    <t>Butterfree</t>
  </si>
  <si>
    <t>Butterfreenite</t>
  </si>
  <si>
    <t>Department Store F10</t>
  </si>
  <si>
    <t>Pikachu</t>
  </si>
  <si>
    <t>Simple</t>
  </si>
  <si>
    <t>Pikachutite</t>
  </si>
  <si>
    <t>Huge Power</t>
  </si>
  <si>
    <t>Meowthite</t>
  </si>
  <si>
    <t>Machamp</t>
  </si>
  <si>
    <t>Machampite</t>
  </si>
  <si>
    <t>Gengar</t>
  </si>
  <si>
    <t>Gengarite G</t>
  </si>
  <si>
    <t>Coreys Hidden Room</t>
  </si>
  <si>
    <t>Kingler</t>
  </si>
  <si>
    <t>Kinglerite</t>
  </si>
  <si>
    <t>Refrigerate</t>
  </si>
  <si>
    <t>Laprasite</t>
  </si>
  <si>
    <t>Eevee</t>
  </si>
  <si>
    <t>Eeveetite</t>
  </si>
  <si>
    <t>Thick Fat</t>
  </si>
  <si>
    <t>Snorlaxite</t>
  </si>
  <si>
    <t>Garbodorite</t>
  </si>
  <si>
    <t>Melmetal</t>
  </si>
  <si>
    <t>Iron Fist</t>
  </si>
  <si>
    <t>Melmetalite</t>
  </si>
  <si>
    <t>Grassy Surge</t>
  </si>
  <si>
    <t>Rillaboomite</t>
  </si>
  <si>
    <t>Drizzle</t>
  </si>
  <si>
    <t>Cinderacite</t>
  </si>
  <si>
    <t>Libero</t>
  </si>
  <si>
    <t>Inteleonite</t>
  </si>
  <si>
    <t>Mirror Armor</t>
  </si>
  <si>
    <t>Corvinite</t>
  </si>
  <si>
    <t>Orbeetite</t>
  </si>
  <si>
    <t>Strong Jaw</t>
  </si>
  <si>
    <t>Drednawtite</t>
  </si>
  <si>
    <t>Steam Engine</t>
  </si>
  <si>
    <t>Coalossite</t>
  </si>
  <si>
    <t>Own Tempo</t>
  </si>
  <si>
    <t>Flappletite</t>
  </si>
  <si>
    <t>Appletunite</t>
  </si>
  <si>
    <t>Sand Rush</t>
  </si>
  <si>
    <t>Sandacondite</t>
  </si>
  <si>
    <t>Galvanize</t>
  </si>
  <si>
    <t>Toxtricite</t>
  </si>
  <si>
    <t>Centiskorchite</t>
  </si>
  <si>
    <t>Hatterinite</t>
  </si>
  <si>
    <t>Grimmsnarlite</t>
  </si>
  <si>
    <t>Sweet Veil</t>
  </si>
  <si>
    <t>Alcremite</t>
  </si>
  <si>
    <t>Heavy Metal</t>
  </si>
  <si>
    <t>Copperite</t>
  </si>
  <si>
    <t>Duraludonite</t>
  </si>
  <si>
    <t>Urshifu "X" (Single Strike)</t>
  </si>
  <si>
    <t>Unseen Fist</t>
  </si>
  <si>
    <t>Urshifite X</t>
  </si>
  <si>
    <t>Tsukinami Village + Azurine Lake Cave - have Kubfu first place</t>
  </si>
  <si>
    <t>Urshifu "Y" (Rapid Strike)</t>
  </si>
  <si>
    <t>Urshifite Y</t>
  </si>
  <si>
    <t>Uranium Additions</t>
  </si>
  <si>
    <t>Arbok</t>
  </si>
  <si>
    <t>Petrify</t>
  </si>
  <si>
    <t>Arbokite</t>
  </si>
  <si>
    <t>Neo Coral Ward</t>
  </si>
  <si>
    <t>Whimsicott</t>
  </si>
  <si>
    <t>Whimsicottite</t>
  </si>
  <si>
    <t>Adrienn's Gym</t>
  </si>
  <si>
    <t>Heat Proof</t>
  </si>
  <si>
    <t>Metalynxite</t>
  </si>
  <si>
    <t>Titanias Castle</t>
  </si>
  <si>
    <t>Archillite</t>
  </si>
  <si>
    <t>Apophyll Academy</t>
  </si>
  <si>
    <t>Electruxite</t>
  </si>
  <si>
    <t>Amarias Gym</t>
  </si>
  <si>
    <t>Sand Force</t>
  </si>
  <si>
    <t>Drilgannite</t>
  </si>
  <si>
    <t>Tanzan cove</t>
  </si>
  <si>
    <t>Blood Lust</t>
  </si>
  <si>
    <t>Baaritite</t>
  </si>
  <si>
    <t>Acceleration</t>
  </si>
  <si>
    <t>Inflagetite</t>
  </si>
  <si>
    <t>Bad Dreams</t>
  </si>
  <si>
    <t>Dramsamite</t>
  </si>
  <si>
    <t>Pixilate</t>
  </si>
  <si>
    <t>Syrentite</t>
  </si>
  <si>
    <t>Voclaine Estate</t>
  </si>
  <si>
    <t>Kiricornite</t>
  </si>
  <si>
    <t>Tsukinami Village (Show Minicorn)</t>
  </si>
  <si>
    <t>S-51A</t>
  </si>
  <si>
    <t>Mega Launcher</t>
  </si>
  <si>
    <t>S51ite</t>
  </si>
  <si>
    <t>Meteor Wastes (new area)</t>
  </si>
  <si>
    <t>Wonder Skin</t>
  </si>
  <si>
    <t>Type 2 -&gt; Psychic</t>
  </si>
  <si>
    <t>Gargryphite</t>
  </si>
  <si>
    <t>Teknite Cave 3-4F</t>
  </si>
  <si>
    <t>Atomizate</t>
  </si>
  <si>
    <t>Nucleonite</t>
  </si>
  <si>
    <t>Labradorra City (path to Victory Road)</t>
  </si>
  <si>
    <t>Fighting / Ground</t>
  </si>
  <si>
    <t>Lucarionite R</t>
  </si>
  <si>
    <t>Mega Sceptile</t>
  </si>
  <si>
    <t>Dragon Sword</t>
  </si>
  <si>
    <t>Ghost / Dragon</t>
  </si>
  <si>
    <t>Sceptilite R</t>
  </si>
  <si>
    <t>Calcenon Grand Staircase</t>
  </si>
  <si>
    <t>Mega Lilligant</t>
  </si>
  <si>
    <t>Flower Power</t>
  </si>
  <si>
    <t>Grass/Fairy</t>
  </si>
  <si>
    <t>Lilligantite</t>
  </si>
  <si>
    <t>Sheer Force</t>
  </si>
  <si>
    <t>Fire/Dark</t>
  </si>
  <si>
    <t>Incineroarite</t>
  </si>
  <si>
    <t>Agate Circus</t>
  </si>
  <si>
    <t>Abilities</t>
  </si>
  <si>
    <t>Effect</t>
  </si>
  <si>
    <t>Pure Focus</t>
  </si>
  <si>
    <t>Doubles Special Attack.</t>
  </si>
  <si>
    <t>Enchanted Cannon</t>
  </si>
  <si>
    <t>Beam moves used by it deal more damage.</t>
  </si>
  <si>
    <t>Starfall Grace</t>
  </si>
  <si>
    <t>Combines Pickup and Serene Grace.</t>
  </si>
  <si>
    <t>Alolan Techniques A</t>
  </si>
  <si>
    <t>No Guard this turn, Contrary the next.</t>
  </si>
  <si>
    <t>Alolan Techniques B</t>
  </si>
  <si>
    <t>Contrary this turn, No Guard the next.</t>
  </si>
  <si>
    <t>Damage received from non-effective moves are greatly reduced, but your owns are instead boosted.</t>
  </si>
  <si>
    <t>Automatron</t>
  </si>
  <si>
    <t>When hit, chance to raise its Defenses.</t>
  </si>
  <si>
    <t>Immune to Confusion and adds Fairy Type to Grass moves.</t>
  </si>
  <si>
    <t>Battle Bond</t>
  </si>
  <si>
    <t>The Pokèmon transforms after defeating a foe.</t>
  </si>
  <si>
    <t>Furious Spirit</t>
  </si>
  <si>
    <t>Adds Fighting type to its Fire moves.</t>
  </si>
  <si>
    <t>Raging Blaze</t>
  </si>
  <si>
    <t>Changes into its Rage Mode if at half HP or below.</t>
  </si>
  <si>
    <t>Quick Start</t>
  </si>
  <si>
    <t>Doubles Atk/SpAk/Speed for 2 turns, then x0.5.</t>
  </si>
  <si>
    <t>GL17CHY 5URG3</t>
  </si>
  <si>
    <t>7URN5 7H3 8477L3F13LD 1N70 GL17CHY T3RR41N:</t>
  </si>
  <si>
    <t>Trickster</t>
  </si>
  <si>
    <t>Activates Trick Room on entrance.</t>
  </si>
  <si>
    <t>Nova Burner</t>
  </si>
  <si>
    <t>Bursts harsh sunlight when hit, x3 Speed under sun.</t>
  </si>
  <si>
    <t>Snow Blazer</t>
  </si>
  <si>
    <t>Summons hailstorm when hit, hits activate Aurora Veil.</t>
  </si>
  <si>
    <t>Adds Dragon type to its Grass and Ghost moves.</t>
  </si>
  <si>
    <t>Flames of Ruin</t>
  </si>
  <si>
    <t>Being hit by a supereffective move raises one of its stats.</t>
  </si>
  <si>
    <t>Strikes single targets two more times with low power.</t>
  </si>
  <si>
    <t>Troubleshooter</t>
  </si>
  <si>
    <t>Greatly boosts its moves with power above 60.</t>
  </si>
  <si>
    <t>Grandiose</t>
  </si>
  <si>
    <t>Uses Status moves twice, taking huge recoil.</t>
  </si>
  <si>
    <t>Inner Flame</t>
  </si>
  <si>
    <t>Deals greatly more damage with Fire-type moves.</t>
  </si>
  <si>
    <t>Astral Reckon</t>
  </si>
  <si>
    <t>The user adapts fully to the battle</t>
  </si>
  <si>
    <t>Celestial Aura</t>
  </si>
  <si>
    <t>Powers up Dark and Flying typed moves from any combatant.</t>
  </si>
  <si>
    <t>Trickster+</t>
  </si>
  <si>
    <t>8 turns Trick Room and party Speed -20%.</t>
  </si>
  <si>
    <t>Nova Burner+</t>
  </si>
  <si>
    <t>Drought when hit, Speed/DMG increase. Sun hits non-F/D enemies.</t>
  </si>
  <si>
    <t>Dormant Spirit</t>
  </si>
  <si>
    <t>Absorbs Dark type attacks, boosting Accuracy.</t>
  </si>
  <si>
    <t>Wonder Assault</t>
  </si>
  <si>
    <t>It's immune to supereffective moves.</t>
  </si>
  <si>
    <t>Injection</t>
  </si>
  <si>
    <t>Power up sting moves and 10% chance to badly poisoning.</t>
  </si>
  <si>
    <t>Tm/TR</t>
  </si>
  <si>
    <t>Move</t>
  </si>
  <si>
    <t>Mega Punch</t>
  </si>
  <si>
    <t>Mystical Power</t>
  </si>
  <si>
    <t>Mega Kick</t>
  </si>
  <si>
    <t>Power Shift</t>
  </si>
  <si>
    <t>Payday</t>
  </si>
  <si>
    <t>House of  Move Relearner</t>
  </si>
  <si>
    <t>Raging Fury</t>
  </si>
  <si>
    <t>Pin Missile</t>
  </si>
  <si>
    <t>Headlong Rush</t>
  </si>
  <si>
    <t>Magical Leaf</t>
  </si>
  <si>
    <t>Esper Wing</t>
  </si>
  <si>
    <t>Solar Blade</t>
  </si>
  <si>
    <t>The Spyce (Neo)</t>
  </si>
  <si>
    <t>Mountain Gale</t>
  </si>
  <si>
    <t>Fire Spin</t>
  </si>
  <si>
    <t>Wave Crash</t>
  </si>
  <si>
    <t>Dig</t>
  </si>
  <si>
    <t>Onyx Trainer's school</t>
  </si>
  <si>
    <t>Screech</t>
  </si>
  <si>
    <t>Coaching</t>
  </si>
  <si>
    <t>Self Destruct</t>
  </si>
  <si>
    <t>Shade Gym</t>
  </si>
  <si>
    <t>Terrain Pulse</t>
  </si>
  <si>
    <t>Scary Face</t>
  </si>
  <si>
    <t>Rising Voltage</t>
  </si>
  <si>
    <t>Charm</t>
  </si>
  <si>
    <t>Peridot in a House</t>
  </si>
  <si>
    <t>Expanding Force</t>
  </si>
  <si>
    <t>Whirlpool</t>
  </si>
  <si>
    <t>Bery Library</t>
  </si>
  <si>
    <t>Beat Up</t>
  </si>
  <si>
    <t>Burning Jealousy</t>
  </si>
  <si>
    <t>Revenge</t>
  </si>
  <si>
    <t>Lash Out</t>
  </si>
  <si>
    <t>Imprison</t>
  </si>
  <si>
    <t>Scorching Sands</t>
  </si>
  <si>
    <t>Weather Ball</t>
  </si>
  <si>
    <t>Shiftry Event Location</t>
  </si>
  <si>
    <t>Skitter Smack</t>
  </si>
  <si>
    <t>Fake Tears</t>
  </si>
  <si>
    <t>Bery Cemetry</t>
  </si>
  <si>
    <t>Scrapyard</t>
  </si>
  <si>
    <t>Sand Tomb</t>
  </si>
  <si>
    <t>Scale Shot</t>
  </si>
  <si>
    <t>Bullet Seed</t>
  </si>
  <si>
    <t>7th Street</t>
  </si>
  <si>
    <t>Steel Roller</t>
  </si>
  <si>
    <t>Icicle Spear</t>
  </si>
  <si>
    <t>Steel Beam</t>
  </si>
  <si>
    <t>Rock Blast</t>
  </si>
  <si>
    <t>Meteor Beam</t>
  </si>
  <si>
    <t>Mud Shot</t>
  </si>
  <si>
    <t>Brine</t>
  </si>
  <si>
    <t>Flipturn</t>
  </si>
  <si>
    <t>Assurance</t>
  </si>
  <si>
    <t>Grassy Glide</t>
  </si>
  <si>
    <t>Power Swap</t>
  </si>
  <si>
    <t>Vanhanen Castle Vendor</t>
  </si>
  <si>
    <t>Triple Axel</t>
  </si>
  <si>
    <t>Guard Swap</t>
  </si>
  <si>
    <t>Dual Wingbeat</t>
  </si>
  <si>
    <t>Speed Swap</t>
  </si>
  <si>
    <t>Avalanche</t>
  </si>
  <si>
    <t>Citrine Mountain (Shade Entrance)</t>
  </si>
  <si>
    <t>Mimic</t>
  </si>
  <si>
    <t>Thunder  Fang</t>
  </si>
  <si>
    <t>Ice Ball</t>
  </si>
  <si>
    <t>Ice Fang</t>
  </si>
  <si>
    <t>Sucker Punch</t>
  </si>
  <si>
    <t>Fire Fang</t>
  </si>
  <si>
    <t>Extreme Speed</t>
  </si>
  <si>
    <t>Psychic Fangs</t>
  </si>
  <si>
    <t>Crunch</t>
  </si>
  <si>
    <t>Psycho Cut</t>
  </si>
  <si>
    <t>Cross Poison</t>
  </si>
  <si>
    <t>Leaf Blade</t>
  </si>
  <si>
    <t>Airslash</t>
  </si>
  <si>
    <t>Razor Shell</t>
  </si>
  <si>
    <t>Hex</t>
  </si>
  <si>
    <t>Ametrine City Rotom House</t>
  </si>
  <si>
    <t>Tail Slap</t>
  </si>
  <si>
    <t>Phantom Force</t>
  </si>
  <si>
    <t>Draining Kiss</t>
  </si>
  <si>
    <t>Grassy Terrain</t>
  </si>
  <si>
    <t>Misty Terrain</t>
  </si>
  <si>
    <t>Electric Terrain</t>
  </si>
  <si>
    <t>Psychic Terrain</t>
  </si>
  <si>
    <t>Mystical Fire</t>
  </si>
  <si>
    <t>The Belly of the Beast (Titanias Castle)</t>
  </si>
  <si>
    <t>Eerie Impulse</t>
  </si>
  <si>
    <t>Breaking Swipe</t>
  </si>
  <si>
    <t>Tanzan Cove (Dive)</t>
  </si>
  <si>
    <t>Bodyslam</t>
  </si>
  <si>
    <t>Hydro Pump</t>
  </si>
  <si>
    <t>Hurricane</t>
  </si>
  <si>
    <t>Neo Peridot Market</t>
  </si>
  <si>
    <t>Power Whip</t>
  </si>
  <si>
    <t>Megahorn</t>
  </si>
  <si>
    <t>Flare Blitz</t>
  </si>
  <si>
    <t>Leaf Storm</t>
  </si>
  <si>
    <t>Close Combat</t>
  </si>
  <si>
    <t>Brave Bird</t>
  </si>
  <si>
    <t>Agility</t>
  </si>
  <si>
    <t>Focus Energy</t>
  </si>
  <si>
    <t>Onyx Trainer School</t>
  </si>
  <si>
    <t>Metronome</t>
  </si>
  <si>
    <t>Route 1 Nature Center</t>
  </si>
  <si>
    <t>Amnesia</t>
  </si>
  <si>
    <t>Tri Attack</t>
  </si>
  <si>
    <t>Reversal</t>
  </si>
  <si>
    <t>Spikes</t>
  </si>
  <si>
    <t>Endure</t>
  </si>
  <si>
    <t>Baton Pass</t>
  </si>
  <si>
    <t>Victory Road 2F (Rock Climb)</t>
  </si>
  <si>
    <t>Encore</t>
  </si>
  <si>
    <t>Future Sight</t>
  </si>
  <si>
    <t>Blaze Kick</t>
  </si>
  <si>
    <t>Cosmic power</t>
  </si>
  <si>
    <t>Muddy Water</t>
  </si>
  <si>
    <t>Dragon Dance</t>
  </si>
  <si>
    <t>Titanias Castle (after 18th badge)</t>
  </si>
  <si>
    <t>Toxic Spikes</t>
  </si>
  <si>
    <t>byxbysion waste</t>
  </si>
  <si>
    <t>Aura Sphere</t>
  </si>
  <si>
    <t>Bug Buzz</t>
  </si>
  <si>
    <t>Route 4 (Glass  Workstation)</t>
  </si>
  <si>
    <t>Power Gem</t>
  </si>
  <si>
    <t>Nasty Plot</t>
  </si>
  <si>
    <t>Electro Ball</t>
  </si>
  <si>
    <t>Stored Power</t>
  </si>
  <si>
    <t>Heat Crash</t>
  </si>
  <si>
    <t>Heav Slam</t>
  </si>
  <si>
    <t>Play Rough</t>
  </si>
  <si>
    <t>Venom Drench</t>
  </si>
  <si>
    <t>Corey Gym</t>
  </si>
  <si>
    <t>Darkest Lariat</t>
  </si>
  <si>
    <t>High Horsepower</t>
  </si>
  <si>
    <t>Agate City Gym</t>
  </si>
  <si>
    <t>Pollen Puff</t>
  </si>
  <si>
    <t>Body Press</t>
  </si>
  <si>
    <t>Retaliate</t>
  </si>
  <si>
    <t>Ice Spinner</t>
  </si>
  <si>
    <t>7th Street Vendor (Nature changer) After saving Luna</t>
  </si>
  <si>
    <t>Snowscape</t>
  </si>
  <si>
    <t>Pounce</t>
  </si>
  <si>
    <t>Trailblaze</t>
  </si>
  <si>
    <t>Chilling Water</t>
  </si>
  <si>
    <t>Swift</t>
  </si>
  <si>
    <t>Faeng Rush</t>
  </si>
  <si>
    <t>Department Store F9</t>
  </si>
  <si>
    <t>Item</t>
  </si>
  <si>
    <t>Room service</t>
  </si>
  <si>
    <t>Lowers Speed in Trick Room</t>
  </si>
  <si>
    <t>Vanhanen Castle</t>
  </si>
  <si>
    <t>Blunder Policy</t>
  </si>
  <si>
    <t>Boosts Speed when missing a move</t>
  </si>
  <si>
    <t>Heavy Duty Boots</t>
  </si>
  <si>
    <t>Prevents Hazard damage</t>
  </si>
  <si>
    <t>Treasure Hunt Hiker (Neo-Peridot train station)</t>
  </si>
  <si>
    <t>Utility Umbrella</t>
  </si>
  <si>
    <t>Prevents Weather damage</t>
  </si>
  <si>
    <t>Evolve Slowpoke to Slowking</t>
  </si>
  <si>
    <t>Sweet Scent Flower Shop (Post-restoration)</t>
  </si>
  <si>
    <t>Evolve Slowpoke to Slowbro</t>
  </si>
  <si>
    <t>Peat Block</t>
  </si>
  <si>
    <t>Evolve Ursaring to Ursaluna</t>
  </si>
  <si>
    <t>Azurine Island (Post Restoration) / Bought from Hiker after catching Gimmighoul (Neo-Peridot)</t>
  </si>
  <si>
    <t>Black Augurite</t>
  </si>
  <si>
    <t>Evolve Scyther to Kleavor</t>
  </si>
  <si>
    <t>Grand Stairway (The area you get the Mining Kit)</t>
  </si>
  <si>
    <t>Hand Mixer</t>
  </si>
  <si>
    <t>Evolve Milcery</t>
  </si>
  <si>
    <t>Sweets Shop Obsidia Ward</t>
  </si>
  <si>
    <t>Reins of Unity</t>
  </si>
  <si>
    <t>Change Calyrex' forme</t>
  </si>
  <si>
    <t>Department Store F11</t>
  </si>
  <si>
    <t>Rusted Sword</t>
  </si>
  <si>
    <t>Change Zacian's forme</t>
  </si>
  <si>
    <t>Rusted Shield</t>
  </si>
  <si>
    <t>Change Zamazenta's forme</t>
  </si>
  <si>
    <t>Lustrous Globe</t>
  </si>
  <si>
    <t>Change Palkia to Origin</t>
  </si>
  <si>
    <t>Adamant Crystal</t>
  </si>
  <si>
    <t>Change Dialga to Origin</t>
  </si>
  <si>
    <t>Galarian Feather</t>
  </si>
  <si>
    <t>Change Forms of Kanto Birds</t>
  </si>
  <si>
    <t>After catching the birds, talk to Lumi in Nightclub</t>
  </si>
  <si>
    <t>Tart Apple</t>
  </si>
  <si>
    <t>Evolve Applin to Flapple</t>
  </si>
  <si>
    <t>Sweet Scent Flower Shop (Lapis Ward)</t>
  </si>
  <si>
    <t>Sweet Apple</t>
  </si>
  <si>
    <t>Evolve Applin to Appletun</t>
  </si>
  <si>
    <t>Chipped Pot</t>
  </si>
  <si>
    <t>Evolve Sinistea to Polteageist (Original)</t>
  </si>
  <si>
    <t>Central Obsidia Salon</t>
  </si>
  <si>
    <t>Cracked Pot</t>
  </si>
  <si>
    <t>Evolve Sinistea to Polteageist (Antique)</t>
  </si>
  <si>
    <t>Fossilized Bird</t>
  </si>
  <si>
    <t>Create Gen 8 Fossil Pokemon</t>
  </si>
  <si>
    <t>Museum Souvenir Shop, Revivable in 7th Street</t>
  </si>
  <si>
    <t>Fossilized Drake</t>
  </si>
  <si>
    <t>Fossilized Dino</t>
  </si>
  <si>
    <t>Fossilized Fish</t>
  </si>
  <si>
    <t>Scroll of Darkness</t>
  </si>
  <si>
    <t>Evolve Kubfu to Single Strike Urshifu</t>
  </si>
  <si>
    <t>Beating Tsukinami temple / second choice Azurine cave</t>
  </si>
  <si>
    <t>Scroll of Waters</t>
  </si>
  <si>
    <t>Evolve Kubfu to Rapid Strike Urshifu</t>
  </si>
  <si>
    <t>Leader's Crest</t>
  </si>
  <si>
    <t>Armored Vendor, at the end of the entrance hallway of Tania's Castle</t>
  </si>
  <si>
    <t>Auspicious Armor</t>
  </si>
  <si>
    <t>Evolve Charcadet to Armarouge</t>
  </si>
  <si>
    <t>Malicious Armor</t>
  </si>
  <si>
    <t>Evolve Charcadet to Ceruledge</t>
  </si>
  <si>
    <t>Clear Amulet</t>
  </si>
  <si>
    <t>Prevents the holder's stats from dropping</t>
  </si>
  <si>
    <t>Ability Shield</t>
  </si>
  <si>
    <t>Prevents ability changes of the holder</t>
  </si>
  <si>
    <t>Covert Cloak</t>
  </si>
  <si>
    <t>Protects the holder from additional effects of moves</t>
  </si>
  <si>
    <t>Punching Glove</t>
  </si>
  <si>
    <t>Prevents direct contact and boosts punching moves</t>
  </si>
  <si>
    <t>Agate Circus vendor</t>
  </si>
  <si>
    <t>Loaded Dice</t>
  </si>
  <si>
    <t>Multi turn attacks hit at least 4 times</t>
  </si>
  <si>
    <t>Mirror Herb</t>
  </si>
  <si>
    <t>Copies opponent's stat changes once in battle</t>
  </si>
  <si>
    <t>Booster Energy</t>
  </si>
  <si>
    <t>Activates Paradox Abilities without their conditions</t>
  </si>
  <si>
    <t>Gimmighoul Coin</t>
  </si>
  <si>
    <t>Evolve Gimmighoul</t>
  </si>
  <si>
    <t>Buy from the Hiker in Neo Peridot Train Station (after treasure event)</t>
  </si>
  <si>
    <t>Carrot Wine</t>
  </si>
  <si>
    <t>Evolve Jackdeary</t>
  </si>
  <si>
    <t>Spyce Restaurant</t>
  </si>
  <si>
    <t>Coconut Milk</t>
  </si>
  <si>
    <t>Evolve Cararalm</t>
  </si>
  <si>
    <t>Aromatic Herb</t>
  </si>
  <si>
    <t>Evolve Spritzee to Miasmedic</t>
  </si>
  <si>
    <t>Underroot (Rhodochrine Jungle, behind a Mining Rock) / Meganium Herbal Shop</t>
  </si>
  <si>
    <t>Royal Jelly</t>
  </si>
  <si>
    <t>Evolve Tricwe/Sponee/Smore to Seikamater</t>
  </si>
  <si>
    <t>North Aventurine Woods / Lapis Flower Shop</t>
  </si>
  <si>
    <t>Tusk Fossil</t>
  </si>
  <si>
    <t>Revive Snopach</t>
  </si>
  <si>
    <t>Ametrine City Pokemon Center (Hiker) / Museum Souvenir Shop</t>
  </si>
  <si>
    <t>Gold Fossil</t>
  </si>
  <si>
    <t>Revive Jungore</t>
  </si>
  <si>
    <t>From a child in Agate Circus  / Museum Souvenir Shop</t>
  </si>
  <si>
    <t>Hair Fossil</t>
  </si>
  <si>
    <t>Revive Slothohm</t>
  </si>
  <si>
    <t>Trash Bin in Spinel Town Museum  / Museum Souvenir Shop</t>
  </si>
  <si>
    <t>Nuclear Gem</t>
  </si>
  <si>
    <t>Boosts next nuclear move by 50% once</t>
  </si>
  <si>
    <t>Department Store</t>
  </si>
  <si>
    <t>Atomic Memory</t>
  </si>
  <si>
    <t>Nuclear Type Silvally</t>
  </si>
  <si>
    <t>Atomic Plate</t>
  </si>
  <si>
    <t>Nuclear Type Arceus</t>
  </si>
  <si>
    <t>7th Street (Helix club)</t>
  </si>
  <si>
    <t>Fusion Reactor</t>
  </si>
  <si>
    <t>Gamma Form of Urayne (Mega evolution)</t>
  </si>
  <si>
    <t>Tanzan Wastes (after beating Saphira)</t>
  </si>
  <si>
    <t>Energy Core</t>
  </si>
  <si>
    <t>Nuclearize various Pokemon</t>
  </si>
  <si>
    <t>Talk to the guy checking out the Blacksteam Factory (after you got the Field App)</t>
  </si>
  <si>
    <t>Long Club</t>
  </si>
  <si>
    <t>Evolves Marowak into Terathwack when held + level up
If held by Terathwack, increases its critical hit ratio by two.</t>
  </si>
  <si>
    <t>Department Store F9
- Tourmaline Desert (Left of Scrapyard)
- 1R253 Scrapyard</t>
  </si>
  <si>
    <t>Astral Stone</t>
  </si>
  <si>
    <t>Evolves specific Pokemon</t>
  </si>
  <si>
    <t>Department Store F9
- Iolia Valley (Luna's room)
- Route 3 LCCC
- Ametrine Mountain 7F</t>
  </si>
  <si>
    <t>Varia Stone</t>
  </si>
  <si>
    <t>Evolves Special Eevee into Vareon</t>
  </si>
  <si>
    <t>Department Store F9 (Postgame)
- Victory Road after Labradorra Tournament</t>
  </si>
  <si>
    <t>Turns into Arctusk</t>
  </si>
  <si>
    <t>Random Fossil at Ametrine Mountain 3F (50% chance) (Repeatable after 1 day)</t>
  </si>
  <si>
    <t>Horn Fossil</t>
  </si>
  <si>
    <t>Turns into Iceros</t>
  </si>
  <si>
    <t>Quantum Upgrade</t>
  </si>
  <si>
    <t>Evolve Porygon2 into Porygon-X</t>
  </si>
  <si>
    <t>Department Store F9 (Requires 18 Badges)
- 1R253 Scrapyard near Amulet Coin</t>
  </si>
  <si>
    <t>??? Drive</t>
  </si>
  <si>
    <t>Changes Silvally into the ??? Type</t>
  </si>
  <si>
    <t>Reward from defeating Cyrus in Sugiline Cave</t>
  </si>
  <si>
    <t>Shiny Charm +</t>
  </si>
  <si>
    <t>Adds an extra roll for shiny chances</t>
  </si>
  <si>
    <t>Defeat ?????????? in The Void</t>
  </si>
  <si>
    <t>Shiny Charm ++</t>
  </si>
  <si>
    <t>Adds two extra rolls for shiny chances</t>
  </si>
  <si>
    <t>Reward for 700 Pokèmon caught</t>
  </si>
  <si>
    <t>Some Abilities and Moves have been altered. Some also got terrain interactions.</t>
  </si>
  <si>
    <t>Additions</t>
  </si>
  <si>
    <t>Moves</t>
  </si>
  <si>
    <t>Propeller Tail</t>
  </si>
  <si>
    <t>Doubles Speed on Water Surface / Underwater</t>
  </si>
  <si>
    <t>100% Accuracy on Icy Field / Snowy Mountain; + Rock on Mountain Field</t>
  </si>
  <si>
    <t>Gulp Missile</t>
  </si>
  <si>
    <t>Always has Pikachu on Electric Terrain / Factory Field and Arrokuda on Water / Underwater</t>
  </si>
  <si>
    <t>Double damage on Water Surface; 50% boost on Murkwater Surface</t>
  </si>
  <si>
    <t>Transistor</t>
  </si>
  <si>
    <t>Boosts Electric moves by 100% on Electric / Factory Field (instead of 50%)</t>
  </si>
  <si>
    <t>Sharply raises stats of partner on Ashen Beach</t>
  </si>
  <si>
    <t>Dragons Maw</t>
  </si>
  <si>
    <t>Boosts Dragon moves by 100% on Dragon's Den (instead of 50%)</t>
  </si>
  <si>
    <t>Switches Field from Short Circuit to Factory (like Discharge)</t>
  </si>
  <si>
    <t>Infuriate</t>
  </si>
  <si>
    <t>Sharply raises Attack on Ashen Beach when triggered, count to Big Top higher roll</t>
  </si>
  <si>
    <t>+ Electric on Short Circuit</t>
  </si>
  <si>
    <t>Punk Rock</t>
  </si>
  <si>
    <t>Count to Big Top higher roll</t>
  </si>
  <si>
    <t>50% Boost on New World; '+ Dark in Starlight Arena</t>
  </si>
  <si>
    <t>Sand Spit</t>
  </si>
  <si>
    <t>Lowers Accuracy when triggered on Desert Field / Ashen Beach</t>
  </si>
  <si>
    <t>Tar Shot</t>
  </si>
  <si>
    <t>Quadruples damage of the next fire move on Burning Field (instead of double)</t>
  </si>
  <si>
    <t>Cotton Down</t>
  </si>
  <si>
    <t>Harshly lowers Speed on Grassy Terrain when triggered</t>
  </si>
  <si>
    <t>Snipe Shot</t>
  </si>
  <si>
    <t>+ Ice on Icy Field; + Poison on Wasteland</t>
  </si>
  <si>
    <t>Rebuild</t>
  </si>
  <si>
    <t>Heals for 25% on Rocky Terrain / in Cave instead of 1/8</t>
  </si>
  <si>
    <t>100% Accuracy on Big Top</t>
  </si>
  <si>
    <t>Raises Sp.Def and Def on Fairy Taile upon switching in</t>
  </si>
  <si>
    <t>20% boost on Big Top</t>
  </si>
  <si>
    <t>Ice Scales</t>
  </si>
  <si>
    <t>Raises Evasion by +2 on Mirror Field</t>
  </si>
  <si>
    <t>Activates on Burning Field</t>
  </si>
  <si>
    <t>Drum Beating</t>
  </si>
  <si>
    <t>50% boost on Forest Field</t>
  </si>
  <si>
    <t>Lightning Rod</t>
  </si>
  <si>
    <t>Also boosts Attack when triggered</t>
  </si>
  <si>
    <t>Freeze Shock</t>
  </si>
  <si>
    <t>No charge turn on Icy Field</t>
  </si>
  <si>
    <t>Battle Armor</t>
  </si>
  <si>
    <t>Raises Defense by one after a stat drop</t>
  </si>
  <si>
    <t>Ice Burn</t>
  </si>
  <si>
    <t>Raises Special Defense by one after a stat drop</t>
  </si>
  <si>
    <t>Razor Wind</t>
  </si>
  <si>
    <t>Now Flying type and has no charge turn when strong winds are active</t>
  </si>
  <si>
    <t>Sniper</t>
  </si>
  <si>
    <t>Damage boost doubled</t>
  </si>
  <si>
    <t>Crush Grip</t>
  </si>
  <si>
    <t>BP boosted to 200 when used by Regigigas</t>
  </si>
  <si>
    <t>Forewarn</t>
  </si>
  <si>
    <t>Doubles Speed on Psychic Terrain</t>
  </si>
  <si>
    <t>Tiny Move Changes</t>
  </si>
  <si>
    <t>Big Pecks</t>
  </si>
  <si>
    <t>Also prevents Sp. Defense to drop</t>
  </si>
  <si>
    <t>Poison Sting 30 BP; 
Rage 50 BP; 
Arm Thrust 20 BP; 
Bind/Wrap 35 BP; 
Barrage 25 BP; 
Constrict 30 BP; 
Megapunch 90 BP; 
Land's Wrath 110 BP</t>
  </si>
  <si>
    <t>Kinesis, Rock Throw, Submission 100% Acc; 
Slam, Megapunch 90% Acc; 
Mat Block +1 Priority; 
Quash additional Accuracy drop</t>
  </si>
  <si>
    <t>Wonderguard</t>
  </si>
  <si>
    <t>Doubles Speed as long as it is Shedinja</t>
  </si>
  <si>
    <t>Gale Wings</t>
  </si>
  <si>
    <t>Activate up to 75% of HP instead of being Full HP</t>
  </si>
  <si>
    <t>Rivalry</t>
  </si>
  <si>
    <t>Only boosts damage against same gender by 50%</t>
  </si>
  <si>
    <t>Slow Start</t>
  </si>
  <si>
    <t>Lasts only 3 turns; doubles defenses while active; only reduces Attack by 25%;
When Slow Start ceases, Speed and Attack go back to normal, and Defenses stay boosted by 50%</t>
  </si>
  <si>
    <t>Defeatist</t>
  </si>
  <si>
    <t>Activates at 25% instead of 50%</t>
  </si>
  <si>
    <t>Wind Rider</t>
  </si>
  <si>
    <t>Boosts Attack each end of turn while Tailwind is active instead of only once</t>
  </si>
  <si>
    <t>Water Absorb</t>
  </si>
  <si>
    <t>Immune to underwater damage</t>
  </si>
  <si>
    <t>Iron Fist / 
Punching Glove</t>
  </si>
  <si>
    <t>Boosts Punching moves by 40% (was 20)</t>
  </si>
  <si>
    <t>Plus / Minus</t>
  </si>
  <si>
    <t>Boost Electric moves by 30% at all times</t>
  </si>
  <si>
    <t>Using Energycore on specific Pokemon changes the form to a Nuclear version! (Can be found next to the Blacksteam Factory in NW of Peridot Ward)</t>
  </si>
  <si>
    <t>1. - Nuclearized Pokemon become Nuclear Type (Second Type)</t>
  </si>
  <si>
    <t>2. - Nuclearized Pokemon CANNOT Breed</t>
  </si>
  <si>
    <t>3. - Nuclearized Pokemon are able to learn special Nuclear-Type Moves (listed below)</t>
  </si>
  <si>
    <t>4. - There will be around 20 Nuclear Forms for each Generation!</t>
  </si>
  <si>
    <t>5. - Nuclearized Pokemon that are able to Mega evolve use the 'Fusionreactor' as Mega Stone (Tanzan Wastes, 13 Badges required)</t>
  </si>
  <si>
    <t>Generation 1</t>
  </si>
  <si>
    <t xml:space="preserve">Nuclear + </t>
  </si>
  <si>
    <t xml:space="preserve">Generation 5 </t>
  </si>
  <si>
    <t>Uranium Pokemon</t>
  </si>
  <si>
    <t>Nuclear +</t>
  </si>
  <si>
    <t>NidoranM</t>
  </si>
  <si>
    <t>C,D,G,1</t>
  </si>
  <si>
    <t>Roggenrola</t>
  </si>
  <si>
    <t>E,G,6</t>
  </si>
  <si>
    <t>A,D,F,G,1,2</t>
  </si>
  <si>
    <t>Move Tutor for Nuclear Moves</t>
  </si>
  <si>
    <t>Tanzan Mountain Wastes</t>
  </si>
  <si>
    <t>Power</t>
  </si>
  <si>
    <t>Accuracy</t>
  </si>
  <si>
    <t>PP</t>
  </si>
  <si>
    <t>Description</t>
  </si>
  <si>
    <t>Nidorino</t>
  </si>
  <si>
    <t>Boldore</t>
  </si>
  <si>
    <t>A,C,D,1,4</t>
  </si>
  <si>
    <t>A</t>
  </si>
  <si>
    <t>Nuclear Waste</t>
  </si>
  <si>
    <t>Letters indicate learnable moves 
 for the respective Pokemon</t>
  </si>
  <si>
    <t>--</t>
  </si>
  <si>
    <t>Status</t>
  </si>
  <si>
    <t>Badly Poisons the target</t>
  </si>
  <si>
    <t>Nidoking</t>
  </si>
  <si>
    <t>C,D,G,1,3,4</t>
  </si>
  <si>
    <t>Gigalith</t>
  </si>
  <si>
    <t>B</t>
  </si>
  <si>
    <t>Nuclear Wind</t>
  </si>
  <si>
    <t>Special</t>
  </si>
  <si>
    <t>Hits both foes</t>
  </si>
  <si>
    <t>NidoranF</t>
  </si>
  <si>
    <t>D,F,G,1,2</t>
  </si>
  <si>
    <t>Throh</t>
  </si>
  <si>
    <t>D,F,3</t>
  </si>
  <si>
    <t>B,F,2,5</t>
  </si>
  <si>
    <t>C</t>
  </si>
  <si>
    <t>Nuclear Slash</t>
  </si>
  <si>
    <t>Physical</t>
  </si>
  <si>
    <t>Increased Crit chance</t>
  </si>
  <si>
    <t>Nidorina</t>
  </si>
  <si>
    <t>Sawk</t>
  </si>
  <si>
    <t>D</t>
  </si>
  <si>
    <t>Expunge</t>
  </si>
  <si>
    <t>Double dmg when status</t>
  </si>
  <si>
    <t>Nidoqueen</t>
  </si>
  <si>
    <t>D,F,G,1,2,3</t>
  </si>
  <si>
    <t>Scraggy</t>
  </si>
  <si>
    <t>C,F,G,3,4</t>
  </si>
  <si>
    <t>E</t>
  </si>
  <si>
    <t>Gamma Ray</t>
  </si>
  <si>
    <t>May reduce accuracy</t>
  </si>
  <si>
    <t>Vulpix</t>
  </si>
  <si>
    <t>D,E,G,2,4,5</t>
  </si>
  <si>
    <t>B,E,G,4,7</t>
  </si>
  <si>
    <t>F</t>
  </si>
  <si>
    <t>Half-Life</t>
  </si>
  <si>
    <t>Cuts target's HP in half</t>
  </si>
  <si>
    <t>Ninetails</t>
  </si>
  <si>
    <t>A,D,E,F,G,2,6,7</t>
  </si>
  <si>
    <t>G</t>
  </si>
  <si>
    <t>Radioacid</t>
  </si>
  <si>
    <t>May cause burn</t>
  </si>
  <si>
    <t>C,E,G,1,4,6</t>
  </si>
  <si>
    <t>B,C,E,2,5</t>
  </si>
  <si>
    <t>Solosis</t>
  </si>
  <si>
    <t>D,E,G,2,7</t>
  </si>
  <si>
    <t>Ekans</t>
  </si>
  <si>
    <t>A,D,G,1,2,4</t>
  </si>
  <si>
    <t>Duosion</t>
  </si>
  <si>
    <t>A,D,F,1,2,6</t>
  </si>
  <si>
    <t>Ionic Strain</t>
  </si>
  <si>
    <t>Numbers indicate learnable moves 
 for the respective Pokemon</t>
  </si>
  <si>
    <t>Reduces targets defenses by 2</t>
  </si>
  <si>
    <t>Over Dosage</t>
  </si>
  <si>
    <t>Attacker and target fall asleep</t>
  </si>
  <si>
    <t>Magikarp</t>
  </si>
  <si>
    <t>-</t>
  </si>
  <si>
    <t>Vanillite</t>
  </si>
  <si>
    <t>A,E,G,1,2</t>
  </si>
  <si>
    <t>A,C,E,4</t>
  </si>
  <si>
    <t>Atomic Punch</t>
  </si>
  <si>
    <t>May poison the target</t>
  </si>
  <si>
    <t>Gyarados</t>
  </si>
  <si>
    <t>D,E,F,G,1,4,6</t>
  </si>
  <si>
    <t>Vanillish</t>
  </si>
  <si>
    <t>Nuclear Fangs</t>
  </si>
  <si>
    <t>May flinch or burn the target</t>
  </si>
  <si>
    <t>Zubat</t>
  </si>
  <si>
    <t>B,C,F,2,4</t>
  </si>
  <si>
    <t>Vanilluxe</t>
  </si>
  <si>
    <t>B,D,E,F,2,6</t>
  </si>
  <si>
    <t>Emergency Exit</t>
  </si>
  <si>
    <t>Works like U-Turn</t>
  </si>
  <si>
    <t>Golbat</t>
  </si>
  <si>
    <t>Tynamo</t>
  </si>
  <si>
    <t>Blast Wave</t>
  </si>
  <si>
    <t>Does fixed 70 damage</t>
  </si>
  <si>
    <t>A,D,F,G,3,4,6,7</t>
  </si>
  <si>
    <t>Eelektrik</t>
  </si>
  <si>
    <t>A,E,G,3,4,6</t>
  </si>
  <si>
    <t>Meltdown</t>
  </si>
  <si>
    <t>Increases ALL stats by 1, reduce HP by 1/3</t>
  </si>
  <si>
    <t>Eelektross</t>
  </si>
  <si>
    <t>C,E,F,1,5</t>
  </si>
  <si>
    <t>Vaporeon</t>
  </si>
  <si>
    <t>A,B,C,D,E,F,G,1,4,6</t>
  </si>
  <si>
    <t>Mienfoo</t>
  </si>
  <si>
    <t>D,F,3,5</t>
  </si>
  <si>
    <t>C,D,F,G</t>
  </si>
  <si>
    <t>Jolteon</t>
  </si>
  <si>
    <t>Mienshao</t>
  </si>
  <si>
    <t>Flareon</t>
  </si>
  <si>
    <t>D,E,F,2</t>
  </si>
  <si>
    <t>C,D,F,G,3</t>
  </si>
  <si>
    <t>A,D,F,G,2,5</t>
  </si>
  <si>
    <t xml:space="preserve">Generation 2 </t>
  </si>
  <si>
    <t xml:space="preserve">Generation 6 </t>
  </si>
  <si>
    <t>Crobat</t>
  </si>
  <si>
    <t>B,C,F,2,4,5</t>
  </si>
  <si>
    <t>Fletchling</t>
  </si>
  <si>
    <t>B,C,E,5,6</t>
  </si>
  <si>
    <t>A,E,G,4</t>
  </si>
  <si>
    <t>Mareep</t>
  </si>
  <si>
    <t>D,E,F,1,6</t>
  </si>
  <si>
    <t>Fletchinder</t>
  </si>
  <si>
    <t>Flaaffy</t>
  </si>
  <si>
    <t>Talonflame</t>
  </si>
  <si>
    <t>A,D,F,1,2,7</t>
  </si>
  <si>
    <t>Ampharos</t>
  </si>
  <si>
    <t>D,E,F,1,3,6</t>
  </si>
  <si>
    <t>Espurr</t>
  </si>
  <si>
    <t>E,F,1,2</t>
  </si>
  <si>
    <t>Yanma</t>
  </si>
  <si>
    <t>Larvitar</t>
  </si>
  <si>
    <t>B,E,5</t>
  </si>
  <si>
    <t>Meowstic</t>
  </si>
  <si>
    <t>C,E,3,4,6</t>
  </si>
  <si>
    <t>Pupitar</t>
  </si>
  <si>
    <t>Swirlix</t>
  </si>
  <si>
    <t>A,D,G,2</t>
  </si>
  <si>
    <t>A,E,G,1,2,5</t>
  </si>
  <si>
    <t>Gligar</t>
  </si>
  <si>
    <t>Tyranitar</t>
  </si>
  <si>
    <t>Espeon</t>
  </si>
  <si>
    <t>Slurpuff</t>
  </si>
  <si>
    <t>Teddiursa</t>
  </si>
  <si>
    <t>Surskit</t>
  </si>
  <si>
    <t>Wobbuffet</t>
  </si>
  <si>
    <t>Umbreon</t>
  </si>
  <si>
    <t>Dedenne</t>
  </si>
  <si>
    <t>E,F,1,4,5</t>
  </si>
  <si>
    <t>C,D,E,F,5,6</t>
  </si>
  <si>
    <t>Ursaring</t>
  </si>
  <si>
    <t>Masquerain</t>
  </si>
  <si>
    <t>Shedinja</t>
  </si>
  <si>
    <t>A,D,F,G,1,2,7</t>
  </si>
  <si>
    <t>Inkay</t>
  </si>
  <si>
    <t>A,E,G</t>
  </si>
  <si>
    <t>Nincada</t>
  </si>
  <si>
    <t>C,E,F,3,5</t>
  </si>
  <si>
    <t>Malamar</t>
  </si>
  <si>
    <t>A,E,G,6,7</t>
  </si>
  <si>
    <t>A,G,2,4</t>
  </si>
  <si>
    <t>Skarmory</t>
  </si>
  <si>
    <t>Ninjask</t>
  </si>
  <si>
    <t>Cranidos</t>
  </si>
  <si>
    <t>C,E,G,2,3,4</t>
  </si>
  <si>
    <t>Helioptile</t>
  </si>
  <si>
    <t>B,D,E,1,2,5</t>
  </si>
  <si>
    <t>Rampardos</t>
  </si>
  <si>
    <t>Heliolisk</t>
  </si>
  <si>
    <t>C,D,F</t>
  </si>
  <si>
    <t>Trapinch</t>
  </si>
  <si>
    <t>A,B,E,1,6</t>
  </si>
  <si>
    <t>Sylveon</t>
  </si>
  <si>
    <t>C,D,F,5</t>
  </si>
  <si>
    <t>Nosepass</t>
  </si>
  <si>
    <t>Granbull</t>
  </si>
  <si>
    <t>Vibrava</t>
  </si>
  <si>
    <t>Houndour</t>
  </si>
  <si>
    <t>D,E,G,4,6</t>
  </si>
  <si>
    <t>Hawlucha</t>
  </si>
  <si>
    <t>A,B,3</t>
  </si>
  <si>
    <t>C,E,F,1,2,5,6,7</t>
  </si>
  <si>
    <t>Aron</t>
  </si>
  <si>
    <t>Aggron</t>
  </si>
  <si>
    <t>Flygon</t>
  </si>
  <si>
    <t>Houndoom</t>
  </si>
  <si>
    <t>Carbink</t>
  </si>
  <si>
    <t>D,E,1</t>
  </si>
  <si>
    <t>A,D,F,G,5,6,7</t>
  </si>
  <si>
    <t>Lairon</t>
  </si>
  <si>
    <t>Seviper</t>
  </si>
  <si>
    <t>C,E,F,3,4,7</t>
  </si>
  <si>
    <t>Klefki</t>
  </si>
  <si>
    <t>A,F,1</t>
  </si>
  <si>
    <t>B,C,E</t>
  </si>
  <si>
    <t>Snorunt</t>
  </si>
  <si>
    <t>Noibat</t>
  </si>
  <si>
    <t>A,B,G,1,2,4</t>
  </si>
  <si>
    <t>Kecleon</t>
  </si>
  <si>
    <t>Noivern</t>
  </si>
  <si>
    <t>A,B,G,1,2,4,5</t>
  </si>
  <si>
    <t>Vikavolt</t>
  </si>
  <si>
    <t>B,C,E,F,3,4,5</t>
  </si>
  <si>
    <t>Pyroar</t>
  </si>
  <si>
    <t>C,E,4,6</t>
  </si>
  <si>
    <t>C,D,F,3,4</t>
  </si>
  <si>
    <t>Snubbul</t>
  </si>
  <si>
    <t>Drifloon</t>
  </si>
  <si>
    <t>Oranguru</t>
  </si>
  <si>
    <t>C,E,G,1,4</t>
  </si>
  <si>
    <t>litleo</t>
  </si>
  <si>
    <t>Bronzor</t>
  </si>
  <si>
    <t>Drifblim</t>
  </si>
  <si>
    <t>Pyukumuku</t>
  </si>
  <si>
    <t>C,E,G,1,3,4</t>
  </si>
  <si>
    <t>Skiddo</t>
  </si>
  <si>
    <t>A,F,5</t>
  </si>
  <si>
    <t>B,E,5,6</t>
  </si>
  <si>
    <t>Gliscor</t>
  </si>
  <si>
    <t>Komala</t>
  </si>
  <si>
    <t>F,7</t>
  </si>
  <si>
    <t>Gogoat</t>
  </si>
  <si>
    <t>Krivolver</t>
  </si>
  <si>
    <t>Hippopotas</t>
  </si>
  <si>
    <t>Spoink</t>
  </si>
  <si>
    <t xml:space="preserve">Generation 3 </t>
  </si>
  <si>
    <t>Generation 7</t>
  </si>
  <si>
    <t>B,D,6,7</t>
  </si>
  <si>
    <t>Hippowdon</t>
  </si>
  <si>
    <t>Buizel</t>
  </si>
  <si>
    <t>Grumpig</t>
  </si>
  <si>
    <t>Grubbin</t>
  </si>
  <si>
    <t>A,E,G,1,6</t>
  </si>
  <si>
    <t>Leafeon</t>
  </si>
  <si>
    <t>Yanmega</t>
  </si>
  <si>
    <t>Floatzel</t>
  </si>
  <si>
    <t>Charjabug</t>
  </si>
  <si>
    <t>Glaceon</t>
  </si>
  <si>
    <t>B,C,F,1,5,6</t>
  </si>
  <si>
    <t>A,E,G,1,5,6,7</t>
  </si>
  <si>
    <t>B,D,3,7</t>
  </si>
  <si>
    <t>Probopass</t>
  </si>
  <si>
    <t>Morelull</t>
  </si>
  <si>
    <t>A,F,G,2</t>
  </si>
  <si>
    <t>B,C,F,1,5,6,7</t>
  </si>
  <si>
    <t>Shiinotic</t>
  </si>
  <si>
    <t>A,E,F,2,6</t>
  </si>
  <si>
    <t>Salandit</t>
  </si>
  <si>
    <t>A,C,G,2</t>
  </si>
  <si>
    <t>Cursola</t>
  </si>
  <si>
    <t>A,C,D,F,2</t>
  </si>
  <si>
    <t>Salazzle</t>
  </si>
  <si>
    <t>Shieldon</t>
  </si>
  <si>
    <t>B,F,2,3,7</t>
  </si>
  <si>
    <t>Bastiodon</t>
  </si>
  <si>
    <t>A,C,D,F,2,3,6</t>
  </si>
  <si>
    <t>Passimian</t>
  </si>
  <si>
    <t>Shinx</t>
  </si>
  <si>
    <t>D,E,G,1,2,6</t>
  </si>
  <si>
    <t>Wimpod</t>
  </si>
  <si>
    <t>Luxio</t>
  </si>
  <si>
    <t>Golisopod</t>
  </si>
  <si>
    <t>A,D,E,F,G,3,5</t>
  </si>
  <si>
    <t>Luxray</t>
  </si>
  <si>
    <t>Jangmo-o</t>
  </si>
  <si>
    <t>B,C,G,4,5</t>
  </si>
  <si>
    <t>D,F,1,2,7</t>
  </si>
  <si>
    <t>Hakamo-o</t>
  </si>
  <si>
    <t>Drampa</t>
  </si>
  <si>
    <t>A,B,6</t>
  </si>
  <si>
    <t>Kommo-o</t>
  </si>
  <si>
    <t>B,C,G,3,4,5</t>
  </si>
  <si>
    <t>Dhelmise</t>
  </si>
  <si>
    <t>A,D,G</t>
  </si>
  <si>
    <t>A,C,E,2,3,4</t>
  </si>
  <si>
    <t>C,F,1,3</t>
  </si>
  <si>
    <t>Sneasler</t>
  </si>
  <si>
    <t>A,C,E,1,4,5</t>
  </si>
  <si>
    <t>Ursaluna</t>
  </si>
  <si>
    <t>Bounsweet</t>
  </si>
  <si>
    <t>Feebas</t>
  </si>
  <si>
    <t>Steenee</t>
  </si>
  <si>
    <t>A,B,D,E,2,6,7</t>
  </si>
  <si>
    <t>A,D,2,5</t>
  </si>
  <si>
    <t>B,E,G,5</t>
  </si>
  <si>
    <t>B,E,G,4,5,6</t>
  </si>
  <si>
    <t>Wynaut</t>
  </si>
  <si>
    <t>Comfey</t>
  </si>
  <si>
    <t>D,E,1,2</t>
  </si>
  <si>
    <t>C,E,F,G,1,3,5</t>
  </si>
  <si>
    <t>D,E,2,7</t>
  </si>
  <si>
    <t>Generation 4</t>
  </si>
  <si>
    <t xml:space="preserve">Generation 8 </t>
  </si>
  <si>
    <t>C,E,F,1,4</t>
  </si>
  <si>
    <t>D,E,2</t>
  </si>
  <si>
    <t>Woloo</t>
  </si>
  <si>
    <t>D,E</t>
  </si>
  <si>
    <t>D,F,2,3,7</t>
  </si>
  <si>
    <t>D,E,G,1,4</t>
  </si>
  <si>
    <t>D,E,F,1,2,4</t>
  </si>
  <si>
    <t>A,E,G,7</t>
  </si>
  <si>
    <t>A,F,G,1,6</t>
  </si>
  <si>
    <t>Silicobra</t>
  </si>
  <si>
    <t>D,F,4</t>
  </si>
  <si>
    <t>A,D,4</t>
  </si>
  <si>
    <t>D,F,5,6,7</t>
  </si>
  <si>
    <t>C,F,G,2</t>
  </si>
  <si>
    <t>C,F,G,2,3</t>
  </si>
  <si>
    <t>F,4,7</t>
  </si>
  <si>
    <t>C,D,E,4,5</t>
  </si>
  <si>
    <t>C,D,3,5</t>
  </si>
  <si>
    <t>A,G,4,5</t>
  </si>
  <si>
    <t>Runerigus</t>
  </si>
  <si>
    <t>Ability 2*</t>
  </si>
  <si>
    <t>Hidden Ability</t>
  </si>
  <si>
    <t>ATK</t>
  </si>
  <si>
    <t>DEF</t>
  </si>
  <si>
    <t>SPEED</t>
  </si>
  <si>
    <t>SP.ATK</t>
  </si>
  <si>
    <t>SP.DEF</t>
  </si>
  <si>
    <t>Evo Method</t>
  </si>
  <si>
    <t>Marvel Scale</t>
  </si>
  <si>
    <t>Hydration</t>
  </si>
  <si>
    <t>Water Stone</t>
  </si>
  <si>
    <t>*All Eeveelutions gain a third Ability</t>
  </si>
  <si>
    <t>Volt Absorb</t>
  </si>
  <si>
    <t>Minus</t>
  </si>
  <si>
    <t>Quick Feet</t>
  </si>
  <si>
    <t>Thunder Stone</t>
  </si>
  <si>
    <t>Guts</t>
  </si>
  <si>
    <t>Synchronize</t>
  </si>
  <si>
    <t>Happiness + Day</t>
  </si>
  <si>
    <t>Pressure</t>
  </si>
  <si>
    <t>Inner Focus</t>
  </si>
  <si>
    <t>Happiness + Night</t>
  </si>
  <si>
    <t>Leaf Guard</t>
  </si>
  <si>
    <t>Moss Rock / Leaf Stone</t>
  </si>
  <si>
    <t>Snow Cloak</t>
  </si>
  <si>
    <t>Ice Body</t>
  </si>
  <si>
    <t>Ice Rock / Ice Stone</t>
  </si>
  <si>
    <t>Cute Charm</t>
  </si>
  <si>
    <t>Competitive</t>
  </si>
  <si>
    <t>Happiness + Fairy Move</t>
  </si>
  <si>
    <t>Eeveon</t>
  </si>
  <si>
    <t>Defiant</t>
  </si>
  <si>
    <t>Shiny Stone</t>
  </si>
  <si>
    <t>Zirconeon</t>
  </si>
  <si>
    <t>Filter</t>
  </si>
  <si>
    <t>Dawn Stone</t>
  </si>
  <si>
    <t>Drekeon</t>
  </si>
  <si>
    <t>Swift Swim</t>
  </si>
  <si>
    <t>Multi Scale</t>
  </si>
  <si>
    <t>Dragon Scale + Trade</t>
  </si>
  <si>
    <t>Titaneon</t>
  </si>
  <si>
    <t>Unburden</t>
  </si>
  <si>
    <t>Moxie</t>
  </si>
  <si>
    <t>Metal Coat + Trade</t>
  </si>
  <si>
    <t>Bristleon</t>
  </si>
  <si>
    <t>Arena Trap</t>
  </si>
  <si>
    <t>Skill Link</t>
  </si>
  <si>
    <t>Sand Stream</t>
  </si>
  <si>
    <t>Hold Soft Sand at Day</t>
  </si>
  <si>
    <t>Kitsuneon</t>
  </si>
  <si>
    <t>Cursed Body</t>
  </si>
  <si>
    <t>Hold Soul Candle at night</t>
  </si>
  <si>
    <t>Hawkeon</t>
  </si>
  <si>
    <t>Serene Grace</t>
  </si>
  <si>
    <t>Windy Weather + Lv 20</t>
  </si>
  <si>
    <t>Maneon</t>
  </si>
  <si>
    <t>Hustle</t>
  </si>
  <si>
    <t>Scrappy</t>
  </si>
  <si>
    <t>Apophyll Island + Lv 20</t>
  </si>
  <si>
    <t>Ephemeon</t>
  </si>
  <si>
    <t>Speed Boost</t>
  </si>
  <si>
    <t>Have Beedrill in your Team</t>
  </si>
  <si>
    <t>Toxeon</t>
  </si>
  <si>
    <t>Corrosion</t>
  </si>
  <si>
    <t>Poison Touch</t>
  </si>
  <si>
    <t>Merciless</t>
  </si>
  <si>
    <t>Poisoned + Lv 20</t>
  </si>
  <si>
    <t>Totem Name</t>
  </si>
  <si>
    <t>Optional</t>
  </si>
  <si>
    <t>Reward</t>
  </si>
  <si>
    <t>Scolipede</t>
  </si>
  <si>
    <t>Yes</t>
  </si>
  <si>
    <t>Department Sticker</t>
  </si>
  <si>
    <t>Shiftry</t>
  </si>
  <si>
    <t>/</t>
  </si>
  <si>
    <t>Ambipom</t>
  </si>
  <si>
    <t>No</t>
  </si>
  <si>
    <t>Crustle</t>
  </si>
  <si>
    <t>Volcarona</t>
  </si>
  <si>
    <t>Larvesta</t>
  </si>
  <si>
    <t>Pidgeot</t>
  </si>
  <si>
    <t>Trevenant</t>
  </si>
  <si>
    <t>Necrozma</t>
  </si>
  <si>
    <r>
      <rPr>
        <b/>
        <u/>
        <sz val="11"/>
        <color theme="1"/>
        <rFont val="Calibri"/>
      </rPr>
      <t xml:space="preserve">Pokèmon with </t>
    </r>
    <r>
      <rPr>
        <b/>
        <u/>
        <sz val="11"/>
        <color rgb="FF7030A0"/>
        <rFont val="Calibri"/>
      </rPr>
      <t>Cosmic</t>
    </r>
    <r>
      <rPr>
        <b/>
        <u/>
        <sz val="11"/>
        <color theme="1"/>
        <rFont val="Calibri"/>
      </rPr>
      <t xml:space="preserve"> type added:</t>
    </r>
  </si>
  <si>
    <r>
      <rPr>
        <b/>
        <u/>
        <sz val="11"/>
        <color theme="1"/>
        <rFont val="Calibri"/>
      </rPr>
      <t xml:space="preserve">Moves with </t>
    </r>
    <r>
      <rPr>
        <b/>
        <u/>
        <sz val="11"/>
        <color rgb="FF7030A0"/>
        <rFont val="Calibri"/>
      </rPr>
      <t>Cosmic</t>
    </r>
    <r>
      <rPr>
        <b/>
        <u/>
        <sz val="11"/>
        <color theme="1"/>
        <rFont val="Calibri"/>
      </rPr>
      <t xml:space="preserve"> type:</t>
    </r>
  </si>
  <si>
    <t>Clefable</t>
  </si>
  <si>
    <r>
      <rPr>
        <sz val="11"/>
        <color theme="1"/>
        <rFont val="Calibri"/>
      </rPr>
      <t>Fairy/</t>
    </r>
    <r>
      <rPr>
        <sz val="11"/>
        <color rgb="FF7030A0"/>
        <rFont val="Calibri"/>
      </rPr>
      <t>Cosmic</t>
    </r>
  </si>
  <si>
    <r>
      <rPr>
        <sz val="11"/>
        <color theme="1"/>
        <rFont val="Calibri"/>
      </rPr>
      <t>Water/</t>
    </r>
    <r>
      <rPr>
        <sz val="11"/>
        <color rgb="FF7030A0"/>
        <rFont val="Calibri"/>
      </rPr>
      <t>Cosmic</t>
    </r>
  </si>
  <si>
    <t>Comet Punch</t>
  </si>
  <si>
    <t>Lunatone</t>
  </si>
  <si>
    <r>
      <rPr>
        <sz val="11"/>
        <color theme="1"/>
        <rFont val="Calibri"/>
      </rPr>
      <t>Rock/</t>
    </r>
    <r>
      <rPr>
        <sz val="11"/>
        <color rgb="FF7030A0"/>
        <rFont val="Calibri"/>
      </rPr>
      <t>Cosmic</t>
    </r>
  </si>
  <si>
    <t>Moonlight</t>
  </si>
  <si>
    <t>Solrock</t>
  </si>
  <si>
    <r>
      <rPr>
        <sz val="11"/>
        <color theme="1"/>
        <rFont val="Calibri"/>
      </rPr>
      <t>Rock/</t>
    </r>
    <r>
      <rPr>
        <sz val="11"/>
        <color rgb="FF7030A0"/>
        <rFont val="Calibri"/>
      </rPr>
      <t>Cosmic</t>
    </r>
  </si>
  <si>
    <t>Morning Sun</t>
  </si>
  <si>
    <t>Jirachi</t>
  </si>
  <si>
    <r>
      <rPr>
        <sz val="11"/>
        <color theme="1"/>
        <rFont val="Calibri"/>
      </rPr>
      <t>Steel/</t>
    </r>
    <r>
      <rPr>
        <sz val="11"/>
        <color rgb="FF7030A0"/>
        <rFont val="Calibri"/>
      </rPr>
      <t>Cosmic</t>
    </r>
  </si>
  <si>
    <t>Cosmic Power</t>
  </si>
  <si>
    <t>Deoxys</t>
  </si>
  <si>
    <r>
      <rPr>
        <sz val="11"/>
        <color theme="1"/>
        <rFont val="Calibri"/>
      </rPr>
      <t>Psychic/</t>
    </r>
    <r>
      <rPr>
        <sz val="11"/>
        <color rgb="FF7030A0"/>
        <rFont val="Calibri"/>
      </rPr>
      <t>Cosmic</t>
    </r>
  </si>
  <si>
    <t>Gravity</t>
  </si>
  <si>
    <t>Palkia</t>
  </si>
  <si>
    <r>
      <rPr>
        <sz val="11"/>
        <color rgb="FF7030A0"/>
        <rFont val="Calibri"/>
      </rPr>
      <t>Cosmic</t>
    </r>
    <r>
      <rPr>
        <sz val="11"/>
        <color theme="1"/>
        <rFont val="Calibri"/>
      </rPr>
      <t>/Dragon</t>
    </r>
  </si>
  <si>
    <t>Lunar Dance</t>
  </si>
  <si>
    <t>Elgyem</t>
  </si>
  <si>
    <r>
      <rPr>
        <sz val="11"/>
        <color theme="1"/>
        <rFont val="Calibri"/>
      </rPr>
      <t>Psychic/</t>
    </r>
    <r>
      <rPr>
        <sz val="11"/>
        <color rgb="FF7030A0"/>
        <rFont val="Calibri"/>
      </rPr>
      <t>Cosmic</t>
    </r>
  </si>
  <si>
    <t>Doom Desire</t>
  </si>
  <si>
    <t>Beheeyem</t>
  </si>
  <si>
    <r>
      <rPr>
        <sz val="11"/>
        <color theme="1"/>
        <rFont val="Calibri"/>
      </rPr>
      <t>Psychic/</t>
    </r>
    <r>
      <rPr>
        <sz val="11"/>
        <color rgb="FF7030A0"/>
        <rFont val="Calibri"/>
      </rPr>
      <t>Cosmic</t>
    </r>
  </si>
  <si>
    <t>Meteor Mash</t>
  </si>
  <si>
    <t>Minior</t>
  </si>
  <si>
    <r>
      <rPr>
        <sz val="11"/>
        <color theme="1"/>
        <rFont val="Calibri"/>
      </rPr>
      <t>Rock/</t>
    </r>
    <r>
      <rPr>
        <sz val="11"/>
        <color rgb="FF7030A0"/>
        <rFont val="Calibri"/>
      </rPr>
      <t>Cosmic</t>
    </r>
  </si>
  <si>
    <t>Prismatic Laser</t>
  </si>
  <si>
    <t>Cosmog</t>
  </si>
  <si>
    <t>Lunar Blessing</t>
  </si>
  <si>
    <t>Cosmoem</t>
  </si>
  <si>
    <t>Cosmic Barrage</t>
  </si>
  <si>
    <t>Solgaleo</t>
  </si>
  <si>
    <r>
      <rPr>
        <sz val="11"/>
        <color rgb="FF7030A0"/>
        <rFont val="Calibri"/>
      </rPr>
      <t>Cosmic</t>
    </r>
    <r>
      <rPr>
        <sz val="11"/>
        <color theme="1"/>
        <rFont val="Calibri"/>
      </rPr>
      <t>/Steel</t>
    </r>
  </si>
  <si>
    <t>Cosmic Dance</t>
  </si>
  <si>
    <t>Lunala</t>
  </si>
  <si>
    <r>
      <rPr>
        <sz val="11"/>
        <color rgb="FF7030A0"/>
        <rFont val="Calibri"/>
      </rPr>
      <t>Cosmic</t>
    </r>
    <r>
      <rPr>
        <sz val="11"/>
        <color theme="1"/>
        <rFont val="Calibri"/>
      </rPr>
      <t>/Ghost</t>
    </r>
  </si>
  <si>
    <t>Cosmic Ray</t>
  </si>
  <si>
    <t>Astral Shot</t>
  </si>
  <si>
    <r>
      <rPr>
        <sz val="11"/>
        <color theme="1"/>
        <rFont val="Calibri"/>
      </rPr>
      <t>Rock/</t>
    </r>
    <r>
      <rPr>
        <sz val="11"/>
        <color rgb="FF7030A0"/>
        <rFont val="Calibri"/>
      </rPr>
      <t>Cosmic</t>
    </r>
  </si>
  <si>
    <t>Comet Shower</t>
  </si>
  <si>
    <r>
      <rPr>
        <sz val="11"/>
        <color theme="1"/>
        <rFont val="Calibri"/>
      </rPr>
      <t>Rock/</t>
    </r>
    <r>
      <rPr>
        <sz val="11"/>
        <color rgb="FF7030A0"/>
        <rFont val="Calibri"/>
      </rPr>
      <t>Cosmic</t>
    </r>
  </si>
  <si>
    <t>Big Bang</t>
  </si>
  <si>
    <r>
      <rPr>
        <sz val="11"/>
        <color rgb="FF7030A0"/>
        <rFont val="Calibri"/>
      </rPr>
      <t>Cosmic</t>
    </r>
    <r>
      <rPr>
        <sz val="11"/>
        <color theme="1"/>
        <rFont val="Calibri"/>
      </rPr>
      <t>/Steel</t>
    </r>
  </si>
  <si>
    <t>Spacial Rend</t>
  </si>
  <si>
    <t>S51-A</t>
  </si>
  <si>
    <r>
      <rPr>
        <sz val="11"/>
        <color rgb="FF7030A0"/>
        <rFont val="Calibri"/>
      </rPr>
      <t>Cosmic</t>
    </r>
    <r>
      <rPr>
        <sz val="11"/>
        <color theme="1"/>
        <rFont val="Calibri"/>
      </rPr>
      <t>/Steel</t>
    </r>
  </si>
  <si>
    <t xml:space="preserve">Slums Mystery Egg Event
</t>
  </si>
  <si>
    <t>Onyx Mystery Egg Event</t>
  </si>
  <si>
    <t>Malchous Mystery Egg Event</t>
  </si>
  <si>
    <t xml:space="preserve">Jasper Mystery Egg Event
</t>
  </si>
  <si>
    <t>Ducklett</t>
  </si>
  <si>
    <t>Clamperl</t>
  </si>
  <si>
    <t>Frillish</t>
  </si>
  <si>
    <t>Deerling</t>
  </si>
  <si>
    <t>Marenie</t>
  </si>
  <si>
    <t>Cottonee</t>
  </si>
  <si>
    <t>Cacnea</t>
  </si>
  <si>
    <t>Spheal</t>
  </si>
  <si>
    <t>Togepi</t>
  </si>
  <si>
    <t>Vulpix (Alolan)</t>
  </si>
  <si>
    <t>Remoraid</t>
  </si>
  <si>
    <t>Seel</t>
  </si>
  <si>
    <t>Shroomish</t>
  </si>
  <si>
    <t>Starly</t>
  </si>
  <si>
    <t>Clauncher</t>
  </si>
  <si>
    <t>Ghastly</t>
  </si>
  <si>
    <t>Rockruff</t>
  </si>
  <si>
    <t>Axew</t>
  </si>
  <si>
    <t>Pawniard</t>
  </si>
  <si>
    <t>Litwick</t>
  </si>
  <si>
    <t>T</t>
  </si>
  <si>
    <t>Huge shoutout to @_Raffu for the amazing work and help in bringing us this comprehensive type chart!!</t>
  </si>
  <si>
    <t>Limber</t>
  </si>
  <si>
    <t>Also prevents Speed to drop</t>
  </si>
  <si>
    <t>Reduces physical damage by 50%</t>
  </si>
  <si>
    <t>Light Metal</t>
  </si>
  <si>
    <t>Boosts Speed by 25% as long as it doesn't suffer any negative status effect</t>
  </si>
  <si>
    <t>Early Bird</t>
  </si>
  <si>
    <t>Recovers 25% of Hp when waking up in battle</t>
  </si>
  <si>
    <t>Tangled Feet</t>
  </si>
  <si>
    <t>Boosts Evasion by one stage in Big Top Arena;
Also boosts critical chance when becoming confused</t>
  </si>
  <si>
    <t>Magma Armor</t>
  </si>
  <si>
    <t>Reduces damage taken by Water-type move by 50%</t>
  </si>
  <si>
    <t>Meltan</t>
  </si>
  <si>
    <t>Meltan quest*</t>
  </si>
  <si>
    <t>After completing the Magic Square Puzzle, you can get an item out of a box near the entrance (littly shiny)
Bring the box to Silph Co. In Obsidia Ward</t>
  </si>
  <si>
    <t>Evolve Meltan</t>
  </si>
  <si>
    <t>Use Peat Block on Ursaring during night</t>
  </si>
  <si>
    <t>*Blood Moon Ursaluna: evolve on Teknite Ridge area in Tourmaline desert</t>
  </si>
  <si>
    <t>*Basculegion</t>
  </si>
  <si>
    <t>Teach H-Basculin Wave Crash and lvl up</t>
  </si>
  <si>
    <t>Paradox Event*</t>
  </si>
  <si>
    <t>*After defeating all spirits in Victory Road, talk to the NPC in the Poke Center again
Afterwards when entering the Victory Road, left and right sides you can enter the event areas</t>
  </si>
  <si>
    <t>Paradox</t>
  </si>
  <si>
    <t>Poltchageist</t>
  </si>
  <si>
    <t>Meganium's Medicine Market</t>
  </si>
  <si>
    <t>*Talk to the girl and get Matcha Powder from 7th Street.
It's in the upper right room (Hidden)</t>
  </si>
  <si>
    <t>Syrupy Apple</t>
  </si>
  <si>
    <t>Evolve Applin to Dipplin</t>
  </si>
  <si>
    <t>Sweet Scent Flower Shop (Neo-Lapis Ward)</t>
  </si>
  <si>
    <t>Unremarkable Cup</t>
  </si>
  <si>
    <t>Evolve Poltchageist to Sinistcha (Counterfeit)</t>
  </si>
  <si>
    <t>Masterpiece Cup</t>
  </si>
  <si>
    <t>Evolve Poltchageist to Sinistcha (Artisan)</t>
  </si>
  <si>
    <t>Ability Changes to old Pokemon*</t>
  </si>
  <si>
    <t>Keen Eye</t>
  </si>
  <si>
    <t>Gale Wings*</t>
  </si>
  <si>
    <t>Wigglytuff</t>
  </si>
  <si>
    <t>Fluffy*</t>
  </si>
  <si>
    <t>Guard Dog*</t>
  </si>
  <si>
    <t>Golem</t>
  </si>
  <si>
    <t>Rock Head</t>
  </si>
  <si>
    <t>Sturdy</t>
  </si>
  <si>
    <t>Bulletproof*</t>
  </si>
  <si>
    <t>Krabby</t>
  </si>
  <si>
    <t>Hyper Cutter</t>
  </si>
  <si>
    <t>Anger Shell*</t>
  </si>
  <si>
    <t>Stench</t>
  </si>
  <si>
    <t>Gooey*</t>
  </si>
  <si>
    <t>Battery*</t>
  </si>
  <si>
    <t>Aftermath</t>
  </si>
  <si>
    <t>Electabuzz</t>
  </si>
  <si>
    <t xml:space="preserve">Static </t>
  </si>
  <si>
    <t>Vital Spirit</t>
  </si>
  <si>
    <t>Electromorphosis*</t>
  </si>
  <si>
    <t>Jynx</t>
  </si>
  <si>
    <t>Dazzling*</t>
  </si>
  <si>
    <t>Dry Skin</t>
  </si>
  <si>
    <t>Kabutops</t>
  </si>
  <si>
    <t>Sharpness*</t>
  </si>
  <si>
    <t>Weak Armor</t>
  </si>
  <si>
    <t>Plus</t>
  </si>
  <si>
    <t>Magcargo</t>
  </si>
  <si>
    <t>Berserk*</t>
  </si>
  <si>
    <t>Flame Body</t>
  </si>
  <si>
    <t>Wind Rider*</t>
  </si>
  <si>
    <t>Cotton Down*</t>
  </si>
  <si>
    <t>Unnerve</t>
  </si>
  <si>
    <t>Sunkern</t>
  </si>
  <si>
    <t>Seed Sower*</t>
  </si>
  <si>
    <t>Pick Pocket</t>
  </si>
  <si>
    <t>Loudred</t>
  </si>
  <si>
    <t>Soundproof</t>
  </si>
  <si>
    <t>Punk Rock*</t>
  </si>
  <si>
    <t>Earth Eater*</t>
  </si>
  <si>
    <t>Immunity</t>
  </si>
  <si>
    <t>Toxic Boost</t>
  </si>
  <si>
    <t>Wailmer</t>
  </si>
  <si>
    <t>Liquid Voice*</t>
  </si>
  <si>
    <t>Oblivious</t>
  </si>
  <si>
    <t>Wailord</t>
  </si>
  <si>
    <t>Color Change</t>
  </si>
  <si>
    <t>Mimicry*</t>
  </si>
  <si>
    <t>Anorith</t>
  </si>
  <si>
    <t>Armaldo</t>
  </si>
  <si>
    <t>Tropius</t>
  </si>
  <si>
    <t>Harvest</t>
  </si>
  <si>
    <t>Regice</t>
  </si>
  <si>
    <t>Clear Body</t>
  </si>
  <si>
    <t>Mirror Armor*</t>
  </si>
  <si>
    <t xml:space="preserve"> -</t>
  </si>
  <si>
    <t>Registeel</t>
  </si>
  <si>
    <t>Motor Drive</t>
  </si>
  <si>
    <t>Gallade</t>
  </si>
  <si>
    <t>Steadfast</t>
  </si>
  <si>
    <t>Justified</t>
  </si>
  <si>
    <t>Herdier</t>
  </si>
  <si>
    <t>Leavanny</t>
  </si>
  <si>
    <t>Swarm</t>
  </si>
  <si>
    <t>Triage*</t>
  </si>
  <si>
    <t>Haxorus</t>
  </si>
  <si>
    <t>Bisharp</t>
  </si>
  <si>
    <t>Cryogonal</t>
  </si>
  <si>
    <t>Natural Cure</t>
  </si>
  <si>
    <t>Mareanie</t>
  </si>
  <si>
    <t>Toxic Debris*</t>
  </si>
  <si>
    <t>Toxapex</t>
  </si>
  <si>
    <t>Kleavor</t>
  </si>
  <si>
    <t>Overqwil</t>
  </si>
  <si>
    <t>Tangling Hair*</t>
  </si>
  <si>
    <t>New Move additions to old Pokemon (Lvl-up / Egg Move)</t>
  </si>
  <si>
    <t>Jet Punch</t>
  </si>
  <si>
    <t>Axe Kick</t>
  </si>
  <si>
    <t>Aqua Cutter</t>
  </si>
  <si>
    <t>Last Respects</t>
  </si>
  <si>
    <t>Hitmonlee</t>
  </si>
  <si>
    <t>Poliwrath</t>
  </si>
  <si>
    <t>Blaziken</t>
  </si>
  <si>
    <t>Hitmonchan</t>
  </si>
  <si>
    <t>Lopunny</t>
  </si>
  <si>
    <t>Binacle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</si>
</sst>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Calibri"/>
      <scheme val="minor"/>
    </font>
    <font>
      <b/>
      <sz val="15"/>
      <color theme="1"/>
      <name val="Calibri"/>
    </font>
    <font>
      <sz val="11"/>
      <name val="Calibri"/>
    </font>
    <font>
      <sz val="11"/>
      <color theme="1"/>
      <name val="Calibri"/>
    </font>
    <font>
      <b/>
      <sz val="11"/>
      <color theme="1"/>
      <name val="Calibri"/>
    </font>
    <font>
      <b/>
      <sz val="13"/>
      <color theme="1"/>
      <name val="Calibri"/>
    </font>
    <font>
      <b/>
      <sz val="14"/>
      <color theme="1"/>
      <name val="Calibri"/>
    </font>
    <font>
      <u/>
      <sz val="11"/>
      <color theme="10"/>
      <name val="Calibri"/>
    </font>
    <font>
      <u/>
      <sz val="11"/>
      <color rgb="FF0563C1"/>
      <name val="Calibri"/>
    </font>
    <font>
      <u/>
      <sz val="11"/>
      <color rgb="FF0563C1"/>
      <name val="Calibri"/>
    </font>
    <font>
      <sz val="11"/>
      <color rgb="FF0563C1"/>
      <name val="Calibri"/>
    </font>
    <font>
      <u/>
      <sz val="11"/>
      <color theme="10"/>
      <name val="Calibri"/>
    </font>
    <font>
      <u/>
      <sz val="11"/>
      <color rgb="FF0563C1"/>
      <name val="Calibri"/>
    </font>
    <font>
      <u/>
      <sz val="11"/>
      <color rgb="FF0563C1"/>
      <name val="Calibri"/>
    </font>
    <font>
      <b/>
      <sz val="16"/>
      <color rgb="FF000000"/>
      <name val="Arial"/>
    </font>
    <font>
      <b/>
      <sz val="12"/>
      <color theme="1"/>
      <name val="Calibri"/>
    </font>
    <font>
      <sz val="12"/>
      <color theme="1"/>
      <name val="Calibri"/>
    </font>
    <font>
      <sz val="10"/>
      <color theme="1"/>
      <name val="Arial"/>
    </font>
    <font>
      <sz val="10"/>
      <color rgb="FFFFFFFF"/>
      <name val="Arial"/>
    </font>
    <font>
      <sz val="8"/>
      <color theme="1"/>
      <name val="Arial"/>
    </font>
    <font>
      <sz val="8"/>
      <color rgb="FF000000"/>
      <name val="Arial"/>
    </font>
    <font>
      <sz val="8"/>
      <color rgb="FF1F1F1F"/>
      <name val="Arial"/>
    </font>
    <font>
      <sz val="8"/>
      <color theme="1"/>
      <name val="Calibri"/>
    </font>
    <font>
      <sz val="10"/>
      <color rgb="FFFF0000"/>
      <name val="Arial"/>
    </font>
    <font>
      <sz val="8"/>
      <color rgb="FFFF0000"/>
      <name val="Arial"/>
    </font>
    <font>
      <sz val="10"/>
      <color rgb="FF0000FF"/>
      <name val="Arial"/>
    </font>
    <font>
      <sz val="10"/>
      <color theme="1"/>
      <name val="Calibri"/>
    </font>
    <font>
      <sz val="10"/>
      <color rgb="FFED7D31"/>
      <name val="Arial"/>
    </font>
    <font>
      <sz val="13"/>
      <color theme="1"/>
      <name val="Calibri"/>
    </font>
    <font>
      <sz val="11"/>
      <color rgb="FF000000"/>
      <name val="Calibri"/>
    </font>
    <font>
      <sz val="11"/>
      <color theme="1"/>
      <name val="Calibri"/>
      <scheme val="minor"/>
    </font>
    <font>
      <b/>
      <sz val="13"/>
      <color rgb="FFFF0000"/>
      <name val="Calibri"/>
    </font>
    <font>
      <b/>
      <sz val="13"/>
      <color rgb="FF7030A0"/>
      <name val="Calibri"/>
    </font>
    <font>
      <sz val="11"/>
      <color rgb="FFFF0000"/>
      <name val="Calibri"/>
    </font>
    <font>
      <sz val="11"/>
      <color rgb="FF7030A0"/>
      <name val="Calibri"/>
    </font>
    <font>
      <b/>
      <u/>
      <sz val="18"/>
      <color theme="1"/>
      <name val="Calibri"/>
    </font>
    <font>
      <b/>
      <u/>
      <sz val="14"/>
      <color theme="1"/>
      <name val="Calibri"/>
    </font>
    <font>
      <sz val="11"/>
      <color rgb="FFBFBFBF"/>
      <name val="Quattrocento Sans"/>
    </font>
    <font>
      <b/>
      <u/>
      <sz val="11"/>
      <color theme="1"/>
      <name val="Calibri"/>
    </font>
    <font>
      <b/>
      <u/>
      <sz val="11"/>
      <color theme="1"/>
      <name val="Calibri"/>
    </font>
    <font>
      <b/>
      <sz val="11"/>
      <color theme="1"/>
      <name val="Calibri"/>
      <scheme val="minor"/>
    </font>
    <font>
      <b/>
      <sz val="11"/>
      <color theme="1"/>
      <name val="Calibri"/>
      <scheme val="minor"/>
    </font>
    <font>
      <sz val="20"/>
      <color rgb="FF7B405F"/>
      <name val="Calibri"/>
    </font>
    <font>
      <u/>
      <sz val="11"/>
      <color theme="1"/>
      <name val="Calibri"/>
    </font>
    <font>
      <sz val="8"/>
      <color rgb="FFED7D31"/>
      <name val="Arial"/>
    </font>
    <font>
      <sz val="8"/>
      <color theme="5"/>
      <name val="Arial"/>
    </font>
    <font>
      <sz val="8"/>
      <color theme="0"/>
      <name val="Arial"/>
    </font>
    <font>
      <sz val="8"/>
      <color rgb="FFFFFFFF"/>
      <name val="Arial"/>
    </font>
    <font>
      <sz val="10"/>
      <color theme="5"/>
      <name val="Arial"/>
    </font>
    <font>
      <b/>
      <u/>
      <sz val="11"/>
      <color rgb="FF7030A0"/>
      <name val="Calibri"/>
    </font>
    <font>
      <b/>
      <sz val="11"/>
      <color theme="1"/>
      <name val="Calibri"/>
      <family val="2"/>
      <scheme val="minor"/>
    </font>
    <font>
      <b/>
      <sz val="13"/>
      <color theme="1"/>
      <name val="Calibri"/>
      <family val="2"/>
      <scheme val="minor"/>
    </font>
  </fonts>
  <fills count="59">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rgb="FFCFE2F3"/>
        <bgColor rgb="FFCFE2F3"/>
      </patternFill>
    </fill>
    <fill>
      <patternFill patternType="solid">
        <fgColor rgb="FF5FAE37"/>
        <bgColor rgb="FF5FAE37"/>
      </patternFill>
    </fill>
    <fill>
      <patternFill patternType="solid">
        <fgColor rgb="FFAD8D47"/>
        <bgColor rgb="FFAD8D47"/>
      </patternFill>
    </fill>
    <fill>
      <patternFill patternType="solid">
        <fgColor rgb="FFE2EFD9"/>
        <bgColor rgb="FFE2EFD9"/>
      </patternFill>
    </fill>
    <fill>
      <patternFill patternType="solid">
        <fgColor rgb="FFF08030"/>
        <bgColor rgb="FFF08030"/>
      </patternFill>
    </fill>
    <fill>
      <patternFill patternType="solid">
        <fgColor rgb="FF553EBF"/>
        <bgColor rgb="FF553EBF"/>
      </patternFill>
    </fill>
    <fill>
      <patternFill patternType="solid">
        <fgColor rgb="FF6890F0"/>
        <bgColor rgb="FF6890F0"/>
      </patternFill>
    </fill>
    <fill>
      <patternFill patternType="solid">
        <fgColor rgb="FFA890F0"/>
        <bgColor rgb="FFA890F0"/>
      </patternFill>
    </fill>
    <fill>
      <patternFill patternType="solid">
        <fgColor rgb="FFB8B8D0"/>
        <bgColor rgb="FFB8B8D0"/>
      </patternFill>
    </fill>
    <fill>
      <patternFill patternType="solid">
        <fgColor rgb="FFA040A0"/>
        <bgColor rgb="FFA040A0"/>
      </patternFill>
    </fill>
    <fill>
      <patternFill patternType="solid">
        <fgColor rgb="FF705848"/>
        <bgColor rgb="FF705848"/>
      </patternFill>
    </fill>
    <fill>
      <patternFill patternType="solid">
        <fgColor rgb="FFC03028"/>
        <bgColor rgb="FFC03028"/>
      </patternFill>
    </fill>
    <fill>
      <patternFill patternType="solid">
        <fgColor rgb="FFA8A878"/>
        <bgColor rgb="FFA8A878"/>
      </patternFill>
    </fill>
    <fill>
      <patternFill patternType="solid">
        <fgColor rgb="FF98D8D8"/>
        <bgColor rgb="FF98D8D8"/>
      </patternFill>
    </fill>
    <fill>
      <patternFill patternType="solid">
        <fgColor rgb="FFF8D030"/>
        <bgColor rgb="FFF8D030"/>
      </patternFill>
    </fill>
    <fill>
      <patternFill patternType="solid">
        <fgColor rgb="FFEE99AC"/>
        <bgColor rgb="FFEE99AC"/>
      </patternFill>
    </fill>
    <fill>
      <patternFill patternType="solid">
        <fgColor rgb="FF705898"/>
        <bgColor rgb="FF705898"/>
      </patternFill>
    </fill>
    <fill>
      <patternFill patternType="solid">
        <fgColor rgb="FFEA9999"/>
        <bgColor rgb="FFEA9999"/>
      </patternFill>
    </fill>
    <fill>
      <patternFill patternType="solid">
        <fgColor rgb="FFF85888"/>
        <bgColor rgb="FFF85888"/>
      </patternFill>
    </fill>
    <fill>
      <patternFill patternType="solid">
        <fgColor rgb="FFE0C068"/>
        <bgColor rgb="FFE0C068"/>
      </patternFill>
    </fill>
    <fill>
      <patternFill patternType="solid">
        <fgColor rgb="FFA8B820"/>
        <bgColor rgb="FFA8B820"/>
      </patternFill>
    </fill>
    <fill>
      <patternFill patternType="solid">
        <fgColor rgb="FF76A5AF"/>
        <bgColor rgb="FF76A5AF"/>
      </patternFill>
    </fill>
    <fill>
      <patternFill patternType="solid">
        <fgColor rgb="FFC27BA0"/>
        <bgColor rgb="FFC27BA0"/>
      </patternFill>
    </fill>
    <fill>
      <patternFill patternType="solid">
        <fgColor rgb="FFFFE599"/>
        <bgColor rgb="FFFFE599"/>
      </patternFill>
    </fill>
    <fill>
      <patternFill patternType="solid">
        <fgColor rgb="FFB7E1CD"/>
        <bgColor rgb="FFB7E1CD"/>
      </patternFill>
    </fill>
    <fill>
      <patternFill patternType="solid">
        <fgColor rgb="FF00FF00"/>
        <bgColor rgb="FF00FF00"/>
      </patternFill>
    </fill>
    <fill>
      <patternFill patternType="solid">
        <fgColor rgb="FFD9D2E9"/>
        <bgColor rgb="FFD9D2E9"/>
      </patternFill>
    </fill>
    <fill>
      <patternFill patternType="solid">
        <fgColor rgb="FF93C47D"/>
        <bgColor rgb="FF93C47D"/>
      </patternFill>
    </fill>
    <fill>
      <patternFill patternType="solid">
        <fgColor rgb="FF8E7CC3"/>
        <bgColor rgb="FF8E7CC3"/>
      </patternFill>
    </fill>
    <fill>
      <patternFill patternType="solid">
        <fgColor rgb="FFE6B8AF"/>
        <bgColor rgb="FFE6B8AF"/>
      </patternFill>
    </fill>
    <fill>
      <patternFill patternType="solid">
        <fgColor rgb="FF9900FF"/>
        <bgColor rgb="FF9900FF"/>
      </patternFill>
    </fill>
    <fill>
      <patternFill patternType="solid">
        <fgColor rgb="FF00FFFF"/>
        <bgColor rgb="FF00FFFF"/>
      </patternFill>
    </fill>
    <fill>
      <patternFill patternType="solid">
        <fgColor rgb="FFD9D9D9"/>
        <bgColor rgb="FFD9D9D9"/>
      </patternFill>
    </fill>
    <fill>
      <patternFill patternType="solid">
        <fgColor rgb="FF999999"/>
        <bgColor rgb="FF999999"/>
      </patternFill>
    </fill>
    <fill>
      <patternFill patternType="solid">
        <fgColor rgb="FFB45F06"/>
        <bgColor rgb="FFB45F06"/>
      </patternFill>
    </fill>
    <fill>
      <patternFill patternType="solid">
        <fgColor rgb="FFFF0000"/>
        <bgColor rgb="FFFF0000"/>
      </patternFill>
    </fill>
    <fill>
      <patternFill patternType="solid">
        <fgColor rgb="FFF9CB9C"/>
        <bgColor rgb="FFF9CB9C"/>
      </patternFill>
    </fill>
    <fill>
      <patternFill patternType="solid">
        <fgColor rgb="FFA2C4C9"/>
        <bgColor rgb="FFA2C4C9"/>
      </patternFill>
    </fill>
    <fill>
      <patternFill patternType="solid">
        <fgColor rgb="FF990000"/>
        <bgColor rgb="FF990000"/>
      </patternFill>
    </fill>
    <fill>
      <patternFill patternType="solid">
        <fgColor rgb="FF4A86E8"/>
        <bgColor rgb="FF4A86E8"/>
      </patternFill>
    </fill>
    <fill>
      <patternFill patternType="solid">
        <fgColor rgb="FF45818E"/>
        <bgColor rgb="FF45818E"/>
      </patternFill>
    </fill>
    <fill>
      <patternFill patternType="solid">
        <fgColor rgb="FFF3F3F3"/>
        <bgColor rgb="FFF3F3F3"/>
      </patternFill>
    </fill>
    <fill>
      <patternFill patternType="solid">
        <fgColor rgb="FFC5E0B3"/>
        <bgColor rgb="FFC5E0B3"/>
      </patternFill>
    </fill>
    <fill>
      <patternFill patternType="solid">
        <fgColor rgb="FFD9E2F3"/>
        <bgColor rgb="FFD9E2F3"/>
      </patternFill>
    </fill>
    <fill>
      <patternFill patternType="solid">
        <fgColor rgb="FFE7E6E6"/>
        <bgColor rgb="FFE7E6E6"/>
      </patternFill>
    </fill>
    <fill>
      <patternFill patternType="solid">
        <fgColor rgb="FFF7CAAC"/>
        <bgColor rgb="FFF7CAAC"/>
      </patternFill>
    </fill>
    <fill>
      <patternFill patternType="solid">
        <fgColor rgb="FFA8D08D"/>
        <bgColor rgb="FFA8D08D"/>
      </patternFill>
    </fill>
    <fill>
      <patternFill patternType="solid">
        <fgColor rgb="FFF4B083"/>
        <bgColor rgb="FFF4B083"/>
      </patternFill>
    </fill>
    <fill>
      <patternFill patternType="solid">
        <fgColor theme="0"/>
        <bgColor indexed="64"/>
      </patternFill>
    </fill>
  </fills>
  <borders count="151">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style="thin">
        <color rgb="FF000000"/>
      </bottom>
      <diagonal/>
    </border>
    <border>
      <left/>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D8D8D8"/>
      </bottom>
      <diagonal/>
    </border>
    <border>
      <left style="medium">
        <color rgb="FF000000"/>
      </left>
      <right/>
      <top style="thin">
        <color rgb="FFD0CECE"/>
      </top>
      <bottom style="thin">
        <color rgb="FFD0CECE"/>
      </bottom>
      <diagonal/>
    </border>
    <border>
      <left/>
      <right/>
      <top style="thin">
        <color rgb="FFD0CECE"/>
      </top>
      <bottom style="thin">
        <color rgb="FFD0CECE"/>
      </bottom>
      <diagonal/>
    </border>
    <border>
      <left style="medium">
        <color rgb="FF000000"/>
      </left>
      <right/>
      <top style="thin">
        <color rgb="FFAEABAB"/>
      </top>
      <bottom style="thin">
        <color rgb="FFAEABAB"/>
      </bottom>
      <diagonal/>
    </border>
    <border>
      <left/>
      <right/>
      <top style="thin">
        <color rgb="FFAEABAB"/>
      </top>
      <bottom style="thin">
        <color rgb="FFAEABAB"/>
      </bottom>
      <diagonal/>
    </border>
    <border>
      <left style="thin">
        <color rgb="FF000000"/>
      </left>
      <right/>
      <top/>
      <bottom/>
      <diagonal/>
    </border>
    <border>
      <left style="thin">
        <color rgb="FF000000"/>
      </left>
      <right/>
      <top style="thin">
        <color rgb="FFD0CECE"/>
      </top>
      <bottom style="thin">
        <color rgb="FFD0CECE"/>
      </bottom>
      <diagonal/>
    </border>
    <border>
      <left/>
      <right style="thin">
        <color rgb="FF000000"/>
      </right>
      <top style="thin">
        <color rgb="FFD0CECE"/>
      </top>
      <bottom style="thin">
        <color rgb="FFD0CECE"/>
      </bottom>
      <diagonal/>
    </border>
    <border>
      <left/>
      <right/>
      <top style="thin">
        <color rgb="FFD0CECE"/>
      </top>
      <bottom style="thin">
        <color rgb="FFD8D8D8"/>
      </bottom>
      <diagonal/>
    </border>
    <border>
      <left/>
      <right/>
      <top/>
      <bottom style="medium">
        <color rgb="FF000000"/>
      </bottom>
      <diagonal/>
    </border>
    <border>
      <left/>
      <right/>
      <top style="thin">
        <color rgb="FFD8D8D8"/>
      </top>
      <bottom style="thin">
        <color rgb="FFD0CECE"/>
      </bottom>
      <diagonal/>
    </border>
    <border>
      <left style="thin">
        <color rgb="FF000000"/>
      </left>
      <right/>
      <top style="medium">
        <color rgb="FF000000"/>
      </top>
      <bottom style="thin">
        <color rgb="FFD0CECE"/>
      </bottom>
      <diagonal/>
    </border>
    <border>
      <left/>
      <right style="thin">
        <color rgb="FF000000"/>
      </right>
      <top style="medium">
        <color rgb="FF000000"/>
      </top>
      <bottom style="thin">
        <color rgb="FFD0CECE"/>
      </bottom>
      <diagonal/>
    </border>
    <border>
      <left/>
      <right/>
      <top style="thin">
        <color rgb="FFD8D8D8"/>
      </top>
      <bottom style="thin">
        <color rgb="FFD8D8D8"/>
      </bottom>
      <diagonal/>
    </border>
    <border>
      <left style="thin">
        <color rgb="FF000000"/>
      </left>
      <right/>
      <top style="thin">
        <color rgb="FFD0CECE"/>
      </top>
      <bottom style="medium">
        <color rgb="FF000000"/>
      </bottom>
      <diagonal/>
    </border>
    <border>
      <left/>
      <right style="medium">
        <color rgb="FF000000"/>
      </right>
      <top style="thin">
        <color rgb="FFD0CECE"/>
      </top>
      <bottom style="medium">
        <color rgb="FF000000"/>
      </bottom>
      <diagonal/>
    </border>
    <border>
      <left/>
      <right/>
      <top/>
      <bottom style="thin">
        <color rgb="FFD0CECE"/>
      </bottom>
      <diagonal/>
    </border>
    <border>
      <left/>
      <right/>
      <top/>
      <bottom style="thin">
        <color rgb="FFD8D8D8"/>
      </bottom>
      <diagonal/>
    </border>
    <border>
      <left/>
      <right/>
      <top style="thin">
        <color rgb="FFD0CECE"/>
      </top>
      <bottom style="thin">
        <color rgb="FF000000"/>
      </bottom>
      <diagonal/>
    </border>
    <border>
      <left style="medium">
        <color rgb="FF000000"/>
      </left>
      <right/>
      <top/>
      <bottom style="thin">
        <color rgb="FFAEABAB"/>
      </bottom>
      <diagonal/>
    </border>
    <border>
      <left/>
      <right/>
      <top/>
      <bottom style="thin">
        <color rgb="FFAEABAB"/>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top style="thin">
        <color rgb="FFD0CECE"/>
      </top>
      <bottom style="thin">
        <color rgb="FF000000"/>
      </bottom>
      <diagonal/>
    </border>
    <border>
      <left style="medium">
        <color rgb="FF000000"/>
      </left>
      <right/>
      <top/>
      <bottom style="thin">
        <color rgb="FFD0CECE"/>
      </bottom>
      <diagonal/>
    </border>
    <border>
      <left/>
      <right/>
      <top style="medium">
        <color rgb="FF000000"/>
      </top>
      <bottom style="thin">
        <color rgb="FFD8D8D8"/>
      </bottom>
      <diagonal/>
    </border>
    <border>
      <left style="medium">
        <color rgb="FF000000"/>
      </left>
      <right/>
      <top style="thin">
        <color rgb="FFAEABAB"/>
      </top>
      <bottom style="thin">
        <color rgb="FFD8D8D8"/>
      </bottom>
      <diagonal/>
    </border>
    <border>
      <left/>
      <right/>
      <top style="thin">
        <color rgb="FFAEABAB"/>
      </top>
      <bottom style="thin">
        <color rgb="FFD8D8D8"/>
      </bottom>
      <diagonal/>
    </border>
    <border>
      <left/>
      <right/>
      <top style="thin">
        <color rgb="FFAEABAB"/>
      </top>
      <bottom style="thin">
        <color rgb="FFD8D8D8"/>
      </bottom>
      <diagonal/>
    </border>
    <border>
      <left style="medium">
        <color rgb="FF000000"/>
      </left>
      <right/>
      <top style="thin">
        <color rgb="FFAEABAB"/>
      </top>
      <bottom style="thin">
        <color rgb="FFD8D8D8"/>
      </bottom>
      <diagonal/>
    </border>
    <border>
      <left style="medium">
        <color rgb="FF000000"/>
      </left>
      <right/>
      <top/>
      <bottom style="thin">
        <color rgb="FFD8D8D8"/>
      </bottom>
      <diagonal/>
    </border>
    <border>
      <left/>
      <right style="medium">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527">
    <xf numFmtId="0" fontId="0" fillId="0" borderId="0" xfId="0"/>
    <xf numFmtId="0" fontId="1" fillId="0" borderId="1" xfId="0" applyFont="1" applyBorder="1" applyAlignment="1">
      <alignment horizontal="center" vertical="center"/>
    </xf>
    <xf numFmtId="0" fontId="3" fillId="0" borderId="4" xfId="0" applyFont="1" applyBorder="1" applyAlignment="1">
      <alignment horizontal="left" vertical="center"/>
    </xf>
    <xf numFmtId="0" fontId="3" fillId="2" borderId="5" xfId="0" applyFont="1" applyFill="1" applyBorder="1" applyAlignment="1">
      <alignment horizontal="left" vertical="center"/>
    </xf>
    <xf numFmtId="0" fontId="4" fillId="2" borderId="5" xfId="0" applyFont="1" applyFill="1" applyBorder="1" applyAlignment="1">
      <alignment horizontal="center" vertical="center"/>
    </xf>
    <xf numFmtId="0" fontId="3" fillId="2" borderId="5" xfId="0" applyFont="1" applyFill="1" applyBorder="1"/>
    <xf numFmtId="0" fontId="3" fillId="2" borderId="6" xfId="0" applyFont="1" applyFill="1" applyBorder="1"/>
    <xf numFmtId="0" fontId="3" fillId="2" borderId="7" xfId="0" applyFont="1" applyFill="1" applyBorder="1"/>
    <xf numFmtId="0" fontId="3" fillId="0" borderId="8" xfId="0" applyFont="1" applyBorder="1" applyAlignment="1">
      <alignment horizontal="left" vertical="center"/>
    </xf>
    <xf numFmtId="0" fontId="3" fillId="2" borderId="9" xfId="0" applyFont="1" applyFill="1" applyBorder="1" applyAlignment="1">
      <alignment horizontal="left" vertical="center"/>
    </xf>
    <xf numFmtId="0" fontId="4" fillId="2" borderId="9" xfId="0" applyFont="1" applyFill="1" applyBorder="1" applyAlignment="1">
      <alignment horizontal="center" vertical="center"/>
    </xf>
    <xf numFmtId="0" fontId="3" fillId="2" borderId="9"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3" fillId="2" borderId="13" xfId="0" applyFont="1" applyFill="1" applyBorder="1"/>
    <xf numFmtId="0" fontId="3" fillId="2" borderId="12" xfId="0" applyFont="1" applyFill="1" applyBorder="1" applyAlignment="1">
      <alignment horizontal="left" vertical="center"/>
    </xf>
    <xf numFmtId="0" fontId="3" fillId="0" borderId="22" xfId="0" applyFont="1" applyBorder="1" applyAlignment="1">
      <alignment horizontal="left" vertical="center"/>
    </xf>
    <xf numFmtId="0" fontId="3" fillId="2" borderId="23" xfId="0" applyFont="1" applyFill="1" applyBorder="1" applyAlignment="1">
      <alignment horizontal="left" vertical="center"/>
    </xf>
    <xf numFmtId="0" fontId="3" fillId="2" borderId="23" xfId="0" applyFont="1" applyFill="1" applyBorder="1"/>
    <xf numFmtId="0" fontId="3" fillId="2" borderId="24" xfId="0" applyFont="1" applyFill="1" applyBorder="1"/>
    <xf numFmtId="0" fontId="3" fillId="2" borderId="25" xfId="0" applyFont="1" applyFill="1" applyBorder="1"/>
    <xf numFmtId="0" fontId="3" fillId="0" borderId="0" xfId="0" applyFont="1" applyAlignment="1">
      <alignment horizontal="left" vertical="center"/>
    </xf>
    <xf numFmtId="0" fontId="4" fillId="0" borderId="0" xfId="0" applyFont="1" applyAlignment="1">
      <alignment vertical="center"/>
    </xf>
    <xf numFmtId="0" fontId="3" fillId="2" borderId="7" xfId="0" applyFont="1" applyFill="1" applyBorder="1" applyAlignment="1">
      <alignment horizontal="left" vertical="center"/>
    </xf>
    <xf numFmtId="0" fontId="3" fillId="2" borderId="27" xfId="0" applyFont="1" applyFill="1" applyBorder="1" applyAlignment="1">
      <alignment horizontal="left" vertical="center"/>
    </xf>
    <xf numFmtId="0" fontId="3" fillId="2" borderId="34" xfId="0" applyFont="1" applyFill="1" applyBorder="1" applyAlignment="1">
      <alignment horizontal="left" vertical="center"/>
    </xf>
    <xf numFmtId="0" fontId="3" fillId="2" borderId="11" xfId="0" applyFont="1" applyFill="1" applyBorder="1" applyAlignment="1">
      <alignment vertical="center" wrapText="1"/>
    </xf>
    <xf numFmtId="0" fontId="3" fillId="2" borderId="12" xfId="0" applyFont="1" applyFill="1" applyBorder="1" applyAlignment="1">
      <alignment vertical="center" wrapText="1"/>
    </xf>
    <xf numFmtId="0" fontId="3" fillId="2" borderId="13" xfId="0" applyFont="1" applyFill="1" applyBorder="1" applyAlignment="1">
      <alignment vertical="center" wrapText="1"/>
    </xf>
    <xf numFmtId="0" fontId="3" fillId="2" borderId="35" xfId="0" applyFont="1" applyFill="1" applyBorder="1" applyAlignment="1">
      <alignment horizontal="left" vertical="center"/>
    </xf>
    <xf numFmtId="0" fontId="3" fillId="2" borderId="35" xfId="0" applyFont="1" applyFill="1" applyBorder="1"/>
    <xf numFmtId="0" fontId="3" fillId="2" borderId="36" xfId="0" applyFont="1" applyFill="1" applyBorder="1"/>
    <xf numFmtId="0" fontId="3" fillId="2" borderId="37" xfId="0" applyFont="1" applyFill="1" applyBorder="1"/>
    <xf numFmtId="0" fontId="3" fillId="2" borderId="38" xfId="0" applyFont="1" applyFill="1" applyBorder="1"/>
    <xf numFmtId="0" fontId="7" fillId="0" borderId="17" xfId="0" applyFont="1" applyBorder="1" applyAlignment="1">
      <alignment horizontal="left" vertical="center"/>
    </xf>
    <xf numFmtId="0" fontId="3" fillId="2" borderId="40" xfId="0" applyFont="1" applyFill="1" applyBorder="1" applyAlignment="1">
      <alignment horizontal="left" vertical="center"/>
    </xf>
    <xf numFmtId="0" fontId="3" fillId="2" borderId="40" xfId="0" applyFont="1" applyFill="1" applyBorder="1"/>
    <xf numFmtId="0" fontId="3" fillId="2" borderId="41" xfId="0" applyFont="1" applyFill="1" applyBorder="1" applyAlignment="1">
      <alignment horizontal="left" vertical="center"/>
    </xf>
    <xf numFmtId="0" fontId="3" fillId="2" borderId="42" xfId="0" applyFont="1" applyFill="1" applyBorder="1"/>
    <xf numFmtId="0" fontId="3" fillId="2" borderId="41" xfId="0" applyFont="1" applyFill="1" applyBorder="1" applyAlignment="1">
      <alignment horizontal="left" vertical="center" wrapText="1"/>
    </xf>
    <xf numFmtId="0" fontId="3" fillId="2" borderId="40" xfId="0" applyFont="1" applyFill="1" applyBorder="1" applyAlignment="1">
      <alignment horizontal="left" vertical="center" wrapText="1"/>
    </xf>
    <xf numFmtId="0" fontId="8" fillId="0" borderId="17" xfId="0" applyFont="1" applyBorder="1" applyAlignment="1">
      <alignment horizontal="left" vertical="center"/>
    </xf>
    <xf numFmtId="0" fontId="3" fillId="2" borderId="43" xfId="0" applyFont="1" applyFill="1" applyBorder="1" applyAlignment="1">
      <alignment horizontal="left" vertical="center" wrapText="1"/>
    </xf>
    <xf numFmtId="0" fontId="9" fillId="0" borderId="17" xfId="0" applyFont="1" applyBorder="1" applyAlignment="1">
      <alignment horizontal="left" vertical="center"/>
    </xf>
    <xf numFmtId="0" fontId="3" fillId="3" borderId="44" xfId="0" applyFont="1" applyFill="1" applyBorder="1"/>
    <xf numFmtId="0" fontId="3" fillId="2" borderId="45" xfId="0" applyFont="1" applyFill="1" applyBorder="1"/>
    <xf numFmtId="0" fontId="3" fillId="2" borderId="46" xfId="0" applyFont="1" applyFill="1" applyBorder="1" applyAlignment="1">
      <alignment horizontal="left" vertical="center"/>
    </xf>
    <xf numFmtId="0" fontId="3" fillId="2" borderId="47" xfId="0" applyFont="1" applyFill="1" applyBorder="1"/>
    <xf numFmtId="0" fontId="10" fillId="0" borderId="17" xfId="0" applyFont="1" applyBorder="1" applyAlignment="1">
      <alignment horizontal="left" vertical="center"/>
    </xf>
    <xf numFmtId="0" fontId="3" fillId="2" borderId="13" xfId="0" applyFont="1" applyFill="1" applyBorder="1" applyAlignment="1">
      <alignment vertical="center"/>
    </xf>
    <xf numFmtId="0" fontId="3" fillId="2" borderId="13" xfId="0" applyFont="1" applyFill="1" applyBorder="1" applyAlignment="1">
      <alignment horizontal="center" vertical="center"/>
    </xf>
    <xf numFmtId="0" fontId="3" fillId="2" borderId="40" xfId="0" applyFont="1" applyFill="1" applyBorder="1" applyAlignment="1">
      <alignment horizontal="center"/>
    </xf>
    <xf numFmtId="0" fontId="3" fillId="2" borderId="13" xfId="0" applyFont="1" applyFill="1" applyBorder="1" applyAlignment="1">
      <alignment horizontal="center"/>
    </xf>
    <xf numFmtId="0" fontId="3" fillId="2" borderId="40" xfId="0" applyFont="1" applyFill="1" applyBorder="1" applyAlignment="1">
      <alignment horizontal="center" vertical="center" wrapText="1"/>
    </xf>
    <xf numFmtId="0" fontId="11" fillId="0" borderId="0" xfId="0" applyFont="1" applyAlignment="1">
      <alignment horizontal="left" vertical="center"/>
    </xf>
    <xf numFmtId="0" fontId="3" fillId="2" borderId="52" xfId="0" applyFont="1" applyFill="1" applyBorder="1" applyAlignment="1">
      <alignment horizontal="left" vertical="center"/>
    </xf>
    <xf numFmtId="0" fontId="12" fillId="0" borderId="0" xfId="0" applyFont="1" applyAlignment="1">
      <alignment horizontal="left" vertical="center"/>
    </xf>
    <xf numFmtId="0" fontId="13" fillId="0" borderId="53" xfId="0" applyFont="1" applyBorder="1" applyAlignment="1">
      <alignment horizontal="left" vertical="center"/>
    </xf>
    <xf numFmtId="0" fontId="3" fillId="2" borderId="57" xfId="0" applyFont="1" applyFill="1" applyBorder="1"/>
    <xf numFmtId="0" fontId="15" fillId="0" borderId="0" xfId="0" applyFont="1" applyAlignment="1">
      <alignment horizontal="center"/>
    </xf>
    <xf numFmtId="0" fontId="15" fillId="3" borderId="12" xfId="0" applyFont="1" applyFill="1" applyBorder="1" applyAlignment="1">
      <alignment horizontal="center"/>
    </xf>
    <xf numFmtId="3" fontId="15" fillId="0" borderId="0" xfId="0" applyNumberFormat="1" applyFont="1"/>
    <xf numFmtId="0" fontId="15" fillId="4" borderId="12" xfId="0" applyFont="1" applyFill="1" applyBorder="1" applyAlignment="1">
      <alignment horizontal="center"/>
    </xf>
    <xf numFmtId="0" fontId="15" fillId="5" borderId="12" xfId="0" applyFont="1" applyFill="1" applyBorder="1" applyAlignment="1">
      <alignment horizontal="center"/>
    </xf>
    <xf numFmtId="0" fontId="15" fillId="6" borderId="12" xfId="0" applyFont="1" applyFill="1" applyBorder="1" applyAlignment="1">
      <alignment horizontal="center"/>
    </xf>
    <xf numFmtId="0" fontId="15" fillId="7" borderId="12" xfId="0" applyFont="1" applyFill="1" applyBorder="1" applyAlignment="1">
      <alignment horizontal="center"/>
    </xf>
    <xf numFmtId="0" fontId="15" fillId="8" borderId="12" xfId="0" applyFont="1" applyFill="1" applyBorder="1" applyAlignment="1">
      <alignment horizontal="center"/>
    </xf>
    <xf numFmtId="0" fontId="15" fillId="9" borderId="12" xfId="0" applyFont="1" applyFill="1" applyBorder="1" applyAlignment="1">
      <alignment horizontal="center"/>
    </xf>
    <xf numFmtId="0" fontId="15" fillId="10" borderId="12" xfId="0" applyFont="1" applyFill="1" applyBorder="1" applyAlignment="1">
      <alignment horizontal="center"/>
    </xf>
    <xf numFmtId="0" fontId="16" fillId="0" borderId="0" xfId="0" applyFont="1"/>
    <xf numFmtId="0" fontId="3" fillId="0" borderId="0" xfId="0" applyFont="1"/>
    <xf numFmtId="0" fontId="15" fillId="0" borderId="29" xfId="0" applyFont="1" applyBorder="1"/>
    <xf numFmtId="3" fontId="16" fillId="0" borderId="29" xfId="0" applyNumberFormat="1" applyFont="1" applyBorder="1"/>
    <xf numFmtId="0" fontId="15" fillId="0" borderId="29" xfId="0" applyFont="1" applyBorder="1" applyAlignment="1">
      <alignment horizontal="center"/>
    </xf>
    <xf numFmtId="0" fontId="15" fillId="3" borderId="37" xfId="0" applyFont="1" applyFill="1" applyBorder="1" applyAlignment="1">
      <alignment horizontal="center"/>
    </xf>
    <xf numFmtId="3" fontId="15" fillId="0" borderId="29" xfId="0" applyNumberFormat="1" applyFont="1" applyBorder="1"/>
    <xf numFmtId="0" fontId="15" fillId="4" borderId="37" xfId="0" applyFont="1" applyFill="1" applyBorder="1" applyAlignment="1">
      <alignment horizontal="center"/>
    </xf>
    <xf numFmtId="0" fontId="15" fillId="5" borderId="37" xfId="0" applyFont="1" applyFill="1" applyBorder="1" applyAlignment="1">
      <alignment horizontal="center"/>
    </xf>
    <xf numFmtId="0" fontId="15" fillId="6" borderId="37" xfId="0" applyFont="1" applyFill="1" applyBorder="1" applyAlignment="1">
      <alignment horizontal="center"/>
    </xf>
    <xf numFmtId="0" fontId="15" fillId="7" borderId="37" xfId="0" applyFont="1" applyFill="1" applyBorder="1" applyAlignment="1">
      <alignment horizontal="center"/>
    </xf>
    <xf numFmtId="0" fontId="15" fillId="8" borderId="37" xfId="0" applyFont="1" applyFill="1" applyBorder="1" applyAlignment="1">
      <alignment horizontal="center"/>
    </xf>
    <xf numFmtId="0" fontId="15" fillId="9" borderId="37" xfId="0" applyFont="1" applyFill="1" applyBorder="1" applyAlignment="1">
      <alignment horizontal="center"/>
    </xf>
    <xf numFmtId="0" fontId="15" fillId="10" borderId="37" xfId="0" applyFont="1" applyFill="1" applyBorder="1" applyAlignment="1">
      <alignment horizontal="center"/>
    </xf>
    <xf numFmtId="0" fontId="17" fillId="0" borderId="0" xfId="0" applyFont="1" applyAlignment="1">
      <alignment vertical="center"/>
    </xf>
    <xf numFmtId="3" fontId="17" fillId="0" borderId="0" xfId="0" applyNumberFormat="1" applyFont="1" applyAlignment="1">
      <alignment vertical="center"/>
    </xf>
    <xf numFmtId="0" fontId="18" fillId="11" borderId="12" xfId="0" applyFont="1" applyFill="1" applyBorder="1" applyAlignment="1">
      <alignment horizontal="center" vertical="center"/>
    </xf>
    <xf numFmtId="0" fontId="18" fillId="12" borderId="12" xfId="0" applyFont="1" applyFill="1" applyBorder="1" applyAlignment="1">
      <alignment horizontal="center" vertical="center"/>
    </xf>
    <xf numFmtId="0" fontId="19" fillId="0" borderId="0" xfId="0" applyFont="1" applyAlignment="1">
      <alignment horizontal="center"/>
    </xf>
    <xf numFmtId="0" fontId="19" fillId="0" borderId="0" xfId="0" applyFont="1"/>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17" fillId="7" borderId="12" xfId="0" applyFont="1" applyFill="1" applyBorder="1" applyAlignment="1">
      <alignment horizontal="center"/>
    </xf>
    <xf numFmtId="0" fontId="17" fillId="8" borderId="12" xfId="0" applyFont="1" applyFill="1" applyBorder="1" applyAlignment="1">
      <alignment horizontal="center"/>
    </xf>
    <xf numFmtId="0" fontId="17" fillId="9" borderId="12" xfId="0" applyFont="1" applyFill="1" applyBorder="1" applyAlignment="1">
      <alignment horizontal="center"/>
    </xf>
    <xf numFmtId="0" fontId="17" fillId="10" borderId="12" xfId="0" applyFont="1" applyFill="1" applyBorder="1" applyAlignment="1">
      <alignment horizontal="center"/>
    </xf>
    <xf numFmtId="0" fontId="17" fillId="0" borderId="0" xfId="0" applyFont="1"/>
    <xf numFmtId="0" fontId="20" fillId="0" borderId="0" xfId="0" applyFont="1"/>
    <xf numFmtId="3" fontId="17" fillId="3" borderId="12" xfId="0" applyNumberFormat="1" applyFont="1" applyFill="1" applyBorder="1" applyAlignment="1">
      <alignment vertical="center"/>
    </xf>
    <xf numFmtId="0" fontId="19" fillId="13" borderId="12" xfId="0" applyFont="1" applyFill="1" applyBorder="1" applyAlignment="1">
      <alignment horizontal="center"/>
    </xf>
    <xf numFmtId="0" fontId="18" fillId="14" borderId="12" xfId="0" applyFont="1" applyFill="1" applyBorder="1" applyAlignment="1">
      <alignment horizontal="center" vertical="center"/>
    </xf>
    <xf numFmtId="0" fontId="18" fillId="15" borderId="12" xfId="0" applyFont="1" applyFill="1" applyBorder="1" applyAlignment="1">
      <alignment horizontal="center" vertical="center"/>
    </xf>
    <xf numFmtId="0" fontId="21" fillId="3" borderId="12" xfId="0" applyFont="1" applyFill="1" applyBorder="1" applyAlignment="1">
      <alignment horizontal="center"/>
    </xf>
    <xf numFmtId="0" fontId="18" fillId="16" borderId="12" xfId="0" applyFont="1" applyFill="1" applyBorder="1" applyAlignment="1">
      <alignment horizontal="center" vertical="center"/>
    </xf>
    <xf numFmtId="0" fontId="19" fillId="3" borderId="12" xfId="0" applyFont="1" applyFill="1" applyBorder="1" applyAlignment="1">
      <alignment horizontal="center"/>
    </xf>
    <xf numFmtId="0" fontId="18" fillId="17" borderId="12" xfId="0" applyFont="1" applyFill="1" applyBorder="1" applyAlignment="1">
      <alignment horizontal="center" vertical="center"/>
    </xf>
    <xf numFmtId="0" fontId="18" fillId="18" borderId="12" xfId="0" applyFont="1" applyFill="1" applyBorder="1" applyAlignment="1">
      <alignment horizontal="center" vertical="center"/>
    </xf>
    <xf numFmtId="0" fontId="18" fillId="19" borderId="12" xfId="0" applyFont="1" applyFill="1" applyBorder="1" applyAlignment="1">
      <alignment horizontal="center" vertical="center"/>
    </xf>
    <xf numFmtId="0" fontId="18" fillId="20" borderId="12" xfId="0" applyFont="1" applyFill="1" applyBorder="1" applyAlignment="1">
      <alignment horizontal="center" vertical="center"/>
    </xf>
    <xf numFmtId="0" fontId="18" fillId="21" borderId="12" xfId="0" applyFont="1" applyFill="1" applyBorder="1" applyAlignment="1">
      <alignment horizontal="center" vertical="center"/>
    </xf>
    <xf numFmtId="0" fontId="18" fillId="22" borderId="12" xfId="0" applyFont="1" applyFill="1" applyBorder="1" applyAlignment="1">
      <alignment horizontal="center" vertical="center"/>
    </xf>
    <xf numFmtId="0" fontId="18" fillId="23" borderId="12" xfId="0" applyFont="1" applyFill="1" applyBorder="1" applyAlignment="1">
      <alignment horizontal="center" vertical="center"/>
    </xf>
    <xf numFmtId="0" fontId="19" fillId="3" borderId="12" xfId="0" applyFont="1" applyFill="1" applyBorder="1"/>
    <xf numFmtId="0" fontId="18" fillId="24" borderId="12" xfId="0" applyFont="1" applyFill="1" applyBorder="1" applyAlignment="1">
      <alignment horizontal="center" vertical="center"/>
    </xf>
    <xf numFmtId="0" fontId="18" fillId="25" borderId="12" xfId="0" applyFont="1" applyFill="1" applyBorder="1" applyAlignment="1">
      <alignment horizontal="center" vertical="center"/>
    </xf>
    <xf numFmtId="0" fontId="18" fillId="26" borderId="12" xfId="0" applyFont="1" applyFill="1" applyBorder="1" applyAlignment="1">
      <alignment horizontal="center" vertical="center"/>
    </xf>
    <xf numFmtId="0" fontId="21" fillId="27" borderId="12" xfId="0" applyFont="1" applyFill="1" applyBorder="1" applyAlignment="1">
      <alignment horizontal="center"/>
    </xf>
    <xf numFmtId="3" fontId="17" fillId="0" borderId="0" xfId="0" applyNumberFormat="1" applyFont="1"/>
    <xf numFmtId="0" fontId="22" fillId="0" borderId="0" xfId="0" applyFont="1" applyAlignment="1">
      <alignment horizontal="center"/>
    </xf>
    <xf numFmtId="0" fontId="22" fillId="0" borderId="0" xfId="0" applyFont="1"/>
    <xf numFmtId="0" fontId="19" fillId="2" borderId="0" xfId="0" applyFont="1" applyFill="1"/>
    <xf numFmtId="0" fontId="18" fillId="28" borderId="12" xfId="0" applyFont="1" applyFill="1" applyBorder="1" applyAlignment="1">
      <alignment horizontal="center" vertical="center"/>
    </xf>
    <xf numFmtId="0" fontId="23" fillId="10" borderId="12" xfId="0" applyFont="1" applyFill="1" applyBorder="1" applyAlignment="1">
      <alignment horizontal="center"/>
    </xf>
    <xf numFmtId="0" fontId="23" fillId="6" borderId="12" xfId="0" applyFont="1" applyFill="1" applyBorder="1" applyAlignment="1">
      <alignment horizontal="center"/>
    </xf>
    <xf numFmtId="0" fontId="18" fillId="29" borderId="12" xfId="0" applyFont="1" applyFill="1" applyBorder="1" applyAlignment="1">
      <alignment horizontal="center" vertical="center"/>
    </xf>
    <xf numFmtId="0" fontId="18" fillId="30" borderId="12" xfId="0" applyFont="1" applyFill="1" applyBorder="1" applyAlignment="1">
      <alignment horizontal="center" vertical="center"/>
    </xf>
    <xf numFmtId="0" fontId="21" fillId="13" borderId="12" xfId="0" applyFont="1" applyFill="1" applyBorder="1" applyAlignment="1">
      <alignment horizontal="center"/>
    </xf>
    <xf numFmtId="0" fontId="18" fillId="31" borderId="12" xfId="0" applyFont="1" applyFill="1" applyBorder="1" applyAlignment="1">
      <alignment horizontal="center" vertical="center"/>
    </xf>
    <xf numFmtId="0" fontId="18" fillId="32" borderId="12" xfId="0" applyFont="1" applyFill="1" applyBorder="1" applyAlignment="1">
      <alignment horizontal="center" vertical="center"/>
    </xf>
    <xf numFmtId="0" fontId="24" fillId="0" borderId="0" xfId="0" applyFont="1" applyAlignment="1">
      <alignment horizontal="center" vertical="center"/>
    </xf>
    <xf numFmtId="0" fontId="25" fillId="4" borderId="12" xfId="0" applyFont="1" applyFill="1" applyBorder="1" applyAlignment="1">
      <alignment horizontal="center"/>
    </xf>
    <xf numFmtId="0" fontId="25" fillId="5" borderId="12" xfId="0" applyFont="1" applyFill="1" applyBorder="1" applyAlignment="1">
      <alignment horizontal="center"/>
    </xf>
    <xf numFmtId="0" fontId="25" fillId="6" borderId="12" xfId="0" applyFont="1" applyFill="1" applyBorder="1" applyAlignment="1">
      <alignment horizontal="center"/>
    </xf>
    <xf numFmtId="0" fontId="25" fillId="7" borderId="12" xfId="0" applyFont="1" applyFill="1" applyBorder="1" applyAlignment="1">
      <alignment horizontal="center"/>
    </xf>
    <xf numFmtId="0" fontId="25" fillId="8" borderId="12" xfId="0" applyFont="1" applyFill="1" applyBorder="1" applyAlignment="1">
      <alignment horizontal="center"/>
    </xf>
    <xf numFmtId="0" fontId="25" fillId="9" borderId="12" xfId="0" applyFont="1" applyFill="1" applyBorder="1" applyAlignment="1">
      <alignment horizontal="center"/>
    </xf>
    <xf numFmtId="0" fontId="25" fillId="10" borderId="12" xfId="0" applyFont="1" applyFill="1" applyBorder="1" applyAlignment="1">
      <alignment horizontal="center"/>
    </xf>
    <xf numFmtId="0" fontId="26" fillId="0" borderId="0" xfId="0" applyFont="1"/>
    <xf numFmtId="0" fontId="27" fillId="0" borderId="0" xfId="0" applyFont="1"/>
    <xf numFmtId="0" fontId="5" fillId="0" borderId="0" xfId="0" applyFont="1"/>
    <xf numFmtId="0" fontId="5" fillId="0" borderId="0" xfId="0" applyFont="1" applyAlignment="1">
      <alignment horizontal="center"/>
    </xf>
    <xf numFmtId="0" fontId="5" fillId="0" borderId="26" xfId="0" applyFont="1" applyBorder="1"/>
    <xf numFmtId="0" fontId="3" fillId="3" borderId="12" xfId="0" applyFont="1" applyFill="1" applyBorder="1"/>
    <xf numFmtId="0" fontId="3" fillId="0" borderId="20" xfId="0" applyFont="1" applyBorder="1"/>
    <xf numFmtId="0" fontId="5" fillId="0" borderId="22" xfId="0" applyFont="1" applyBorder="1"/>
    <xf numFmtId="0" fontId="5" fillId="0" borderId="20" xfId="0" applyFont="1" applyBorder="1" applyAlignment="1">
      <alignment horizontal="center"/>
    </xf>
    <xf numFmtId="0" fontId="5" fillId="0" borderId="1" xfId="0" applyFont="1" applyBorder="1"/>
    <xf numFmtId="0" fontId="3" fillId="0" borderId="21" xfId="0" applyFont="1" applyBorder="1"/>
    <xf numFmtId="0" fontId="3" fillId="0" borderId="0" xfId="0" applyFont="1" applyAlignment="1">
      <alignment wrapText="1"/>
    </xf>
    <xf numFmtId="0" fontId="6" fillId="0" borderId="0" xfId="0" applyFont="1"/>
    <xf numFmtId="0" fontId="3"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center" vertical="center"/>
    </xf>
    <xf numFmtId="0" fontId="28" fillId="0" borderId="0" xfId="0" applyFont="1"/>
    <xf numFmtId="0" fontId="28" fillId="0" borderId="0" xfId="0" applyFont="1" applyAlignment="1">
      <alignment horizontal="center" wrapText="1"/>
    </xf>
    <xf numFmtId="0" fontId="28" fillId="0" borderId="0" xfId="0" applyFont="1" applyAlignment="1">
      <alignment horizontal="center"/>
    </xf>
    <xf numFmtId="0" fontId="28" fillId="0" borderId="0" xfId="0" applyFont="1" applyAlignment="1">
      <alignment horizontal="center" vertical="center"/>
    </xf>
    <xf numFmtId="0" fontId="5" fillId="0" borderId="2" xfId="0" applyFont="1" applyBorder="1" applyAlignment="1">
      <alignment horizontal="center" wrapText="1"/>
    </xf>
    <xf numFmtId="0" fontId="5" fillId="0" borderId="26" xfId="0" applyFont="1" applyBorder="1" applyAlignment="1">
      <alignment horizontal="center" vertical="center"/>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3" fillId="0" borderId="14" xfId="0" applyFont="1" applyBorder="1"/>
    <xf numFmtId="0" fontId="3" fillId="0" borderId="15"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horizontal="center"/>
    </xf>
    <xf numFmtId="0" fontId="3" fillId="0" borderId="4" xfId="0" applyFont="1"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7" xfId="0" applyFont="1" applyBorder="1"/>
    <xf numFmtId="0" fontId="3" fillId="0" borderId="8" xfId="0" applyFont="1" applyBorder="1" applyAlignment="1">
      <alignment horizontal="center" vertical="center"/>
    </xf>
    <xf numFmtId="0" fontId="3" fillId="0" borderId="8" xfId="0" applyFont="1" applyBorder="1" applyAlignment="1">
      <alignment horizontal="center"/>
    </xf>
    <xf numFmtId="0" fontId="3" fillId="0" borderId="8" xfId="0" applyFont="1" applyBorder="1"/>
    <xf numFmtId="0" fontId="3" fillId="0" borderId="18" xfId="0" applyFont="1" applyBorder="1" applyAlignment="1">
      <alignment horizontal="center"/>
    </xf>
    <xf numFmtId="0" fontId="29" fillId="0" borderId="8" xfId="0" applyFont="1" applyBorder="1"/>
    <xf numFmtId="0" fontId="3" fillId="0" borderId="8" xfId="0" applyFont="1" applyBorder="1" applyAlignment="1">
      <alignment horizontal="center" vertical="center" wrapText="1"/>
    </xf>
    <xf numFmtId="0" fontId="3" fillId="0" borderId="19" xfId="0" applyFont="1" applyBorder="1"/>
    <xf numFmtId="0" fontId="3" fillId="0" borderId="20" xfId="0" applyFont="1" applyBorder="1" applyAlignment="1">
      <alignment horizontal="center" wrapText="1"/>
    </xf>
    <xf numFmtId="0" fontId="3" fillId="0" borderId="22" xfId="0" applyFont="1" applyBorder="1" applyAlignment="1">
      <alignment horizontal="center" vertical="center"/>
    </xf>
    <xf numFmtId="0" fontId="3" fillId="0" borderId="22" xfId="0" applyFont="1" applyBorder="1" applyAlignment="1">
      <alignment horizontal="center"/>
    </xf>
    <xf numFmtId="0" fontId="3" fillId="0" borderId="22" xfId="0" applyFont="1" applyBorder="1"/>
    <xf numFmtId="0" fontId="3" fillId="0" borderId="20" xfId="0" applyFont="1" applyBorder="1" applyAlignment="1">
      <alignment horizontal="center"/>
    </xf>
    <xf numFmtId="0" fontId="3" fillId="0" borderId="21" xfId="0" applyFont="1" applyBorder="1" applyAlignment="1">
      <alignment horizontal="center"/>
    </xf>
    <xf numFmtId="0" fontId="3" fillId="0" borderId="18" xfId="0" applyFont="1" applyBorder="1"/>
    <xf numFmtId="0" fontId="30" fillId="0" borderId="0" xfId="0" applyFont="1"/>
    <xf numFmtId="0" fontId="3" fillId="0" borderId="3" xfId="0" applyFont="1" applyBorder="1"/>
    <xf numFmtId="0" fontId="29" fillId="3" borderId="12" xfId="0" applyFont="1" applyFill="1" applyBorder="1" applyAlignment="1">
      <alignment horizontal="center"/>
    </xf>
    <xf numFmtId="0" fontId="3" fillId="0" borderId="21" xfId="0" applyFont="1" applyBorder="1" applyAlignment="1">
      <alignment horizontal="center" wrapText="1"/>
    </xf>
    <xf numFmtId="0" fontId="3" fillId="0" borderId="21" xfId="0" applyFont="1" applyBorder="1" applyAlignment="1">
      <alignment horizontal="left"/>
    </xf>
    <xf numFmtId="0" fontId="6" fillId="0" borderId="20" xfId="0" applyFont="1" applyBorder="1"/>
    <xf numFmtId="0" fontId="3" fillId="0" borderId="29" xfId="0" applyFont="1" applyBorder="1"/>
    <xf numFmtId="0" fontId="3" fillId="33" borderId="21" xfId="0" applyFont="1" applyFill="1" applyBorder="1"/>
    <xf numFmtId="0" fontId="3" fillId="0" borderId="61" xfId="0" applyFont="1" applyBorder="1"/>
    <xf numFmtId="0" fontId="3" fillId="34" borderId="62" xfId="0" applyFont="1" applyFill="1" applyBorder="1"/>
    <xf numFmtId="0" fontId="3" fillId="0" borderId="62" xfId="0" applyFont="1" applyBorder="1"/>
    <xf numFmtId="0" fontId="3" fillId="35" borderId="21" xfId="0" applyFont="1" applyFill="1" applyBorder="1"/>
    <xf numFmtId="0" fontId="3" fillId="36" borderId="21" xfId="0" applyFont="1" applyFill="1" applyBorder="1"/>
    <xf numFmtId="0" fontId="3" fillId="3" borderId="62" xfId="0" applyFont="1" applyFill="1" applyBorder="1"/>
    <xf numFmtId="0" fontId="3" fillId="37" borderId="21" xfId="0" applyFont="1" applyFill="1" applyBorder="1"/>
    <xf numFmtId="0" fontId="3" fillId="38" borderId="21" xfId="0" applyFont="1" applyFill="1" applyBorder="1"/>
    <xf numFmtId="0" fontId="3" fillId="39" borderId="21" xfId="0" applyFont="1" applyFill="1" applyBorder="1"/>
    <xf numFmtId="0" fontId="3" fillId="40" borderId="21" xfId="0" applyFont="1" applyFill="1" applyBorder="1"/>
    <xf numFmtId="0" fontId="3" fillId="41" borderId="21" xfId="0" applyFont="1" applyFill="1" applyBorder="1"/>
    <xf numFmtId="0" fontId="3" fillId="42" borderId="21" xfId="0" applyFont="1" applyFill="1" applyBorder="1"/>
    <xf numFmtId="0" fontId="3" fillId="28" borderId="21" xfId="0" applyFont="1" applyFill="1" applyBorder="1"/>
    <xf numFmtId="0" fontId="30" fillId="0" borderId="1" xfId="0" applyFont="1" applyBorder="1"/>
    <xf numFmtId="0" fontId="3" fillId="43" borderId="21" xfId="0" applyFont="1" applyFill="1" applyBorder="1"/>
    <xf numFmtId="0" fontId="3" fillId="44" borderId="21" xfId="0" applyFont="1" applyFill="1" applyBorder="1"/>
    <xf numFmtId="0" fontId="3" fillId="45" borderId="21" xfId="0" applyFont="1" applyFill="1" applyBorder="1"/>
    <xf numFmtId="0" fontId="3" fillId="46" borderId="21" xfId="0" applyFont="1" applyFill="1" applyBorder="1"/>
    <xf numFmtId="0" fontId="3" fillId="47" borderId="21" xfId="0" applyFont="1" applyFill="1" applyBorder="1"/>
    <xf numFmtId="0" fontId="3" fillId="8" borderId="21" xfId="0" applyFont="1" applyFill="1" applyBorder="1"/>
    <xf numFmtId="0" fontId="3" fillId="48" borderId="21" xfId="0" applyFont="1" applyFill="1" applyBorder="1"/>
    <xf numFmtId="0" fontId="3" fillId="49" borderId="21" xfId="0" applyFont="1" applyFill="1" applyBorder="1"/>
    <xf numFmtId="0" fontId="3" fillId="50" borderId="21" xfId="0" applyFont="1" applyFill="1" applyBorder="1"/>
    <xf numFmtId="0" fontId="3" fillId="51" borderId="21" xfId="0" applyFont="1" applyFill="1" applyBorder="1"/>
    <xf numFmtId="0" fontId="4" fillId="0" borderId="26" xfId="0" applyFont="1" applyBorder="1"/>
    <xf numFmtId="0" fontId="4" fillId="0" borderId="2" xfId="0" applyFont="1" applyBorder="1" applyAlignment="1">
      <alignment horizontal="center" wrapText="1"/>
    </xf>
    <xf numFmtId="0" fontId="4" fillId="0" borderId="2" xfId="0" applyFont="1" applyBorder="1" applyAlignment="1">
      <alignment horizontal="center"/>
    </xf>
    <xf numFmtId="0" fontId="4" fillId="0" borderId="3" xfId="0" applyFont="1" applyBorder="1" applyAlignment="1">
      <alignment horizontal="center"/>
    </xf>
    <xf numFmtId="0" fontId="4" fillId="0" borderId="19" xfId="0" applyFont="1" applyBorder="1" applyAlignment="1">
      <alignment horizontal="center"/>
    </xf>
    <xf numFmtId="0" fontId="4" fillId="0" borderId="63" xfId="0" applyFont="1" applyBorder="1" applyAlignment="1">
      <alignment horizontal="center" vertical="center"/>
    </xf>
    <xf numFmtId="0" fontId="4" fillId="0" borderId="1" xfId="0" applyFont="1" applyBorder="1" applyAlignment="1">
      <alignment horizontal="center" vertical="center"/>
    </xf>
    <xf numFmtId="0" fontId="3" fillId="0" borderId="64" xfId="0" applyFont="1" applyBorder="1" applyAlignment="1">
      <alignment horizontal="center" vertical="center"/>
    </xf>
    <xf numFmtId="0" fontId="3" fillId="0" borderId="8" xfId="0" applyFont="1" applyBorder="1" applyAlignment="1">
      <alignment vertical="center"/>
    </xf>
    <xf numFmtId="0" fontId="3" fillId="0" borderId="20" xfId="0" applyFont="1" applyBorder="1" applyAlignment="1">
      <alignment horizontal="center" vertical="center"/>
    </xf>
    <xf numFmtId="0" fontId="3" fillId="0" borderId="65" xfId="0" applyFont="1" applyBorder="1" applyAlignment="1">
      <alignment horizontal="center" vertical="center"/>
    </xf>
    <xf numFmtId="0" fontId="3" fillId="0" borderId="22" xfId="0" applyFont="1" applyBorder="1" applyAlignment="1">
      <alignment vertical="center"/>
    </xf>
    <xf numFmtId="0" fontId="3" fillId="0" borderId="0" xfId="0" applyFont="1" applyAlignment="1">
      <alignment vertical="center"/>
    </xf>
    <xf numFmtId="0" fontId="4" fillId="0" borderId="2" xfId="0" applyFont="1" applyBorder="1" applyAlignment="1">
      <alignment horizontal="left"/>
    </xf>
    <xf numFmtId="0" fontId="4" fillId="0" borderId="26" xfId="0" applyFont="1" applyBorder="1" applyAlignment="1">
      <alignment horizontal="center"/>
    </xf>
    <xf numFmtId="0" fontId="4" fillId="0" borderId="1" xfId="0" applyFont="1" applyBorder="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3" fillId="0" borderId="66" xfId="0" applyFont="1" applyBorder="1" applyAlignment="1">
      <alignment horizontal="center" vertical="center"/>
    </xf>
    <xf numFmtId="0" fontId="3" fillId="0" borderId="15" xfId="0" applyFont="1" applyBorder="1" applyAlignment="1">
      <alignment horizontal="center" vertical="center"/>
    </xf>
    <xf numFmtId="0" fontId="3" fillId="0" borderId="4" xfId="0" applyFont="1" applyBorder="1" applyAlignment="1">
      <alignment vertical="center"/>
    </xf>
    <xf numFmtId="0" fontId="3" fillId="0" borderId="0" xfId="0" applyFont="1" applyAlignment="1">
      <alignment horizontal="left"/>
    </xf>
    <xf numFmtId="0" fontId="31" fillId="0" borderId="1" xfId="0" applyFont="1" applyBorder="1" applyAlignment="1">
      <alignment horizontal="center" vertical="center"/>
    </xf>
    <xf numFmtId="0" fontId="33" fillId="0" borderId="19" xfId="0" applyFont="1" applyBorder="1" applyAlignment="1">
      <alignment horizontal="center" vertical="center"/>
    </xf>
    <xf numFmtId="0" fontId="33" fillId="0" borderId="61" xfId="0" applyFont="1" applyBorder="1" applyAlignment="1">
      <alignment horizontal="center" vertical="center"/>
    </xf>
    <xf numFmtId="0" fontId="33" fillId="0" borderId="0" xfId="0" applyFont="1" applyAlignment="1">
      <alignment horizontal="left"/>
    </xf>
    <xf numFmtId="0" fontId="34" fillId="0" borderId="0" xfId="0" applyFont="1" applyAlignment="1">
      <alignment horizontal="left"/>
    </xf>
    <xf numFmtId="0" fontId="4" fillId="0" borderId="2" xfId="0" applyFont="1" applyBorder="1"/>
    <xf numFmtId="0" fontId="4" fillId="0" borderId="3" xfId="0" applyFont="1" applyBorder="1"/>
    <xf numFmtId="0" fontId="3" fillId="0" borderId="17" xfId="0" applyFont="1" applyBorder="1" applyAlignment="1">
      <alignment horizontal="center"/>
    </xf>
    <xf numFmtId="0" fontId="3" fillId="36" borderId="25" xfId="0" applyFont="1" applyFill="1" applyBorder="1" applyAlignment="1">
      <alignment horizontal="center"/>
    </xf>
    <xf numFmtId="0" fontId="3" fillId="36" borderId="23" xfId="0" applyFont="1" applyFill="1" applyBorder="1"/>
    <xf numFmtId="0" fontId="3" fillId="36" borderId="24" xfId="0" applyFont="1" applyFill="1" applyBorder="1"/>
    <xf numFmtId="0" fontId="5" fillId="0" borderId="18" xfId="0" applyFont="1" applyBorder="1" applyAlignment="1">
      <alignment horizontal="center"/>
    </xf>
    <xf numFmtId="0" fontId="3" fillId="9" borderId="11" xfId="0" applyFont="1" applyFill="1" applyBorder="1"/>
    <xf numFmtId="0" fontId="3" fillId="9" borderId="13" xfId="0" applyFont="1" applyFill="1" applyBorder="1"/>
    <xf numFmtId="0" fontId="3" fillId="9" borderId="12" xfId="0" applyFont="1" applyFill="1" applyBorder="1"/>
    <xf numFmtId="0" fontId="3" fillId="9" borderId="13" xfId="0" applyFont="1" applyFill="1" applyBorder="1" applyAlignment="1">
      <alignment horizontal="center"/>
    </xf>
    <xf numFmtId="0" fontId="3" fillId="36" borderId="11" xfId="0" applyFont="1" applyFill="1" applyBorder="1"/>
    <xf numFmtId="0" fontId="3" fillId="36" borderId="13" xfId="0" applyFont="1" applyFill="1" applyBorder="1"/>
    <xf numFmtId="0" fontId="3" fillId="36" borderId="11" xfId="0" applyFont="1" applyFill="1" applyBorder="1" applyAlignment="1">
      <alignment vertical="center"/>
    </xf>
    <xf numFmtId="0" fontId="3" fillId="36" borderId="12" xfId="0" applyFont="1" applyFill="1" applyBorder="1"/>
    <xf numFmtId="0" fontId="3" fillId="36" borderId="13" xfId="0" applyFont="1" applyFill="1" applyBorder="1" applyAlignment="1">
      <alignment horizontal="center"/>
    </xf>
    <xf numFmtId="0" fontId="3" fillId="36" borderId="25" xfId="0" applyFont="1" applyFill="1" applyBorder="1"/>
    <xf numFmtId="0" fontId="3" fillId="36" borderId="25" xfId="0" applyFont="1" applyFill="1" applyBorder="1" applyAlignment="1">
      <alignment vertical="center"/>
    </xf>
    <xf numFmtId="0" fontId="3" fillId="36" borderId="24" xfId="0" applyFont="1" applyFill="1" applyBorder="1" applyAlignment="1">
      <alignment horizontal="center"/>
    </xf>
    <xf numFmtId="0" fontId="4" fillId="0" borderId="0" xfId="0" applyFont="1"/>
    <xf numFmtId="0" fontId="5" fillId="0" borderId="1" xfId="0" applyFont="1" applyBorder="1" applyAlignment="1">
      <alignment horizontal="center" vertical="center"/>
    </xf>
    <xf numFmtId="0" fontId="3" fillId="0" borderId="67" xfId="0" applyFont="1" applyBorder="1"/>
    <xf numFmtId="0" fontId="3" fillId="2" borderId="12" xfId="0" applyFont="1" applyFill="1" applyBorder="1" applyAlignment="1">
      <alignment horizontal="left"/>
    </xf>
    <xf numFmtId="0" fontId="3" fillId="2" borderId="13" xfId="0" applyFont="1" applyFill="1" applyBorder="1" applyAlignment="1">
      <alignment horizontal="left"/>
    </xf>
    <xf numFmtId="0" fontId="3" fillId="0" borderId="68" xfId="0" applyFont="1" applyBorder="1"/>
    <xf numFmtId="0" fontId="3" fillId="0" borderId="14" xfId="0" applyFont="1" applyBorder="1" applyAlignment="1">
      <alignment horizontal="left"/>
    </xf>
    <xf numFmtId="0" fontId="3" fillId="2" borderId="69" xfId="0" applyFont="1" applyFill="1" applyBorder="1" applyAlignment="1">
      <alignment horizontal="left"/>
    </xf>
    <xf numFmtId="0" fontId="3" fillId="2" borderId="70" xfId="0" applyFont="1" applyFill="1" applyBorder="1" applyAlignment="1">
      <alignment horizontal="left"/>
    </xf>
    <xf numFmtId="0" fontId="3" fillId="2" borderId="71" xfId="0" applyFont="1" applyFill="1" applyBorder="1" applyAlignment="1">
      <alignment horizontal="left"/>
    </xf>
    <xf numFmtId="0" fontId="3" fillId="0" borderId="17" xfId="0" applyFont="1" applyBorder="1" applyAlignment="1">
      <alignment horizontal="left"/>
    </xf>
    <xf numFmtId="0" fontId="3" fillId="0" borderId="17" xfId="0" quotePrefix="1" applyFont="1" applyBorder="1" applyAlignment="1">
      <alignment horizontal="left"/>
    </xf>
    <xf numFmtId="0" fontId="3" fillId="0" borderId="19" xfId="0" applyFont="1" applyBorder="1" applyAlignment="1">
      <alignment horizontal="left"/>
    </xf>
    <xf numFmtId="0" fontId="3" fillId="0" borderId="1" xfId="0" applyFont="1" applyBorder="1"/>
    <xf numFmtId="0" fontId="3" fillId="2" borderId="70" xfId="0" applyFont="1" applyFill="1" applyBorder="1"/>
    <xf numFmtId="0" fontId="3" fillId="2" borderId="71" xfId="0" applyFont="1" applyFill="1" applyBorder="1"/>
    <xf numFmtId="0" fontId="3" fillId="0" borderId="8" xfId="0" applyFont="1" applyBorder="1" applyAlignment="1">
      <alignment vertical="center" wrapText="1"/>
    </xf>
    <xf numFmtId="0" fontId="35" fillId="0" borderId="0" xfId="0" applyFont="1"/>
    <xf numFmtId="0" fontId="36" fillId="0" borderId="0" xfId="0" applyFont="1"/>
    <xf numFmtId="0" fontId="5" fillId="2" borderId="71" xfId="0" applyFont="1" applyFill="1" applyBorder="1" applyAlignment="1">
      <alignment horizontal="left"/>
    </xf>
    <xf numFmtId="0" fontId="5" fillId="0" borderId="3" xfId="0" applyFont="1" applyBorder="1" applyAlignment="1">
      <alignment horizontal="left"/>
    </xf>
    <xf numFmtId="0" fontId="3" fillId="2" borderId="73" xfId="0" applyFont="1" applyFill="1" applyBorder="1" applyAlignment="1">
      <alignment horizontal="left"/>
    </xf>
    <xf numFmtId="0" fontId="3" fillId="2" borderId="74" xfId="0" applyFont="1" applyFill="1" applyBorder="1"/>
    <xf numFmtId="0" fontId="3" fillId="2" borderId="75" xfId="0" applyFont="1" applyFill="1" applyBorder="1" applyAlignment="1">
      <alignment horizontal="left"/>
    </xf>
    <xf numFmtId="0" fontId="3" fillId="0" borderId="26" xfId="0" applyFont="1" applyBorder="1"/>
    <xf numFmtId="0" fontId="3" fillId="2" borderId="76" xfId="0" applyFont="1" applyFill="1" applyBorder="1"/>
    <xf numFmtId="0" fontId="3" fillId="2" borderId="77" xfId="0" applyFont="1" applyFill="1" applyBorder="1"/>
    <xf numFmtId="0" fontId="3" fillId="2" borderId="11" xfId="0" applyFont="1" applyFill="1" applyBorder="1" applyAlignment="1">
      <alignment horizontal="center"/>
    </xf>
    <xf numFmtId="0" fontId="3" fillId="0" borderId="0" xfId="0" quotePrefix="1" applyFont="1" applyAlignment="1">
      <alignment horizontal="center"/>
    </xf>
    <xf numFmtId="0" fontId="3" fillId="2" borderId="81" xfId="0" applyFont="1" applyFill="1" applyBorder="1" applyAlignment="1">
      <alignment horizontal="left"/>
    </xf>
    <xf numFmtId="0" fontId="3" fillId="2" borderId="25" xfId="0" applyFont="1" applyFill="1" applyBorder="1" applyAlignment="1">
      <alignment horizontal="center"/>
    </xf>
    <xf numFmtId="0" fontId="3" fillId="2" borderId="83" xfId="0" applyFont="1" applyFill="1" applyBorder="1" applyAlignment="1">
      <alignment horizontal="left"/>
    </xf>
    <xf numFmtId="0" fontId="3" fillId="2" borderId="73" xfId="0" applyFont="1" applyFill="1" applyBorder="1"/>
    <xf numFmtId="0" fontId="3" fillId="2" borderId="86" xfId="0" applyFont="1" applyFill="1" applyBorder="1" applyAlignment="1">
      <alignment horizontal="left"/>
    </xf>
    <xf numFmtId="0" fontId="3" fillId="0" borderId="20" xfId="0" quotePrefix="1" applyFont="1" applyBorder="1" applyAlignment="1">
      <alignment horizontal="center"/>
    </xf>
    <xf numFmtId="0" fontId="3" fillId="2" borderId="89" xfId="0" applyFont="1" applyFill="1" applyBorder="1" applyAlignment="1">
      <alignment horizontal="left"/>
    </xf>
    <xf numFmtId="0" fontId="3" fillId="2" borderId="86" xfId="0" applyFont="1" applyFill="1" applyBorder="1"/>
    <xf numFmtId="0" fontId="3" fillId="0" borderId="90" xfId="0" applyFont="1" applyBorder="1"/>
    <xf numFmtId="0" fontId="3" fillId="2" borderId="91" xfId="0" applyFont="1" applyFill="1" applyBorder="1" applyAlignment="1">
      <alignment horizontal="left"/>
    </xf>
    <xf numFmtId="0" fontId="3" fillId="2" borderId="38" xfId="0" applyFont="1" applyFill="1" applyBorder="1" applyAlignment="1">
      <alignment horizontal="left"/>
    </xf>
    <xf numFmtId="0" fontId="3" fillId="2" borderId="92" xfId="0" applyFont="1" applyFill="1" applyBorder="1"/>
    <xf numFmtId="0" fontId="3" fillId="2" borderId="93" xfId="0" applyFont="1" applyFill="1" applyBorder="1"/>
    <xf numFmtId="0" fontId="4" fillId="52" borderId="69" xfId="0" applyFont="1" applyFill="1" applyBorder="1" applyAlignment="1">
      <alignment horizontal="center"/>
    </xf>
    <xf numFmtId="0" fontId="4" fillId="52" borderId="70" xfId="0" applyFont="1" applyFill="1" applyBorder="1" applyAlignment="1">
      <alignment horizontal="center"/>
    </xf>
    <xf numFmtId="0" fontId="4" fillId="52" borderId="71" xfId="0" applyFont="1" applyFill="1" applyBorder="1" applyAlignment="1">
      <alignment horizontal="center"/>
    </xf>
    <xf numFmtId="0" fontId="3" fillId="2" borderId="94" xfId="0" applyFont="1" applyFill="1" applyBorder="1" applyAlignment="1">
      <alignment horizontal="center"/>
    </xf>
    <xf numFmtId="0" fontId="3" fillId="2" borderId="12" xfId="0" applyFont="1" applyFill="1" applyBorder="1" applyAlignment="1">
      <alignment horizontal="center"/>
    </xf>
    <xf numFmtId="0" fontId="3" fillId="2" borderId="95" xfId="0" applyFont="1" applyFill="1" applyBorder="1" applyAlignment="1">
      <alignment horizontal="center"/>
    </xf>
    <xf numFmtId="0" fontId="3" fillId="2" borderId="52" xfId="0" applyFont="1" applyFill="1" applyBorder="1" applyAlignment="1">
      <alignment horizontal="center"/>
    </xf>
    <xf numFmtId="0" fontId="3" fillId="2" borderId="96" xfId="0" applyFont="1" applyFill="1" applyBorder="1" applyAlignment="1">
      <alignment horizontal="center"/>
    </xf>
    <xf numFmtId="0" fontId="3" fillId="2" borderId="97" xfId="0" applyFont="1" applyFill="1" applyBorder="1"/>
    <xf numFmtId="0" fontId="3" fillId="2" borderId="98" xfId="0" applyFont="1" applyFill="1" applyBorder="1"/>
    <xf numFmtId="0" fontId="3" fillId="2" borderId="99" xfId="0" applyFont="1" applyFill="1" applyBorder="1"/>
    <xf numFmtId="0" fontId="3" fillId="0" borderId="100" xfId="0" applyFont="1" applyBorder="1"/>
    <xf numFmtId="0" fontId="3" fillId="2" borderId="101" xfId="0" applyFont="1" applyFill="1" applyBorder="1"/>
    <xf numFmtId="0" fontId="3" fillId="0" borderId="18" xfId="0" applyFont="1" applyBorder="1" applyAlignment="1">
      <alignment horizontal="left"/>
    </xf>
    <xf numFmtId="0" fontId="3" fillId="2" borderId="23" xfId="0" applyFont="1" applyFill="1" applyBorder="1" applyAlignment="1">
      <alignment horizontal="left"/>
    </xf>
    <xf numFmtId="0" fontId="3" fillId="2" borderId="24" xfId="0" applyFont="1" applyFill="1" applyBorder="1" applyAlignment="1">
      <alignment horizontal="left"/>
    </xf>
    <xf numFmtId="0" fontId="3" fillId="0" borderId="102" xfId="0" applyFont="1" applyBorder="1"/>
    <xf numFmtId="0" fontId="3" fillId="2" borderId="6" xfId="0" applyFont="1" applyFill="1" applyBorder="1" applyAlignment="1">
      <alignment horizontal="left"/>
    </xf>
    <xf numFmtId="0" fontId="3" fillId="2" borderId="103" xfId="0" applyFont="1" applyFill="1" applyBorder="1"/>
    <xf numFmtId="0" fontId="3" fillId="2" borderId="104" xfId="0" applyFont="1" applyFill="1" applyBorder="1"/>
    <xf numFmtId="0" fontId="3" fillId="2" borderId="105" xfId="0" applyFont="1" applyFill="1" applyBorder="1"/>
    <xf numFmtId="0" fontId="3" fillId="2" borderId="106" xfId="0" applyFont="1" applyFill="1" applyBorder="1" applyAlignment="1">
      <alignment horizontal="center"/>
    </xf>
    <xf numFmtId="0" fontId="3" fillId="2" borderId="23" xfId="0" applyFont="1" applyFill="1" applyBorder="1" applyAlignment="1">
      <alignment horizontal="center"/>
    </xf>
    <xf numFmtId="0" fontId="3" fillId="2" borderId="107" xfId="0" applyFont="1" applyFill="1" applyBorder="1" applyAlignment="1">
      <alignment horizontal="center"/>
    </xf>
    <xf numFmtId="0" fontId="3" fillId="0" borderId="108" xfId="0" applyFont="1" applyBorder="1"/>
    <xf numFmtId="0" fontId="4" fillId="0" borderId="108" xfId="0" applyFont="1" applyBorder="1"/>
    <xf numFmtId="0" fontId="4" fillId="0" borderId="109" xfId="0" applyFont="1" applyBorder="1" applyAlignment="1">
      <alignment horizontal="center"/>
    </xf>
    <xf numFmtId="0" fontId="4" fillId="0" borderId="32" xfId="0" applyFont="1" applyBorder="1" applyAlignment="1">
      <alignment horizontal="center"/>
    </xf>
    <xf numFmtId="0" fontId="3" fillId="53" borderId="111" xfId="0" applyFont="1" applyFill="1" applyBorder="1"/>
    <xf numFmtId="0" fontId="3" fillId="53" borderId="112" xfId="0" applyFont="1" applyFill="1" applyBorder="1" applyAlignment="1">
      <alignment horizontal="center"/>
    </xf>
    <xf numFmtId="0" fontId="3" fillId="53" borderId="35" xfId="0" applyFont="1" applyFill="1" applyBorder="1" applyAlignment="1">
      <alignment horizontal="center"/>
    </xf>
    <xf numFmtId="0" fontId="3" fillId="53" borderId="40" xfId="0" applyFont="1" applyFill="1" applyBorder="1"/>
    <xf numFmtId="0" fontId="3" fillId="53" borderId="52" xfId="0" applyFont="1" applyFill="1" applyBorder="1" applyAlignment="1">
      <alignment horizontal="center"/>
    </xf>
    <xf numFmtId="0" fontId="3" fillId="53" borderId="12" xfId="0" applyFont="1" applyFill="1" applyBorder="1" applyAlignment="1">
      <alignment horizontal="center"/>
    </xf>
    <xf numFmtId="0" fontId="3" fillId="54" borderId="41" xfId="0" applyFont="1" applyFill="1" applyBorder="1"/>
    <xf numFmtId="0" fontId="4" fillId="54" borderId="117" xfId="0" applyFont="1" applyFill="1" applyBorder="1" applyAlignment="1">
      <alignment horizontal="center"/>
    </xf>
    <xf numFmtId="0" fontId="4" fillId="54" borderId="9" xfId="0" applyFont="1" applyFill="1" applyBorder="1" applyAlignment="1">
      <alignment horizontal="center"/>
    </xf>
    <xf numFmtId="0" fontId="3" fillId="54" borderId="9" xfId="0" applyFont="1" applyFill="1" applyBorder="1" applyAlignment="1">
      <alignment horizontal="left"/>
    </xf>
    <xf numFmtId="0" fontId="3" fillId="54" borderId="42" xfId="0" applyFont="1" applyFill="1" applyBorder="1" applyAlignment="1">
      <alignment horizontal="left"/>
    </xf>
    <xf numFmtId="0" fontId="3" fillId="55" borderId="40" xfId="0" applyFont="1" applyFill="1" applyBorder="1"/>
    <xf numFmtId="0" fontId="3" fillId="55" borderId="52" xfId="0" applyFont="1" applyFill="1" applyBorder="1" applyAlignment="1">
      <alignment horizontal="center"/>
    </xf>
    <xf numFmtId="0" fontId="3" fillId="55" borderId="12" xfId="0" applyFont="1" applyFill="1" applyBorder="1" applyAlignment="1">
      <alignment horizontal="center"/>
    </xf>
    <xf numFmtId="0" fontId="3" fillId="13" borderId="40" xfId="0" applyFont="1" applyFill="1" applyBorder="1"/>
    <xf numFmtId="0" fontId="3" fillId="13" borderId="52" xfId="0" applyFont="1" applyFill="1" applyBorder="1" applyAlignment="1">
      <alignment horizontal="center"/>
    </xf>
    <xf numFmtId="0" fontId="3" fillId="13" borderId="12" xfId="0" applyFont="1" applyFill="1" applyBorder="1" applyAlignment="1">
      <alignment horizontal="center"/>
    </xf>
    <xf numFmtId="0" fontId="3" fillId="13" borderId="118" xfId="0" applyFont="1" applyFill="1" applyBorder="1"/>
    <xf numFmtId="0" fontId="3" fillId="13" borderId="119" xfId="0" applyFont="1" applyFill="1" applyBorder="1" applyAlignment="1">
      <alignment horizontal="center"/>
    </xf>
    <xf numFmtId="0" fontId="3" fillId="13" borderId="37" xfId="0" applyFont="1" applyFill="1" applyBorder="1" applyAlignment="1">
      <alignment horizontal="center"/>
    </xf>
    <xf numFmtId="0" fontId="37" fillId="0" borderId="0" xfId="0" applyFont="1" applyAlignment="1">
      <alignment vertical="center" wrapText="1"/>
    </xf>
    <xf numFmtId="0" fontId="16" fillId="0" borderId="0" xfId="0" applyFont="1" applyAlignment="1">
      <alignment horizontal="center" vertical="center"/>
    </xf>
    <xf numFmtId="0" fontId="16" fillId="56" borderId="12" xfId="0" applyFont="1" applyFill="1" applyBorder="1" applyAlignment="1">
      <alignment horizontal="center" vertical="center"/>
    </xf>
    <xf numFmtId="0" fontId="16" fillId="57" borderId="12" xfId="0" applyFont="1" applyFill="1" applyBorder="1" applyAlignment="1">
      <alignment horizontal="center" vertical="center"/>
    </xf>
    <xf numFmtId="0" fontId="39" fillId="0" borderId="0" xfId="0" applyFont="1"/>
    <xf numFmtId="0" fontId="34" fillId="0" borderId="0" xfId="0" applyFont="1"/>
    <xf numFmtId="0" fontId="40" fillId="0" borderId="0" xfId="0" applyFont="1" applyAlignment="1">
      <alignment horizontal="center"/>
    </xf>
    <xf numFmtId="0" fontId="41" fillId="0" borderId="0" xfId="0" applyFont="1" applyAlignment="1">
      <alignment horizontal="center"/>
    </xf>
    <xf numFmtId="0" fontId="0" fillId="0" borderId="0" xfId="0" applyAlignment="1">
      <alignment horizontal="center"/>
    </xf>
    <xf numFmtId="0" fontId="30" fillId="0" borderId="0" xfId="0" applyFont="1" applyAlignment="1">
      <alignment horizontal="center"/>
    </xf>
    <xf numFmtId="0" fontId="0" fillId="0" borderId="123" xfId="0" applyBorder="1"/>
    <xf numFmtId="0" fontId="0" fillId="0" borderId="127" xfId="0" applyBorder="1" applyAlignment="1">
      <alignment horizontal="left" vertical="center" indent="4"/>
    </xf>
    <xf numFmtId="0" fontId="0" fillId="58" borderId="128" xfId="0" applyFill="1" applyBorder="1" applyAlignment="1">
      <alignment horizontal="left" vertical="center" indent="6"/>
    </xf>
    <xf numFmtId="0" fontId="0" fillId="58" borderId="129" xfId="0" applyFill="1" applyBorder="1"/>
    <xf numFmtId="0" fontId="0" fillId="58" borderId="130" xfId="0" applyFill="1" applyBorder="1"/>
    <xf numFmtId="0" fontId="0" fillId="58" borderId="127" xfId="0" applyFill="1" applyBorder="1" applyAlignment="1">
      <alignment horizontal="left" vertical="center" indent="6"/>
    </xf>
    <xf numFmtId="0" fontId="0" fillId="58" borderId="0" xfId="0" applyFill="1"/>
    <xf numFmtId="0" fontId="0" fillId="58" borderId="137" xfId="0" applyFill="1" applyBorder="1"/>
    <xf numFmtId="0" fontId="0" fillId="0" borderId="138" xfId="0" applyBorder="1" applyAlignment="1">
      <alignment horizontal="left" vertical="center" indent="4"/>
    </xf>
    <xf numFmtId="0" fontId="0" fillId="58" borderId="139" xfId="0" applyFill="1" applyBorder="1" applyAlignment="1">
      <alignment horizontal="left" vertical="center" indent="6"/>
    </xf>
    <xf numFmtId="0" fontId="0" fillId="58" borderId="140" xfId="0" applyFill="1" applyBorder="1"/>
    <xf numFmtId="0" fontId="0" fillId="58" borderId="141" xfId="0" applyFill="1" applyBorder="1"/>
    <xf numFmtId="0" fontId="0" fillId="58" borderId="139" xfId="0" applyFill="1" applyBorder="1" applyAlignment="1">
      <alignment vertical="center" wrapText="1"/>
    </xf>
    <xf numFmtId="0" fontId="0" fillId="58" borderId="140" xfId="0" applyFill="1" applyBorder="1" applyAlignment="1">
      <alignment vertical="center" wrapText="1"/>
    </xf>
    <xf numFmtId="0" fontId="0" fillId="58" borderId="141" xfId="0" applyFill="1" applyBorder="1" applyAlignment="1">
      <alignment vertical="center" wrapText="1"/>
    </xf>
    <xf numFmtId="0" fontId="0" fillId="0" borderId="127" xfId="0" applyBorder="1" applyAlignment="1">
      <alignment vertical="center"/>
    </xf>
    <xf numFmtId="0" fontId="0" fillId="0" borderId="0" xfId="0" applyAlignment="1">
      <alignment vertical="center"/>
    </xf>
    <xf numFmtId="0" fontId="0" fillId="58" borderId="142" xfId="0" applyFill="1" applyBorder="1" applyAlignment="1">
      <alignment vertical="center"/>
    </xf>
    <xf numFmtId="0" fontId="0" fillId="0" borderId="136" xfId="0" applyBorder="1" applyAlignment="1">
      <alignment vertical="center"/>
    </xf>
    <xf numFmtId="0" fontId="3" fillId="2" borderId="60" xfId="0" applyFont="1" applyFill="1" applyBorder="1"/>
    <xf numFmtId="0" fontId="3" fillId="2" borderId="39" xfId="0" applyFont="1" applyFill="1" applyBorder="1" applyAlignment="1">
      <alignment horizontal="center"/>
    </xf>
    <xf numFmtId="0" fontId="0" fillId="58" borderId="127" xfId="0" applyFill="1" applyBorder="1"/>
    <xf numFmtId="0" fontId="1" fillId="0" borderId="2" xfId="0" applyFont="1" applyBorder="1" applyAlignment="1">
      <alignment horizontal="center" vertical="center"/>
    </xf>
    <xf numFmtId="0" fontId="2" fillId="0" borderId="2" xfId="0" applyFont="1" applyBorder="1"/>
    <xf numFmtId="0" fontId="2" fillId="0" borderId="3" xfId="0" applyFont="1" applyBorder="1"/>
    <xf numFmtId="0" fontId="3" fillId="2" borderId="14" xfId="0" applyFont="1" applyFill="1" applyBorder="1" applyAlignment="1">
      <alignment horizontal="center" vertical="center" wrapText="1"/>
    </xf>
    <xf numFmtId="0" fontId="2" fillId="0" borderId="15" xfId="0" applyFont="1" applyBorder="1"/>
    <xf numFmtId="0" fontId="2" fillId="0" borderId="16" xfId="0" applyFont="1" applyBorder="1"/>
    <xf numFmtId="0" fontId="2" fillId="0" borderId="17" xfId="0" applyFont="1" applyBorder="1"/>
    <xf numFmtId="0" fontId="0" fillId="0" borderId="0" xfId="0"/>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4" fillId="0" borderId="0" xfId="0" applyFont="1" applyAlignment="1">
      <alignment horizontal="center" vertical="center"/>
    </xf>
    <xf numFmtId="0" fontId="0" fillId="58" borderId="131" xfId="0" applyFill="1" applyBorder="1" applyAlignment="1">
      <alignment horizontal="center" vertical="center" wrapText="1"/>
    </xf>
    <xf numFmtId="0" fontId="0" fillId="58" borderId="132" xfId="0" applyFill="1" applyBorder="1" applyAlignment="1">
      <alignment horizontal="center" vertical="center" wrapText="1"/>
    </xf>
    <xf numFmtId="0" fontId="0" fillId="58" borderId="133" xfId="0" applyFill="1" applyBorder="1" applyAlignment="1">
      <alignment horizontal="center" vertical="center" wrapText="1"/>
    </xf>
    <xf numFmtId="0" fontId="0" fillId="58" borderId="134" xfId="0" applyFill="1" applyBorder="1" applyAlignment="1">
      <alignment horizontal="center" vertical="center" wrapText="1"/>
    </xf>
    <xf numFmtId="0" fontId="0" fillId="58" borderId="135" xfId="0" applyFill="1" applyBorder="1" applyAlignment="1">
      <alignment horizontal="center" vertical="center" wrapText="1"/>
    </xf>
    <xf numFmtId="0" fontId="0" fillId="58" borderId="136" xfId="0" applyFill="1" applyBorder="1" applyAlignment="1">
      <alignment horizontal="center" vertical="center" wrapText="1"/>
    </xf>
    <xf numFmtId="0" fontId="0" fillId="58" borderId="131" xfId="0" applyFill="1" applyBorder="1" applyAlignment="1">
      <alignment horizontal="center" vertical="center"/>
    </xf>
    <xf numFmtId="0" fontId="0" fillId="58" borderId="132" xfId="0" applyFill="1" applyBorder="1" applyAlignment="1">
      <alignment horizontal="center" vertical="center"/>
    </xf>
    <xf numFmtId="0" fontId="0" fillId="58" borderId="133" xfId="0" applyFill="1" applyBorder="1" applyAlignment="1">
      <alignment horizontal="center" vertical="center"/>
    </xf>
    <xf numFmtId="0" fontId="0" fillId="58" borderId="127" xfId="0" applyFill="1" applyBorder="1" applyAlignment="1">
      <alignment horizontal="center" vertical="center"/>
    </xf>
    <xf numFmtId="0" fontId="0" fillId="58" borderId="0" xfId="0" applyFill="1" applyAlignment="1">
      <alignment horizontal="center" vertical="center"/>
    </xf>
    <xf numFmtId="0" fontId="0" fillId="58" borderId="137" xfId="0" applyFill="1" applyBorder="1" applyAlignment="1">
      <alignment horizontal="center" vertical="center"/>
    </xf>
    <xf numFmtId="0" fontId="0" fillId="58" borderId="127" xfId="0" applyFill="1" applyBorder="1" applyAlignment="1">
      <alignment horizontal="center" vertical="center" wrapText="1"/>
    </xf>
    <xf numFmtId="0" fontId="0" fillId="58" borderId="0" xfId="0" applyFill="1" applyAlignment="1">
      <alignment horizontal="center" vertical="center" wrapText="1"/>
    </xf>
    <xf numFmtId="0" fontId="0" fillId="58" borderId="137" xfId="0" applyFill="1" applyBorder="1" applyAlignment="1">
      <alignment horizontal="center" vertical="center" wrapText="1"/>
    </xf>
    <xf numFmtId="0" fontId="0" fillId="58" borderId="139" xfId="0" applyFill="1" applyBorder="1" applyAlignment="1">
      <alignment horizontal="center" vertical="center"/>
    </xf>
    <xf numFmtId="0" fontId="0" fillId="58" borderId="140" xfId="0" applyFill="1" applyBorder="1" applyAlignment="1">
      <alignment horizontal="center" vertical="center"/>
    </xf>
    <xf numFmtId="0" fontId="0" fillId="58" borderId="141" xfId="0" applyFill="1" applyBorder="1" applyAlignment="1">
      <alignment horizontal="center" vertical="center"/>
    </xf>
    <xf numFmtId="0" fontId="0" fillId="58" borderId="139" xfId="0" applyFill="1" applyBorder="1" applyAlignment="1">
      <alignment horizontal="center" vertical="center" wrapText="1"/>
    </xf>
    <xf numFmtId="0" fontId="0" fillId="58" borderId="140" xfId="0" applyFill="1" applyBorder="1" applyAlignment="1">
      <alignment horizontal="center" vertical="center" wrapText="1"/>
    </xf>
    <xf numFmtId="0" fontId="0" fillId="58" borderId="141" xfId="0" applyFill="1" applyBorder="1" applyAlignment="1">
      <alignment horizontal="center" vertical="center" wrapText="1"/>
    </xf>
    <xf numFmtId="0" fontId="3" fillId="2" borderId="31" xfId="0" applyFont="1" applyFill="1" applyBorder="1" applyAlignment="1">
      <alignment horizontal="center" vertical="center" wrapText="1"/>
    </xf>
    <xf numFmtId="0" fontId="2" fillId="0" borderId="32" xfId="0" applyFont="1" applyBorder="1"/>
    <xf numFmtId="0" fontId="2" fillId="0" borderId="33" xfId="0" applyFont="1" applyBorder="1"/>
    <xf numFmtId="0" fontId="2" fillId="0" borderId="28" xfId="0" applyFont="1" applyBorder="1"/>
    <xf numFmtId="0" fontId="2" fillId="0" borderId="29" xfId="0" applyFont="1" applyBorder="1"/>
    <xf numFmtId="0" fontId="2" fillId="0" borderId="30" xfId="0" applyFont="1" applyBorder="1"/>
    <xf numFmtId="0" fontId="1" fillId="0" borderId="26" xfId="0" applyFont="1" applyBorder="1" applyAlignment="1">
      <alignment horizontal="center" vertical="center"/>
    </xf>
    <xf numFmtId="0" fontId="5" fillId="0" borderId="17" xfId="0" applyFont="1" applyBorder="1" applyAlignment="1">
      <alignment horizontal="center" vertical="center" wrapText="1"/>
    </xf>
    <xf numFmtId="0" fontId="3" fillId="2" borderId="31" xfId="0" applyFont="1" applyFill="1" applyBorder="1" applyAlignment="1">
      <alignment horizontal="center" vertical="center"/>
    </xf>
    <xf numFmtId="0" fontId="3" fillId="2" borderId="44" xfId="0" applyFont="1" applyFill="1" applyBorder="1" applyAlignment="1">
      <alignment horizontal="center" vertical="center" wrapText="1"/>
    </xf>
    <xf numFmtId="0" fontId="2" fillId="0" borderId="51" xfId="0" applyFont="1" applyBorder="1"/>
    <xf numFmtId="0" fontId="3" fillId="2" borderId="54" xfId="0" applyFont="1" applyFill="1" applyBorder="1" applyAlignment="1">
      <alignment horizontal="left" vertical="center"/>
    </xf>
    <xf numFmtId="0" fontId="2" fillId="0" borderId="55" xfId="0" applyFont="1" applyBorder="1"/>
    <xf numFmtId="0" fontId="2" fillId="0" borderId="56" xfId="0" applyFont="1" applyBorder="1"/>
    <xf numFmtId="0" fontId="3" fillId="2" borderId="44" xfId="0" applyFont="1" applyFill="1" applyBorder="1" applyAlignment="1">
      <alignment horizontal="center" vertical="center"/>
    </xf>
    <xf numFmtId="0" fontId="1" fillId="0" borderId="14" xfId="0" applyFont="1" applyBorder="1" applyAlignment="1">
      <alignment horizontal="center" vertical="center"/>
    </xf>
    <xf numFmtId="0" fontId="6" fillId="0" borderId="14" xfId="0" applyFont="1" applyBorder="1" applyAlignment="1">
      <alignment horizontal="center" vertical="center" wrapText="1"/>
    </xf>
    <xf numFmtId="0" fontId="2" fillId="0" borderId="48" xfId="0" applyFont="1" applyBorder="1"/>
    <xf numFmtId="0" fontId="3" fillId="2" borderId="49" xfId="0" applyFont="1" applyFill="1" applyBorder="1" applyAlignment="1">
      <alignment horizontal="center" vertical="center"/>
    </xf>
    <xf numFmtId="0" fontId="2" fillId="0" borderId="50" xfId="0" applyFont="1" applyBorder="1"/>
    <xf numFmtId="0" fontId="14" fillId="3" borderId="58" xfId="0" applyFont="1" applyFill="1" applyBorder="1" applyAlignment="1">
      <alignment horizontal="center" vertical="center"/>
    </xf>
    <xf numFmtId="0" fontId="2" fillId="0" borderId="59" xfId="0" applyFont="1" applyBorder="1"/>
    <xf numFmtId="0" fontId="2" fillId="0" borderId="60" xfId="0" applyFont="1" applyBorder="1"/>
    <xf numFmtId="0" fontId="5" fillId="0" borderId="20" xfId="0" applyFont="1" applyBorder="1" applyAlignment="1">
      <alignment horizontal="center"/>
    </xf>
    <xf numFmtId="0" fontId="5" fillId="0" borderId="0" xfId="0" applyFont="1"/>
    <xf numFmtId="0" fontId="5" fillId="0" borderId="26" xfId="0" applyFont="1" applyBorder="1" applyAlignment="1">
      <alignment horizontal="center"/>
    </xf>
    <xf numFmtId="0" fontId="5" fillId="0" borderId="26" xfId="0" applyFont="1" applyBorder="1" applyAlignment="1">
      <alignment horizontal="center" vertical="center"/>
    </xf>
    <xf numFmtId="0" fontId="34" fillId="0" borderId="26" xfId="0" applyFont="1" applyBorder="1" applyAlignment="1">
      <alignment horizontal="center" vertical="center"/>
    </xf>
    <xf numFmtId="0" fontId="34" fillId="0" borderId="19" xfId="0" applyFont="1" applyBorder="1" applyAlignment="1">
      <alignment horizontal="center" vertical="center"/>
    </xf>
    <xf numFmtId="0" fontId="34" fillId="0" borderId="19" xfId="0" applyFont="1" applyBorder="1" applyAlignment="1">
      <alignment horizontal="center" vertical="center" wrapText="1"/>
    </xf>
    <xf numFmtId="0" fontId="32" fillId="0" borderId="26" xfId="0" applyFont="1" applyBorder="1" applyAlignment="1">
      <alignment horizontal="center" vertical="center"/>
    </xf>
    <xf numFmtId="0" fontId="3" fillId="0" borderId="19" xfId="0" applyFont="1" applyBorder="1" applyAlignment="1">
      <alignment horizontal="center"/>
    </xf>
    <xf numFmtId="0" fontId="3" fillId="0" borderId="17" xfId="0" applyFont="1" applyBorder="1" applyAlignment="1">
      <alignment horizontal="center"/>
    </xf>
    <xf numFmtId="0" fontId="4" fillId="0" borderId="26" xfId="0" applyFont="1" applyBorder="1" applyAlignment="1">
      <alignment horizontal="center"/>
    </xf>
    <xf numFmtId="0" fontId="3" fillId="0" borderId="14" xfId="0" applyFont="1" applyBorder="1" applyAlignment="1">
      <alignment horizontal="center"/>
    </xf>
    <xf numFmtId="0" fontId="0" fillId="0" borderId="124" xfId="0" applyBorder="1" applyAlignment="1">
      <alignment horizontal="left" indent="1"/>
    </xf>
    <xf numFmtId="0" fontId="0" fillId="0" borderId="125" xfId="0" applyBorder="1" applyAlignment="1">
      <alignment horizontal="left" indent="1"/>
    </xf>
    <xf numFmtId="0" fontId="0" fillId="0" borderId="126" xfId="0" applyBorder="1" applyAlignment="1">
      <alignment horizontal="left" indent="1"/>
    </xf>
    <xf numFmtId="0" fontId="0" fillId="58" borderId="124" xfId="0" applyFill="1" applyBorder="1" applyAlignment="1">
      <alignment horizontal="left" indent="1"/>
    </xf>
    <xf numFmtId="0" fontId="0" fillId="58" borderId="125" xfId="0" applyFill="1" applyBorder="1" applyAlignment="1">
      <alignment horizontal="left" indent="1"/>
    </xf>
    <xf numFmtId="0" fontId="0" fillId="58" borderId="126" xfId="0" applyFill="1" applyBorder="1" applyAlignment="1">
      <alignment horizontal="left" indent="1"/>
    </xf>
    <xf numFmtId="0" fontId="0" fillId="0" borderId="124" xfId="0" applyBorder="1" applyAlignment="1">
      <alignment horizontal="left" wrapText="1" indent="1"/>
    </xf>
    <xf numFmtId="0" fontId="3" fillId="0" borderId="14" xfId="0" applyFont="1" applyBorder="1" applyAlignment="1">
      <alignment horizontal="center" vertical="center" wrapText="1"/>
    </xf>
    <xf numFmtId="0" fontId="3" fillId="2" borderId="26" xfId="0" applyFont="1" applyFill="1" applyBorder="1" applyAlignment="1">
      <alignment horizontal="left" vertical="center" wrapText="1"/>
    </xf>
    <xf numFmtId="0" fontId="5" fillId="2" borderId="26" xfId="0" applyFont="1" applyFill="1" applyBorder="1" applyAlignment="1">
      <alignment horizontal="center"/>
    </xf>
    <xf numFmtId="0" fontId="3" fillId="2" borderId="84" xfId="0" applyFont="1" applyFill="1" applyBorder="1" applyAlignment="1">
      <alignment horizontal="left"/>
    </xf>
    <xf numFmtId="0" fontId="2" fillId="0" borderId="85" xfId="0" applyFont="1" applyBorder="1"/>
    <xf numFmtId="0" fontId="4" fillId="2" borderId="14" xfId="0" applyFont="1" applyFill="1" applyBorder="1" applyAlignment="1">
      <alignment horizontal="center" vertical="center" wrapText="1"/>
    </xf>
    <xf numFmtId="0" fontId="3" fillId="2" borderId="79" xfId="0" applyFont="1" applyFill="1" applyBorder="1" applyAlignment="1">
      <alignment horizontal="left"/>
    </xf>
    <xf numFmtId="0" fontId="2" fillId="0" borderId="80" xfId="0" applyFont="1" applyBorder="1"/>
    <xf numFmtId="0" fontId="3" fillId="2" borderId="87" xfId="0" applyFont="1" applyFill="1" applyBorder="1" applyAlignment="1">
      <alignment horizontal="left"/>
    </xf>
    <xf numFmtId="0" fontId="2" fillId="0" borderId="88" xfId="0" applyFont="1" applyBorder="1"/>
    <xf numFmtId="0" fontId="2" fillId="0" borderId="72" xfId="0" applyFont="1" applyBorder="1"/>
    <xf numFmtId="0" fontId="3" fillId="2" borderId="54" xfId="0" applyFont="1" applyFill="1" applyBorder="1" applyAlignment="1">
      <alignment horizontal="left"/>
    </xf>
    <xf numFmtId="0" fontId="2" fillId="0" borderId="82" xfId="0" applyFont="1" applyBorder="1"/>
    <xf numFmtId="0" fontId="3" fillId="2" borderId="78" xfId="0" applyFont="1" applyFill="1" applyBorder="1" applyAlignment="1">
      <alignment horizontal="left"/>
    </xf>
    <xf numFmtId="0" fontId="4" fillId="0" borderId="2" xfId="0" applyFont="1" applyBorder="1" applyAlignment="1">
      <alignment horizontal="center"/>
    </xf>
    <xf numFmtId="0" fontId="3" fillId="0" borderId="0" xfId="0" applyFont="1" applyAlignment="1">
      <alignment horizontal="left"/>
    </xf>
    <xf numFmtId="0" fontId="3" fillId="0" borderId="0" xfId="0" applyFont="1" applyAlignment="1">
      <alignment horizontal="left" wrapText="1"/>
    </xf>
    <xf numFmtId="0" fontId="3" fillId="0" borderId="0" xfId="0" quotePrefix="1" applyFont="1" applyAlignment="1">
      <alignment horizontal="left" vertical="center"/>
    </xf>
    <xf numFmtId="0" fontId="3" fillId="0" borderId="0" xfId="0" applyFont="1" applyAlignment="1">
      <alignment horizontal="left" vertical="center"/>
    </xf>
    <xf numFmtId="0" fontId="3" fillId="0" borderId="20" xfId="0" applyFont="1" applyBorder="1" applyAlignment="1">
      <alignment horizontal="left" vertical="center"/>
    </xf>
    <xf numFmtId="0" fontId="3" fillId="55" borderId="58" xfId="0" applyFont="1" applyFill="1" applyBorder="1" applyAlignment="1">
      <alignment horizontal="left"/>
    </xf>
    <xf numFmtId="0" fontId="2" fillId="0" borderId="116" xfId="0" applyFont="1" applyBorder="1"/>
    <xf numFmtId="0" fontId="3" fillId="13" borderId="58" xfId="0" applyFont="1" applyFill="1" applyBorder="1" applyAlignment="1">
      <alignment horizontal="left"/>
    </xf>
    <xf numFmtId="0" fontId="3" fillId="13" borderId="120" xfId="0" applyFont="1" applyFill="1" applyBorder="1" applyAlignment="1">
      <alignment horizontal="left"/>
    </xf>
    <xf numFmtId="0" fontId="2" fillId="0" borderId="121" xfId="0" applyFont="1" applyBorder="1"/>
    <xf numFmtId="0" fontId="2" fillId="0" borderId="122" xfId="0" applyFont="1" applyBorder="1"/>
    <xf numFmtId="0" fontId="3" fillId="53" borderId="58" xfId="0" applyFont="1" applyFill="1" applyBorder="1" applyAlignment="1">
      <alignment horizontal="left"/>
    </xf>
    <xf numFmtId="0" fontId="4" fillId="0" borderId="108" xfId="0" applyFont="1" applyBorder="1" applyAlignment="1">
      <alignment horizontal="center"/>
    </xf>
    <xf numFmtId="0" fontId="2" fillId="0" borderId="110" xfId="0" applyFont="1" applyBorder="1"/>
    <xf numFmtId="0" fontId="3" fillId="53" borderId="113" xfId="0" applyFont="1" applyFill="1" applyBorder="1" applyAlignment="1">
      <alignment horizontal="left"/>
    </xf>
    <xf numFmtId="0" fontId="2" fillId="0" borderId="114" xfId="0" applyFont="1" applyBorder="1"/>
    <xf numFmtId="0" fontId="2" fillId="0" borderId="115" xfId="0" applyFont="1" applyBorder="1"/>
    <xf numFmtId="0" fontId="16" fillId="0" borderId="0" xfId="0" applyFont="1" applyAlignment="1">
      <alignment horizontal="center" vertical="center"/>
    </xf>
    <xf numFmtId="0" fontId="34" fillId="0" borderId="0" xfId="0" applyFont="1" applyAlignment="1">
      <alignment horizontal="center"/>
    </xf>
    <xf numFmtId="0" fontId="38" fillId="0" borderId="0" xfId="0" applyFont="1" applyAlignment="1">
      <alignment horizontal="center"/>
    </xf>
    <xf numFmtId="0" fontId="3" fillId="0" borderId="0" xfId="0" applyFont="1" applyAlignment="1">
      <alignment horizontal="center"/>
    </xf>
    <xf numFmtId="0" fontId="40" fillId="0" borderId="0" xfId="0" applyFont="1" applyAlignment="1">
      <alignment horizontal="center"/>
    </xf>
    <xf numFmtId="0" fontId="42" fillId="0" borderId="0" xfId="0" applyFont="1" applyAlignment="1">
      <alignment horizontal="center" vertical="center" wrapText="1"/>
    </xf>
    <xf numFmtId="0" fontId="51" fillId="0" borderId="124" xfId="0" applyFont="1" applyBorder="1" applyAlignment="1">
      <alignment horizontal="center"/>
    </xf>
    <xf numFmtId="0" fontId="51" fillId="0" borderId="125" xfId="0" applyFont="1" applyBorder="1" applyAlignment="1">
      <alignment horizontal="center"/>
    </xf>
    <xf numFmtId="0" fontId="51" fillId="0" borderId="126" xfId="0" applyFont="1" applyBorder="1" applyAlignment="1">
      <alignment horizontal="center"/>
    </xf>
    <xf numFmtId="0" fontId="50" fillId="58" borderId="143" xfId="0" applyFont="1" applyFill="1" applyBorder="1" applyAlignment="1">
      <alignment horizontal="center"/>
    </xf>
    <xf numFmtId="0" fontId="50" fillId="58" borderId="144" xfId="0" applyFont="1" applyFill="1" applyBorder="1" applyAlignment="1">
      <alignment horizontal="center"/>
    </xf>
    <xf numFmtId="0" fontId="50" fillId="58" borderId="145" xfId="0" applyFont="1" applyFill="1" applyBorder="1" applyAlignment="1">
      <alignment horizontal="center"/>
    </xf>
    <xf numFmtId="0" fontId="0" fillId="58" borderId="127" xfId="0" applyFill="1" applyBorder="1" applyAlignment="1">
      <alignment horizontal="center"/>
    </xf>
    <xf numFmtId="0" fontId="0" fillId="58" borderId="146" xfId="0" applyFill="1" applyBorder="1" applyAlignment="1">
      <alignment horizontal="center"/>
    </xf>
    <xf numFmtId="0" fontId="0" fillId="58" borderId="137" xfId="0" applyFill="1" applyBorder="1" applyAlignment="1">
      <alignment horizontal="center"/>
    </xf>
    <xf numFmtId="0" fontId="0" fillId="58" borderId="127" xfId="0" applyFill="1" applyBorder="1" applyAlignment="1">
      <alignment horizontal="left" indent="1"/>
    </xf>
    <xf numFmtId="0" fontId="0" fillId="58" borderId="127" xfId="0" applyFill="1" applyBorder="1" applyAlignment="1">
      <alignment horizontal="left" indent="2"/>
    </xf>
    <xf numFmtId="0" fontId="0" fillId="58" borderId="146" xfId="0" applyFill="1" applyBorder="1" applyAlignment="1">
      <alignment horizontal="left" indent="2"/>
    </xf>
    <xf numFmtId="0" fontId="0" fillId="58" borderId="137" xfId="0" applyFill="1" applyBorder="1" applyAlignment="1">
      <alignment horizontal="left" indent="2"/>
    </xf>
    <xf numFmtId="0" fontId="0" fillId="58" borderId="138" xfId="0" applyFill="1" applyBorder="1" applyAlignment="1">
      <alignment horizontal="left" indent="1"/>
    </xf>
    <xf numFmtId="0" fontId="0" fillId="58" borderId="138" xfId="0" applyFill="1" applyBorder="1" applyAlignment="1">
      <alignment horizontal="left" indent="2"/>
    </xf>
    <xf numFmtId="0" fontId="0" fillId="58" borderId="147" xfId="0" applyFill="1" applyBorder="1" applyAlignment="1">
      <alignment horizontal="left" indent="2"/>
    </xf>
    <xf numFmtId="0" fontId="0" fillId="58" borderId="148" xfId="0" applyFill="1" applyBorder="1" applyAlignment="1">
      <alignment horizontal="left" indent="2"/>
    </xf>
    <xf numFmtId="0" fontId="50" fillId="58" borderId="149" xfId="0" applyFont="1" applyFill="1" applyBorder="1" applyAlignment="1">
      <alignment horizontal="center"/>
    </xf>
    <xf numFmtId="0" fontId="0" fillId="58" borderId="149" xfId="0" applyFill="1" applyBorder="1"/>
    <xf numFmtId="0" fontId="0" fillId="58" borderId="145" xfId="0" applyFill="1" applyBorder="1"/>
    <xf numFmtId="0" fontId="0" fillId="58" borderId="0" xfId="0" applyFill="1" applyAlignment="1">
      <alignment horizontal="center"/>
    </xf>
    <xf numFmtId="0" fontId="0" fillId="58" borderId="146" xfId="0" applyFill="1" applyBorder="1"/>
    <xf numFmtId="0" fontId="0" fillId="58" borderId="138" xfId="0" applyFill="1" applyBorder="1"/>
    <xf numFmtId="0" fontId="0" fillId="58" borderId="147" xfId="0" applyFill="1" applyBorder="1"/>
    <xf numFmtId="0" fontId="0" fillId="58" borderId="150" xfId="0" applyFill="1" applyBorder="1" applyAlignment="1">
      <alignment horizontal="center"/>
    </xf>
    <xf numFmtId="0" fontId="0" fillId="58" borderId="147" xfId="0" applyFill="1" applyBorder="1" applyAlignment="1">
      <alignment horizontal="center"/>
    </xf>
    <xf numFmtId="0" fontId="0" fillId="58" borderId="150" xfId="0" applyFill="1" applyBorder="1"/>
    <xf numFmtId="0" fontId="0" fillId="58" borderId="148" xfId="0"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19050</xdr:colOff>
      <xdr:row>1</xdr:row>
      <xdr:rowOff>19050</xdr:rowOff>
    </xdr:from>
    <xdr:ext cx="4629150" cy="5105400"/>
    <xdr:pic>
      <xdr:nvPicPr>
        <xdr:cNvPr id="2" name="image1.pn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pokemon-uranium.fandom.com/wiki/Anderind" TargetMode="External"/><Relationship Id="rId21" Type="http://schemas.openxmlformats.org/officeDocument/2006/relationships/hyperlink" Target="https://pokemon-uranium.fandom.com/wiki/Tofurang" TargetMode="External"/><Relationship Id="rId42" Type="http://schemas.openxmlformats.org/officeDocument/2006/relationships/hyperlink" Target="https://pokemon-uranium.fandom.com/wiki/Palij" TargetMode="External"/><Relationship Id="rId63" Type="http://schemas.openxmlformats.org/officeDocument/2006/relationships/hyperlink" Target="https://pokemon-uranium.fandom.com/wiki/Tubareel" TargetMode="External"/><Relationship Id="rId84" Type="http://schemas.openxmlformats.org/officeDocument/2006/relationships/hyperlink" Target="https://pokemon-uranium.fandom.com/wiki/Quetzoral" TargetMode="External"/><Relationship Id="rId138" Type="http://schemas.openxmlformats.org/officeDocument/2006/relationships/hyperlink" Target="https://pokemon-uranium.fandom.com/wiki/Geigeroach" TargetMode="External"/><Relationship Id="rId159" Type="http://schemas.openxmlformats.org/officeDocument/2006/relationships/hyperlink" Target="https://pokemon-uranium.fandom.com/wiki/Urayne" TargetMode="External"/><Relationship Id="rId107" Type="http://schemas.openxmlformats.org/officeDocument/2006/relationships/hyperlink" Target="https://pokemon-uranium.fandom.com/wiki/Gargryph" TargetMode="External"/><Relationship Id="rId11" Type="http://schemas.openxmlformats.org/officeDocument/2006/relationships/hyperlink" Target="https://pokemon-uranium.fandom.com/wiki/Splendifowl" TargetMode="External"/><Relationship Id="rId32" Type="http://schemas.openxmlformats.org/officeDocument/2006/relationships/hyperlink" Target="https://pokemon-uranium.fandom.com/wiki/Sponee" TargetMode="External"/><Relationship Id="rId53" Type="http://schemas.openxmlformats.org/officeDocument/2006/relationships/hyperlink" Target="https://pokemon-uranium.fandom.com/wiki/Lunapup" TargetMode="External"/><Relationship Id="rId74" Type="http://schemas.openxmlformats.org/officeDocument/2006/relationships/hyperlink" Target="https://pokemon-uranium.fandom.com/wiki/Paraudio" TargetMode="External"/><Relationship Id="rId128" Type="http://schemas.openxmlformats.org/officeDocument/2006/relationships/hyperlink" Target="https://pokemon-uranium.fandom.com/wiki/Navighast" TargetMode="External"/><Relationship Id="rId149" Type="http://schemas.openxmlformats.org/officeDocument/2006/relationships/hyperlink" Target="https://pokemon-uranium.fandom.com/wiki/Laissure" TargetMode="External"/><Relationship Id="rId5" Type="http://schemas.openxmlformats.org/officeDocument/2006/relationships/hyperlink" Target="https://pokemon-uranium.fandom.com/wiki/Eletux" TargetMode="External"/><Relationship Id="rId95" Type="http://schemas.openxmlformats.org/officeDocument/2006/relationships/hyperlink" Target="https://pokemon-uranium.fandom.com/wiki/Selkid" TargetMode="External"/><Relationship Id="rId160" Type="http://schemas.openxmlformats.org/officeDocument/2006/relationships/hyperlink" Target="https://pokemon-uranium.fandom.com/wiki/Urayne" TargetMode="External"/><Relationship Id="rId22" Type="http://schemas.openxmlformats.org/officeDocument/2006/relationships/hyperlink" Target="https://pokemon-uranium.fandom.com/wiki/Fortog" TargetMode="External"/><Relationship Id="rId43" Type="http://schemas.openxmlformats.org/officeDocument/2006/relationships/hyperlink" Target="https://pokemon-uranium.fandom.com/wiki/Pajay" TargetMode="External"/><Relationship Id="rId64" Type="http://schemas.openxmlformats.org/officeDocument/2006/relationships/hyperlink" Target="https://pokemon-uranium.fandom.com/wiki/Cassnail" TargetMode="External"/><Relationship Id="rId118" Type="http://schemas.openxmlformats.org/officeDocument/2006/relationships/hyperlink" Target="https://pokemon-uranium.fandom.com/wiki/Colarva" TargetMode="External"/><Relationship Id="rId139" Type="http://schemas.openxmlformats.org/officeDocument/2006/relationships/hyperlink" Target="https://pokemon-uranium.fandom.com/wiki/Minicorn" TargetMode="External"/><Relationship Id="rId85" Type="http://schemas.openxmlformats.org/officeDocument/2006/relationships/hyperlink" Target="https://pokemon-uranium.fandom.com/wiki/Coatlith" TargetMode="External"/><Relationship Id="rId150" Type="http://schemas.openxmlformats.org/officeDocument/2006/relationships/hyperlink" Target="https://pokemon-uranium.fandom.com/wiki/Volchik" TargetMode="External"/><Relationship Id="rId12" Type="http://schemas.openxmlformats.org/officeDocument/2006/relationships/hyperlink" Target="https://pokemon-uranium.fandom.com/wiki/Cubbug" TargetMode="External"/><Relationship Id="rId17" Type="http://schemas.openxmlformats.org/officeDocument/2006/relationships/hyperlink" Target="https://pokemon-uranium.fandom.com/wiki/Gararewl" TargetMode="External"/><Relationship Id="rId33" Type="http://schemas.openxmlformats.org/officeDocument/2006/relationships/hyperlink" Target="https://pokemon-uranium.fandom.com/wiki/Sponaree" TargetMode="External"/><Relationship Id="rId38" Type="http://schemas.openxmlformats.org/officeDocument/2006/relationships/hyperlink" Target="https://pokemon-uranium.fandom.com/wiki/Brainoar" TargetMode="External"/><Relationship Id="rId59" Type="http://schemas.openxmlformats.org/officeDocument/2006/relationships/hyperlink" Target="https://pokemon-uranium.fandom.com/wiki/Cocaran" TargetMode="External"/><Relationship Id="rId103" Type="http://schemas.openxmlformats.org/officeDocument/2006/relationships/hyperlink" Target="https://pokemon-uranium.fandom.com/wiki/Miasmedic" TargetMode="External"/><Relationship Id="rId108" Type="http://schemas.openxmlformats.org/officeDocument/2006/relationships/hyperlink" Target="https://pokemon-uranium.fandom.com/wiki/Masking" TargetMode="External"/><Relationship Id="rId124" Type="http://schemas.openxmlformats.org/officeDocument/2006/relationships/hyperlink" Target="https://pokemon-uranium.fandom.com/wiki/Krilvolver" TargetMode="External"/><Relationship Id="rId129" Type="http://schemas.openxmlformats.org/officeDocument/2006/relationships/hyperlink" Target="https://pokemon-uranium.fandom.com/wiki/Stenowatt" TargetMode="External"/><Relationship Id="rId54" Type="http://schemas.openxmlformats.org/officeDocument/2006/relationships/hyperlink" Target="https://pokemon-uranium.fandom.com/wiki/Herolune" TargetMode="External"/><Relationship Id="rId70" Type="http://schemas.openxmlformats.org/officeDocument/2006/relationships/hyperlink" Target="https://pokemon-uranium.fandom.com/wiki/Glaslug" TargetMode="External"/><Relationship Id="rId75" Type="http://schemas.openxmlformats.org/officeDocument/2006/relationships/hyperlink" Target="https://pokemon-uranium.fandom.com/wiki/Paraboom" TargetMode="External"/><Relationship Id="rId91" Type="http://schemas.openxmlformats.org/officeDocument/2006/relationships/hyperlink" Target="https://pokemon-uranium.fandom.com/wiki/Titanice" TargetMode="External"/><Relationship Id="rId96" Type="http://schemas.openxmlformats.org/officeDocument/2006/relationships/hyperlink" Target="https://pokemon-uranium.fandom.com/wiki/Syrentide" TargetMode="External"/><Relationship Id="rId140" Type="http://schemas.openxmlformats.org/officeDocument/2006/relationships/hyperlink" Target="https://pokemon-uranium.fandom.com/wiki/Kiricorn" TargetMode="External"/><Relationship Id="rId145" Type="http://schemas.openxmlformats.org/officeDocument/2006/relationships/hyperlink" Target="https://pokemon-uranium.fandom.com/wiki/Praseopunk" TargetMode="External"/><Relationship Id="rId161" Type="http://schemas.openxmlformats.org/officeDocument/2006/relationships/hyperlink" Target="https://pokemon-uranium.fandom.com/wiki/Leviathao" TargetMode="External"/><Relationship Id="rId166" Type="http://schemas.openxmlformats.org/officeDocument/2006/relationships/hyperlink" Target="https://pokemon-uranium.fandom.com/wiki/Mutios" TargetMode="External"/><Relationship Id="rId1" Type="http://schemas.openxmlformats.org/officeDocument/2006/relationships/hyperlink" Target="https://pokemon-uranium.fandom.com/wiki/Orchynx" TargetMode="External"/><Relationship Id="rId6" Type="http://schemas.openxmlformats.org/officeDocument/2006/relationships/hyperlink" Target="https://pokemon-uranium.fandom.com/wiki/Electruxo" TargetMode="External"/><Relationship Id="rId23" Type="http://schemas.openxmlformats.org/officeDocument/2006/relationships/hyperlink" Target="https://pokemon-uranium.fandom.com/wiki/Folerog" TargetMode="External"/><Relationship Id="rId28" Type="http://schemas.openxmlformats.org/officeDocument/2006/relationships/hyperlink" Target="https://pokemon-uranium.fandom.com/wiki/Owten" TargetMode="External"/><Relationship Id="rId49" Type="http://schemas.openxmlformats.org/officeDocument/2006/relationships/hyperlink" Target="https://pokemon-uranium.fandom.com/wiki/Baaschaf" TargetMode="External"/><Relationship Id="rId114" Type="http://schemas.openxmlformats.org/officeDocument/2006/relationships/hyperlink" Target="https://pokemon-uranium.fandom.com/wiki/Chainite" TargetMode="External"/><Relationship Id="rId119" Type="http://schemas.openxmlformats.org/officeDocument/2006/relationships/hyperlink" Target="https://pokemon-uranium.fandom.com/wiki/Frosulo" TargetMode="External"/><Relationship Id="rId44" Type="http://schemas.openxmlformats.org/officeDocument/2006/relationships/hyperlink" Target="https://pokemon-uranium.fandom.com/wiki/Jerbolta" TargetMode="External"/><Relationship Id="rId60" Type="http://schemas.openxmlformats.org/officeDocument/2006/relationships/hyperlink" Target="https://pokemon-uranium.fandom.com/wiki/Cararalm" TargetMode="External"/><Relationship Id="rId65" Type="http://schemas.openxmlformats.org/officeDocument/2006/relationships/hyperlink" Target="https://pokemon-uranium.fandom.com/wiki/Sableau" TargetMode="External"/><Relationship Id="rId81" Type="http://schemas.openxmlformats.org/officeDocument/2006/relationships/hyperlink" Target="https://pokemon-uranium.fandom.com/wiki/Unymph" TargetMode="External"/><Relationship Id="rId86" Type="http://schemas.openxmlformats.org/officeDocument/2006/relationships/hyperlink" Target="https://pokemon-uranium.fandom.com/wiki/Tracton" TargetMode="External"/><Relationship Id="rId130" Type="http://schemas.openxmlformats.org/officeDocument/2006/relationships/hyperlink" Target="https://pokemon-uranium.fandom.com/wiki/Jungore" TargetMode="External"/><Relationship Id="rId135" Type="http://schemas.openxmlformats.org/officeDocument/2006/relationships/hyperlink" Target="https://pokemon-uranium.fandom.com/wiki/Xenogen" TargetMode="External"/><Relationship Id="rId151" Type="http://schemas.openxmlformats.org/officeDocument/2006/relationships/hyperlink" Target="https://pokemon-uranium.fandom.com/wiki/Voltasu" TargetMode="External"/><Relationship Id="rId156" Type="http://schemas.openxmlformats.org/officeDocument/2006/relationships/hyperlink" Target="https://pokemon-uranium.fandom.com/wiki/Garlikid" TargetMode="External"/><Relationship Id="rId13" Type="http://schemas.openxmlformats.org/officeDocument/2006/relationships/hyperlink" Target="https://pokemon-uranium.fandom.com/wiki/Cubblfly" TargetMode="External"/><Relationship Id="rId18" Type="http://schemas.openxmlformats.org/officeDocument/2006/relationships/hyperlink" Target="https://pokemon-uranium.fandom.com/wiki/Grozard" TargetMode="External"/><Relationship Id="rId39" Type="http://schemas.openxmlformats.org/officeDocument/2006/relationships/hyperlink" Target="https://pokemon-uranium.fandom.com/wiki/Tancoon" TargetMode="External"/><Relationship Id="rId109" Type="http://schemas.openxmlformats.org/officeDocument/2006/relationships/hyperlink" Target="https://pokemon-uranium.fandom.com/wiki/Dramsama" TargetMode="External"/><Relationship Id="rId34" Type="http://schemas.openxmlformats.org/officeDocument/2006/relationships/hyperlink" Target="https://pokemon-uranium.fandom.com/wiki/Tricwe" TargetMode="External"/><Relationship Id="rId50" Type="http://schemas.openxmlformats.org/officeDocument/2006/relationships/hyperlink" Target="https://pokemon-uranium.fandom.com/wiki/Baariette" TargetMode="External"/><Relationship Id="rId55" Type="http://schemas.openxmlformats.org/officeDocument/2006/relationships/hyperlink" Target="https://pokemon-uranium.fandom.com/wiki/Minyan" TargetMode="External"/><Relationship Id="rId76" Type="http://schemas.openxmlformats.org/officeDocument/2006/relationships/hyperlink" Target="https://pokemon-uranium.fandom.com/wiki/Flager" TargetMode="External"/><Relationship Id="rId97" Type="http://schemas.openxmlformats.org/officeDocument/2006/relationships/hyperlink" Target="https://pokemon-uranium.fandom.com/wiki/Jackdeary" TargetMode="External"/><Relationship Id="rId104" Type="http://schemas.openxmlformats.org/officeDocument/2006/relationships/hyperlink" Target="https://pokemon-uranium.fandom.com/wiki/Nucleon" TargetMode="External"/><Relationship Id="rId120" Type="http://schemas.openxmlformats.org/officeDocument/2006/relationships/hyperlink" Target="https://pokemon-uranium.fandom.com/wiki/Frosthra" TargetMode="External"/><Relationship Id="rId125" Type="http://schemas.openxmlformats.org/officeDocument/2006/relationships/hyperlink" Target="https://pokemon-uranium.fandom.com/wiki/Lavent" TargetMode="External"/><Relationship Id="rId141" Type="http://schemas.openxmlformats.org/officeDocument/2006/relationships/hyperlink" Target="https://pokemon-uranium.fandom.com/wiki/Oblivicorn" TargetMode="External"/><Relationship Id="rId146" Type="http://schemas.openxmlformats.org/officeDocument/2006/relationships/hyperlink" Target="https://pokemon-uranium.fandom.com/wiki/Neopunk" TargetMode="External"/><Relationship Id="rId7" Type="http://schemas.openxmlformats.org/officeDocument/2006/relationships/hyperlink" Target="https://pokemon-uranium.fandom.com/wiki/Chyinmunk" TargetMode="External"/><Relationship Id="rId71" Type="http://schemas.openxmlformats.org/officeDocument/2006/relationships/hyperlink" Target="https://pokemon-uranium.fandom.com/wiki/Glavinug" TargetMode="External"/><Relationship Id="rId92" Type="http://schemas.openxmlformats.org/officeDocument/2006/relationships/hyperlink" Target="https://pokemon-uranium.fandom.com/wiki/Frynai" TargetMode="External"/><Relationship Id="rId162" Type="http://schemas.openxmlformats.org/officeDocument/2006/relationships/hyperlink" Target="https://pokemon-uranium.fandom.com/wiki/Baitatao" TargetMode="External"/><Relationship Id="rId2" Type="http://schemas.openxmlformats.org/officeDocument/2006/relationships/hyperlink" Target="https://pokemon-uranium.fandom.com/wiki/Metalynx" TargetMode="External"/><Relationship Id="rId29" Type="http://schemas.openxmlformats.org/officeDocument/2006/relationships/hyperlink" Target="https://pokemon-uranium.fandom.com/wiki/Eshouten" TargetMode="External"/><Relationship Id="rId24" Type="http://schemas.openxmlformats.org/officeDocument/2006/relationships/hyperlink" Target="https://pokemon-uranium.fandom.com/wiki/Blubelrog" TargetMode="External"/><Relationship Id="rId40" Type="http://schemas.openxmlformats.org/officeDocument/2006/relationships/hyperlink" Target="https://pokemon-uranium.fandom.com/wiki/Tanscure" TargetMode="External"/><Relationship Id="rId45" Type="http://schemas.openxmlformats.org/officeDocument/2006/relationships/hyperlink" Target="https://pokemon-uranium.fandom.com/wiki/Comite" TargetMode="External"/><Relationship Id="rId66" Type="http://schemas.openxmlformats.org/officeDocument/2006/relationships/hyperlink" Target="https://pokemon-uranium.fandom.com/wiki/Escartress" TargetMode="External"/><Relationship Id="rId87" Type="http://schemas.openxmlformats.org/officeDocument/2006/relationships/hyperlink" Target="https://pokemon-uranium.fandom.com/wiki/Snopach" TargetMode="External"/><Relationship Id="rId110" Type="http://schemas.openxmlformats.org/officeDocument/2006/relationships/hyperlink" Target="https://pokemon-uranium.fandom.com/wiki/Antarki" TargetMode="External"/><Relationship Id="rId115" Type="http://schemas.openxmlformats.org/officeDocument/2006/relationships/hyperlink" Target="https://pokemon-uranium.fandom.com/wiki/Pufluff" TargetMode="External"/><Relationship Id="rId131" Type="http://schemas.openxmlformats.org/officeDocument/2006/relationships/hyperlink" Target="https://pokemon-uranium.fandom.com/wiki/Majungold" TargetMode="External"/><Relationship Id="rId136" Type="http://schemas.openxmlformats.org/officeDocument/2006/relationships/hyperlink" Target="https://pokemon-uranium.fandom.com/wiki/Xenoqueen" TargetMode="External"/><Relationship Id="rId157" Type="http://schemas.openxmlformats.org/officeDocument/2006/relationships/hyperlink" Target="https://pokemon-uranium.fandom.com/wiki/Lanthan" TargetMode="External"/><Relationship Id="rId61" Type="http://schemas.openxmlformats.org/officeDocument/2006/relationships/hyperlink" Target="https://pokemon-uranium.fandom.com/wiki/Cocancer" TargetMode="External"/><Relationship Id="rId82" Type="http://schemas.openxmlformats.org/officeDocument/2006/relationships/hyperlink" Target="https://pokemon-uranium.fandom.com/wiki/Harptera" TargetMode="External"/><Relationship Id="rId152" Type="http://schemas.openxmlformats.org/officeDocument/2006/relationships/hyperlink" Target="https://pokemon-uranium.fandom.com/wiki/Yatagaryu" TargetMode="External"/><Relationship Id="rId19" Type="http://schemas.openxmlformats.org/officeDocument/2006/relationships/hyperlink" Target="https://pokemon-uranium.fandom.com/wiki/Terlard" TargetMode="External"/><Relationship Id="rId14" Type="http://schemas.openxmlformats.org/officeDocument/2006/relationships/hyperlink" Target="https://pokemon-uranium.fandom.com/wiki/Nimflora" TargetMode="External"/><Relationship Id="rId30" Type="http://schemas.openxmlformats.org/officeDocument/2006/relationships/hyperlink" Target="https://pokemon-uranium.fandom.com/wiki/Smore" TargetMode="External"/><Relationship Id="rId35" Type="http://schemas.openxmlformats.org/officeDocument/2006/relationships/hyperlink" Target="https://pokemon-uranium.fandom.com/wiki/Harylect" TargetMode="External"/><Relationship Id="rId56" Type="http://schemas.openxmlformats.org/officeDocument/2006/relationships/hyperlink" Target="https://pokemon-uranium.fandom.com/wiki/Vilucard" TargetMode="External"/><Relationship Id="rId77" Type="http://schemas.openxmlformats.org/officeDocument/2006/relationships/hyperlink" Target="https://pokemon-uranium.fandom.com/wiki/Inflagetah" TargetMode="External"/><Relationship Id="rId100" Type="http://schemas.openxmlformats.org/officeDocument/2006/relationships/hyperlink" Target="https://pokemon-uranium.fandom.com/wiki/Corsoreef" TargetMode="External"/><Relationship Id="rId105" Type="http://schemas.openxmlformats.org/officeDocument/2006/relationships/hyperlink" Target="https://pokemon-uranium.fandom.com/wiki/Ratsy" TargetMode="External"/><Relationship Id="rId126" Type="http://schemas.openxmlformats.org/officeDocument/2006/relationships/hyperlink" Target="https://pokemon-uranium.fandom.com/wiki/Swabone" TargetMode="External"/><Relationship Id="rId147" Type="http://schemas.openxmlformats.org/officeDocument/2006/relationships/hyperlink" Target="https://pokemon-uranium.fandom.com/wiki/Sheebit" TargetMode="External"/><Relationship Id="rId8" Type="http://schemas.openxmlformats.org/officeDocument/2006/relationships/hyperlink" Target="https://pokemon-uranium.fandom.com/wiki/Kinetmunk" TargetMode="External"/><Relationship Id="rId51" Type="http://schemas.openxmlformats.org/officeDocument/2006/relationships/hyperlink" Target="https://pokemon-uranium.fandom.com/wiki/Costraw" TargetMode="External"/><Relationship Id="rId72" Type="http://schemas.openxmlformats.org/officeDocument/2006/relationships/hyperlink" Target="https://pokemon-uranium.fandom.com/wiki/S51" TargetMode="External"/><Relationship Id="rId93" Type="http://schemas.openxmlformats.org/officeDocument/2006/relationships/hyperlink" Target="https://pokemon-uranium.fandom.com/wiki/Saidine" TargetMode="External"/><Relationship Id="rId98" Type="http://schemas.openxmlformats.org/officeDocument/2006/relationships/hyperlink" Target="https://pokemon-uranium.fandom.com/wiki/Winotinger" TargetMode="External"/><Relationship Id="rId121" Type="http://schemas.openxmlformats.org/officeDocument/2006/relationships/hyperlink" Target="https://pokemon-uranium.fandom.com/wiki/Fafurr" TargetMode="External"/><Relationship Id="rId142" Type="http://schemas.openxmlformats.org/officeDocument/2006/relationships/hyperlink" Target="https://pokemon-uranium.fandom.com/wiki/Luxi" TargetMode="External"/><Relationship Id="rId163" Type="http://schemas.openxmlformats.org/officeDocument/2006/relationships/hyperlink" Target="https://pokemon-uranium.fandom.com/wiki/Krakanao" TargetMode="External"/><Relationship Id="rId3" Type="http://schemas.openxmlformats.org/officeDocument/2006/relationships/hyperlink" Target="https://pokemon-uranium.fandom.com/wiki/Raptorch" TargetMode="External"/><Relationship Id="rId25" Type="http://schemas.openxmlformats.org/officeDocument/2006/relationships/hyperlink" Target="https://pokemon-uranium.fandom.com/wiki/Feleng" TargetMode="External"/><Relationship Id="rId46" Type="http://schemas.openxmlformats.org/officeDocument/2006/relationships/hyperlink" Target="https://pokemon-uranium.fandom.com/wiki/Cometeor" TargetMode="External"/><Relationship Id="rId67" Type="http://schemas.openxmlformats.org/officeDocument/2006/relationships/hyperlink" Target="https://pokemon-uranium.fandom.com/wiki/Nupin" TargetMode="External"/><Relationship Id="rId116" Type="http://schemas.openxmlformats.org/officeDocument/2006/relationships/hyperlink" Target="https://pokemon-uranium.fandom.com/wiki/Alpico" TargetMode="External"/><Relationship Id="rId137" Type="http://schemas.openxmlformats.org/officeDocument/2006/relationships/hyperlink" Target="https://pokemon-uranium.fandom.com/wiki/Hazma" TargetMode="External"/><Relationship Id="rId158" Type="http://schemas.openxmlformats.org/officeDocument/2006/relationships/hyperlink" Target="https://pokemon-uranium.fandom.com/wiki/Actan" TargetMode="External"/><Relationship Id="rId20" Type="http://schemas.openxmlformats.org/officeDocument/2006/relationships/hyperlink" Target="https://pokemon-uranium.fandom.com/wiki/Tonemy" TargetMode="External"/><Relationship Id="rId41" Type="http://schemas.openxmlformats.org/officeDocument/2006/relationships/hyperlink" Target="https://pokemon-uranium.fandom.com/wiki/Pahar" TargetMode="External"/><Relationship Id="rId62" Type="http://schemas.openxmlformats.org/officeDocument/2006/relationships/hyperlink" Target="https://pokemon-uranium.fandom.com/wiki/Tubjaw" TargetMode="External"/><Relationship Id="rId83" Type="http://schemas.openxmlformats.org/officeDocument/2006/relationships/hyperlink" Target="https://pokemon-uranium.fandom.com/wiki/Chicoatl" TargetMode="External"/><Relationship Id="rId88" Type="http://schemas.openxmlformats.org/officeDocument/2006/relationships/hyperlink" Target="https://pokemon-uranium.fandom.com/wiki/Dermafrost" TargetMode="External"/><Relationship Id="rId111" Type="http://schemas.openxmlformats.org/officeDocument/2006/relationships/hyperlink" Target="https://pokemon-uranium.fandom.com/wiki/Chupacho" TargetMode="External"/><Relationship Id="rId132" Type="http://schemas.openxmlformats.org/officeDocument/2006/relationships/hyperlink" Target="https://pokemon-uranium.fandom.com/wiki/Hagoop" TargetMode="External"/><Relationship Id="rId153" Type="http://schemas.openxmlformats.org/officeDocument/2006/relationships/hyperlink" Target="https://pokemon-uranium.fandom.com/wiki/Devimp" TargetMode="External"/><Relationship Id="rId15" Type="http://schemas.openxmlformats.org/officeDocument/2006/relationships/hyperlink" Target="https://pokemon-uranium.fandom.com/wiki/Barewl" TargetMode="External"/><Relationship Id="rId36" Type="http://schemas.openxmlformats.org/officeDocument/2006/relationships/hyperlink" Target="https://pokemon-uranium.fandom.com/wiki/Seikamater" TargetMode="External"/><Relationship Id="rId57" Type="http://schemas.openxmlformats.org/officeDocument/2006/relationships/hyperlink" Target="https://pokemon-uranium.fandom.com/wiki/Modrille" TargetMode="External"/><Relationship Id="rId106" Type="http://schemas.openxmlformats.org/officeDocument/2006/relationships/hyperlink" Target="https://pokemon-uranium.fandom.com/wiki/Raffiti" TargetMode="External"/><Relationship Id="rId127" Type="http://schemas.openxmlformats.org/officeDocument/2006/relationships/hyperlink" Target="https://pokemon-uranium.fandom.com/wiki/Skelerogue" TargetMode="External"/><Relationship Id="rId10" Type="http://schemas.openxmlformats.org/officeDocument/2006/relationships/hyperlink" Target="https://pokemon-uranium.fandom.com/wiki/Aveden" TargetMode="External"/><Relationship Id="rId31" Type="http://schemas.openxmlformats.org/officeDocument/2006/relationships/hyperlink" Target="https://pokemon-uranium.fandom.com/wiki/Firoke" TargetMode="External"/><Relationship Id="rId52" Type="http://schemas.openxmlformats.org/officeDocument/2006/relationships/hyperlink" Target="https://pokemon-uranium.fandom.com/wiki/Trawpint" TargetMode="External"/><Relationship Id="rId73" Type="http://schemas.openxmlformats.org/officeDocument/2006/relationships/hyperlink" Target="https://pokemon-uranium.fandom.com/wiki/S51-A" TargetMode="External"/><Relationship Id="rId78" Type="http://schemas.openxmlformats.org/officeDocument/2006/relationships/hyperlink" Target="https://pokemon-uranium.fandom.com/wiki/Chimical" TargetMode="External"/><Relationship Id="rId94" Type="http://schemas.openxmlformats.org/officeDocument/2006/relationships/hyperlink" Target="https://pokemon-uranium.fandom.com/wiki/Daikatuna" TargetMode="External"/><Relationship Id="rId99" Type="http://schemas.openxmlformats.org/officeDocument/2006/relationships/hyperlink" Target="https://pokemon-uranium.fandom.com/wiki/Duplicat" TargetMode="External"/><Relationship Id="rId101" Type="http://schemas.openxmlformats.org/officeDocument/2006/relationships/hyperlink" Target="https://pokemon-uranium.fandom.com/wiki/Empirilla" TargetMode="External"/><Relationship Id="rId122" Type="http://schemas.openxmlformats.org/officeDocument/2006/relationships/hyperlink" Target="https://pokemon-uranium.fandom.com/wiki/Fafninter" TargetMode="External"/><Relationship Id="rId143" Type="http://schemas.openxmlformats.org/officeDocument/2006/relationships/hyperlink" Target="https://pokemon-uranium.fandom.com/wiki/Luxor" TargetMode="External"/><Relationship Id="rId148" Type="http://schemas.openxmlformats.org/officeDocument/2006/relationships/hyperlink" Target="https://pokemon-uranium.fandom.com/wiki/Terrabbit" TargetMode="External"/><Relationship Id="rId164" Type="http://schemas.openxmlformats.org/officeDocument/2006/relationships/hyperlink" Target="https://pokemon-uranium.fandom.com/wiki/Zephy" TargetMode="External"/><Relationship Id="rId4" Type="http://schemas.openxmlformats.org/officeDocument/2006/relationships/hyperlink" Target="https://pokemon-uranium.fandom.com/wiki/Archilles" TargetMode="External"/><Relationship Id="rId9" Type="http://schemas.openxmlformats.org/officeDocument/2006/relationships/hyperlink" Target="https://pokemon-uranium.fandom.com/wiki/Birbie" TargetMode="External"/><Relationship Id="rId26" Type="http://schemas.openxmlformats.org/officeDocument/2006/relationships/hyperlink" Target="https://pokemon-uranium.fandom.com/wiki/Felunge" TargetMode="External"/><Relationship Id="rId47" Type="http://schemas.openxmlformats.org/officeDocument/2006/relationships/hyperlink" Target="https://pokemon-uranium.fandom.com/wiki/Astronite" TargetMode="External"/><Relationship Id="rId68" Type="http://schemas.openxmlformats.org/officeDocument/2006/relationships/hyperlink" Target="https://pokemon-uranium.fandom.com/wiki/Gellin" TargetMode="External"/><Relationship Id="rId89" Type="http://schemas.openxmlformats.org/officeDocument/2006/relationships/hyperlink" Target="https://pokemon-uranium.fandom.com/wiki/Slothohm" TargetMode="External"/><Relationship Id="rId112" Type="http://schemas.openxmlformats.org/officeDocument/2006/relationships/hyperlink" Target="https://pokemon-uranium.fandom.com/wiki/Luchabra" TargetMode="External"/><Relationship Id="rId133" Type="http://schemas.openxmlformats.org/officeDocument/2006/relationships/hyperlink" Target="https://pokemon-uranium.fandom.com/wiki/Haagross" TargetMode="External"/><Relationship Id="rId154" Type="http://schemas.openxmlformats.org/officeDocument/2006/relationships/hyperlink" Target="https://pokemon-uranium.fandom.com/wiki/Fallengel" TargetMode="External"/><Relationship Id="rId16" Type="http://schemas.openxmlformats.org/officeDocument/2006/relationships/hyperlink" Target="https://pokemon-uranium.fandom.com/wiki/Dearewl" TargetMode="External"/><Relationship Id="rId37" Type="http://schemas.openxmlformats.org/officeDocument/2006/relationships/hyperlink" Target="https://pokemon-uranium.fandom.com/wiki/Brailip" TargetMode="External"/><Relationship Id="rId58" Type="http://schemas.openxmlformats.org/officeDocument/2006/relationships/hyperlink" Target="https://pokemon-uranium.fandom.com/wiki/Drilgann" TargetMode="External"/><Relationship Id="rId79" Type="http://schemas.openxmlformats.org/officeDocument/2006/relationships/hyperlink" Target="https://pokemon-uranium.fandom.com/wiki/Chimaconda" TargetMode="External"/><Relationship Id="rId102" Type="http://schemas.openxmlformats.org/officeDocument/2006/relationships/hyperlink" Target="https://pokemon-uranium.fandom.com/wiki/Dunseraph" TargetMode="External"/><Relationship Id="rId123" Type="http://schemas.openxmlformats.org/officeDocument/2006/relationships/hyperlink" Target="https://pokemon-uranium.fandom.com/wiki/Shrimputy" TargetMode="External"/><Relationship Id="rId144" Type="http://schemas.openxmlformats.org/officeDocument/2006/relationships/hyperlink" Target="https://pokemon-uranium.fandom.com/wiki/Luxelong" TargetMode="External"/><Relationship Id="rId90" Type="http://schemas.openxmlformats.org/officeDocument/2006/relationships/hyperlink" Target="https://pokemon-uranium.fandom.com/wiki/Theriamp" TargetMode="External"/><Relationship Id="rId165" Type="http://schemas.openxmlformats.org/officeDocument/2006/relationships/hyperlink" Target="https://pokemon-uranium.fandom.com/wiki/Aotius" TargetMode="External"/><Relationship Id="rId27" Type="http://schemas.openxmlformats.org/officeDocument/2006/relationships/hyperlink" Target="https://pokemon-uranium.fandom.com/wiki/Feliger" TargetMode="External"/><Relationship Id="rId48" Type="http://schemas.openxmlformats.org/officeDocument/2006/relationships/hyperlink" Target="https://pokemon-uranium.fandom.com/wiki/Baashaun" TargetMode="External"/><Relationship Id="rId69" Type="http://schemas.openxmlformats.org/officeDocument/2006/relationships/hyperlink" Target="https://pokemon-uranium.fandom.com/wiki/Barand" TargetMode="External"/><Relationship Id="rId113" Type="http://schemas.openxmlformats.org/officeDocument/2006/relationships/hyperlink" Target="https://pokemon-uranium.fandom.com/wiki/Linkite" TargetMode="External"/><Relationship Id="rId134" Type="http://schemas.openxmlformats.org/officeDocument/2006/relationships/hyperlink" Target="https://pokemon-uranium.fandom.com/wiki/Xenomite" TargetMode="External"/><Relationship Id="rId80" Type="http://schemas.openxmlformats.org/officeDocument/2006/relationships/hyperlink" Target="https://pokemon-uranium.fandom.com/wiki/Tikiki" TargetMode="External"/><Relationship Id="rId155" Type="http://schemas.openxmlformats.org/officeDocument/2006/relationships/hyperlink" Target="https://pokemon-uranium.fandom.com/wiki/Beliadd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opLeftCell="A74" workbookViewId="0">
      <selection activeCell="C83" sqref="C83"/>
    </sheetView>
  </sheetViews>
  <sheetFormatPr baseColWidth="10" defaultColWidth="14.42578125" defaultRowHeight="15" customHeight="1"/>
  <cols>
    <col min="1" max="1" width="21.140625" customWidth="1"/>
    <col min="2" max="26" width="11.5703125" customWidth="1"/>
  </cols>
  <sheetData>
    <row r="1" spans="1:12" ht="52.5" customHeight="1">
      <c r="A1" s="1" t="s">
        <v>0</v>
      </c>
      <c r="B1" s="385" t="s">
        <v>1</v>
      </c>
      <c r="C1" s="386"/>
      <c r="D1" s="386"/>
      <c r="E1" s="386"/>
      <c r="F1" s="386"/>
      <c r="G1" s="386"/>
      <c r="H1" s="387"/>
      <c r="I1" s="385" t="s">
        <v>2</v>
      </c>
      <c r="J1" s="386"/>
      <c r="K1" s="386"/>
      <c r="L1" s="387"/>
    </row>
    <row r="2" spans="1:12" ht="35.25" customHeight="1">
      <c r="A2" s="2" t="s">
        <v>3</v>
      </c>
      <c r="B2" s="3" t="s">
        <v>4</v>
      </c>
      <c r="C2" s="4"/>
      <c r="D2" s="5"/>
      <c r="E2" s="5"/>
      <c r="F2" s="5"/>
      <c r="G2" s="5"/>
      <c r="H2" s="6"/>
      <c r="I2" s="7"/>
      <c r="J2" s="5"/>
      <c r="K2" s="5"/>
      <c r="L2" s="6"/>
    </row>
    <row r="3" spans="1:12" ht="35.25" customHeight="1">
      <c r="A3" s="8" t="s">
        <v>5</v>
      </c>
      <c r="B3" s="9" t="s">
        <v>6</v>
      </c>
      <c r="C3" s="10"/>
      <c r="D3" s="11"/>
      <c r="E3" s="11"/>
      <c r="F3" s="11"/>
      <c r="G3" s="11"/>
      <c r="H3" s="12"/>
      <c r="I3" s="13"/>
      <c r="J3" s="14"/>
      <c r="K3" s="14"/>
      <c r="L3" s="15"/>
    </row>
    <row r="4" spans="1:12" ht="35.25" customHeight="1">
      <c r="A4" s="8" t="s">
        <v>7</v>
      </c>
      <c r="B4" s="16" t="s">
        <v>8</v>
      </c>
      <c r="C4" s="14"/>
      <c r="D4" s="14"/>
      <c r="E4" s="14"/>
      <c r="F4" s="14"/>
      <c r="G4" s="14"/>
      <c r="H4" s="15"/>
      <c r="I4" s="13"/>
      <c r="J4" s="14"/>
      <c r="K4" s="14"/>
      <c r="L4" s="15"/>
    </row>
    <row r="5" spans="1:12" ht="35.25" customHeight="1">
      <c r="A5" s="8" t="s">
        <v>9</v>
      </c>
      <c r="B5" s="9" t="s">
        <v>10</v>
      </c>
      <c r="C5" s="11"/>
      <c r="D5" s="11"/>
      <c r="E5" s="11"/>
      <c r="F5" s="11"/>
      <c r="G5" s="11"/>
      <c r="H5" s="12"/>
      <c r="I5" s="13"/>
      <c r="J5" s="14"/>
      <c r="K5" s="14"/>
      <c r="L5" s="15"/>
    </row>
    <row r="6" spans="1:12" ht="35.25" customHeight="1">
      <c r="A6" s="8" t="s">
        <v>11</v>
      </c>
      <c r="B6" s="16" t="s">
        <v>12</v>
      </c>
      <c r="C6" s="14"/>
      <c r="D6" s="14"/>
      <c r="E6" s="14"/>
      <c r="F6" s="14"/>
      <c r="G6" s="14"/>
      <c r="H6" s="15"/>
      <c r="I6" s="388" t="s">
        <v>13</v>
      </c>
      <c r="J6" s="389"/>
      <c r="K6" s="389"/>
      <c r="L6" s="390"/>
    </row>
    <row r="7" spans="1:12" ht="35.25" customHeight="1">
      <c r="A7" s="8" t="s">
        <v>14</v>
      </c>
      <c r="B7" s="9" t="s">
        <v>15</v>
      </c>
      <c r="C7" s="11"/>
      <c r="D7" s="11"/>
      <c r="E7" s="11"/>
      <c r="F7" s="11"/>
      <c r="G7" s="11"/>
      <c r="H7" s="12"/>
      <c r="I7" s="391"/>
      <c r="J7" s="392"/>
      <c r="K7" s="392"/>
      <c r="L7" s="393"/>
    </row>
    <row r="8" spans="1:12" ht="35.25" customHeight="1">
      <c r="A8" s="8" t="s">
        <v>16</v>
      </c>
      <c r="B8" s="16" t="s">
        <v>17</v>
      </c>
      <c r="C8" s="14"/>
      <c r="D8" s="14"/>
      <c r="E8" s="14"/>
      <c r="F8" s="14"/>
      <c r="G8" s="14"/>
      <c r="H8" s="15"/>
      <c r="I8" s="391"/>
      <c r="J8" s="392"/>
      <c r="K8" s="392"/>
      <c r="L8" s="393"/>
    </row>
    <row r="9" spans="1:12" ht="35.25" customHeight="1">
      <c r="A9" s="8" t="s">
        <v>18</v>
      </c>
      <c r="B9" s="9" t="s">
        <v>19</v>
      </c>
      <c r="C9" s="11"/>
      <c r="D9" s="11"/>
      <c r="E9" s="11"/>
      <c r="F9" s="11"/>
      <c r="G9" s="11"/>
      <c r="H9" s="12"/>
      <c r="I9" s="391"/>
      <c r="J9" s="392"/>
      <c r="K9" s="392"/>
      <c r="L9" s="393"/>
    </row>
    <row r="10" spans="1:12" ht="35.25" customHeight="1">
      <c r="A10" s="8" t="s">
        <v>20</v>
      </c>
      <c r="B10" s="16" t="s">
        <v>21</v>
      </c>
      <c r="C10" s="14"/>
      <c r="D10" s="14"/>
      <c r="E10" s="14"/>
      <c r="F10" s="14"/>
      <c r="G10" s="14"/>
      <c r="H10" s="15"/>
      <c r="I10" s="391"/>
      <c r="J10" s="392"/>
      <c r="K10" s="392"/>
      <c r="L10" s="393"/>
    </row>
    <row r="11" spans="1:12" ht="35.25" customHeight="1">
      <c r="A11" s="8" t="s">
        <v>22</v>
      </c>
      <c r="B11" s="9" t="s">
        <v>23</v>
      </c>
      <c r="C11" s="11"/>
      <c r="D11" s="11"/>
      <c r="E11" s="11"/>
      <c r="F11" s="11"/>
      <c r="G11" s="11"/>
      <c r="H11" s="12"/>
      <c r="I11" s="394"/>
      <c r="J11" s="395"/>
      <c r="K11" s="395"/>
      <c r="L11" s="396"/>
    </row>
    <row r="12" spans="1:12" ht="35.25" customHeight="1">
      <c r="A12" s="8" t="s">
        <v>24</v>
      </c>
      <c r="B12" s="16" t="s">
        <v>25</v>
      </c>
      <c r="C12" s="14"/>
      <c r="D12" s="14"/>
      <c r="E12" s="14"/>
      <c r="F12" s="14"/>
      <c r="G12" s="14"/>
      <c r="H12" s="15"/>
      <c r="I12" s="13"/>
      <c r="J12" s="14"/>
      <c r="K12" s="14"/>
      <c r="L12" s="15"/>
    </row>
    <row r="13" spans="1:12" ht="35.25" customHeight="1">
      <c r="A13" s="8" t="s">
        <v>26</v>
      </c>
      <c r="B13" s="9" t="s">
        <v>27</v>
      </c>
      <c r="C13" s="11"/>
      <c r="D13" s="11"/>
      <c r="E13" s="11"/>
      <c r="F13" s="11"/>
      <c r="G13" s="11"/>
      <c r="H13" s="12"/>
      <c r="I13" s="13"/>
      <c r="J13" s="14"/>
      <c r="K13" s="14"/>
      <c r="L13" s="15"/>
    </row>
    <row r="14" spans="1:12" ht="35.25" customHeight="1">
      <c r="A14" s="8" t="s">
        <v>28</v>
      </c>
      <c r="B14" s="16" t="s">
        <v>27</v>
      </c>
      <c r="C14" s="14"/>
      <c r="D14" s="14"/>
      <c r="E14" s="14"/>
      <c r="F14" s="14"/>
      <c r="G14" s="14"/>
      <c r="H14" s="15"/>
      <c r="I14" s="13"/>
      <c r="J14" s="14"/>
      <c r="K14" s="14"/>
      <c r="L14" s="15"/>
    </row>
    <row r="15" spans="1:12" ht="35.25" customHeight="1">
      <c r="A15" s="8" t="s">
        <v>29</v>
      </c>
      <c r="B15" s="9" t="s">
        <v>30</v>
      </c>
      <c r="C15" s="11"/>
      <c r="D15" s="11"/>
      <c r="E15" s="11"/>
      <c r="F15" s="11"/>
      <c r="G15" s="11"/>
      <c r="H15" s="12"/>
      <c r="I15" s="13"/>
      <c r="J15" s="14"/>
      <c r="K15" s="14"/>
      <c r="L15" s="15"/>
    </row>
    <row r="16" spans="1:12" ht="35.25" customHeight="1">
      <c r="A16" s="8" t="s">
        <v>31</v>
      </c>
      <c r="B16" s="16" t="s">
        <v>32</v>
      </c>
      <c r="C16" s="14"/>
      <c r="D16" s="14"/>
      <c r="E16" s="14"/>
      <c r="F16" s="14"/>
      <c r="G16" s="14"/>
      <c r="H16" s="15"/>
      <c r="I16" s="13"/>
      <c r="J16" s="14"/>
      <c r="K16" s="14"/>
      <c r="L16" s="15"/>
    </row>
    <row r="17" spans="1:12" ht="35.25" customHeight="1">
      <c r="A17" s="8" t="s">
        <v>33</v>
      </c>
      <c r="B17" s="9" t="s">
        <v>34</v>
      </c>
      <c r="C17" s="11"/>
      <c r="D17" s="11"/>
      <c r="E17" s="11"/>
      <c r="F17" s="11"/>
      <c r="G17" s="11"/>
      <c r="H17" s="12"/>
      <c r="I17" s="13"/>
      <c r="J17" s="14"/>
      <c r="K17" s="14"/>
      <c r="L17" s="15"/>
    </row>
    <row r="18" spans="1:12" ht="35.25" customHeight="1">
      <c r="A18" s="8" t="s">
        <v>35</v>
      </c>
      <c r="B18" s="16" t="s">
        <v>36</v>
      </c>
      <c r="C18" s="14"/>
      <c r="D18" s="14"/>
      <c r="E18" s="14"/>
      <c r="F18" s="14"/>
      <c r="G18" s="14"/>
      <c r="H18" s="15"/>
      <c r="I18" s="13"/>
      <c r="J18" s="14"/>
      <c r="K18" s="14"/>
      <c r="L18" s="15"/>
    </row>
    <row r="19" spans="1:12" ht="35.25" customHeight="1">
      <c r="A19" s="8" t="s">
        <v>37</v>
      </c>
      <c r="B19" s="9" t="s">
        <v>38</v>
      </c>
      <c r="C19" s="11"/>
      <c r="D19" s="11"/>
      <c r="E19" s="11"/>
      <c r="F19" s="11"/>
      <c r="G19" s="11"/>
      <c r="H19" s="12"/>
      <c r="I19" s="13"/>
      <c r="J19" s="14"/>
      <c r="K19" s="14"/>
      <c r="L19" s="15"/>
    </row>
    <row r="20" spans="1:12" ht="35.25" customHeight="1">
      <c r="A20" s="8" t="s">
        <v>39</v>
      </c>
      <c r="B20" s="16" t="s">
        <v>40</v>
      </c>
      <c r="C20" s="14"/>
      <c r="D20" s="14"/>
      <c r="E20" s="14"/>
      <c r="F20" s="14"/>
      <c r="G20" s="14"/>
      <c r="H20" s="15"/>
      <c r="I20" s="13"/>
      <c r="J20" s="14"/>
      <c r="K20" s="14"/>
      <c r="L20" s="15"/>
    </row>
    <row r="21" spans="1:12" ht="35.25" customHeight="1">
      <c r="A21" s="8" t="s">
        <v>41</v>
      </c>
      <c r="B21" s="9" t="s">
        <v>42</v>
      </c>
      <c r="C21" s="11"/>
      <c r="D21" s="11"/>
      <c r="E21" s="11"/>
      <c r="F21" s="11"/>
      <c r="G21" s="11"/>
      <c r="H21" s="12"/>
      <c r="I21" s="13"/>
      <c r="J21" s="14"/>
      <c r="K21" s="14"/>
      <c r="L21" s="15"/>
    </row>
    <row r="22" spans="1:12" ht="35.25" customHeight="1">
      <c r="A22" s="8" t="s">
        <v>43</v>
      </c>
      <c r="B22" s="16" t="s">
        <v>42</v>
      </c>
      <c r="C22" s="14"/>
      <c r="D22" s="14"/>
      <c r="E22" s="14"/>
      <c r="F22" s="14"/>
      <c r="G22" s="14"/>
      <c r="H22" s="15"/>
      <c r="I22" s="13"/>
      <c r="J22" s="14"/>
      <c r="K22" s="14"/>
      <c r="L22" s="15"/>
    </row>
    <row r="23" spans="1:12" ht="35.25" customHeight="1">
      <c r="A23" s="8" t="s">
        <v>44</v>
      </c>
      <c r="B23" s="9" t="s">
        <v>45</v>
      </c>
      <c r="C23" s="11"/>
      <c r="D23" s="11"/>
      <c r="E23" s="11"/>
      <c r="F23" s="11"/>
      <c r="G23" s="11"/>
      <c r="H23" s="12"/>
      <c r="I23" s="13"/>
      <c r="J23" s="14"/>
      <c r="K23" s="14"/>
      <c r="L23" s="15"/>
    </row>
    <row r="24" spans="1:12" ht="35.25" customHeight="1">
      <c r="A24" s="8" t="s">
        <v>46</v>
      </c>
      <c r="B24" s="16" t="s">
        <v>47</v>
      </c>
      <c r="C24" s="14"/>
      <c r="D24" s="14"/>
      <c r="E24" s="14"/>
      <c r="F24" s="14"/>
      <c r="G24" s="14"/>
      <c r="H24" s="15"/>
      <c r="I24" s="13"/>
      <c r="J24" s="14"/>
      <c r="K24" s="14"/>
      <c r="L24" s="15"/>
    </row>
    <row r="25" spans="1:12" ht="35.25" customHeight="1">
      <c r="A25" s="8" t="s">
        <v>48</v>
      </c>
      <c r="B25" s="9" t="s">
        <v>45</v>
      </c>
      <c r="C25" s="11"/>
      <c r="D25" s="11"/>
      <c r="E25" s="11"/>
      <c r="F25" s="11"/>
      <c r="G25" s="11"/>
      <c r="H25" s="12"/>
      <c r="I25" s="13"/>
      <c r="J25" s="14"/>
      <c r="K25" s="14"/>
      <c r="L25" s="15"/>
    </row>
    <row r="26" spans="1:12" ht="35.25" customHeight="1">
      <c r="A26" s="8" t="s">
        <v>49</v>
      </c>
      <c r="B26" s="16" t="s">
        <v>50</v>
      </c>
      <c r="C26" s="14"/>
      <c r="D26" s="14"/>
      <c r="E26" s="14"/>
      <c r="F26" s="14"/>
      <c r="G26" s="14"/>
      <c r="H26" s="15"/>
      <c r="I26" s="13"/>
      <c r="J26" s="14"/>
      <c r="K26" s="14"/>
      <c r="L26" s="15"/>
    </row>
    <row r="27" spans="1:12" ht="35.25" customHeight="1">
      <c r="A27" s="8" t="s">
        <v>51</v>
      </c>
      <c r="B27" s="9" t="s">
        <v>52</v>
      </c>
      <c r="C27" s="11"/>
      <c r="D27" s="11"/>
      <c r="E27" s="11"/>
      <c r="F27" s="11"/>
      <c r="G27" s="11"/>
      <c r="H27" s="12"/>
      <c r="I27" s="13"/>
      <c r="J27" s="14"/>
      <c r="K27" s="14"/>
      <c r="L27" s="15"/>
    </row>
    <row r="28" spans="1:12" ht="35.25" customHeight="1">
      <c r="A28" s="8" t="s">
        <v>53</v>
      </c>
      <c r="B28" s="16" t="s">
        <v>54</v>
      </c>
      <c r="C28" s="14"/>
      <c r="D28" s="14"/>
      <c r="E28" s="14"/>
      <c r="F28" s="14"/>
      <c r="G28" s="14"/>
      <c r="H28" s="15"/>
      <c r="I28" s="13"/>
      <c r="J28" s="14"/>
      <c r="K28" s="14"/>
      <c r="L28" s="15"/>
    </row>
    <row r="29" spans="1:12" ht="35.25" customHeight="1">
      <c r="A29" s="8" t="s">
        <v>55</v>
      </c>
      <c r="B29" s="9" t="s">
        <v>56</v>
      </c>
      <c r="C29" s="11"/>
      <c r="D29" s="11"/>
      <c r="E29" s="11"/>
      <c r="F29" s="11"/>
      <c r="G29" s="11"/>
      <c r="H29" s="12"/>
      <c r="I29" s="13"/>
      <c r="J29" s="14"/>
      <c r="K29" s="14"/>
      <c r="L29" s="15"/>
    </row>
    <row r="30" spans="1:12" ht="35.25" customHeight="1">
      <c r="A30" s="8" t="s">
        <v>57</v>
      </c>
      <c r="B30" s="16" t="s">
        <v>58</v>
      </c>
      <c r="C30" s="14"/>
      <c r="D30" s="14"/>
      <c r="E30" s="14"/>
      <c r="F30" s="14"/>
      <c r="G30" s="14"/>
      <c r="H30" s="15"/>
      <c r="I30" s="13"/>
      <c r="J30" s="14"/>
      <c r="K30" s="14"/>
      <c r="L30" s="15"/>
    </row>
    <row r="31" spans="1:12" ht="35.25" customHeight="1">
      <c r="A31" s="8" t="s">
        <v>59</v>
      </c>
      <c r="B31" s="9" t="s">
        <v>60</v>
      </c>
      <c r="C31" s="11"/>
      <c r="D31" s="11"/>
      <c r="E31" s="11"/>
      <c r="F31" s="11"/>
      <c r="G31" s="11"/>
      <c r="H31" s="12"/>
      <c r="I31" s="13"/>
      <c r="J31" s="14"/>
      <c r="K31" s="14"/>
      <c r="L31" s="15"/>
    </row>
    <row r="32" spans="1:12" ht="35.25" customHeight="1">
      <c r="A32" s="8" t="s">
        <v>61</v>
      </c>
      <c r="B32" s="16" t="s">
        <v>62</v>
      </c>
      <c r="C32" s="14"/>
      <c r="D32" s="14"/>
      <c r="E32" s="14"/>
      <c r="F32" s="14"/>
      <c r="G32" s="14"/>
      <c r="H32" s="15"/>
      <c r="I32" s="388" t="s">
        <v>63</v>
      </c>
      <c r="J32" s="389"/>
      <c r="K32" s="389"/>
      <c r="L32" s="390"/>
    </row>
    <row r="33" spans="1:12" ht="35.25" customHeight="1">
      <c r="A33" s="8" t="s">
        <v>64</v>
      </c>
      <c r="B33" s="9" t="s">
        <v>65</v>
      </c>
      <c r="C33" s="11"/>
      <c r="D33" s="11"/>
      <c r="E33" s="11"/>
      <c r="F33" s="11"/>
      <c r="G33" s="11"/>
      <c r="H33" s="12"/>
      <c r="I33" s="391"/>
      <c r="J33" s="392"/>
      <c r="K33" s="392"/>
      <c r="L33" s="393"/>
    </row>
    <row r="34" spans="1:12" ht="35.25" customHeight="1">
      <c r="A34" s="8" t="s">
        <v>66</v>
      </c>
      <c r="B34" s="16" t="s">
        <v>67</v>
      </c>
      <c r="C34" s="14"/>
      <c r="D34" s="14"/>
      <c r="E34" s="14"/>
      <c r="F34" s="14"/>
      <c r="G34" s="14"/>
      <c r="H34" s="15"/>
      <c r="I34" s="394"/>
      <c r="J34" s="395"/>
      <c r="K34" s="395"/>
      <c r="L34" s="396"/>
    </row>
    <row r="35" spans="1:12" ht="35.25" customHeight="1">
      <c r="A35" s="8" t="s">
        <v>68</v>
      </c>
      <c r="B35" s="9" t="s">
        <v>69</v>
      </c>
      <c r="C35" s="11"/>
      <c r="D35" s="11"/>
      <c r="E35" s="11"/>
      <c r="F35" s="11"/>
      <c r="G35" s="11"/>
      <c r="H35" s="12"/>
      <c r="I35" s="13"/>
      <c r="J35" s="14"/>
      <c r="K35" s="14"/>
      <c r="L35" s="15"/>
    </row>
    <row r="36" spans="1:12" ht="35.25" customHeight="1">
      <c r="A36" s="8" t="s">
        <v>70</v>
      </c>
      <c r="B36" s="16" t="s">
        <v>71</v>
      </c>
      <c r="C36" s="14"/>
      <c r="D36" s="14"/>
      <c r="E36" s="14"/>
      <c r="F36" s="14"/>
      <c r="G36" s="14"/>
      <c r="H36" s="15"/>
      <c r="I36" s="13"/>
      <c r="J36" s="14"/>
      <c r="K36" s="14"/>
      <c r="L36" s="15"/>
    </row>
    <row r="37" spans="1:12" ht="35.25" customHeight="1">
      <c r="A37" s="8" t="s">
        <v>72</v>
      </c>
      <c r="B37" s="9" t="s">
        <v>45</v>
      </c>
      <c r="C37" s="11"/>
      <c r="D37" s="11"/>
      <c r="E37" s="11"/>
      <c r="F37" s="11"/>
      <c r="G37" s="11"/>
      <c r="H37" s="12"/>
      <c r="I37" s="13"/>
      <c r="J37" s="14"/>
      <c r="K37" s="14"/>
      <c r="L37" s="15"/>
    </row>
    <row r="38" spans="1:12" ht="35.25" customHeight="1">
      <c r="A38" s="8" t="s">
        <v>73</v>
      </c>
      <c r="B38" s="16" t="s">
        <v>74</v>
      </c>
      <c r="C38" s="14"/>
      <c r="D38" s="14"/>
      <c r="E38" s="14"/>
      <c r="F38" s="14"/>
      <c r="G38" s="14"/>
      <c r="H38" s="15"/>
      <c r="I38" s="13"/>
      <c r="J38" s="14"/>
      <c r="K38" s="14"/>
      <c r="L38" s="15"/>
    </row>
    <row r="39" spans="1:12" ht="35.25" customHeight="1">
      <c r="A39" s="8" t="s">
        <v>75</v>
      </c>
      <c r="B39" s="9" t="s">
        <v>76</v>
      </c>
      <c r="C39" s="11"/>
      <c r="D39" s="11"/>
      <c r="E39" s="11"/>
      <c r="F39" s="11"/>
      <c r="G39" s="11"/>
      <c r="H39" s="12"/>
      <c r="I39" s="13"/>
      <c r="J39" s="14"/>
      <c r="K39" s="14"/>
      <c r="L39" s="15"/>
    </row>
    <row r="40" spans="1:12" ht="35.25" customHeight="1">
      <c r="A40" s="8" t="s">
        <v>77</v>
      </c>
      <c r="B40" s="16" t="s">
        <v>78</v>
      </c>
      <c r="C40" s="14"/>
      <c r="D40" s="14"/>
      <c r="E40" s="14"/>
      <c r="F40" s="14"/>
      <c r="G40" s="14"/>
      <c r="H40" s="15"/>
      <c r="I40" s="13"/>
      <c r="J40" s="14"/>
      <c r="K40" s="14"/>
      <c r="L40" s="15"/>
    </row>
    <row r="41" spans="1:12" ht="35.25" customHeight="1">
      <c r="A41" s="8" t="s">
        <v>79</v>
      </c>
      <c r="B41" s="9" t="s">
        <v>80</v>
      </c>
      <c r="C41" s="11"/>
      <c r="D41" s="11"/>
      <c r="E41" s="11"/>
      <c r="F41" s="11"/>
      <c r="G41" s="11"/>
      <c r="H41" s="12"/>
      <c r="I41" s="13"/>
      <c r="J41" s="14"/>
      <c r="K41" s="14"/>
      <c r="L41" s="15"/>
    </row>
    <row r="42" spans="1:12" ht="35.25" customHeight="1">
      <c r="A42" s="8" t="s">
        <v>81</v>
      </c>
      <c r="B42" s="16" t="s">
        <v>82</v>
      </c>
      <c r="C42" s="14"/>
      <c r="D42" s="14"/>
      <c r="E42" s="14"/>
      <c r="F42" s="14"/>
      <c r="G42" s="14"/>
      <c r="H42" s="15"/>
      <c r="I42" s="13"/>
      <c r="J42" s="14"/>
      <c r="K42" s="14"/>
      <c r="L42" s="15"/>
    </row>
    <row r="43" spans="1:12" ht="35.25" customHeight="1">
      <c r="A43" s="8" t="s">
        <v>83</v>
      </c>
      <c r="B43" s="9" t="s">
        <v>84</v>
      </c>
      <c r="C43" s="11"/>
      <c r="D43" s="11"/>
      <c r="E43" s="11"/>
      <c r="F43" s="11"/>
      <c r="G43" s="11"/>
      <c r="H43" s="12"/>
      <c r="I43" s="13"/>
      <c r="J43" s="14"/>
      <c r="K43" s="14"/>
      <c r="L43" s="15"/>
    </row>
    <row r="44" spans="1:12" ht="35.25" customHeight="1">
      <c r="A44" s="8" t="s">
        <v>85</v>
      </c>
      <c r="B44" s="16" t="s">
        <v>86</v>
      </c>
      <c r="C44" s="14"/>
      <c r="D44" s="14"/>
      <c r="E44" s="14"/>
      <c r="F44" s="14"/>
      <c r="G44" s="14"/>
      <c r="H44" s="15"/>
      <c r="I44" s="13"/>
      <c r="J44" s="14"/>
      <c r="K44" s="14"/>
      <c r="L44" s="15"/>
    </row>
    <row r="45" spans="1:12" ht="35.25" customHeight="1">
      <c r="A45" s="8" t="s">
        <v>87</v>
      </c>
      <c r="B45" s="9" t="s">
        <v>45</v>
      </c>
      <c r="C45" s="11"/>
      <c r="D45" s="11"/>
      <c r="E45" s="11"/>
      <c r="F45" s="11"/>
      <c r="G45" s="11"/>
      <c r="H45" s="12"/>
      <c r="I45" s="13"/>
      <c r="J45" s="14"/>
      <c r="K45" s="14"/>
      <c r="L45" s="15"/>
    </row>
    <row r="46" spans="1:12" ht="35.25" customHeight="1">
      <c r="A46" s="8" t="s">
        <v>88</v>
      </c>
      <c r="B46" s="16" t="s">
        <v>89</v>
      </c>
      <c r="C46" s="14"/>
      <c r="D46" s="14"/>
      <c r="E46" s="14"/>
      <c r="F46" s="14"/>
      <c r="G46" s="14"/>
      <c r="H46" s="15"/>
      <c r="I46" s="13"/>
      <c r="J46" s="14"/>
      <c r="K46" s="14"/>
      <c r="L46" s="15"/>
    </row>
    <row r="47" spans="1:12" ht="35.25" customHeight="1">
      <c r="A47" s="8" t="s">
        <v>90</v>
      </c>
      <c r="B47" s="9" t="s">
        <v>91</v>
      </c>
      <c r="C47" s="11"/>
      <c r="D47" s="11"/>
      <c r="E47" s="11"/>
      <c r="F47" s="11"/>
      <c r="G47" s="11"/>
      <c r="H47" s="12"/>
      <c r="I47" s="13"/>
      <c r="J47" s="14"/>
      <c r="K47" s="14"/>
      <c r="L47" s="15"/>
    </row>
    <row r="48" spans="1:12" ht="35.25" customHeight="1">
      <c r="A48" s="8" t="s">
        <v>92</v>
      </c>
      <c r="B48" s="16" t="s">
        <v>93</v>
      </c>
      <c r="C48" s="14"/>
      <c r="D48" s="14"/>
      <c r="E48" s="14"/>
      <c r="F48" s="14"/>
      <c r="G48" s="14"/>
      <c r="H48" s="15"/>
      <c r="I48" s="13"/>
      <c r="J48" s="14"/>
      <c r="K48" s="14"/>
      <c r="L48" s="15"/>
    </row>
    <row r="49" spans="1:12" ht="35.25" customHeight="1">
      <c r="A49" s="8" t="s">
        <v>94</v>
      </c>
      <c r="B49" s="9" t="s">
        <v>95</v>
      </c>
      <c r="C49" s="11"/>
      <c r="D49" s="11"/>
      <c r="E49" s="11"/>
      <c r="F49" s="11"/>
      <c r="G49" s="11"/>
      <c r="H49" s="12"/>
      <c r="I49" s="13"/>
      <c r="J49" s="14"/>
      <c r="K49" s="14"/>
      <c r="L49" s="15"/>
    </row>
    <row r="50" spans="1:12" ht="35.25" customHeight="1">
      <c r="A50" s="8" t="s">
        <v>96</v>
      </c>
      <c r="B50" s="16" t="s">
        <v>97</v>
      </c>
      <c r="C50" s="14"/>
      <c r="D50" s="14"/>
      <c r="E50" s="14"/>
      <c r="F50" s="14"/>
      <c r="G50" s="14"/>
      <c r="H50" s="15"/>
      <c r="I50" s="13"/>
      <c r="J50" s="14"/>
      <c r="K50" s="14"/>
      <c r="L50" s="15"/>
    </row>
    <row r="51" spans="1:12" ht="35.25" customHeight="1">
      <c r="A51" s="8" t="s">
        <v>98</v>
      </c>
      <c r="B51" s="9" t="s">
        <v>99</v>
      </c>
      <c r="C51" s="11"/>
      <c r="D51" s="11"/>
      <c r="E51" s="11"/>
      <c r="F51" s="11"/>
      <c r="G51" s="11"/>
      <c r="H51" s="12"/>
      <c r="I51" s="13"/>
      <c r="J51" s="14"/>
      <c r="K51" s="14"/>
      <c r="L51" s="15"/>
    </row>
    <row r="52" spans="1:12" ht="35.25" customHeight="1">
      <c r="A52" s="8" t="s">
        <v>100</v>
      </c>
      <c r="B52" s="16" t="s">
        <v>101</v>
      </c>
      <c r="C52" s="14"/>
      <c r="D52" s="14"/>
      <c r="E52" s="14"/>
      <c r="F52" s="14"/>
      <c r="G52" s="14"/>
      <c r="H52" s="15"/>
      <c r="I52" s="13"/>
      <c r="J52" s="14"/>
      <c r="K52" s="14"/>
      <c r="L52" s="15"/>
    </row>
    <row r="53" spans="1:12" ht="35.25" customHeight="1">
      <c r="A53" s="8" t="s">
        <v>102</v>
      </c>
      <c r="B53" s="9" t="s">
        <v>103</v>
      </c>
      <c r="C53" s="11"/>
      <c r="D53" s="11"/>
      <c r="E53" s="11"/>
      <c r="F53" s="11"/>
      <c r="G53" s="11"/>
      <c r="H53" s="12"/>
      <c r="I53" s="13"/>
      <c r="J53" s="14"/>
      <c r="K53" s="14"/>
      <c r="L53" s="15"/>
    </row>
    <row r="54" spans="1:12" ht="35.25" customHeight="1">
      <c r="A54" s="8" t="s">
        <v>104</v>
      </c>
      <c r="B54" s="16" t="s">
        <v>105</v>
      </c>
      <c r="C54" s="14"/>
      <c r="D54" s="14"/>
      <c r="E54" s="14"/>
      <c r="F54" s="14"/>
      <c r="G54" s="14"/>
      <c r="H54" s="15"/>
      <c r="I54" s="13"/>
      <c r="J54" s="14"/>
      <c r="K54" s="14"/>
      <c r="L54" s="15"/>
    </row>
    <row r="55" spans="1:12" ht="35.25" customHeight="1">
      <c r="A55" s="8" t="s">
        <v>106</v>
      </c>
      <c r="B55" s="9" t="s">
        <v>107</v>
      </c>
      <c r="C55" s="11"/>
      <c r="D55" s="11"/>
      <c r="E55" s="11"/>
      <c r="F55" s="11"/>
      <c r="G55" s="11"/>
      <c r="H55" s="12"/>
      <c r="I55" s="13"/>
      <c r="J55" s="14"/>
      <c r="K55" s="14"/>
      <c r="L55" s="15"/>
    </row>
    <row r="56" spans="1:12" ht="35.25" customHeight="1">
      <c r="A56" s="8" t="s">
        <v>108</v>
      </c>
      <c r="B56" s="16" t="s">
        <v>109</v>
      </c>
      <c r="C56" s="14"/>
      <c r="D56" s="14"/>
      <c r="E56" s="14"/>
      <c r="F56" s="14"/>
      <c r="G56" s="14"/>
      <c r="H56" s="15"/>
      <c r="I56" s="13"/>
      <c r="J56" s="14"/>
      <c r="K56" s="14"/>
      <c r="L56" s="15"/>
    </row>
    <row r="57" spans="1:12" ht="35.25" customHeight="1">
      <c r="A57" s="8" t="s">
        <v>110</v>
      </c>
      <c r="B57" s="9" t="s">
        <v>111</v>
      </c>
      <c r="C57" s="11"/>
      <c r="D57" s="11"/>
      <c r="E57" s="11"/>
      <c r="F57" s="11"/>
      <c r="G57" s="11"/>
      <c r="H57" s="12"/>
      <c r="I57" s="13"/>
      <c r="J57" s="14"/>
      <c r="K57" s="14"/>
      <c r="L57" s="15"/>
    </row>
    <row r="58" spans="1:12" ht="35.25" customHeight="1">
      <c r="A58" s="8" t="s">
        <v>112</v>
      </c>
      <c r="B58" s="16" t="s">
        <v>113</v>
      </c>
      <c r="C58" s="14"/>
      <c r="D58" s="14"/>
      <c r="E58" s="14"/>
      <c r="F58" s="14"/>
      <c r="G58" s="14"/>
      <c r="H58" s="15"/>
      <c r="I58" s="13"/>
      <c r="J58" s="14"/>
      <c r="K58" s="14"/>
      <c r="L58" s="15"/>
    </row>
    <row r="59" spans="1:12" ht="35.25" customHeight="1">
      <c r="A59" s="8" t="s">
        <v>114</v>
      </c>
      <c r="B59" s="9" t="s">
        <v>115</v>
      </c>
      <c r="C59" s="11"/>
      <c r="D59" s="11"/>
      <c r="E59" s="11"/>
      <c r="F59" s="11"/>
      <c r="G59" s="11"/>
      <c r="H59" s="12"/>
      <c r="I59" s="13"/>
      <c r="J59" s="14"/>
      <c r="K59" s="14"/>
      <c r="L59" s="15"/>
    </row>
    <row r="60" spans="1:12" ht="35.25" customHeight="1">
      <c r="A60" s="8" t="s">
        <v>116</v>
      </c>
      <c r="B60" s="16" t="s">
        <v>69</v>
      </c>
      <c r="C60" s="14"/>
      <c r="D60" s="14"/>
      <c r="E60" s="14"/>
      <c r="F60" s="14"/>
      <c r="G60" s="14"/>
      <c r="H60" s="15"/>
      <c r="I60" s="13"/>
      <c r="J60" s="14"/>
      <c r="K60" s="14"/>
      <c r="L60" s="15"/>
    </row>
    <row r="61" spans="1:12" ht="35.25" customHeight="1">
      <c r="A61" s="8" t="s">
        <v>117</v>
      </c>
      <c r="B61" s="9" t="s">
        <v>42</v>
      </c>
      <c r="C61" s="11"/>
      <c r="D61" s="11"/>
      <c r="E61" s="11"/>
      <c r="F61" s="11"/>
      <c r="G61" s="11"/>
      <c r="H61" s="12"/>
      <c r="I61" s="13"/>
      <c r="J61" s="14"/>
      <c r="K61" s="14"/>
      <c r="L61" s="15"/>
    </row>
    <row r="62" spans="1:12" ht="35.25" customHeight="1">
      <c r="A62" s="8" t="s">
        <v>118</v>
      </c>
      <c r="B62" s="16" t="s">
        <v>119</v>
      </c>
      <c r="C62" s="14"/>
      <c r="D62" s="14"/>
      <c r="E62" s="14"/>
      <c r="F62" s="14"/>
      <c r="G62" s="14"/>
      <c r="H62" s="15"/>
      <c r="I62" s="13"/>
      <c r="J62" s="14"/>
      <c r="K62" s="14"/>
      <c r="L62" s="15"/>
    </row>
    <row r="63" spans="1:12" ht="35.25" customHeight="1">
      <c r="A63" s="8" t="s">
        <v>120</v>
      </c>
      <c r="B63" s="9" t="s">
        <v>121</v>
      </c>
      <c r="C63" s="11"/>
      <c r="D63" s="11"/>
      <c r="E63" s="11"/>
      <c r="F63" s="11"/>
      <c r="G63" s="11"/>
      <c r="H63" s="12"/>
      <c r="I63" s="13"/>
      <c r="J63" s="14"/>
      <c r="K63" s="14"/>
      <c r="L63" s="15"/>
    </row>
    <row r="64" spans="1:12" ht="35.25" customHeight="1">
      <c r="A64" s="8" t="s">
        <v>122</v>
      </c>
      <c r="B64" s="16" t="s">
        <v>123</v>
      </c>
      <c r="C64" s="14"/>
      <c r="D64" s="14"/>
      <c r="E64" s="14"/>
      <c r="F64" s="14"/>
      <c r="G64" s="14"/>
      <c r="H64" s="15"/>
      <c r="I64" s="13"/>
      <c r="J64" s="14"/>
      <c r="K64" s="14"/>
      <c r="L64" s="15"/>
    </row>
    <row r="65" spans="1:12" ht="35.25" customHeight="1">
      <c r="A65" s="8" t="s">
        <v>124</v>
      </c>
      <c r="B65" s="9" t="s">
        <v>125</v>
      </c>
      <c r="C65" s="11"/>
      <c r="D65" s="11"/>
      <c r="E65" s="11"/>
      <c r="F65" s="11"/>
      <c r="G65" s="11"/>
      <c r="H65" s="12"/>
      <c r="I65" s="13"/>
      <c r="J65" s="14"/>
      <c r="K65" s="14"/>
      <c r="L65" s="15"/>
    </row>
    <row r="66" spans="1:12" ht="35.25" customHeight="1">
      <c r="A66" s="8" t="s">
        <v>126</v>
      </c>
      <c r="B66" s="16" t="s">
        <v>127</v>
      </c>
      <c r="C66" s="14"/>
      <c r="D66" s="14"/>
      <c r="E66" s="14"/>
      <c r="F66" s="14"/>
      <c r="G66" s="14"/>
      <c r="H66" s="15"/>
      <c r="I66" s="13"/>
      <c r="J66" s="14"/>
      <c r="K66" s="14"/>
      <c r="L66" s="15"/>
    </row>
    <row r="67" spans="1:12" ht="35.25" customHeight="1">
      <c r="A67" s="8" t="s">
        <v>128</v>
      </c>
      <c r="B67" s="9" t="s">
        <v>129</v>
      </c>
      <c r="C67" s="11"/>
      <c r="D67" s="11"/>
      <c r="E67" s="11"/>
      <c r="F67" s="11"/>
      <c r="G67" s="11"/>
      <c r="H67" s="12"/>
      <c r="I67" s="13"/>
      <c r="J67" s="14"/>
      <c r="K67" s="14"/>
      <c r="L67" s="15"/>
    </row>
    <row r="68" spans="1:12" ht="35.25" customHeight="1">
      <c r="A68" s="8" t="s">
        <v>130</v>
      </c>
      <c r="B68" s="16" t="s">
        <v>131</v>
      </c>
      <c r="C68" s="14"/>
      <c r="D68" s="14"/>
      <c r="E68" s="14"/>
      <c r="F68" s="14"/>
      <c r="G68" s="14"/>
      <c r="H68" s="15"/>
      <c r="I68" s="13"/>
      <c r="J68" s="14"/>
      <c r="K68" s="14"/>
      <c r="L68" s="15"/>
    </row>
    <row r="69" spans="1:12" ht="35.25" customHeight="1">
      <c r="A69" s="8" t="s">
        <v>132</v>
      </c>
      <c r="B69" s="9" t="s">
        <v>133</v>
      </c>
      <c r="C69" s="11"/>
      <c r="D69" s="11"/>
      <c r="E69" s="11"/>
      <c r="F69" s="11"/>
      <c r="G69" s="11"/>
      <c r="H69" s="12"/>
      <c r="I69" s="13"/>
      <c r="J69" s="14"/>
      <c r="K69" s="14"/>
      <c r="L69" s="15"/>
    </row>
    <row r="70" spans="1:12" ht="35.25" customHeight="1">
      <c r="A70" s="8" t="s">
        <v>134</v>
      </c>
      <c r="B70" s="16" t="s">
        <v>135</v>
      </c>
      <c r="C70" s="14"/>
      <c r="D70" s="14"/>
      <c r="E70" s="14"/>
      <c r="F70" s="14"/>
      <c r="G70" s="14"/>
      <c r="H70" s="15"/>
      <c r="I70" s="13"/>
      <c r="J70" s="14"/>
      <c r="K70" s="14"/>
      <c r="L70" s="15"/>
    </row>
    <row r="71" spans="1:12" ht="34.5" customHeight="1">
      <c r="A71" s="8" t="s">
        <v>136</v>
      </c>
      <c r="B71" s="9" t="s">
        <v>137</v>
      </c>
      <c r="C71" s="11"/>
      <c r="D71" s="11"/>
      <c r="E71" s="11"/>
      <c r="F71" s="11"/>
      <c r="G71" s="11"/>
      <c r="H71" s="12"/>
      <c r="I71" s="13"/>
      <c r="J71" s="14"/>
      <c r="K71" s="14"/>
      <c r="L71" s="15"/>
    </row>
    <row r="72" spans="1:12" ht="34.5" customHeight="1">
      <c r="A72" s="8" t="s">
        <v>138</v>
      </c>
      <c r="B72" s="16" t="s">
        <v>139</v>
      </c>
      <c r="C72" s="14"/>
      <c r="D72" s="14"/>
      <c r="E72" s="14"/>
      <c r="F72" s="14"/>
      <c r="G72" s="14"/>
      <c r="H72" s="15"/>
      <c r="I72" s="13"/>
      <c r="J72" s="14"/>
      <c r="K72" s="14"/>
      <c r="L72" s="15"/>
    </row>
    <row r="73" spans="1:12" ht="34.5" customHeight="1">
      <c r="A73" s="8" t="s">
        <v>140</v>
      </c>
      <c r="B73" s="9" t="s">
        <v>139</v>
      </c>
      <c r="C73" s="11"/>
      <c r="D73" s="11"/>
      <c r="E73" s="11"/>
      <c r="F73" s="11"/>
      <c r="G73" s="11"/>
      <c r="H73" s="12"/>
      <c r="I73" s="13"/>
      <c r="J73" s="14"/>
      <c r="K73" s="14"/>
      <c r="L73" s="15"/>
    </row>
    <row r="74" spans="1:12" ht="34.5" customHeight="1">
      <c r="A74" s="8" t="s">
        <v>141</v>
      </c>
      <c r="B74" s="16" t="s">
        <v>142</v>
      </c>
      <c r="C74" s="14"/>
      <c r="D74" s="14"/>
      <c r="E74" s="14"/>
      <c r="F74" s="14"/>
      <c r="G74" s="14"/>
      <c r="H74" s="15"/>
      <c r="I74" s="13"/>
      <c r="J74" s="14"/>
      <c r="K74" s="14"/>
      <c r="L74" s="15"/>
    </row>
    <row r="75" spans="1:12" ht="34.5" customHeight="1">
      <c r="A75" s="8" t="s">
        <v>143</v>
      </c>
      <c r="B75" s="9" t="s">
        <v>144</v>
      </c>
      <c r="C75" s="11"/>
      <c r="D75" s="11"/>
      <c r="E75" s="11"/>
      <c r="F75" s="11"/>
      <c r="G75" s="11"/>
      <c r="H75" s="12"/>
      <c r="I75" s="13"/>
      <c r="J75" s="14"/>
      <c r="K75" s="14"/>
      <c r="L75" s="15"/>
    </row>
    <row r="76" spans="1:12" ht="34.5" customHeight="1">
      <c r="A76" s="8" t="s">
        <v>145</v>
      </c>
      <c r="B76" s="16" t="s">
        <v>144</v>
      </c>
      <c r="C76" s="14"/>
      <c r="D76" s="14"/>
      <c r="E76" s="14"/>
      <c r="F76" s="14"/>
      <c r="G76" s="14"/>
      <c r="H76" s="15"/>
      <c r="I76" s="13"/>
      <c r="J76" s="14"/>
      <c r="K76" s="14"/>
      <c r="L76" s="15"/>
    </row>
    <row r="77" spans="1:12" ht="34.5" customHeight="1">
      <c r="A77" s="8" t="s">
        <v>146</v>
      </c>
      <c r="B77" s="9" t="s">
        <v>139</v>
      </c>
      <c r="C77" s="11"/>
      <c r="D77" s="11"/>
      <c r="E77" s="11"/>
      <c r="F77" s="11"/>
      <c r="G77" s="11"/>
      <c r="H77" s="12"/>
      <c r="I77" s="13"/>
      <c r="J77" s="14"/>
      <c r="K77" s="14"/>
      <c r="L77" s="15"/>
    </row>
    <row r="78" spans="1:12" ht="34.5" customHeight="1">
      <c r="A78" s="8" t="s">
        <v>147</v>
      </c>
      <c r="B78" s="16" t="s">
        <v>148</v>
      </c>
      <c r="C78" s="14"/>
      <c r="D78" s="14"/>
      <c r="E78" s="14"/>
      <c r="F78" s="14"/>
      <c r="G78" s="14"/>
      <c r="H78" s="15"/>
      <c r="I78" s="13"/>
      <c r="J78" s="14"/>
      <c r="K78" s="14"/>
      <c r="L78" s="15"/>
    </row>
    <row r="79" spans="1:12" ht="34.5" customHeight="1">
      <c r="A79" s="8" t="s">
        <v>149</v>
      </c>
      <c r="B79" s="9" t="s">
        <v>150</v>
      </c>
      <c r="C79" s="11"/>
      <c r="D79" s="11"/>
      <c r="E79" s="11"/>
      <c r="F79" s="11"/>
      <c r="G79" s="11"/>
      <c r="H79" s="12"/>
      <c r="I79" s="13"/>
      <c r="J79" s="14"/>
      <c r="K79" s="14"/>
      <c r="L79" s="15"/>
    </row>
    <row r="80" spans="1:12" ht="34.5" customHeight="1" thickBot="1">
      <c r="A80" s="17" t="s">
        <v>151</v>
      </c>
      <c r="B80" s="18" t="s">
        <v>152</v>
      </c>
      <c r="C80" s="19"/>
      <c r="D80" s="19"/>
      <c r="E80" s="19"/>
      <c r="F80" s="19"/>
      <c r="G80" s="19"/>
      <c r="H80" s="20"/>
      <c r="I80" s="21"/>
      <c r="J80" s="19"/>
      <c r="K80" s="19"/>
      <c r="L80" s="20"/>
    </row>
    <row r="81" spans="1:12" ht="45.75" customHeight="1">
      <c r="A81" s="364" t="s">
        <v>3084</v>
      </c>
      <c r="B81" s="365" t="s">
        <v>3085</v>
      </c>
      <c r="C81" s="366"/>
      <c r="D81" s="366"/>
      <c r="E81" s="366"/>
      <c r="F81" s="366"/>
      <c r="G81" s="366"/>
      <c r="H81" s="367"/>
      <c r="I81" s="398" t="s">
        <v>3086</v>
      </c>
      <c r="J81" s="399"/>
      <c r="K81" s="399"/>
      <c r="L81" s="400"/>
    </row>
    <row r="82" spans="1:12" ht="60" customHeight="1">
      <c r="A82" s="364" t="s">
        <v>2073</v>
      </c>
      <c r="B82" s="365" t="s">
        <v>3087</v>
      </c>
      <c r="C82" s="366"/>
      <c r="D82" s="366"/>
      <c r="E82" s="366"/>
      <c r="F82" s="366"/>
      <c r="G82" s="366"/>
      <c r="H82" s="367"/>
      <c r="I82" s="401"/>
      <c r="J82" s="402"/>
      <c r="K82" s="402"/>
      <c r="L82" s="403"/>
    </row>
    <row r="83" spans="1:12" ht="39.75" customHeight="1">
      <c r="A83" s="364" t="s">
        <v>2880</v>
      </c>
      <c r="B83" s="368" t="s">
        <v>3088</v>
      </c>
      <c r="C83" s="369"/>
      <c r="D83" s="369"/>
      <c r="E83" s="369"/>
      <c r="F83" s="369"/>
      <c r="G83" s="369"/>
      <c r="H83" s="370"/>
      <c r="I83" s="398" t="s">
        <v>3089</v>
      </c>
      <c r="J83" s="399"/>
      <c r="K83" s="399"/>
      <c r="L83" s="400"/>
    </row>
    <row r="84" spans="1:12" ht="39" customHeight="1" thickBot="1">
      <c r="A84" s="371" t="s">
        <v>3090</v>
      </c>
      <c r="B84" s="372" t="s">
        <v>3091</v>
      </c>
      <c r="C84" s="373"/>
      <c r="D84" s="373"/>
      <c r="E84" s="373"/>
      <c r="F84" s="373"/>
      <c r="G84" s="373"/>
      <c r="H84" s="374"/>
      <c r="I84" s="375"/>
      <c r="J84" s="376"/>
      <c r="K84" s="376"/>
      <c r="L84" s="377"/>
    </row>
    <row r="85" spans="1:12" ht="14.25" customHeight="1">
      <c r="A85" s="22"/>
      <c r="B85" s="22"/>
    </row>
    <row r="86" spans="1:12" ht="14.25" customHeight="1">
      <c r="A86" s="22"/>
      <c r="B86" s="22"/>
    </row>
    <row r="87" spans="1:12" ht="14.25" customHeight="1">
      <c r="A87" s="397"/>
      <c r="B87" s="392"/>
      <c r="C87" s="392"/>
    </row>
    <row r="88" spans="1:12" ht="14.25" customHeight="1"/>
    <row r="89" spans="1:12" ht="14.25" customHeight="1"/>
    <row r="90" spans="1:12" ht="14.25" customHeight="1"/>
    <row r="91" spans="1:12" ht="14.25" customHeight="1"/>
    <row r="92" spans="1:12" ht="14.25" customHeight="1"/>
    <row r="93" spans="1:12" ht="14.25" customHeight="1"/>
    <row r="94" spans="1:12" ht="14.25" customHeight="1"/>
    <row r="95" spans="1:12" ht="14.25" customHeight="1"/>
    <row r="96" spans="1: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1:H1"/>
    <mergeCell ref="I1:L1"/>
    <mergeCell ref="I6:L11"/>
    <mergeCell ref="I32:L34"/>
    <mergeCell ref="A87:C87"/>
    <mergeCell ref="I81:L82"/>
    <mergeCell ref="I83:L83"/>
  </mergeCells>
  <pageMargins left="0.7" right="0.7" top="0.78740157499999996" bottom="0.78740157499999996"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1"/>
  <sheetViews>
    <sheetView workbookViewId="0"/>
  </sheetViews>
  <sheetFormatPr baseColWidth="10" defaultColWidth="14.42578125" defaultRowHeight="15" customHeight="1"/>
  <cols>
    <col min="1" max="1" width="11.5703125" customWidth="1"/>
    <col min="2" max="2" width="16.42578125" customWidth="1"/>
    <col min="3" max="3" width="48.7109375" customWidth="1"/>
    <col min="4" max="26" width="11.5703125" customWidth="1"/>
  </cols>
  <sheetData>
    <row r="1" spans="1:6" ht="14.25" customHeight="1">
      <c r="A1" s="231" t="s">
        <v>2221</v>
      </c>
      <c r="B1" s="244" t="s">
        <v>2222</v>
      </c>
      <c r="C1" s="245" t="s">
        <v>1</v>
      </c>
      <c r="E1" s="452" t="s">
        <v>1856</v>
      </c>
      <c r="F1" s="387"/>
    </row>
    <row r="2" spans="1:6" ht="14.25" customHeight="1">
      <c r="A2" s="246">
        <v>101</v>
      </c>
      <c r="B2" s="71" t="s">
        <v>2223</v>
      </c>
      <c r="C2" s="184" t="s">
        <v>2122</v>
      </c>
      <c r="E2" s="453" t="s">
        <v>2224</v>
      </c>
      <c r="F2" s="390"/>
    </row>
    <row r="3" spans="1:6" ht="14.25" customHeight="1">
      <c r="A3" s="246">
        <v>102</v>
      </c>
      <c r="B3" s="71" t="s">
        <v>2225</v>
      </c>
      <c r="C3" s="184" t="s">
        <v>2122</v>
      </c>
      <c r="E3" s="451" t="s">
        <v>2226</v>
      </c>
      <c r="F3" s="393"/>
    </row>
    <row r="4" spans="1:6" ht="14.25" customHeight="1">
      <c r="A4" s="246">
        <v>103</v>
      </c>
      <c r="B4" s="71" t="s">
        <v>2227</v>
      </c>
      <c r="C4" s="184" t="s">
        <v>2228</v>
      </c>
      <c r="E4" s="451" t="s">
        <v>2229</v>
      </c>
      <c r="F4" s="393"/>
    </row>
    <row r="5" spans="1:6" ht="14.25" customHeight="1">
      <c r="A5" s="246">
        <v>104</v>
      </c>
      <c r="B5" s="71" t="s">
        <v>2230</v>
      </c>
      <c r="C5" s="184" t="s">
        <v>385</v>
      </c>
      <c r="E5" s="451" t="s">
        <v>2231</v>
      </c>
      <c r="F5" s="393"/>
    </row>
    <row r="6" spans="1:6" ht="14.25" customHeight="1">
      <c r="A6" s="246">
        <v>105</v>
      </c>
      <c r="B6" s="71" t="s">
        <v>2232</v>
      </c>
      <c r="C6" s="184" t="s">
        <v>1474</v>
      </c>
      <c r="E6" s="451" t="s">
        <v>2233</v>
      </c>
      <c r="F6" s="393"/>
    </row>
    <row r="7" spans="1:6" ht="14.25" customHeight="1">
      <c r="A7" s="246">
        <v>106</v>
      </c>
      <c r="B7" s="71" t="s">
        <v>2234</v>
      </c>
      <c r="C7" s="184" t="s">
        <v>2235</v>
      </c>
      <c r="E7" s="451" t="s">
        <v>2236</v>
      </c>
      <c r="F7" s="393"/>
    </row>
    <row r="8" spans="1:6" ht="14.25" customHeight="1">
      <c r="A8" s="246">
        <v>107</v>
      </c>
      <c r="B8" s="71" t="s">
        <v>2237</v>
      </c>
      <c r="C8" s="184" t="s">
        <v>56</v>
      </c>
      <c r="E8" s="450" t="s">
        <v>2238</v>
      </c>
      <c r="F8" s="396"/>
    </row>
    <row r="9" spans="1:6" ht="14.25" customHeight="1">
      <c r="A9" s="246">
        <v>108</v>
      </c>
      <c r="B9" s="71" t="s">
        <v>2239</v>
      </c>
      <c r="C9" s="184" t="s">
        <v>56</v>
      </c>
      <c r="E9" s="452" t="s">
        <v>2240</v>
      </c>
      <c r="F9" s="387"/>
    </row>
    <row r="10" spans="1:6" ht="14.25" customHeight="1">
      <c r="A10" s="246">
        <v>109</v>
      </c>
      <c r="B10" s="71" t="s">
        <v>2241</v>
      </c>
      <c r="C10" s="184" t="s">
        <v>2136</v>
      </c>
      <c r="E10" s="453" t="s">
        <v>2242</v>
      </c>
      <c r="F10" s="390"/>
    </row>
    <row r="11" spans="1:6" ht="14.25" customHeight="1">
      <c r="A11" s="246">
        <v>110</v>
      </c>
      <c r="B11" s="71" t="s">
        <v>2243</v>
      </c>
      <c r="C11" s="184" t="s">
        <v>2244</v>
      </c>
      <c r="E11" s="451" t="s">
        <v>2245</v>
      </c>
      <c r="F11" s="393"/>
    </row>
    <row r="12" spans="1:6" ht="14.25" customHeight="1">
      <c r="A12" s="246">
        <v>111</v>
      </c>
      <c r="B12" s="71" t="s">
        <v>2246</v>
      </c>
      <c r="C12" s="184" t="s">
        <v>412</v>
      </c>
      <c r="E12" s="451" t="s">
        <v>2247</v>
      </c>
      <c r="F12" s="393"/>
    </row>
    <row r="13" spans="1:6" ht="14.25" customHeight="1">
      <c r="A13" s="246">
        <v>112</v>
      </c>
      <c r="B13" s="71" t="s">
        <v>2248</v>
      </c>
      <c r="C13" s="184" t="s">
        <v>2249</v>
      </c>
      <c r="E13" s="450" t="s">
        <v>2250</v>
      </c>
      <c r="F13" s="396"/>
    </row>
    <row r="14" spans="1:6" ht="14.25" customHeight="1">
      <c r="A14" s="246">
        <v>113</v>
      </c>
      <c r="B14" s="71" t="s">
        <v>2251</v>
      </c>
      <c r="C14" s="184" t="s">
        <v>367</v>
      </c>
      <c r="E14" s="452" t="s">
        <v>2252</v>
      </c>
      <c r="F14" s="387"/>
    </row>
    <row r="15" spans="1:6" ht="14.25" customHeight="1">
      <c r="A15" s="246">
        <v>114</v>
      </c>
      <c r="B15" s="71" t="s">
        <v>2253</v>
      </c>
      <c r="C15" s="184" t="s">
        <v>1944</v>
      </c>
      <c r="E15" s="453" t="s">
        <v>2254</v>
      </c>
      <c r="F15" s="390"/>
    </row>
    <row r="16" spans="1:6" ht="14.25" customHeight="1">
      <c r="A16" s="246">
        <v>115</v>
      </c>
      <c r="B16" s="71" t="s">
        <v>2255</v>
      </c>
      <c r="C16" s="184" t="s">
        <v>2164</v>
      </c>
      <c r="E16" s="451" t="s">
        <v>2256</v>
      </c>
      <c r="F16" s="393"/>
    </row>
    <row r="17" spans="1:6" ht="14.25" customHeight="1">
      <c r="A17" s="246">
        <v>116</v>
      </c>
      <c r="B17" s="71" t="s">
        <v>2257</v>
      </c>
      <c r="C17" s="184" t="s">
        <v>1944</v>
      </c>
      <c r="E17" s="451" t="s">
        <v>2258</v>
      </c>
      <c r="F17" s="393"/>
    </row>
    <row r="18" spans="1:6" ht="14.25" customHeight="1">
      <c r="A18" s="246">
        <v>117</v>
      </c>
      <c r="B18" s="71" t="s">
        <v>2259</v>
      </c>
      <c r="C18" s="184" t="s">
        <v>2260</v>
      </c>
      <c r="E18" s="450" t="s">
        <v>2261</v>
      </c>
      <c r="F18" s="396"/>
    </row>
    <row r="19" spans="1:6" ht="14.25" customHeight="1">
      <c r="A19" s="246">
        <v>118</v>
      </c>
      <c r="B19" s="71" t="s">
        <v>2262</v>
      </c>
      <c r="C19" s="184" t="s">
        <v>2263</v>
      </c>
      <c r="E19" s="452" t="s">
        <v>2264</v>
      </c>
      <c r="F19" s="387"/>
    </row>
    <row r="20" spans="1:6" ht="14.25" customHeight="1">
      <c r="A20" s="246">
        <v>119</v>
      </c>
      <c r="B20" s="71" t="s">
        <v>2265</v>
      </c>
      <c r="C20" s="184" t="s">
        <v>568</v>
      </c>
      <c r="E20" s="453" t="s">
        <v>2266</v>
      </c>
      <c r="F20" s="390"/>
    </row>
    <row r="21" spans="1:6" ht="14.25" customHeight="1">
      <c r="A21" s="246">
        <v>120</v>
      </c>
      <c r="B21" s="71" t="s">
        <v>2267</v>
      </c>
      <c r="C21" s="184" t="s">
        <v>2268</v>
      </c>
      <c r="E21" s="451" t="s">
        <v>2269</v>
      </c>
      <c r="F21" s="393"/>
    </row>
    <row r="22" spans="1:6" ht="14.25" customHeight="1">
      <c r="A22" s="246">
        <v>121</v>
      </c>
      <c r="B22" s="71" t="s">
        <v>2270</v>
      </c>
      <c r="C22" s="184" t="s">
        <v>2268</v>
      </c>
      <c r="E22" s="451" t="s">
        <v>2271</v>
      </c>
      <c r="F22" s="393"/>
    </row>
    <row r="23" spans="1:6" ht="14.25" customHeight="1">
      <c r="A23" s="246">
        <v>122</v>
      </c>
      <c r="B23" s="71" t="s">
        <v>2272</v>
      </c>
      <c r="C23" s="184" t="s">
        <v>2268</v>
      </c>
      <c r="E23" s="450" t="s">
        <v>2273</v>
      </c>
      <c r="F23" s="396"/>
    </row>
    <row r="24" spans="1:6" ht="14.25" customHeight="1">
      <c r="A24" s="246">
        <v>123</v>
      </c>
      <c r="B24" s="71" t="s">
        <v>2274</v>
      </c>
      <c r="C24" s="184" t="s">
        <v>367</v>
      </c>
      <c r="E24" s="452" t="s">
        <v>2164</v>
      </c>
      <c r="F24" s="387"/>
    </row>
    <row r="25" spans="1:6" ht="14.25" customHeight="1">
      <c r="A25" s="246">
        <v>124</v>
      </c>
      <c r="B25" s="71" t="s">
        <v>2275</v>
      </c>
      <c r="C25" s="184" t="s">
        <v>367</v>
      </c>
      <c r="E25" s="453" t="s">
        <v>2276</v>
      </c>
      <c r="F25" s="390"/>
    </row>
    <row r="26" spans="1:6" ht="14.25" customHeight="1">
      <c r="A26" s="246">
        <v>125</v>
      </c>
      <c r="B26" s="71" t="s">
        <v>2277</v>
      </c>
      <c r="C26" s="184" t="s">
        <v>1944</v>
      </c>
      <c r="E26" s="451" t="s">
        <v>2278</v>
      </c>
      <c r="F26" s="393"/>
    </row>
    <row r="27" spans="1:6" ht="14.25" customHeight="1">
      <c r="A27" s="246">
        <v>126</v>
      </c>
      <c r="B27" s="71" t="s">
        <v>2279</v>
      </c>
      <c r="C27" s="184" t="s">
        <v>2280</v>
      </c>
      <c r="E27" s="451" t="s">
        <v>2281</v>
      </c>
      <c r="F27" s="393"/>
    </row>
    <row r="28" spans="1:6" ht="14.25" customHeight="1">
      <c r="A28" s="246">
        <v>127</v>
      </c>
      <c r="B28" s="71" t="s">
        <v>2282</v>
      </c>
      <c r="C28" s="184" t="s">
        <v>2280</v>
      </c>
      <c r="E28" s="450" t="s">
        <v>2283</v>
      </c>
      <c r="F28" s="396"/>
    </row>
    <row r="29" spans="1:6" ht="14.25" customHeight="1">
      <c r="A29" s="246">
        <v>128</v>
      </c>
      <c r="B29" s="71" t="s">
        <v>2284</v>
      </c>
      <c r="C29" s="184" t="s">
        <v>2280</v>
      </c>
      <c r="E29" s="452" t="s">
        <v>1443</v>
      </c>
      <c r="F29" s="387"/>
    </row>
    <row r="30" spans="1:6" ht="14.25" customHeight="1">
      <c r="A30" s="246">
        <v>129</v>
      </c>
      <c r="B30" s="71" t="s">
        <v>2285</v>
      </c>
      <c r="C30" s="184" t="s">
        <v>2286</v>
      </c>
      <c r="E30" s="453" t="s">
        <v>2287</v>
      </c>
      <c r="F30" s="390"/>
    </row>
    <row r="31" spans="1:6" ht="14.25" customHeight="1">
      <c r="A31" s="246">
        <v>130</v>
      </c>
      <c r="B31" s="71" t="s">
        <v>2288</v>
      </c>
      <c r="C31" s="184" t="s">
        <v>2268</v>
      </c>
      <c r="E31" s="451" t="s">
        <v>2289</v>
      </c>
      <c r="F31" s="393"/>
    </row>
    <row r="32" spans="1:6" ht="14.25" customHeight="1">
      <c r="A32" s="246">
        <v>131</v>
      </c>
      <c r="B32" s="71" t="s">
        <v>2290</v>
      </c>
      <c r="C32" s="184" t="s">
        <v>2268</v>
      </c>
      <c r="E32" s="451" t="s">
        <v>2291</v>
      </c>
      <c r="F32" s="393"/>
    </row>
    <row r="33" spans="1:6" ht="14.25" customHeight="1">
      <c r="A33" s="246">
        <v>132</v>
      </c>
      <c r="B33" s="71" t="s">
        <v>2292</v>
      </c>
      <c r="C33" s="184" t="s">
        <v>2268</v>
      </c>
      <c r="E33" s="450" t="s">
        <v>2293</v>
      </c>
      <c r="F33" s="396"/>
    </row>
    <row r="34" spans="1:6" ht="14.25" customHeight="1">
      <c r="A34" s="246">
        <v>133</v>
      </c>
      <c r="B34" s="71" t="s">
        <v>2294</v>
      </c>
      <c r="C34" s="184" t="s">
        <v>2268</v>
      </c>
    </row>
    <row r="35" spans="1:6" ht="14.25" customHeight="1">
      <c r="A35" s="246">
        <v>134</v>
      </c>
      <c r="B35" s="71" t="s">
        <v>2295</v>
      </c>
      <c r="C35" s="184" t="s">
        <v>2268</v>
      </c>
    </row>
    <row r="36" spans="1:6" ht="14.25" customHeight="1">
      <c r="A36" s="246">
        <v>135</v>
      </c>
      <c r="B36" s="71" t="s">
        <v>2296</v>
      </c>
      <c r="C36" s="184" t="s">
        <v>2235</v>
      </c>
    </row>
    <row r="37" spans="1:6" ht="14.25" customHeight="1">
      <c r="A37" s="246">
        <v>136</v>
      </c>
      <c r="B37" s="71" t="s">
        <v>2297</v>
      </c>
      <c r="C37" s="184" t="s">
        <v>2235</v>
      </c>
    </row>
    <row r="38" spans="1:6" ht="14.25" customHeight="1">
      <c r="A38" s="246">
        <v>137</v>
      </c>
      <c r="B38" s="71" t="s">
        <v>2298</v>
      </c>
      <c r="C38" s="184" t="s">
        <v>2235</v>
      </c>
    </row>
    <row r="39" spans="1:6" ht="14.25" customHeight="1">
      <c r="A39" s="246">
        <v>138</v>
      </c>
      <c r="B39" s="71" t="s">
        <v>2299</v>
      </c>
      <c r="C39" s="184" t="s">
        <v>2235</v>
      </c>
    </row>
    <row r="40" spans="1:6" ht="14.25" customHeight="1">
      <c r="A40" s="246">
        <v>139</v>
      </c>
      <c r="B40" s="71" t="s">
        <v>2300</v>
      </c>
      <c r="C40" s="184" t="s">
        <v>2235</v>
      </c>
    </row>
    <row r="41" spans="1:6" ht="14.25" customHeight="1">
      <c r="A41" s="246">
        <v>140</v>
      </c>
      <c r="B41" s="71" t="s">
        <v>2301</v>
      </c>
      <c r="C41" s="184" t="s">
        <v>2302</v>
      </c>
    </row>
    <row r="42" spans="1:6" ht="14.25" customHeight="1">
      <c r="A42" s="246">
        <v>141</v>
      </c>
      <c r="B42" s="71" t="s">
        <v>2303</v>
      </c>
      <c r="C42" s="184" t="s">
        <v>2268</v>
      </c>
    </row>
    <row r="43" spans="1:6" ht="14.25" customHeight="1">
      <c r="A43" s="246">
        <v>142</v>
      </c>
      <c r="B43" s="71" t="s">
        <v>2304</v>
      </c>
      <c r="C43" s="184" t="s">
        <v>129</v>
      </c>
    </row>
    <row r="44" spans="1:6" ht="14.25" customHeight="1">
      <c r="A44" s="246">
        <v>143</v>
      </c>
      <c r="B44" s="71" t="s">
        <v>2305</v>
      </c>
      <c r="C44" s="184" t="s">
        <v>129</v>
      </c>
    </row>
    <row r="45" spans="1:6" ht="14.25" customHeight="1">
      <c r="A45" s="246">
        <v>144</v>
      </c>
      <c r="B45" s="71" t="s">
        <v>2306</v>
      </c>
      <c r="C45" s="184" t="s">
        <v>2280</v>
      </c>
    </row>
    <row r="46" spans="1:6" ht="14.25" customHeight="1">
      <c r="A46" s="246">
        <v>145</v>
      </c>
      <c r="B46" s="71" t="s">
        <v>2307</v>
      </c>
      <c r="C46" s="184" t="s">
        <v>2280</v>
      </c>
    </row>
    <row r="47" spans="1:6" ht="14.25" customHeight="1">
      <c r="A47" s="246">
        <v>146</v>
      </c>
      <c r="B47" s="71" t="s">
        <v>2308</v>
      </c>
      <c r="C47" s="184" t="s">
        <v>2280</v>
      </c>
    </row>
    <row r="48" spans="1:6" ht="14.25" customHeight="1">
      <c r="A48" s="246">
        <v>147</v>
      </c>
      <c r="B48" s="71" t="s">
        <v>2309</v>
      </c>
      <c r="C48" s="184" t="s">
        <v>2280</v>
      </c>
    </row>
    <row r="49" spans="1:3" ht="14.25" customHeight="1">
      <c r="A49" s="246">
        <v>148</v>
      </c>
      <c r="B49" s="71" t="s">
        <v>2310</v>
      </c>
      <c r="C49" s="184" t="s">
        <v>2311</v>
      </c>
    </row>
    <row r="50" spans="1:3" ht="14.25" customHeight="1">
      <c r="A50" s="246">
        <v>149</v>
      </c>
      <c r="B50" s="71" t="s">
        <v>2312</v>
      </c>
      <c r="C50" s="184" t="s">
        <v>359</v>
      </c>
    </row>
    <row r="51" spans="1:3" ht="14.25" customHeight="1">
      <c r="A51" s="246">
        <v>150</v>
      </c>
      <c r="B51" s="71" t="s">
        <v>2313</v>
      </c>
      <c r="C51" s="184" t="s">
        <v>2314</v>
      </c>
    </row>
    <row r="52" spans="1:3" ht="14.25" customHeight="1">
      <c r="A52" s="246">
        <v>151</v>
      </c>
      <c r="B52" s="71" t="s">
        <v>2315</v>
      </c>
      <c r="C52" s="184" t="s">
        <v>127</v>
      </c>
    </row>
    <row r="53" spans="1:3" ht="14.25" customHeight="1">
      <c r="A53" s="246">
        <v>152</v>
      </c>
      <c r="B53" s="71" t="s">
        <v>2316</v>
      </c>
      <c r="C53" s="184" t="s">
        <v>367</v>
      </c>
    </row>
    <row r="54" spans="1:3" ht="14.25" customHeight="1">
      <c r="A54" s="246">
        <v>153</v>
      </c>
      <c r="B54" s="71" t="s">
        <v>2317</v>
      </c>
      <c r="C54" s="184" t="s">
        <v>2318</v>
      </c>
    </row>
    <row r="55" spans="1:3" ht="14.25" customHeight="1">
      <c r="A55" s="246">
        <v>154</v>
      </c>
      <c r="B55" s="71" t="s">
        <v>2319</v>
      </c>
      <c r="C55" s="184" t="s">
        <v>2318</v>
      </c>
    </row>
    <row r="56" spans="1:3" ht="14.25" customHeight="1">
      <c r="A56" s="246">
        <v>155</v>
      </c>
      <c r="B56" s="71" t="s">
        <v>2320</v>
      </c>
      <c r="C56" s="184" t="s">
        <v>2318</v>
      </c>
    </row>
    <row r="57" spans="1:3" ht="14.25" customHeight="1">
      <c r="A57" s="246">
        <v>156</v>
      </c>
      <c r="B57" s="71" t="s">
        <v>2321</v>
      </c>
      <c r="C57" s="184" t="s">
        <v>69</v>
      </c>
    </row>
    <row r="58" spans="1:3" ht="14.25" customHeight="1">
      <c r="A58" s="246">
        <v>157</v>
      </c>
      <c r="B58" s="71" t="s">
        <v>2322</v>
      </c>
      <c r="C58" s="184" t="s">
        <v>2318</v>
      </c>
    </row>
    <row r="59" spans="1:3" ht="14.25" customHeight="1">
      <c r="A59" s="246">
        <v>158</v>
      </c>
      <c r="B59" s="71" t="s">
        <v>2323</v>
      </c>
      <c r="C59" s="184" t="s">
        <v>2318</v>
      </c>
    </row>
    <row r="60" spans="1:3" ht="14.25" customHeight="1">
      <c r="A60" s="246">
        <v>159</v>
      </c>
      <c r="B60" s="71" t="s">
        <v>2324</v>
      </c>
      <c r="C60" s="184" t="s">
        <v>463</v>
      </c>
    </row>
    <row r="61" spans="1:3" ht="14.25" customHeight="1">
      <c r="A61" s="246">
        <v>160</v>
      </c>
      <c r="B61" s="71" t="s">
        <v>2325</v>
      </c>
      <c r="C61" s="184" t="s">
        <v>568</v>
      </c>
    </row>
    <row r="62" spans="1:3" ht="14.25" customHeight="1">
      <c r="A62" s="246">
        <v>161</v>
      </c>
      <c r="B62" s="71" t="s">
        <v>2326</v>
      </c>
      <c r="C62" s="184" t="s">
        <v>2327</v>
      </c>
    </row>
    <row r="63" spans="1:3" ht="14.25" customHeight="1">
      <c r="A63" s="246">
        <v>162</v>
      </c>
      <c r="B63" s="71" t="s">
        <v>2328</v>
      </c>
      <c r="C63" s="184" t="s">
        <v>2329</v>
      </c>
    </row>
    <row r="64" spans="1:3" ht="14.25" customHeight="1">
      <c r="A64" s="246">
        <v>163</v>
      </c>
      <c r="B64" s="71" t="s">
        <v>2330</v>
      </c>
      <c r="C64" s="184" t="s">
        <v>2280</v>
      </c>
    </row>
    <row r="65" spans="1:3" ht="14.25" customHeight="1">
      <c r="A65" s="246">
        <v>164</v>
      </c>
      <c r="B65" s="71" t="s">
        <v>2331</v>
      </c>
      <c r="C65" s="184" t="s">
        <v>2280</v>
      </c>
    </row>
    <row r="66" spans="1:3" ht="14.25" customHeight="1">
      <c r="A66" s="246">
        <v>165</v>
      </c>
      <c r="B66" s="71" t="s">
        <v>2332</v>
      </c>
      <c r="C66" s="184" t="s">
        <v>1498</v>
      </c>
    </row>
    <row r="67" spans="1:3" ht="14.25" customHeight="1">
      <c r="A67" s="246">
        <v>166</v>
      </c>
      <c r="B67" s="71" t="s">
        <v>2333</v>
      </c>
      <c r="C67" s="184" t="s">
        <v>129</v>
      </c>
    </row>
    <row r="68" spans="1:3" ht="14.25" customHeight="1">
      <c r="A68" s="246">
        <v>167</v>
      </c>
      <c r="B68" s="71" t="s">
        <v>2334</v>
      </c>
      <c r="C68" s="184" t="s">
        <v>1944</v>
      </c>
    </row>
    <row r="69" spans="1:3" ht="14.25" customHeight="1">
      <c r="A69" s="246">
        <v>168</v>
      </c>
      <c r="B69" s="71" t="s">
        <v>2335</v>
      </c>
      <c r="C69" s="184" t="s">
        <v>2336</v>
      </c>
    </row>
    <row r="70" spans="1:3" ht="14.25" customHeight="1">
      <c r="A70" s="246">
        <v>169</v>
      </c>
      <c r="B70" s="71" t="s">
        <v>2337</v>
      </c>
      <c r="C70" s="184" t="s">
        <v>2164</v>
      </c>
    </row>
    <row r="71" spans="1:3" ht="14.25" customHeight="1">
      <c r="A71" s="246">
        <v>170</v>
      </c>
      <c r="B71" s="71" t="s">
        <v>2338</v>
      </c>
      <c r="C71" s="184" t="s">
        <v>2280</v>
      </c>
    </row>
    <row r="72" spans="1:3" ht="14.25" customHeight="1">
      <c r="A72" s="246">
        <v>171</v>
      </c>
      <c r="B72" s="71" t="s">
        <v>2339</v>
      </c>
      <c r="C72" s="184" t="s">
        <v>2164</v>
      </c>
    </row>
    <row r="73" spans="1:3" ht="14.25" customHeight="1">
      <c r="A73" s="246">
        <v>172</v>
      </c>
      <c r="B73" s="71" t="s">
        <v>2340</v>
      </c>
      <c r="C73" s="184" t="s">
        <v>2280</v>
      </c>
    </row>
    <row r="74" spans="1:3" ht="14.25" customHeight="1">
      <c r="A74" s="246">
        <v>173</v>
      </c>
      <c r="B74" s="71" t="s">
        <v>2341</v>
      </c>
      <c r="C74" s="184" t="s">
        <v>367</v>
      </c>
    </row>
    <row r="75" spans="1:3" ht="14.25" customHeight="1">
      <c r="A75" s="246">
        <v>174</v>
      </c>
      <c r="B75" s="71" t="s">
        <v>2342</v>
      </c>
      <c r="C75" s="184" t="s">
        <v>2343</v>
      </c>
    </row>
    <row r="76" spans="1:3" ht="14.25" customHeight="1">
      <c r="A76" s="246">
        <v>175</v>
      </c>
      <c r="B76" s="71" t="s">
        <v>2344</v>
      </c>
      <c r="C76" s="184" t="s">
        <v>2345</v>
      </c>
    </row>
    <row r="77" spans="1:3" ht="14.25" customHeight="1">
      <c r="A77" s="246">
        <v>176</v>
      </c>
      <c r="B77" s="71" t="s">
        <v>2346</v>
      </c>
      <c r="C77" s="184" t="s">
        <v>2120</v>
      </c>
    </row>
    <row r="78" spans="1:3" ht="14.25" customHeight="1">
      <c r="A78" s="246">
        <v>177</v>
      </c>
      <c r="B78" s="71" t="s">
        <v>2347</v>
      </c>
      <c r="C78" s="184" t="s">
        <v>2348</v>
      </c>
    </row>
    <row r="79" spans="1:3" ht="14.25" customHeight="1">
      <c r="A79" s="246">
        <v>178</v>
      </c>
      <c r="B79" s="71" t="s">
        <v>2349</v>
      </c>
      <c r="C79" s="184" t="s">
        <v>414</v>
      </c>
    </row>
    <row r="80" spans="1:3" ht="14.25" customHeight="1">
      <c r="A80" s="246">
        <v>179</v>
      </c>
      <c r="B80" s="71" t="s">
        <v>2350</v>
      </c>
      <c r="C80" s="184" t="s">
        <v>2012</v>
      </c>
    </row>
    <row r="81" spans="1:3" ht="14.25" customHeight="1">
      <c r="A81" s="246">
        <v>180</v>
      </c>
      <c r="B81" s="71" t="s">
        <v>2351</v>
      </c>
      <c r="C81" s="184" t="s">
        <v>448</v>
      </c>
    </row>
    <row r="82" spans="1:3" ht="14.25" customHeight="1">
      <c r="A82" s="246">
        <v>181</v>
      </c>
      <c r="B82" s="71" t="s">
        <v>2352</v>
      </c>
      <c r="C82" s="184" t="s">
        <v>2280</v>
      </c>
    </row>
    <row r="83" spans="1:3" ht="14.25" customHeight="1">
      <c r="A83" s="246">
        <v>182</v>
      </c>
      <c r="B83" s="71" t="s">
        <v>2353</v>
      </c>
      <c r="C83" s="184" t="s">
        <v>2318</v>
      </c>
    </row>
    <row r="84" spans="1:3" ht="14.25" customHeight="1">
      <c r="A84" s="246">
        <v>183</v>
      </c>
      <c r="B84" s="71" t="s">
        <v>2354</v>
      </c>
      <c r="C84" s="184" t="s">
        <v>2318</v>
      </c>
    </row>
    <row r="85" spans="1:3" ht="14.25" customHeight="1">
      <c r="A85" s="246">
        <v>184</v>
      </c>
      <c r="B85" s="71" t="s">
        <v>2355</v>
      </c>
      <c r="C85" s="184" t="s">
        <v>2318</v>
      </c>
    </row>
    <row r="86" spans="1:3" ht="14.25" customHeight="1">
      <c r="A86" s="246">
        <v>185</v>
      </c>
      <c r="B86" s="71" t="s">
        <v>2356</v>
      </c>
      <c r="C86" s="184" t="s">
        <v>2357</v>
      </c>
    </row>
    <row r="87" spans="1:3" ht="14.25" customHeight="1">
      <c r="A87" s="246">
        <v>186</v>
      </c>
      <c r="B87" s="71" t="s">
        <v>2358</v>
      </c>
      <c r="C87" s="184" t="s">
        <v>226</v>
      </c>
    </row>
    <row r="88" spans="1:3" ht="14.25" customHeight="1">
      <c r="A88" s="246">
        <v>187</v>
      </c>
      <c r="B88" s="71" t="s">
        <v>2359</v>
      </c>
      <c r="C88" s="184" t="s">
        <v>2360</v>
      </c>
    </row>
    <row r="89" spans="1:3" ht="14.25" customHeight="1">
      <c r="A89" s="246">
        <v>188</v>
      </c>
      <c r="B89" s="71" t="s">
        <v>2361</v>
      </c>
      <c r="C89" s="184" t="s">
        <v>1919</v>
      </c>
    </row>
    <row r="90" spans="1:3" ht="14.25" customHeight="1">
      <c r="A90" s="246">
        <v>189</v>
      </c>
      <c r="B90" s="71" t="s">
        <v>2362</v>
      </c>
      <c r="C90" s="184" t="s">
        <v>2318</v>
      </c>
    </row>
    <row r="91" spans="1:3" ht="14.25" customHeight="1">
      <c r="A91" s="246">
        <v>190</v>
      </c>
      <c r="B91" s="71" t="s">
        <v>2363</v>
      </c>
      <c r="C91" s="184" t="s">
        <v>84</v>
      </c>
    </row>
    <row r="92" spans="1:3" ht="14.25" customHeight="1">
      <c r="A92" s="246">
        <v>191</v>
      </c>
      <c r="B92" s="71" t="s">
        <v>2364</v>
      </c>
      <c r="C92" s="184" t="s">
        <v>2365</v>
      </c>
    </row>
    <row r="93" spans="1:3" ht="14.25" customHeight="1">
      <c r="A93" s="246">
        <v>192</v>
      </c>
      <c r="B93" s="71" t="s">
        <v>2366</v>
      </c>
      <c r="C93" s="184" t="s">
        <v>2365</v>
      </c>
    </row>
    <row r="94" spans="1:3" ht="14.25" customHeight="1">
      <c r="A94" s="246">
        <v>193</v>
      </c>
      <c r="B94" s="71" t="s">
        <v>2367</v>
      </c>
      <c r="C94" s="184" t="s">
        <v>2365</v>
      </c>
    </row>
    <row r="95" spans="1:3" ht="14.25" customHeight="1">
      <c r="A95" s="246">
        <v>194</v>
      </c>
      <c r="B95" s="71" t="s">
        <v>2368</v>
      </c>
      <c r="C95" s="184" t="s">
        <v>2365</v>
      </c>
    </row>
    <row r="96" spans="1:3" ht="14.25" customHeight="1">
      <c r="A96" s="246">
        <v>195</v>
      </c>
      <c r="B96" s="71" t="s">
        <v>2369</v>
      </c>
      <c r="C96" s="184" t="s">
        <v>2365</v>
      </c>
    </row>
    <row r="97" spans="1:3" ht="14.25" customHeight="1">
      <c r="A97" s="246">
        <v>196</v>
      </c>
      <c r="B97" s="71" t="s">
        <v>2370</v>
      </c>
      <c r="C97" s="184" t="s">
        <v>2327</v>
      </c>
    </row>
    <row r="98" spans="1:3" ht="14.25" customHeight="1">
      <c r="A98" s="247">
        <v>197</v>
      </c>
      <c r="B98" s="248" t="s">
        <v>2371</v>
      </c>
      <c r="C98" s="249" t="s">
        <v>2372</v>
      </c>
    </row>
    <row r="99" spans="1:3" ht="14.25" customHeight="1"/>
    <row r="100" spans="1:3" ht="14.25" customHeight="1"/>
    <row r="101" spans="1:3" ht="14.25" customHeight="1"/>
    <row r="102" spans="1:3" ht="14.25" customHeight="1"/>
    <row r="103" spans="1:3" ht="14.25" customHeight="1"/>
    <row r="104" spans="1:3" ht="14.25" customHeight="1"/>
    <row r="105" spans="1:3" ht="14.25" customHeight="1"/>
    <row r="106" spans="1:3" ht="14.25" customHeight="1"/>
    <row r="107" spans="1:3" ht="14.25" customHeight="1"/>
    <row r="108" spans="1:3" ht="14.25" customHeight="1"/>
    <row r="109" spans="1:3" ht="14.25" customHeight="1"/>
    <row r="110" spans="1:3" ht="14.25" customHeight="1"/>
    <row r="111" spans="1:3" ht="14.25" customHeight="1"/>
    <row r="112" spans="1:3"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33">
    <mergeCell ref="E1:F1"/>
    <mergeCell ref="E2:F2"/>
    <mergeCell ref="E3:F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9:F29"/>
    <mergeCell ref="E30:F30"/>
    <mergeCell ref="E31:F31"/>
    <mergeCell ref="E32:F32"/>
    <mergeCell ref="E33:F33"/>
    <mergeCell ref="E22:F22"/>
    <mergeCell ref="E23:F23"/>
    <mergeCell ref="E24:F24"/>
    <mergeCell ref="E25:F25"/>
    <mergeCell ref="E26:F26"/>
    <mergeCell ref="E27:F27"/>
    <mergeCell ref="E28:F28"/>
  </mergeCells>
  <pageMargins left="0.7" right="0.7"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D972"/>
  <sheetViews>
    <sheetView workbookViewId="0">
      <selection activeCell="D26" sqref="D26"/>
    </sheetView>
  </sheetViews>
  <sheetFormatPr baseColWidth="10" defaultColWidth="14.42578125" defaultRowHeight="15" customHeight="1"/>
  <cols>
    <col min="1" max="1" width="20.85546875" customWidth="1"/>
    <col min="2" max="2" width="32.85546875" customWidth="1"/>
    <col min="3" max="3" width="18.140625" customWidth="1"/>
    <col min="4" max="4" width="63.140625" customWidth="1"/>
    <col min="5" max="6" width="11.5703125" customWidth="1"/>
    <col min="8" max="26" width="11.5703125" customWidth="1"/>
  </cols>
  <sheetData>
    <row r="1" spans="1:7" ht="14.25" customHeight="1">
      <c r="A1" s="160" t="s">
        <v>2373</v>
      </c>
      <c r="B1" s="444" t="s">
        <v>2166</v>
      </c>
      <c r="C1" s="387"/>
      <c r="D1" s="444" t="s">
        <v>1</v>
      </c>
      <c r="E1" s="386"/>
      <c r="F1" s="386"/>
      <c r="G1" s="387"/>
    </row>
    <row r="2" spans="1:7" ht="14.25" customHeight="1">
      <c r="A2" s="13" t="s">
        <v>2374</v>
      </c>
      <c r="B2" s="7" t="s">
        <v>2375</v>
      </c>
      <c r="C2" s="6"/>
      <c r="D2" s="13" t="s">
        <v>2376</v>
      </c>
      <c r="E2" s="141"/>
      <c r="F2" s="141"/>
      <c r="G2" s="250"/>
    </row>
    <row r="3" spans="1:7" ht="14.25" customHeight="1">
      <c r="A3" s="13" t="s">
        <v>2377</v>
      </c>
      <c r="B3" s="13" t="s">
        <v>2378</v>
      </c>
      <c r="C3" s="15"/>
      <c r="D3" s="13" t="s">
        <v>2372</v>
      </c>
      <c r="E3" s="141"/>
      <c r="F3" s="141"/>
      <c r="G3" s="250"/>
    </row>
    <row r="4" spans="1:7" ht="14.25" customHeight="1">
      <c r="A4" s="13" t="s">
        <v>2379</v>
      </c>
      <c r="B4" s="13" t="s">
        <v>2380</v>
      </c>
      <c r="C4" s="15"/>
      <c r="D4" s="13" t="s">
        <v>2381</v>
      </c>
      <c r="E4" s="141"/>
      <c r="F4" s="141"/>
      <c r="G4" s="250"/>
    </row>
    <row r="5" spans="1:7" ht="14.25" customHeight="1">
      <c r="A5" s="13" t="s">
        <v>2382</v>
      </c>
      <c r="B5" s="13" t="s">
        <v>2383</v>
      </c>
      <c r="C5" s="15"/>
      <c r="D5" s="13" t="s">
        <v>2381</v>
      </c>
      <c r="E5" s="141"/>
      <c r="F5" s="141"/>
      <c r="G5" s="250"/>
    </row>
    <row r="6" spans="1:7" ht="14.25" customHeight="1">
      <c r="A6" s="13" t="s">
        <v>1074</v>
      </c>
      <c r="B6" s="13" t="s">
        <v>2384</v>
      </c>
      <c r="C6" s="15"/>
      <c r="D6" s="13" t="s">
        <v>2385</v>
      </c>
      <c r="E6" s="14"/>
      <c r="F6" s="14"/>
      <c r="G6" s="53"/>
    </row>
    <row r="7" spans="1:7" ht="14.25" customHeight="1">
      <c r="A7" s="13" t="s">
        <v>1072</v>
      </c>
      <c r="B7" s="13" t="s">
        <v>2386</v>
      </c>
      <c r="C7" s="15"/>
      <c r="D7" s="13" t="s">
        <v>2385</v>
      </c>
      <c r="E7" s="14"/>
      <c r="F7" s="14"/>
      <c r="G7" s="53"/>
    </row>
    <row r="8" spans="1:7" ht="14.25" customHeight="1">
      <c r="A8" s="13" t="s">
        <v>2387</v>
      </c>
      <c r="B8" s="13" t="s">
        <v>2388</v>
      </c>
      <c r="C8" s="15"/>
      <c r="D8" s="13" t="s">
        <v>2389</v>
      </c>
      <c r="E8" s="14"/>
      <c r="F8" s="14"/>
      <c r="G8" s="53"/>
    </row>
    <row r="9" spans="1:7" ht="14.25" customHeight="1">
      <c r="A9" s="13" t="s">
        <v>2390</v>
      </c>
      <c r="B9" s="13" t="s">
        <v>2391</v>
      </c>
      <c r="C9" s="15"/>
      <c r="D9" s="13" t="s">
        <v>2392</v>
      </c>
      <c r="E9" s="14"/>
      <c r="F9" s="14"/>
      <c r="G9" s="53"/>
    </row>
    <row r="10" spans="1:7" ht="14.25" customHeight="1">
      <c r="A10" s="13" t="s">
        <v>2393</v>
      </c>
      <c r="B10" s="13" t="s">
        <v>2394</v>
      </c>
      <c r="C10" s="15"/>
      <c r="D10" s="13" t="s">
        <v>2395</v>
      </c>
      <c r="E10" s="14"/>
      <c r="F10" s="14"/>
      <c r="G10" s="53"/>
    </row>
    <row r="11" spans="1:7" ht="14.25" customHeight="1">
      <c r="A11" s="13" t="s">
        <v>2396</v>
      </c>
      <c r="B11" s="13" t="s">
        <v>2397</v>
      </c>
      <c r="C11" s="15"/>
      <c r="D11" s="13" t="s">
        <v>2398</v>
      </c>
      <c r="E11" s="14"/>
      <c r="F11" s="14"/>
      <c r="G11" s="53"/>
    </row>
    <row r="12" spans="1:7" ht="14.25" customHeight="1">
      <c r="A12" s="13" t="s">
        <v>2399</v>
      </c>
      <c r="B12" s="13" t="s">
        <v>2400</v>
      </c>
      <c r="C12" s="15"/>
      <c r="D12" s="13" t="s">
        <v>2398</v>
      </c>
      <c r="E12" s="14"/>
      <c r="F12" s="14"/>
      <c r="G12" s="53"/>
    </row>
    <row r="13" spans="1:7" ht="14.25" customHeight="1">
      <c r="A13" s="13" t="s">
        <v>2401</v>
      </c>
      <c r="B13" s="13" t="s">
        <v>2402</v>
      </c>
      <c r="C13" s="15"/>
      <c r="D13" s="13" t="s">
        <v>2398</v>
      </c>
      <c r="E13" s="14"/>
      <c r="F13" s="14"/>
      <c r="G13" s="53"/>
    </row>
    <row r="14" spans="1:7" ht="14.25" customHeight="1">
      <c r="A14" s="13" t="s">
        <v>2403</v>
      </c>
      <c r="B14" s="13" t="s">
        <v>2404</v>
      </c>
      <c r="C14" s="15"/>
      <c r="D14" s="13" t="s">
        <v>2398</v>
      </c>
      <c r="E14" s="14"/>
      <c r="F14" s="14"/>
      <c r="G14" s="53"/>
    </row>
    <row r="15" spans="1:7" ht="14.25" customHeight="1">
      <c r="A15" s="13" t="s">
        <v>2405</v>
      </c>
      <c r="B15" s="13" t="s">
        <v>2406</v>
      </c>
      <c r="C15" s="15"/>
      <c r="D15" s="13" t="s">
        <v>2398</v>
      </c>
      <c r="E15" s="14"/>
      <c r="F15" s="14"/>
      <c r="G15" s="53"/>
    </row>
    <row r="16" spans="1:7" ht="14.25" customHeight="1">
      <c r="A16" s="13" t="s">
        <v>2407</v>
      </c>
      <c r="B16" s="13" t="s">
        <v>2408</v>
      </c>
      <c r="C16" s="15"/>
      <c r="D16" s="13" t="s">
        <v>2409</v>
      </c>
      <c r="E16" s="14"/>
      <c r="F16" s="14"/>
      <c r="G16" s="53"/>
    </row>
    <row r="17" spans="1:16384" customFormat="1" ht="14.25" customHeight="1">
      <c r="A17" s="13" t="s">
        <v>2410</v>
      </c>
      <c r="B17" s="13" t="s">
        <v>2411</v>
      </c>
      <c r="C17" s="15"/>
      <c r="D17" s="13" t="s">
        <v>2412</v>
      </c>
      <c r="E17" s="14"/>
      <c r="F17" s="14"/>
      <c r="G17" s="53"/>
    </row>
    <row r="18" spans="1:16384" customFormat="1" ht="14.25" customHeight="1">
      <c r="A18" s="384" t="s">
        <v>3098</v>
      </c>
      <c r="B18" s="384" t="s">
        <v>3099</v>
      </c>
      <c r="C18" s="370"/>
      <c r="D18" s="384" t="s">
        <v>3100</v>
      </c>
      <c r="E18" s="382"/>
      <c r="F18" s="382"/>
      <c r="G18" s="383"/>
    </row>
    <row r="19" spans="1:16384" customFormat="1" ht="14.25" customHeight="1">
      <c r="A19" s="13" t="s">
        <v>2413</v>
      </c>
      <c r="B19" s="13" t="s">
        <v>2414</v>
      </c>
      <c r="C19" s="15"/>
      <c r="D19" s="13" t="s">
        <v>2412</v>
      </c>
      <c r="E19" s="14"/>
      <c r="F19" s="14"/>
      <c r="G19" s="53"/>
    </row>
    <row r="20" spans="1:16384" customFormat="1" ht="14.25" customHeight="1">
      <c r="A20" s="13" t="s">
        <v>2415</v>
      </c>
      <c r="B20" s="13" t="s">
        <v>2416</v>
      </c>
      <c r="C20" s="15"/>
      <c r="D20" s="13" t="s">
        <v>2417</v>
      </c>
      <c r="E20" s="14"/>
      <c r="F20" s="14"/>
      <c r="G20" s="53"/>
    </row>
    <row r="21" spans="1:16384" customFormat="1" ht="14.25" customHeight="1">
      <c r="A21" s="13" t="s">
        <v>2418</v>
      </c>
      <c r="B21" s="13" t="s">
        <v>2419</v>
      </c>
      <c r="C21" s="15"/>
      <c r="D21" s="13" t="s">
        <v>2417</v>
      </c>
      <c r="E21" s="14"/>
      <c r="F21" s="14"/>
      <c r="G21" s="53"/>
    </row>
    <row r="22" spans="1:16384" customFormat="1" ht="14.25" customHeight="1">
      <c r="A22" s="384" t="s">
        <v>3101</v>
      </c>
      <c r="B22" s="384" t="s">
        <v>3102</v>
      </c>
      <c r="C22" s="370"/>
      <c r="D22" s="384" t="s">
        <v>2417</v>
      </c>
      <c r="E22" s="384" t="s">
        <v>3101</v>
      </c>
      <c r="F22" s="384" t="s">
        <v>3102</v>
      </c>
      <c r="G22" s="370"/>
      <c r="H22" s="384" t="s">
        <v>2417</v>
      </c>
      <c r="I22" s="384" t="s">
        <v>3101</v>
      </c>
      <c r="J22" s="384" t="s">
        <v>3102</v>
      </c>
      <c r="K22" s="370"/>
      <c r="L22" s="384" t="s">
        <v>2417</v>
      </c>
      <c r="M22" s="384" t="s">
        <v>3101</v>
      </c>
      <c r="N22" s="384" t="s">
        <v>3102</v>
      </c>
      <c r="O22" s="370"/>
      <c r="P22" s="384" t="s">
        <v>2417</v>
      </c>
      <c r="Q22" s="384" t="s">
        <v>3101</v>
      </c>
      <c r="R22" s="384" t="s">
        <v>3102</v>
      </c>
      <c r="S22" s="370"/>
      <c r="T22" s="384" t="s">
        <v>2417</v>
      </c>
      <c r="U22" s="384" t="s">
        <v>3101</v>
      </c>
      <c r="V22" s="384" t="s">
        <v>3102</v>
      </c>
      <c r="W22" s="370"/>
      <c r="X22" s="384" t="s">
        <v>2417</v>
      </c>
      <c r="Y22" s="384" t="s">
        <v>3101</v>
      </c>
      <c r="Z22" s="384" t="s">
        <v>3102</v>
      </c>
      <c r="AA22" s="370"/>
      <c r="AB22" s="384" t="s">
        <v>2417</v>
      </c>
      <c r="AC22" s="384" t="s">
        <v>3101</v>
      </c>
      <c r="AD22" s="384" t="s">
        <v>3102</v>
      </c>
      <c r="AE22" s="370"/>
      <c r="AF22" s="384" t="s">
        <v>2417</v>
      </c>
      <c r="AG22" s="384" t="s">
        <v>3101</v>
      </c>
      <c r="AH22" s="384" t="s">
        <v>3102</v>
      </c>
      <c r="AI22" s="370"/>
      <c r="AJ22" s="384" t="s">
        <v>2417</v>
      </c>
      <c r="AK22" s="384" t="s">
        <v>3101</v>
      </c>
      <c r="AL22" s="384" t="s">
        <v>3102</v>
      </c>
      <c r="AM22" s="370"/>
      <c r="AN22" s="384" t="s">
        <v>2417</v>
      </c>
      <c r="AO22" s="384" t="s">
        <v>3101</v>
      </c>
      <c r="AP22" s="384" t="s">
        <v>3102</v>
      </c>
      <c r="AQ22" s="370"/>
      <c r="AR22" s="384" t="s">
        <v>2417</v>
      </c>
      <c r="AS22" s="384" t="s">
        <v>3101</v>
      </c>
      <c r="AT22" s="384" t="s">
        <v>3102</v>
      </c>
      <c r="AU22" s="370"/>
      <c r="AV22" s="384" t="s">
        <v>2417</v>
      </c>
      <c r="AW22" s="384" t="s">
        <v>3101</v>
      </c>
      <c r="AX22" s="384" t="s">
        <v>3102</v>
      </c>
      <c r="AY22" s="370"/>
      <c r="AZ22" s="384" t="s">
        <v>2417</v>
      </c>
      <c r="BA22" s="384" t="s">
        <v>3101</v>
      </c>
      <c r="BB22" s="384" t="s">
        <v>3102</v>
      </c>
      <c r="BC22" s="370"/>
      <c r="BD22" s="384" t="s">
        <v>2417</v>
      </c>
      <c r="BE22" s="384" t="s">
        <v>3101</v>
      </c>
      <c r="BF22" s="384" t="s">
        <v>3102</v>
      </c>
      <c r="BG22" s="370"/>
      <c r="BH22" s="384" t="s">
        <v>2417</v>
      </c>
      <c r="BI22" s="384" t="s">
        <v>3101</v>
      </c>
      <c r="BJ22" s="384" t="s">
        <v>3102</v>
      </c>
      <c r="BK22" s="370"/>
      <c r="BL22" s="384" t="s">
        <v>2417</v>
      </c>
      <c r="BM22" s="384" t="s">
        <v>3101</v>
      </c>
      <c r="BN22" s="384" t="s">
        <v>3102</v>
      </c>
      <c r="BO22" s="370"/>
      <c r="BP22" s="384" t="s">
        <v>2417</v>
      </c>
      <c r="BQ22" s="384" t="s">
        <v>3101</v>
      </c>
      <c r="BR22" s="384" t="s">
        <v>3102</v>
      </c>
      <c r="BS22" s="370"/>
      <c r="BT22" s="384" t="s">
        <v>2417</v>
      </c>
      <c r="BU22" s="384" t="s">
        <v>3101</v>
      </c>
      <c r="BV22" s="384" t="s">
        <v>3102</v>
      </c>
      <c r="BW22" s="370"/>
      <c r="BX22" s="384" t="s">
        <v>2417</v>
      </c>
      <c r="BY22" s="384" t="s">
        <v>3101</v>
      </c>
      <c r="BZ22" s="384" t="s">
        <v>3102</v>
      </c>
      <c r="CA22" s="370"/>
      <c r="CB22" s="384" t="s">
        <v>2417</v>
      </c>
      <c r="CC22" s="384" t="s">
        <v>3101</v>
      </c>
      <c r="CD22" s="384" t="s">
        <v>3102</v>
      </c>
      <c r="CE22" s="370"/>
      <c r="CF22" s="384" t="s">
        <v>2417</v>
      </c>
      <c r="CG22" s="384" t="s">
        <v>3101</v>
      </c>
      <c r="CH22" s="384" t="s">
        <v>3102</v>
      </c>
      <c r="CI22" s="370"/>
      <c r="CJ22" s="384" t="s">
        <v>2417</v>
      </c>
      <c r="CK22" s="384" t="s">
        <v>3101</v>
      </c>
      <c r="CL22" s="384" t="s">
        <v>3102</v>
      </c>
      <c r="CM22" s="370"/>
      <c r="CN22" s="384" t="s">
        <v>2417</v>
      </c>
      <c r="CO22" s="384" t="s">
        <v>3101</v>
      </c>
      <c r="CP22" s="384" t="s">
        <v>3102</v>
      </c>
      <c r="CQ22" s="370"/>
      <c r="CR22" s="384" t="s">
        <v>2417</v>
      </c>
      <c r="CS22" s="384" t="s">
        <v>3101</v>
      </c>
      <c r="CT22" s="384" t="s">
        <v>3102</v>
      </c>
      <c r="CU22" s="370"/>
      <c r="CV22" s="384" t="s">
        <v>2417</v>
      </c>
      <c r="CW22" s="384" t="s">
        <v>3101</v>
      </c>
      <c r="CX22" s="384" t="s">
        <v>3102</v>
      </c>
      <c r="CY22" s="370"/>
      <c r="CZ22" s="384" t="s">
        <v>2417</v>
      </c>
      <c r="DA22" s="384" t="s">
        <v>3101</v>
      </c>
      <c r="DB22" s="384" t="s">
        <v>3102</v>
      </c>
      <c r="DC22" s="370"/>
      <c r="DD22" s="384" t="s">
        <v>2417</v>
      </c>
      <c r="DE22" s="384" t="s">
        <v>3101</v>
      </c>
      <c r="DF22" s="384" t="s">
        <v>3102</v>
      </c>
      <c r="DG22" s="370"/>
      <c r="DH22" s="384" t="s">
        <v>2417</v>
      </c>
      <c r="DI22" s="384" t="s">
        <v>3101</v>
      </c>
      <c r="DJ22" s="384" t="s">
        <v>3102</v>
      </c>
      <c r="DK22" s="370"/>
      <c r="DL22" s="384" t="s">
        <v>2417</v>
      </c>
      <c r="DM22" s="384" t="s">
        <v>3101</v>
      </c>
      <c r="DN22" s="384" t="s">
        <v>3102</v>
      </c>
      <c r="DO22" s="370"/>
      <c r="DP22" s="384" t="s">
        <v>2417</v>
      </c>
      <c r="DQ22" s="384" t="s">
        <v>3101</v>
      </c>
      <c r="DR22" s="384" t="s">
        <v>3102</v>
      </c>
      <c r="DS22" s="370"/>
      <c r="DT22" s="384" t="s">
        <v>2417</v>
      </c>
      <c r="DU22" s="384" t="s">
        <v>3101</v>
      </c>
      <c r="DV22" s="384" t="s">
        <v>3102</v>
      </c>
      <c r="DW22" s="370"/>
      <c r="DX22" s="384" t="s">
        <v>2417</v>
      </c>
      <c r="DY22" s="384" t="s">
        <v>3101</v>
      </c>
      <c r="DZ22" s="384" t="s">
        <v>3102</v>
      </c>
      <c r="EA22" s="370"/>
      <c r="EB22" s="384" t="s">
        <v>2417</v>
      </c>
      <c r="EC22" s="384" t="s">
        <v>3101</v>
      </c>
      <c r="ED22" s="384" t="s">
        <v>3102</v>
      </c>
      <c r="EE22" s="370"/>
      <c r="EF22" s="384" t="s">
        <v>2417</v>
      </c>
      <c r="EG22" s="384" t="s">
        <v>3101</v>
      </c>
      <c r="EH22" s="384" t="s">
        <v>3102</v>
      </c>
      <c r="EI22" s="370"/>
      <c r="EJ22" s="384" t="s">
        <v>2417</v>
      </c>
      <c r="EK22" s="384" t="s">
        <v>3101</v>
      </c>
      <c r="EL22" s="384" t="s">
        <v>3102</v>
      </c>
      <c r="EM22" s="370"/>
      <c r="EN22" s="384" t="s">
        <v>2417</v>
      </c>
      <c r="EO22" s="384" t="s">
        <v>3101</v>
      </c>
      <c r="EP22" s="384" t="s">
        <v>3102</v>
      </c>
      <c r="EQ22" s="370"/>
      <c r="ER22" s="384" t="s">
        <v>2417</v>
      </c>
      <c r="ES22" s="384" t="s">
        <v>3101</v>
      </c>
      <c r="ET22" s="384" t="s">
        <v>3102</v>
      </c>
      <c r="EU22" s="370"/>
      <c r="EV22" s="384" t="s">
        <v>2417</v>
      </c>
      <c r="EW22" s="384" t="s">
        <v>3101</v>
      </c>
      <c r="EX22" s="384" t="s">
        <v>3102</v>
      </c>
      <c r="EY22" s="370"/>
      <c r="EZ22" s="384" t="s">
        <v>2417</v>
      </c>
      <c r="FA22" s="384" t="s">
        <v>3101</v>
      </c>
      <c r="FB22" s="384" t="s">
        <v>3102</v>
      </c>
      <c r="FC22" s="370"/>
      <c r="FD22" s="384" t="s">
        <v>2417</v>
      </c>
      <c r="FE22" s="384" t="s">
        <v>3101</v>
      </c>
      <c r="FF22" s="384" t="s">
        <v>3102</v>
      </c>
      <c r="FG22" s="370"/>
      <c r="FH22" s="384" t="s">
        <v>2417</v>
      </c>
      <c r="FI22" s="384" t="s">
        <v>3101</v>
      </c>
      <c r="FJ22" s="384" t="s">
        <v>3102</v>
      </c>
      <c r="FK22" s="370"/>
      <c r="FL22" s="384" t="s">
        <v>2417</v>
      </c>
      <c r="FM22" s="384" t="s">
        <v>3101</v>
      </c>
      <c r="FN22" s="384" t="s">
        <v>3102</v>
      </c>
      <c r="FO22" s="370"/>
      <c r="FP22" s="384" t="s">
        <v>2417</v>
      </c>
      <c r="FQ22" s="384" t="s">
        <v>3101</v>
      </c>
      <c r="FR22" s="384" t="s">
        <v>3102</v>
      </c>
      <c r="FS22" s="370"/>
      <c r="FT22" s="384" t="s">
        <v>2417</v>
      </c>
      <c r="FU22" s="384" t="s">
        <v>3101</v>
      </c>
      <c r="FV22" s="384" t="s">
        <v>3102</v>
      </c>
      <c r="FW22" s="370"/>
      <c r="FX22" s="384" t="s">
        <v>2417</v>
      </c>
      <c r="FY22" s="384" t="s">
        <v>3101</v>
      </c>
      <c r="FZ22" s="384" t="s">
        <v>3102</v>
      </c>
      <c r="GA22" s="370"/>
      <c r="GB22" s="384" t="s">
        <v>2417</v>
      </c>
      <c r="GC22" s="384" t="s">
        <v>3101</v>
      </c>
      <c r="GD22" s="384" t="s">
        <v>3102</v>
      </c>
      <c r="GE22" s="370"/>
      <c r="GF22" s="384" t="s">
        <v>2417</v>
      </c>
      <c r="GG22" s="384" t="s">
        <v>3101</v>
      </c>
      <c r="GH22" s="384" t="s">
        <v>3102</v>
      </c>
      <c r="GI22" s="370"/>
      <c r="GJ22" s="384" t="s">
        <v>2417</v>
      </c>
      <c r="GK22" s="384" t="s">
        <v>3101</v>
      </c>
      <c r="GL22" s="384" t="s">
        <v>3102</v>
      </c>
      <c r="GM22" s="370"/>
      <c r="GN22" s="384" t="s">
        <v>2417</v>
      </c>
      <c r="GO22" s="384" t="s">
        <v>3101</v>
      </c>
      <c r="GP22" s="384" t="s">
        <v>3102</v>
      </c>
      <c r="GQ22" s="370"/>
      <c r="GR22" s="384" t="s">
        <v>2417</v>
      </c>
      <c r="GS22" s="384" t="s">
        <v>3101</v>
      </c>
      <c r="GT22" s="384" t="s">
        <v>3102</v>
      </c>
      <c r="GU22" s="370"/>
      <c r="GV22" s="384" t="s">
        <v>2417</v>
      </c>
      <c r="GW22" s="384" t="s">
        <v>3101</v>
      </c>
      <c r="GX22" s="384" t="s">
        <v>3102</v>
      </c>
      <c r="GY22" s="370"/>
      <c r="GZ22" s="384" t="s">
        <v>2417</v>
      </c>
      <c r="HA22" s="384" t="s">
        <v>3101</v>
      </c>
      <c r="HB22" s="384" t="s">
        <v>3102</v>
      </c>
      <c r="HC22" s="370"/>
      <c r="HD22" s="384" t="s">
        <v>2417</v>
      </c>
      <c r="HE22" s="384" t="s">
        <v>3101</v>
      </c>
      <c r="HF22" s="384" t="s">
        <v>3102</v>
      </c>
      <c r="HG22" s="370"/>
      <c r="HH22" s="384" t="s">
        <v>2417</v>
      </c>
      <c r="HI22" s="384" t="s">
        <v>3101</v>
      </c>
      <c r="HJ22" s="384" t="s">
        <v>3102</v>
      </c>
      <c r="HK22" s="370"/>
      <c r="HL22" s="384" t="s">
        <v>2417</v>
      </c>
      <c r="HM22" s="384" t="s">
        <v>3101</v>
      </c>
      <c r="HN22" s="384" t="s">
        <v>3102</v>
      </c>
      <c r="HO22" s="370"/>
      <c r="HP22" s="384" t="s">
        <v>2417</v>
      </c>
      <c r="HQ22" s="384" t="s">
        <v>3101</v>
      </c>
      <c r="HR22" s="384" t="s">
        <v>3102</v>
      </c>
      <c r="HS22" s="370"/>
      <c r="HT22" s="384" t="s">
        <v>2417</v>
      </c>
      <c r="HU22" s="384" t="s">
        <v>3101</v>
      </c>
      <c r="HV22" s="384" t="s">
        <v>3102</v>
      </c>
      <c r="HW22" s="370"/>
      <c r="HX22" s="384" t="s">
        <v>2417</v>
      </c>
      <c r="HY22" s="384" t="s">
        <v>3101</v>
      </c>
      <c r="HZ22" s="384" t="s">
        <v>3102</v>
      </c>
      <c r="IA22" s="370"/>
      <c r="IB22" s="384" t="s">
        <v>2417</v>
      </c>
      <c r="IC22" s="384" t="s">
        <v>3101</v>
      </c>
      <c r="ID22" s="384" t="s">
        <v>3102</v>
      </c>
      <c r="IE22" s="370"/>
      <c r="IF22" s="384" t="s">
        <v>2417</v>
      </c>
      <c r="IG22" s="384" t="s">
        <v>3101</v>
      </c>
      <c r="IH22" s="384" t="s">
        <v>3102</v>
      </c>
      <c r="II22" s="370"/>
      <c r="IJ22" s="384" t="s">
        <v>2417</v>
      </c>
      <c r="IK22" s="384" t="s">
        <v>3101</v>
      </c>
      <c r="IL22" s="384" t="s">
        <v>3102</v>
      </c>
      <c r="IM22" s="370"/>
      <c r="IN22" s="384" t="s">
        <v>2417</v>
      </c>
      <c r="IO22" s="384" t="s">
        <v>3101</v>
      </c>
      <c r="IP22" s="384" t="s">
        <v>3102</v>
      </c>
      <c r="IQ22" s="370"/>
      <c r="IR22" s="384" t="s">
        <v>2417</v>
      </c>
      <c r="IS22" s="384" t="s">
        <v>3101</v>
      </c>
      <c r="IT22" s="384" t="s">
        <v>3102</v>
      </c>
      <c r="IU22" s="370"/>
      <c r="IV22" s="384" t="s">
        <v>2417</v>
      </c>
      <c r="IW22" s="384" t="s">
        <v>3101</v>
      </c>
      <c r="IX22" s="384" t="s">
        <v>3102</v>
      </c>
      <c r="IY22" s="370"/>
      <c r="IZ22" s="384" t="s">
        <v>2417</v>
      </c>
      <c r="JA22" s="384" t="s">
        <v>3101</v>
      </c>
      <c r="JB22" s="384" t="s">
        <v>3102</v>
      </c>
      <c r="JC22" s="370"/>
      <c r="JD22" s="384" t="s">
        <v>2417</v>
      </c>
      <c r="JE22" s="384" t="s">
        <v>3101</v>
      </c>
      <c r="JF22" s="384" t="s">
        <v>3102</v>
      </c>
      <c r="JG22" s="370"/>
      <c r="JH22" s="384" t="s">
        <v>2417</v>
      </c>
      <c r="JI22" s="384" t="s">
        <v>3101</v>
      </c>
      <c r="JJ22" s="384" t="s">
        <v>3102</v>
      </c>
      <c r="JK22" s="370"/>
      <c r="JL22" s="384" t="s">
        <v>2417</v>
      </c>
      <c r="JM22" s="384" t="s">
        <v>3101</v>
      </c>
      <c r="JN22" s="384" t="s">
        <v>3102</v>
      </c>
      <c r="JO22" s="370"/>
      <c r="JP22" s="384" t="s">
        <v>2417</v>
      </c>
      <c r="JQ22" s="384" t="s">
        <v>3101</v>
      </c>
      <c r="JR22" s="384" t="s">
        <v>3102</v>
      </c>
      <c r="JS22" s="370"/>
      <c r="JT22" s="384" t="s">
        <v>2417</v>
      </c>
      <c r="JU22" s="384" t="s">
        <v>3101</v>
      </c>
      <c r="JV22" s="384" t="s">
        <v>3102</v>
      </c>
      <c r="JW22" s="370"/>
      <c r="JX22" s="384" t="s">
        <v>2417</v>
      </c>
      <c r="JY22" s="384" t="s">
        <v>3101</v>
      </c>
      <c r="JZ22" s="384" t="s">
        <v>3102</v>
      </c>
      <c r="KA22" s="370"/>
      <c r="KB22" s="384" t="s">
        <v>2417</v>
      </c>
      <c r="KC22" s="384" t="s">
        <v>3101</v>
      </c>
      <c r="KD22" s="384" t="s">
        <v>3102</v>
      </c>
      <c r="KE22" s="370"/>
      <c r="KF22" s="384" t="s">
        <v>2417</v>
      </c>
      <c r="KG22" s="384" t="s">
        <v>3101</v>
      </c>
      <c r="KH22" s="384" t="s">
        <v>3102</v>
      </c>
      <c r="KI22" s="370"/>
      <c r="KJ22" s="384" t="s">
        <v>2417</v>
      </c>
      <c r="KK22" s="384" t="s">
        <v>3101</v>
      </c>
      <c r="KL22" s="384" t="s">
        <v>3102</v>
      </c>
      <c r="KM22" s="370"/>
      <c r="KN22" s="384" t="s">
        <v>2417</v>
      </c>
      <c r="KO22" s="384" t="s">
        <v>3101</v>
      </c>
      <c r="KP22" s="384" t="s">
        <v>3102</v>
      </c>
      <c r="KQ22" s="370"/>
      <c r="KR22" s="384" t="s">
        <v>2417</v>
      </c>
      <c r="KS22" s="384" t="s">
        <v>3101</v>
      </c>
      <c r="KT22" s="384" t="s">
        <v>3102</v>
      </c>
      <c r="KU22" s="370"/>
      <c r="KV22" s="384" t="s">
        <v>2417</v>
      </c>
      <c r="KW22" s="384" t="s">
        <v>3101</v>
      </c>
      <c r="KX22" s="384" t="s">
        <v>3102</v>
      </c>
      <c r="KY22" s="370"/>
      <c r="KZ22" s="384" t="s">
        <v>2417</v>
      </c>
      <c r="LA22" s="384" t="s">
        <v>3101</v>
      </c>
      <c r="LB22" s="384" t="s">
        <v>3102</v>
      </c>
      <c r="LC22" s="370"/>
      <c r="LD22" s="384" t="s">
        <v>2417</v>
      </c>
      <c r="LE22" s="384" t="s">
        <v>3101</v>
      </c>
      <c r="LF22" s="384" t="s">
        <v>3102</v>
      </c>
      <c r="LG22" s="370"/>
      <c r="LH22" s="384" t="s">
        <v>2417</v>
      </c>
      <c r="LI22" s="384" t="s">
        <v>3101</v>
      </c>
      <c r="LJ22" s="384" t="s">
        <v>3102</v>
      </c>
      <c r="LK22" s="370"/>
      <c r="LL22" s="384" t="s">
        <v>2417</v>
      </c>
      <c r="LM22" s="384" t="s">
        <v>3101</v>
      </c>
      <c r="LN22" s="384" t="s">
        <v>3102</v>
      </c>
      <c r="LO22" s="370"/>
      <c r="LP22" s="384" t="s">
        <v>2417</v>
      </c>
      <c r="LQ22" s="384" t="s">
        <v>3101</v>
      </c>
      <c r="LR22" s="384" t="s">
        <v>3102</v>
      </c>
      <c r="LS22" s="370"/>
      <c r="LT22" s="384" t="s">
        <v>2417</v>
      </c>
      <c r="LU22" s="384" t="s">
        <v>3101</v>
      </c>
      <c r="LV22" s="384" t="s">
        <v>3102</v>
      </c>
      <c r="LW22" s="370"/>
      <c r="LX22" s="384" t="s">
        <v>2417</v>
      </c>
      <c r="LY22" s="384" t="s">
        <v>3101</v>
      </c>
      <c r="LZ22" s="384" t="s">
        <v>3102</v>
      </c>
      <c r="MA22" s="370"/>
      <c r="MB22" s="384" t="s">
        <v>2417</v>
      </c>
      <c r="MC22" s="384" t="s">
        <v>3101</v>
      </c>
      <c r="MD22" s="384" t="s">
        <v>3102</v>
      </c>
      <c r="ME22" s="370"/>
      <c r="MF22" s="384" t="s">
        <v>2417</v>
      </c>
      <c r="MG22" s="384" t="s">
        <v>3101</v>
      </c>
      <c r="MH22" s="384" t="s">
        <v>3102</v>
      </c>
      <c r="MI22" s="370"/>
      <c r="MJ22" s="384" t="s">
        <v>2417</v>
      </c>
      <c r="MK22" s="384" t="s">
        <v>3101</v>
      </c>
      <c r="ML22" s="384" t="s">
        <v>3102</v>
      </c>
      <c r="MM22" s="370"/>
      <c r="MN22" s="384" t="s">
        <v>2417</v>
      </c>
      <c r="MO22" s="384" t="s">
        <v>3101</v>
      </c>
      <c r="MP22" s="384" t="s">
        <v>3102</v>
      </c>
      <c r="MQ22" s="370"/>
      <c r="MR22" s="384" t="s">
        <v>2417</v>
      </c>
      <c r="MS22" s="384" t="s">
        <v>3101</v>
      </c>
      <c r="MT22" s="384" t="s">
        <v>3102</v>
      </c>
      <c r="MU22" s="370"/>
      <c r="MV22" s="384" t="s">
        <v>2417</v>
      </c>
      <c r="MW22" s="384" t="s">
        <v>3101</v>
      </c>
      <c r="MX22" s="384" t="s">
        <v>3102</v>
      </c>
      <c r="MY22" s="370"/>
      <c r="MZ22" s="384" t="s">
        <v>2417</v>
      </c>
      <c r="NA22" s="384" t="s">
        <v>3101</v>
      </c>
      <c r="NB22" s="384" t="s">
        <v>3102</v>
      </c>
      <c r="NC22" s="370"/>
      <c r="ND22" s="384" t="s">
        <v>2417</v>
      </c>
      <c r="NE22" s="384" t="s">
        <v>3101</v>
      </c>
      <c r="NF22" s="384" t="s">
        <v>3102</v>
      </c>
      <c r="NG22" s="370"/>
      <c r="NH22" s="384" t="s">
        <v>2417</v>
      </c>
      <c r="NI22" s="384" t="s">
        <v>3101</v>
      </c>
      <c r="NJ22" s="384" t="s">
        <v>3102</v>
      </c>
      <c r="NK22" s="370"/>
      <c r="NL22" s="384" t="s">
        <v>2417</v>
      </c>
      <c r="NM22" s="384" t="s">
        <v>3101</v>
      </c>
      <c r="NN22" s="384" t="s">
        <v>3102</v>
      </c>
      <c r="NO22" s="370"/>
      <c r="NP22" s="384" t="s">
        <v>2417</v>
      </c>
      <c r="NQ22" s="384" t="s">
        <v>3101</v>
      </c>
      <c r="NR22" s="384" t="s">
        <v>3102</v>
      </c>
      <c r="NS22" s="370"/>
      <c r="NT22" s="384" t="s">
        <v>2417</v>
      </c>
      <c r="NU22" s="384" t="s">
        <v>3101</v>
      </c>
      <c r="NV22" s="384" t="s">
        <v>3102</v>
      </c>
      <c r="NW22" s="370"/>
      <c r="NX22" s="384" t="s">
        <v>2417</v>
      </c>
      <c r="NY22" s="384" t="s">
        <v>3101</v>
      </c>
      <c r="NZ22" s="384" t="s">
        <v>3102</v>
      </c>
      <c r="OA22" s="370"/>
      <c r="OB22" s="384" t="s">
        <v>2417</v>
      </c>
      <c r="OC22" s="384" t="s">
        <v>3101</v>
      </c>
      <c r="OD22" s="384" t="s">
        <v>3102</v>
      </c>
      <c r="OE22" s="370"/>
      <c r="OF22" s="384" t="s">
        <v>2417</v>
      </c>
      <c r="OG22" s="384" t="s">
        <v>3101</v>
      </c>
      <c r="OH22" s="384" t="s">
        <v>3102</v>
      </c>
      <c r="OI22" s="370"/>
      <c r="OJ22" s="384" t="s">
        <v>2417</v>
      </c>
      <c r="OK22" s="384" t="s">
        <v>3101</v>
      </c>
      <c r="OL22" s="384" t="s">
        <v>3102</v>
      </c>
      <c r="OM22" s="370"/>
      <c r="ON22" s="384" t="s">
        <v>2417</v>
      </c>
      <c r="OO22" s="384" t="s">
        <v>3101</v>
      </c>
      <c r="OP22" s="384" t="s">
        <v>3102</v>
      </c>
      <c r="OQ22" s="370"/>
      <c r="OR22" s="384" t="s">
        <v>2417</v>
      </c>
      <c r="OS22" s="384" t="s">
        <v>3101</v>
      </c>
      <c r="OT22" s="384" t="s">
        <v>3102</v>
      </c>
      <c r="OU22" s="370"/>
      <c r="OV22" s="384" t="s">
        <v>2417</v>
      </c>
      <c r="OW22" s="384" t="s">
        <v>3101</v>
      </c>
      <c r="OX22" s="384" t="s">
        <v>3102</v>
      </c>
      <c r="OY22" s="370"/>
      <c r="OZ22" s="384" t="s">
        <v>2417</v>
      </c>
      <c r="PA22" s="384" t="s">
        <v>3101</v>
      </c>
      <c r="PB22" s="384" t="s">
        <v>3102</v>
      </c>
      <c r="PC22" s="370"/>
      <c r="PD22" s="384" t="s">
        <v>2417</v>
      </c>
      <c r="PE22" s="384" t="s">
        <v>3101</v>
      </c>
      <c r="PF22" s="384" t="s">
        <v>3102</v>
      </c>
      <c r="PG22" s="370"/>
      <c r="PH22" s="384" t="s">
        <v>2417</v>
      </c>
      <c r="PI22" s="384" t="s">
        <v>3101</v>
      </c>
      <c r="PJ22" s="384" t="s">
        <v>3102</v>
      </c>
      <c r="PK22" s="370"/>
      <c r="PL22" s="384" t="s">
        <v>2417</v>
      </c>
      <c r="PM22" s="384" t="s">
        <v>3101</v>
      </c>
      <c r="PN22" s="384" t="s">
        <v>3102</v>
      </c>
      <c r="PO22" s="370"/>
      <c r="PP22" s="384" t="s">
        <v>2417</v>
      </c>
      <c r="PQ22" s="384" t="s">
        <v>3101</v>
      </c>
      <c r="PR22" s="384" t="s">
        <v>3102</v>
      </c>
      <c r="PS22" s="370"/>
      <c r="PT22" s="384" t="s">
        <v>2417</v>
      </c>
      <c r="PU22" s="384" t="s">
        <v>3101</v>
      </c>
      <c r="PV22" s="384" t="s">
        <v>3102</v>
      </c>
      <c r="PW22" s="370"/>
      <c r="PX22" s="384" t="s">
        <v>2417</v>
      </c>
      <c r="PY22" s="384" t="s">
        <v>3101</v>
      </c>
      <c r="PZ22" s="384" t="s">
        <v>3102</v>
      </c>
      <c r="QA22" s="370"/>
      <c r="QB22" s="384" t="s">
        <v>2417</v>
      </c>
      <c r="QC22" s="384" t="s">
        <v>3101</v>
      </c>
      <c r="QD22" s="384" t="s">
        <v>3102</v>
      </c>
      <c r="QE22" s="370"/>
      <c r="QF22" s="384" t="s">
        <v>2417</v>
      </c>
      <c r="QG22" s="384" t="s">
        <v>3101</v>
      </c>
      <c r="QH22" s="384" t="s">
        <v>3102</v>
      </c>
      <c r="QI22" s="370"/>
      <c r="QJ22" s="384" t="s">
        <v>2417</v>
      </c>
      <c r="QK22" s="384" t="s">
        <v>3101</v>
      </c>
      <c r="QL22" s="384" t="s">
        <v>3102</v>
      </c>
      <c r="QM22" s="370"/>
      <c r="QN22" s="384" t="s">
        <v>2417</v>
      </c>
      <c r="QO22" s="384" t="s">
        <v>3101</v>
      </c>
      <c r="QP22" s="384" t="s">
        <v>3102</v>
      </c>
      <c r="QQ22" s="370"/>
      <c r="QR22" s="384" t="s">
        <v>2417</v>
      </c>
      <c r="QS22" s="384" t="s">
        <v>3101</v>
      </c>
      <c r="QT22" s="384" t="s">
        <v>3102</v>
      </c>
      <c r="QU22" s="370"/>
      <c r="QV22" s="384" t="s">
        <v>2417</v>
      </c>
      <c r="QW22" s="384" t="s">
        <v>3101</v>
      </c>
      <c r="QX22" s="384" t="s">
        <v>3102</v>
      </c>
      <c r="QY22" s="370"/>
      <c r="QZ22" s="384" t="s">
        <v>2417</v>
      </c>
      <c r="RA22" s="384" t="s">
        <v>3101</v>
      </c>
      <c r="RB22" s="384" t="s">
        <v>3102</v>
      </c>
      <c r="RC22" s="370"/>
      <c r="RD22" s="384" t="s">
        <v>2417</v>
      </c>
      <c r="RE22" s="384" t="s">
        <v>3101</v>
      </c>
      <c r="RF22" s="384" t="s">
        <v>3102</v>
      </c>
      <c r="RG22" s="370"/>
      <c r="RH22" s="384" t="s">
        <v>2417</v>
      </c>
      <c r="RI22" s="384" t="s">
        <v>3101</v>
      </c>
      <c r="RJ22" s="384" t="s">
        <v>3102</v>
      </c>
      <c r="RK22" s="370"/>
      <c r="RL22" s="384" t="s">
        <v>2417</v>
      </c>
      <c r="RM22" s="384" t="s">
        <v>3101</v>
      </c>
      <c r="RN22" s="384" t="s">
        <v>3102</v>
      </c>
      <c r="RO22" s="370"/>
      <c r="RP22" s="384" t="s">
        <v>2417</v>
      </c>
      <c r="RQ22" s="384" t="s">
        <v>3101</v>
      </c>
      <c r="RR22" s="384" t="s">
        <v>3102</v>
      </c>
      <c r="RS22" s="370"/>
      <c r="RT22" s="384" t="s">
        <v>2417</v>
      </c>
      <c r="RU22" s="384" t="s">
        <v>3101</v>
      </c>
      <c r="RV22" s="384" t="s">
        <v>3102</v>
      </c>
      <c r="RW22" s="370"/>
      <c r="RX22" s="384" t="s">
        <v>2417</v>
      </c>
      <c r="RY22" s="384" t="s">
        <v>3101</v>
      </c>
      <c r="RZ22" s="384" t="s">
        <v>3102</v>
      </c>
      <c r="SA22" s="370"/>
      <c r="SB22" s="384" t="s">
        <v>2417</v>
      </c>
      <c r="SC22" s="384" t="s">
        <v>3101</v>
      </c>
      <c r="SD22" s="384" t="s">
        <v>3102</v>
      </c>
      <c r="SE22" s="370"/>
      <c r="SF22" s="384" t="s">
        <v>2417</v>
      </c>
      <c r="SG22" s="384" t="s">
        <v>3101</v>
      </c>
      <c r="SH22" s="384" t="s">
        <v>3102</v>
      </c>
      <c r="SI22" s="370"/>
      <c r="SJ22" s="384" t="s">
        <v>2417</v>
      </c>
      <c r="SK22" s="384" t="s">
        <v>3101</v>
      </c>
      <c r="SL22" s="384" t="s">
        <v>3102</v>
      </c>
      <c r="SM22" s="370"/>
      <c r="SN22" s="384" t="s">
        <v>2417</v>
      </c>
      <c r="SO22" s="384" t="s">
        <v>3101</v>
      </c>
      <c r="SP22" s="384" t="s">
        <v>3102</v>
      </c>
      <c r="SQ22" s="370"/>
      <c r="SR22" s="384" t="s">
        <v>2417</v>
      </c>
      <c r="SS22" s="384" t="s">
        <v>3101</v>
      </c>
      <c r="ST22" s="384" t="s">
        <v>3102</v>
      </c>
      <c r="SU22" s="370"/>
      <c r="SV22" s="384" t="s">
        <v>2417</v>
      </c>
      <c r="SW22" s="384" t="s">
        <v>3101</v>
      </c>
      <c r="SX22" s="384" t="s">
        <v>3102</v>
      </c>
      <c r="SY22" s="370"/>
      <c r="SZ22" s="384" t="s">
        <v>2417</v>
      </c>
      <c r="TA22" s="384" t="s">
        <v>3101</v>
      </c>
      <c r="TB22" s="384" t="s">
        <v>3102</v>
      </c>
      <c r="TC22" s="370"/>
      <c r="TD22" s="384" t="s">
        <v>2417</v>
      </c>
      <c r="TE22" s="384" t="s">
        <v>3101</v>
      </c>
      <c r="TF22" s="384" t="s">
        <v>3102</v>
      </c>
      <c r="TG22" s="370"/>
      <c r="TH22" s="384" t="s">
        <v>2417</v>
      </c>
      <c r="TI22" s="384" t="s">
        <v>3101</v>
      </c>
      <c r="TJ22" s="384" t="s">
        <v>3102</v>
      </c>
      <c r="TK22" s="370"/>
      <c r="TL22" s="384" t="s">
        <v>2417</v>
      </c>
      <c r="TM22" s="384" t="s">
        <v>3101</v>
      </c>
      <c r="TN22" s="384" t="s">
        <v>3102</v>
      </c>
      <c r="TO22" s="370"/>
      <c r="TP22" s="384" t="s">
        <v>2417</v>
      </c>
      <c r="TQ22" s="384" t="s">
        <v>3101</v>
      </c>
      <c r="TR22" s="384" t="s">
        <v>3102</v>
      </c>
      <c r="TS22" s="370"/>
      <c r="TT22" s="384" t="s">
        <v>2417</v>
      </c>
      <c r="TU22" s="384" t="s">
        <v>3101</v>
      </c>
      <c r="TV22" s="384" t="s">
        <v>3102</v>
      </c>
      <c r="TW22" s="370"/>
      <c r="TX22" s="384" t="s">
        <v>2417</v>
      </c>
      <c r="TY22" s="384" t="s">
        <v>3101</v>
      </c>
      <c r="TZ22" s="384" t="s">
        <v>3102</v>
      </c>
      <c r="UA22" s="370"/>
      <c r="UB22" s="384" t="s">
        <v>2417</v>
      </c>
      <c r="UC22" s="384" t="s">
        <v>3101</v>
      </c>
      <c r="UD22" s="384" t="s">
        <v>3102</v>
      </c>
      <c r="UE22" s="370"/>
      <c r="UF22" s="384" t="s">
        <v>2417</v>
      </c>
      <c r="UG22" s="384" t="s">
        <v>3101</v>
      </c>
      <c r="UH22" s="384" t="s">
        <v>3102</v>
      </c>
      <c r="UI22" s="370"/>
      <c r="UJ22" s="384" t="s">
        <v>2417</v>
      </c>
      <c r="UK22" s="384" t="s">
        <v>3101</v>
      </c>
      <c r="UL22" s="384" t="s">
        <v>3102</v>
      </c>
      <c r="UM22" s="370"/>
      <c r="UN22" s="384" t="s">
        <v>2417</v>
      </c>
      <c r="UO22" s="384" t="s">
        <v>3101</v>
      </c>
      <c r="UP22" s="384" t="s">
        <v>3102</v>
      </c>
      <c r="UQ22" s="370"/>
      <c r="UR22" s="384" t="s">
        <v>2417</v>
      </c>
      <c r="US22" s="384" t="s">
        <v>3101</v>
      </c>
      <c r="UT22" s="384" t="s">
        <v>3102</v>
      </c>
      <c r="UU22" s="370"/>
      <c r="UV22" s="384" t="s">
        <v>2417</v>
      </c>
      <c r="UW22" s="384" t="s">
        <v>3101</v>
      </c>
      <c r="UX22" s="384" t="s">
        <v>3102</v>
      </c>
      <c r="UY22" s="370"/>
      <c r="UZ22" s="384" t="s">
        <v>2417</v>
      </c>
      <c r="VA22" s="384" t="s">
        <v>3101</v>
      </c>
      <c r="VB22" s="384" t="s">
        <v>3102</v>
      </c>
      <c r="VC22" s="370"/>
      <c r="VD22" s="384" t="s">
        <v>2417</v>
      </c>
      <c r="VE22" s="384" t="s">
        <v>3101</v>
      </c>
      <c r="VF22" s="384" t="s">
        <v>3102</v>
      </c>
      <c r="VG22" s="370"/>
      <c r="VH22" s="384" t="s">
        <v>2417</v>
      </c>
      <c r="VI22" s="384" t="s">
        <v>3101</v>
      </c>
      <c r="VJ22" s="384" t="s">
        <v>3102</v>
      </c>
      <c r="VK22" s="370"/>
      <c r="VL22" s="384" t="s">
        <v>2417</v>
      </c>
      <c r="VM22" s="384" t="s">
        <v>3101</v>
      </c>
      <c r="VN22" s="384" t="s">
        <v>3102</v>
      </c>
      <c r="VO22" s="370"/>
      <c r="VP22" s="384" t="s">
        <v>2417</v>
      </c>
      <c r="VQ22" s="384" t="s">
        <v>3101</v>
      </c>
      <c r="VR22" s="384" t="s">
        <v>3102</v>
      </c>
      <c r="VS22" s="370"/>
      <c r="VT22" s="384" t="s">
        <v>2417</v>
      </c>
      <c r="VU22" s="384" t="s">
        <v>3101</v>
      </c>
      <c r="VV22" s="384" t="s">
        <v>3102</v>
      </c>
      <c r="VW22" s="370"/>
      <c r="VX22" s="384" t="s">
        <v>2417</v>
      </c>
      <c r="VY22" s="384" t="s">
        <v>3101</v>
      </c>
      <c r="VZ22" s="384" t="s">
        <v>3102</v>
      </c>
      <c r="WA22" s="370"/>
      <c r="WB22" s="384" t="s">
        <v>2417</v>
      </c>
      <c r="WC22" s="384" t="s">
        <v>3101</v>
      </c>
      <c r="WD22" s="384" t="s">
        <v>3102</v>
      </c>
      <c r="WE22" s="370"/>
      <c r="WF22" s="384" t="s">
        <v>2417</v>
      </c>
      <c r="WG22" s="384" t="s">
        <v>3101</v>
      </c>
      <c r="WH22" s="384" t="s">
        <v>3102</v>
      </c>
      <c r="WI22" s="370"/>
      <c r="WJ22" s="384" t="s">
        <v>2417</v>
      </c>
      <c r="WK22" s="384" t="s">
        <v>3101</v>
      </c>
      <c r="WL22" s="384" t="s">
        <v>3102</v>
      </c>
      <c r="WM22" s="370"/>
      <c r="WN22" s="384" t="s">
        <v>2417</v>
      </c>
      <c r="WO22" s="384" t="s">
        <v>3101</v>
      </c>
      <c r="WP22" s="384" t="s">
        <v>3102</v>
      </c>
      <c r="WQ22" s="370"/>
      <c r="WR22" s="384" t="s">
        <v>2417</v>
      </c>
      <c r="WS22" s="384" t="s">
        <v>3101</v>
      </c>
      <c r="WT22" s="384" t="s">
        <v>3102</v>
      </c>
      <c r="WU22" s="370"/>
      <c r="WV22" s="384" t="s">
        <v>2417</v>
      </c>
      <c r="WW22" s="384" t="s">
        <v>3101</v>
      </c>
      <c r="WX22" s="384" t="s">
        <v>3102</v>
      </c>
      <c r="WY22" s="370"/>
      <c r="WZ22" s="384" t="s">
        <v>2417</v>
      </c>
      <c r="XA22" s="384" t="s">
        <v>3101</v>
      </c>
      <c r="XB22" s="384" t="s">
        <v>3102</v>
      </c>
      <c r="XC22" s="370"/>
      <c r="XD22" s="384" t="s">
        <v>2417</v>
      </c>
      <c r="XE22" s="384" t="s">
        <v>3101</v>
      </c>
      <c r="XF22" s="384" t="s">
        <v>3102</v>
      </c>
      <c r="XG22" s="370"/>
      <c r="XH22" s="384" t="s">
        <v>2417</v>
      </c>
      <c r="XI22" s="384" t="s">
        <v>3101</v>
      </c>
      <c r="XJ22" s="384" t="s">
        <v>3102</v>
      </c>
      <c r="XK22" s="370"/>
      <c r="XL22" s="384" t="s">
        <v>2417</v>
      </c>
      <c r="XM22" s="384" t="s">
        <v>3101</v>
      </c>
      <c r="XN22" s="384" t="s">
        <v>3102</v>
      </c>
      <c r="XO22" s="370"/>
      <c r="XP22" s="384" t="s">
        <v>2417</v>
      </c>
      <c r="XQ22" s="384" t="s">
        <v>3101</v>
      </c>
      <c r="XR22" s="384" t="s">
        <v>3102</v>
      </c>
      <c r="XS22" s="370"/>
      <c r="XT22" s="384" t="s">
        <v>2417</v>
      </c>
      <c r="XU22" s="384" t="s">
        <v>3101</v>
      </c>
      <c r="XV22" s="384" t="s">
        <v>3102</v>
      </c>
      <c r="XW22" s="370"/>
      <c r="XX22" s="384" t="s">
        <v>2417</v>
      </c>
      <c r="XY22" s="384" t="s">
        <v>3101</v>
      </c>
      <c r="XZ22" s="384" t="s">
        <v>3102</v>
      </c>
      <c r="YA22" s="370"/>
      <c r="YB22" s="384" t="s">
        <v>2417</v>
      </c>
      <c r="YC22" s="384" t="s">
        <v>3101</v>
      </c>
      <c r="YD22" s="384" t="s">
        <v>3102</v>
      </c>
      <c r="YE22" s="370"/>
      <c r="YF22" s="384" t="s">
        <v>2417</v>
      </c>
      <c r="YG22" s="384" t="s">
        <v>3101</v>
      </c>
      <c r="YH22" s="384" t="s">
        <v>3102</v>
      </c>
      <c r="YI22" s="370"/>
      <c r="YJ22" s="384" t="s">
        <v>2417</v>
      </c>
      <c r="YK22" s="384" t="s">
        <v>3101</v>
      </c>
      <c r="YL22" s="384" t="s">
        <v>3102</v>
      </c>
      <c r="YM22" s="370"/>
      <c r="YN22" s="384" t="s">
        <v>2417</v>
      </c>
      <c r="YO22" s="384" t="s">
        <v>3101</v>
      </c>
      <c r="YP22" s="384" t="s">
        <v>3102</v>
      </c>
      <c r="YQ22" s="370"/>
      <c r="YR22" s="384" t="s">
        <v>2417</v>
      </c>
      <c r="YS22" s="384" t="s">
        <v>3101</v>
      </c>
      <c r="YT22" s="384" t="s">
        <v>3102</v>
      </c>
      <c r="YU22" s="370"/>
      <c r="YV22" s="384" t="s">
        <v>2417</v>
      </c>
      <c r="YW22" s="384" t="s">
        <v>3101</v>
      </c>
      <c r="YX22" s="384" t="s">
        <v>3102</v>
      </c>
      <c r="YY22" s="370"/>
      <c r="YZ22" s="384" t="s">
        <v>2417</v>
      </c>
      <c r="ZA22" s="384" t="s">
        <v>3101</v>
      </c>
      <c r="ZB22" s="384" t="s">
        <v>3102</v>
      </c>
      <c r="ZC22" s="370"/>
      <c r="ZD22" s="384" t="s">
        <v>2417</v>
      </c>
      <c r="ZE22" s="384" t="s">
        <v>3101</v>
      </c>
      <c r="ZF22" s="384" t="s">
        <v>3102</v>
      </c>
      <c r="ZG22" s="370"/>
      <c r="ZH22" s="384" t="s">
        <v>2417</v>
      </c>
      <c r="ZI22" s="384" t="s">
        <v>3101</v>
      </c>
      <c r="ZJ22" s="384" t="s">
        <v>3102</v>
      </c>
      <c r="ZK22" s="370"/>
      <c r="ZL22" s="384" t="s">
        <v>2417</v>
      </c>
      <c r="ZM22" s="384" t="s">
        <v>3101</v>
      </c>
      <c r="ZN22" s="384" t="s">
        <v>3102</v>
      </c>
      <c r="ZO22" s="370"/>
      <c r="ZP22" s="384" t="s">
        <v>2417</v>
      </c>
      <c r="ZQ22" s="384" t="s">
        <v>3101</v>
      </c>
      <c r="ZR22" s="384" t="s">
        <v>3102</v>
      </c>
      <c r="ZS22" s="370"/>
      <c r="ZT22" s="384" t="s">
        <v>2417</v>
      </c>
      <c r="ZU22" s="384" t="s">
        <v>3101</v>
      </c>
      <c r="ZV22" s="384" t="s">
        <v>3102</v>
      </c>
      <c r="ZW22" s="370"/>
      <c r="ZX22" s="384" t="s">
        <v>2417</v>
      </c>
      <c r="ZY22" s="384" t="s">
        <v>3101</v>
      </c>
      <c r="ZZ22" s="384" t="s">
        <v>3102</v>
      </c>
      <c r="AAA22" s="370"/>
      <c r="AAB22" s="384" t="s">
        <v>2417</v>
      </c>
      <c r="AAC22" s="384" t="s">
        <v>3101</v>
      </c>
      <c r="AAD22" s="384" t="s">
        <v>3102</v>
      </c>
      <c r="AAE22" s="370"/>
      <c r="AAF22" s="384" t="s">
        <v>2417</v>
      </c>
      <c r="AAG22" s="384" t="s">
        <v>3101</v>
      </c>
      <c r="AAH22" s="384" t="s">
        <v>3102</v>
      </c>
      <c r="AAI22" s="370"/>
      <c r="AAJ22" s="384" t="s">
        <v>2417</v>
      </c>
      <c r="AAK22" s="384" t="s">
        <v>3101</v>
      </c>
      <c r="AAL22" s="384" t="s">
        <v>3102</v>
      </c>
      <c r="AAM22" s="370"/>
      <c r="AAN22" s="384" t="s">
        <v>2417</v>
      </c>
      <c r="AAO22" s="384" t="s">
        <v>3101</v>
      </c>
      <c r="AAP22" s="384" t="s">
        <v>3102</v>
      </c>
      <c r="AAQ22" s="370"/>
      <c r="AAR22" s="384" t="s">
        <v>2417</v>
      </c>
      <c r="AAS22" s="384" t="s">
        <v>3101</v>
      </c>
      <c r="AAT22" s="384" t="s">
        <v>3102</v>
      </c>
      <c r="AAU22" s="370"/>
      <c r="AAV22" s="384" t="s">
        <v>2417</v>
      </c>
      <c r="AAW22" s="384" t="s">
        <v>3101</v>
      </c>
      <c r="AAX22" s="384" t="s">
        <v>3102</v>
      </c>
      <c r="AAY22" s="370"/>
      <c r="AAZ22" s="384" t="s">
        <v>2417</v>
      </c>
      <c r="ABA22" s="384" t="s">
        <v>3101</v>
      </c>
      <c r="ABB22" s="384" t="s">
        <v>3102</v>
      </c>
      <c r="ABC22" s="370"/>
      <c r="ABD22" s="384" t="s">
        <v>2417</v>
      </c>
      <c r="ABE22" s="384" t="s">
        <v>3101</v>
      </c>
      <c r="ABF22" s="384" t="s">
        <v>3102</v>
      </c>
      <c r="ABG22" s="370"/>
      <c r="ABH22" s="384" t="s">
        <v>2417</v>
      </c>
      <c r="ABI22" s="384" t="s">
        <v>3101</v>
      </c>
      <c r="ABJ22" s="384" t="s">
        <v>3102</v>
      </c>
      <c r="ABK22" s="370"/>
      <c r="ABL22" s="384" t="s">
        <v>2417</v>
      </c>
      <c r="ABM22" s="384" t="s">
        <v>3101</v>
      </c>
      <c r="ABN22" s="384" t="s">
        <v>3102</v>
      </c>
      <c r="ABO22" s="370"/>
      <c r="ABP22" s="384" t="s">
        <v>2417</v>
      </c>
      <c r="ABQ22" s="384" t="s">
        <v>3101</v>
      </c>
      <c r="ABR22" s="384" t="s">
        <v>3102</v>
      </c>
      <c r="ABS22" s="370"/>
      <c r="ABT22" s="384" t="s">
        <v>2417</v>
      </c>
      <c r="ABU22" s="384" t="s">
        <v>3101</v>
      </c>
      <c r="ABV22" s="384" t="s">
        <v>3102</v>
      </c>
      <c r="ABW22" s="370"/>
      <c r="ABX22" s="384" t="s">
        <v>2417</v>
      </c>
      <c r="ABY22" s="384" t="s">
        <v>3101</v>
      </c>
      <c r="ABZ22" s="384" t="s">
        <v>3102</v>
      </c>
      <c r="ACA22" s="370"/>
      <c r="ACB22" s="384" t="s">
        <v>2417</v>
      </c>
      <c r="ACC22" s="384" t="s">
        <v>3101</v>
      </c>
      <c r="ACD22" s="384" t="s">
        <v>3102</v>
      </c>
      <c r="ACE22" s="370"/>
      <c r="ACF22" s="384" t="s">
        <v>2417</v>
      </c>
      <c r="ACG22" s="384" t="s">
        <v>3101</v>
      </c>
      <c r="ACH22" s="384" t="s">
        <v>3102</v>
      </c>
      <c r="ACI22" s="370"/>
      <c r="ACJ22" s="384" t="s">
        <v>2417</v>
      </c>
      <c r="ACK22" s="384" t="s">
        <v>3101</v>
      </c>
      <c r="ACL22" s="384" t="s">
        <v>3102</v>
      </c>
      <c r="ACM22" s="370"/>
      <c r="ACN22" s="384" t="s">
        <v>2417</v>
      </c>
      <c r="ACO22" s="384" t="s">
        <v>3101</v>
      </c>
      <c r="ACP22" s="384" t="s">
        <v>3102</v>
      </c>
      <c r="ACQ22" s="370"/>
      <c r="ACR22" s="384" t="s">
        <v>2417</v>
      </c>
      <c r="ACS22" s="384" t="s">
        <v>3101</v>
      </c>
      <c r="ACT22" s="384" t="s">
        <v>3102</v>
      </c>
      <c r="ACU22" s="370"/>
      <c r="ACV22" s="384" t="s">
        <v>2417</v>
      </c>
      <c r="ACW22" s="384" t="s">
        <v>3101</v>
      </c>
      <c r="ACX22" s="384" t="s">
        <v>3102</v>
      </c>
      <c r="ACY22" s="370"/>
      <c r="ACZ22" s="384" t="s">
        <v>2417</v>
      </c>
      <c r="ADA22" s="384" t="s">
        <v>3101</v>
      </c>
      <c r="ADB22" s="384" t="s">
        <v>3102</v>
      </c>
      <c r="ADC22" s="370"/>
      <c r="ADD22" s="384" t="s">
        <v>2417</v>
      </c>
      <c r="ADE22" s="384" t="s">
        <v>3101</v>
      </c>
      <c r="ADF22" s="384" t="s">
        <v>3102</v>
      </c>
      <c r="ADG22" s="370"/>
      <c r="ADH22" s="384" t="s">
        <v>2417</v>
      </c>
      <c r="ADI22" s="384" t="s">
        <v>3101</v>
      </c>
      <c r="ADJ22" s="384" t="s">
        <v>3102</v>
      </c>
      <c r="ADK22" s="370"/>
      <c r="ADL22" s="384" t="s">
        <v>2417</v>
      </c>
      <c r="ADM22" s="384" t="s">
        <v>3101</v>
      </c>
      <c r="ADN22" s="384" t="s">
        <v>3102</v>
      </c>
      <c r="ADO22" s="370"/>
      <c r="ADP22" s="384" t="s">
        <v>2417</v>
      </c>
      <c r="ADQ22" s="384" t="s">
        <v>3101</v>
      </c>
      <c r="ADR22" s="384" t="s">
        <v>3102</v>
      </c>
      <c r="ADS22" s="370"/>
      <c r="ADT22" s="384" t="s">
        <v>2417</v>
      </c>
      <c r="ADU22" s="384" t="s">
        <v>3101</v>
      </c>
      <c r="ADV22" s="384" t="s">
        <v>3102</v>
      </c>
      <c r="ADW22" s="370"/>
      <c r="ADX22" s="384" t="s">
        <v>2417</v>
      </c>
      <c r="ADY22" s="384" t="s">
        <v>3101</v>
      </c>
      <c r="ADZ22" s="384" t="s">
        <v>3102</v>
      </c>
      <c r="AEA22" s="370"/>
      <c r="AEB22" s="384" t="s">
        <v>2417</v>
      </c>
      <c r="AEC22" s="384" t="s">
        <v>3101</v>
      </c>
      <c r="AED22" s="384" t="s">
        <v>3102</v>
      </c>
      <c r="AEE22" s="370"/>
      <c r="AEF22" s="384" t="s">
        <v>2417</v>
      </c>
      <c r="AEG22" s="384" t="s">
        <v>3101</v>
      </c>
      <c r="AEH22" s="384" t="s">
        <v>3102</v>
      </c>
      <c r="AEI22" s="370"/>
      <c r="AEJ22" s="384" t="s">
        <v>2417</v>
      </c>
      <c r="AEK22" s="384" t="s">
        <v>3101</v>
      </c>
      <c r="AEL22" s="384" t="s">
        <v>3102</v>
      </c>
      <c r="AEM22" s="370"/>
      <c r="AEN22" s="384" t="s">
        <v>2417</v>
      </c>
      <c r="AEO22" s="384" t="s">
        <v>3101</v>
      </c>
      <c r="AEP22" s="384" t="s">
        <v>3102</v>
      </c>
      <c r="AEQ22" s="370"/>
      <c r="AER22" s="384" t="s">
        <v>2417</v>
      </c>
      <c r="AES22" s="384" t="s">
        <v>3101</v>
      </c>
      <c r="AET22" s="384" t="s">
        <v>3102</v>
      </c>
      <c r="AEU22" s="370"/>
      <c r="AEV22" s="384" t="s">
        <v>2417</v>
      </c>
      <c r="AEW22" s="384" t="s">
        <v>3101</v>
      </c>
      <c r="AEX22" s="384" t="s">
        <v>3102</v>
      </c>
      <c r="AEY22" s="370"/>
      <c r="AEZ22" s="384" t="s">
        <v>2417</v>
      </c>
      <c r="AFA22" s="384" t="s">
        <v>3101</v>
      </c>
      <c r="AFB22" s="384" t="s">
        <v>3102</v>
      </c>
      <c r="AFC22" s="370"/>
      <c r="AFD22" s="384" t="s">
        <v>2417</v>
      </c>
      <c r="AFE22" s="384" t="s">
        <v>3101</v>
      </c>
      <c r="AFF22" s="384" t="s">
        <v>3102</v>
      </c>
      <c r="AFG22" s="370"/>
      <c r="AFH22" s="384" t="s">
        <v>2417</v>
      </c>
      <c r="AFI22" s="384" t="s">
        <v>3101</v>
      </c>
      <c r="AFJ22" s="384" t="s">
        <v>3102</v>
      </c>
      <c r="AFK22" s="370"/>
      <c r="AFL22" s="384" t="s">
        <v>2417</v>
      </c>
      <c r="AFM22" s="384" t="s">
        <v>3101</v>
      </c>
      <c r="AFN22" s="384" t="s">
        <v>3102</v>
      </c>
      <c r="AFO22" s="370"/>
      <c r="AFP22" s="384" t="s">
        <v>2417</v>
      </c>
      <c r="AFQ22" s="384" t="s">
        <v>3101</v>
      </c>
      <c r="AFR22" s="384" t="s">
        <v>3102</v>
      </c>
      <c r="AFS22" s="370"/>
      <c r="AFT22" s="384" t="s">
        <v>2417</v>
      </c>
      <c r="AFU22" s="384" t="s">
        <v>3101</v>
      </c>
      <c r="AFV22" s="384" t="s">
        <v>3102</v>
      </c>
      <c r="AFW22" s="370"/>
      <c r="AFX22" s="384" t="s">
        <v>2417</v>
      </c>
      <c r="AFY22" s="384" t="s">
        <v>3101</v>
      </c>
      <c r="AFZ22" s="384" t="s">
        <v>3102</v>
      </c>
      <c r="AGA22" s="370"/>
      <c r="AGB22" s="384" t="s">
        <v>2417</v>
      </c>
      <c r="AGC22" s="384" t="s">
        <v>3101</v>
      </c>
      <c r="AGD22" s="384" t="s">
        <v>3102</v>
      </c>
      <c r="AGE22" s="370"/>
      <c r="AGF22" s="384" t="s">
        <v>2417</v>
      </c>
      <c r="AGG22" s="384" t="s">
        <v>3101</v>
      </c>
      <c r="AGH22" s="384" t="s">
        <v>3102</v>
      </c>
      <c r="AGI22" s="370"/>
      <c r="AGJ22" s="384" t="s">
        <v>2417</v>
      </c>
      <c r="AGK22" s="384" t="s">
        <v>3101</v>
      </c>
      <c r="AGL22" s="384" t="s">
        <v>3102</v>
      </c>
      <c r="AGM22" s="370"/>
      <c r="AGN22" s="384" t="s">
        <v>2417</v>
      </c>
      <c r="AGO22" s="384" t="s">
        <v>3101</v>
      </c>
      <c r="AGP22" s="384" t="s">
        <v>3102</v>
      </c>
      <c r="AGQ22" s="370"/>
      <c r="AGR22" s="384" t="s">
        <v>2417</v>
      </c>
      <c r="AGS22" s="384" t="s">
        <v>3101</v>
      </c>
      <c r="AGT22" s="384" t="s">
        <v>3102</v>
      </c>
      <c r="AGU22" s="370"/>
      <c r="AGV22" s="384" t="s">
        <v>2417</v>
      </c>
      <c r="AGW22" s="384" t="s">
        <v>3101</v>
      </c>
      <c r="AGX22" s="384" t="s">
        <v>3102</v>
      </c>
      <c r="AGY22" s="370"/>
      <c r="AGZ22" s="384" t="s">
        <v>2417</v>
      </c>
      <c r="AHA22" s="384" t="s">
        <v>3101</v>
      </c>
      <c r="AHB22" s="384" t="s">
        <v>3102</v>
      </c>
      <c r="AHC22" s="370"/>
      <c r="AHD22" s="384" t="s">
        <v>2417</v>
      </c>
      <c r="AHE22" s="384" t="s">
        <v>3101</v>
      </c>
      <c r="AHF22" s="384" t="s">
        <v>3102</v>
      </c>
      <c r="AHG22" s="370"/>
      <c r="AHH22" s="384" t="s">
        <v>2417</v>
      </c>
      <c r="AHI22" s="384" t="s">
        <v>3101</v>
      </c>
      <c r="AHJ22" s="384" t="s">
        <v>3102</v>
      </c>
      <c r="AHK22" s="370"/>
      <c r="AHL22" s="384" t="s">
        <v>2417</v>
      </c>
      <c r="AHM22" s="384" t="s">
        <v>3101</v>
      </c>
      <c r="AHN22" s="384" t="s">
        <v>3102</v>
      </c>
      <c r="AHO22" s="370"/>
      <c r="AHP22" s="384" t="s">
        <v>2417</v>
      </c>
      <c r="AHQ22" s="384" t="s">
        <v>3101</v>
      </c>
      <c r="AHR22" s="384" t="s">
        <v>3102</v>
      </c>
      <c r="AHS22" s="370"/>
      <c r="AHT22" s="384" t="s">
        <v>2417</v>
      </c>
      <c r="AHU22" s="384" t="s">
        <v>3101</v>
      </c>
      <c r="AHV22" s="384" t="s">
        <v>3102</v>
      </c>
      <c r="AHW22" s="370"/>
      <c r="AHX22" s="384" t="s">
        <v>2417</v>
      </c>
      <c r="AHY22" s="384" t="s">
        <v>3101</v>
      </c>
      <c r="AHZ22" s="384" t="s">
        <v>3102</v>
      </c>
      <c r="AIA22" s="370"/>
      <c r="AIB22" s="384" t="s">
        <v>2417</v>
      </c>
      <c r="AIC22" s="384" t="s">
        <v>3101</v>
      </c>
      <c r="AID22" s="384" t="s">
        <v>3102</v>
      </c>
      <c r="AIE22" s="370"/>
      <c r="AIF22" s="384" t="s">
        <v>2417</v>
      </c>
      <c r="AIG22" s="384" t="s">
        <v>3101</v>
      </c>
      <c r="AIH22" s="384" t="s">
        <v>3102</v>
      </c>
      <c r="AII22" s="370"/>
      <c r="AIJ22" s="384" t="s">
        <v>2417</v>
      </c>
      <c r="AIK22" s="384" t="s">
        <v>3101</v>
      </c>
      <c r="AIL22" s="384" t="s">
        <v>3102</v>
      </c>
      <c r="AIM22" s="370"/>
      <c r="AIN22" s="384" t="s">
        <v>2417</v>
      </c>
      <c r="AIO22" s="384" t="s">
        <v>3101</v>
      </c>
      <c r="AIP22" s="384" t="s">
        <v>3102</v>
      </c>
      <c r="AIQ22" s="370"/>
      <c r="AIR22" s="384" t="s">
        <v>2417</v>
      </c>
      <c r="AIS22" s="384" t="s">
        <v>3101</v>
      </c>
      <c r="AIT22" s="384" t="s">
        <v>3102</v>
      </c>
      <c r="AIU22" s="370"/>
      <c r="AIV22" s="384" t="s">
        <v>2417</v>
      </c>
      <c r="AIW22" s="384" t="s">
        <v>3101</v>
      </c>
      <c r="AIX22" s="384" t="s">
        <v>3102</v>
      </c>
      <c r="AIY22" s="370"/>
      <c r="AIZ22" s="384" t="s">
        <v>2417</v>
      </c>
      <c r="AJA22" s="384" t="s">
        <v>3101</v>
      </c>
      <c r="AJB22" s="384" t="s">
        <v>3102</v>
      </c>
      <c r="AJC22" s="370"/>
      <c r="AJD22" s="384" t="s">
        <v>2417</v>
      </c>
      <c r="AJE22" s="384" t="s">
        <v>3101</v>
      </c>
      <c r="AJF22" s="384" t="s">
        <v>3102</v>
      </c>
      <c r="AJG22" s="370"/>
      <c r="AJH22" s="384" t="s">
        <v>2417</v>
      </c>
      <c r="AJI22" s="384" t="s">
        <v>3101</v>
      </c>
      <c r="AJJ22" s="384" t="s">
        <v>3102</v>
      </c>
      <c r="AJK22" s="370"/>
      <c r="AJL22" s="384" t="s">
        <v>2417</v>
      </c>
      <c r="AJM22" s="384" t="s">
        <v>3101</v>
      </c>
      <c r="AJN22" s="384" t="s">
        <v>3102</v>
      </c>
      <c r="AJO22" s="370"/>
      <c r="AJP22" s="384" t="s">
        <v>2417</v>
      </c>
      <c r="AJQ22" s="384" t="s">
        <v>3101</v>
      </c>
      <c r="AJR22" s="384" t="s">
        <v>3102</v>
      </c>
      <c r="AJS22" s="370"/>
      <c r="AJT22" s="384" t="s">
        <v>2417</v>
      </c>
      <c r="AJU22" s="384" t="s">
        <v>3101</v>
      </c>
      <c r="AJV22" s="384" t="s">
        <v>3102</v>
      </c>
      <c r="AJW22" s="370"/>
      <c r="AJX22" s="384" t="s">
        <v>2417</v>
      </c>
      <c r="AJY22" s="384" t="s">
        <v>3101</v>
      </c>
      <c r="AJZ22" s="384" t="s">
        <v>3102</v>
      </c>
      <c r="AKA22" s="370"/>
      <c r="AKB22" s="384" t="s">
        <v>2417</v>
      </c>
      <c r="AKC22" s="384" t="s">
        <v>3101</v>
      </c>
      <c r="AKD22" s="384" t="s">
        <v>3102</v>
      </c>
      <c r="AKE22" s="370"/>
      <c r="AKF22" s="384" t="s">
        <v>2417</v>
      </c>
      <c r="AKG22" s="384" t="s">
        <v>3101</v>
      </c>
      <c r="AKH22" s="384" t="s">
        <v>3102</v>
      </c>
      <c r="AKI22" s="370"/>
      <c r="AKJ22" s="384" t="s">
        <v>2417</v>
      </c>
      <c r="AKK22" s="384" t="s">
        <v>3101</v>
      </c>
      <c r="AKL22" s="384" t="s">
        <v>3102</v>
      </c>
      <c r="AKM22" s="370"/>
      <c r="AKN22" s="384" t="s">
        <v>2417</v>
      </c>
      <c r="AKO22" s="384" t="s">
        <v>3101</v>
      </c>
      <c r="AKP22" s="384" t="s">
        <v>3102</v>
      </c>
      <c r="AKQ22" s="370"/>
      <c r="AKR22" s="384" t="s">
        <v>2417</v>
      </c>
      <c r="AKS22" s="384" t="s">
        <v>3101</v>
      </c>
      <c r="AKT22" s="384" t="s">
        <v>3102</v>
      </c>
      <c r="AKU22" s="370"/>
      <c r="AKV22" s="384" t="s">
        <v>2417</v>
      </c>
      <c r="AKW22" s="384" t="s">
        <v>3101</v>
      </c>
      <c r="AKX22" s="384" t="s">
        <v>3102</v>
      </c>
      <c r="AKY22" s="370"/>
      <c r="AKZ22" s="384" t="s">
        <v>2417</v>
      </c>
      <c r="ALA22" s="384" t="s">
        <v>3101</v>
      </c>
      <c r="ALB22" s="384" t="s">
        <v>3102</v>
      </c>
      <c r="ALC22" s="370"/>
      <c r="ALD22" s="384" t="s">
        <v>2417</v>
      </c>
      <c r="ALE22" s="384" t="s">
        <v>3101</v>
      </c>
      <c r="ALF22" s="384" t="s">
        <v>3102</v>
      </c>
      <c r="ALG22" s="370"/>
      <c r="ALH22" s="384" t="s">
        <v>2417</v>
      </c>
      <c r="ALI22" s="384" t="s">
        <v>3101</v>
      </c>
      <c r="ALJ22" s="384" t="s">
        <v>3102</v>
      </c>
      <c r="ALK22" s="370"/>
      <c r="ALL22" s="384" t="s">
        <v>2417</v>
      </c>
      <c r="ALM22" s="384" t="s">
        <v>3101</v>
      </c>
      <c r="ALN22" s="384" t="s">
        <v>3102</v>
      </c>
      <c r="ALO22" s="370"/>
      <c r="ALP22" s="384" t="s">
        <v>2417</v>
      </c>
      <c r="ALQ22" s="384" t="s">
        <v>3101</v>
      </c>
      <c r="ALR22" s="384" t="s">
        <v>3102</v>
      </c>
      <c r="ALS22" s="370"/>
      <c r="ALT22" s="384" t="s">
        <v>2417</v>
      </c>
      <c r="ALU22" s="384" t="s">
        <v>3101</v>
      </c>
      <c r="ALV22" s="384" t="s">
        <v>3102</v>
      </c>
      <c r="ALW22" s="370"/>
      <c r="ALX22" s="384" t="s">
        <v>2417</v>
      </c>
      <c r="ALY22" s="384" t="s">
        <v>3101</v>
      </c>
      <c r="ALZ22" s="384" t="s">
        <v>3102</v>
      </c>
      <c r="AMA22" s="370"/>
      <c r="AMB22" s="384" t="s">
        <v>2417</v>
      </c>
      <c r="AMC22" s="384" t="s">
        <v>3101</v>
      </c>
      <c r="AMD22" s="384" t="s">
        <v>3102</v>
      </c>
      <c r="AME22" s="370"/>
      <c r="AMF22" s="384" t="s">
        <v>2417</v>
      </c>
      <c r="AMG22" s="384" t="s">
        <v>3101</v>
      </c>
      <c r="AMH22" s="384" t="s">
        <v>3102</v>
      </c>
      <c r="AMI22" s="370"/>
      <c r="AMJ22" s="384" t="s">
        <v>2417</v>
      </c>
      <c r="AMK22" s="384" t="s">
        <v>3101</v>
      </c>
      <c r="AML22" s="384" t="s">
        <v>3102</v>
      </c>
      <c r="AMM22" s="370"/>
      <c r="AMN22" s="384" t="s">
        <v>2417</v>
      </c>
      <c r="AMO22" s="384" t="s">
        <v>3101</v>
      </c>
      <c r="AMP22" s="384" t="s">
        <v>3102</v>
      </c>
      <c r="AMQ22" s="370"/>
      <c r="AMR22" s="384" t="s">
        <v>2417</v>
      </c>
      <c r="AMS22" s="384" t="s">
        <v>3101</v>
      </c>
      <c r="AMT22" s="384" t="s">
        <v>3102</v>
      </c>
      <c r="AMU22" s="370"/>
      <c r="AMV22" s="384" t="s">
        <v>2417</v>
      </c>
      <c r="AMW22" s="384" t="s">
        <v>3101</v>
      </c>
      <c r="AMX22" s="384" t="s">
        <v>3102</v>
      </c>
      <c r="AMY22" s="370"/>
      <c r="AMZ22" s="384" t="s">
        <v>2417</v>
      </c>
      <c r="ANA22" s="384" t="s">
        <v>3101</v>
      </c>
      <c r="ANB22" s="384" t="s">
        <v>3102</v>
      </c>
      <c r="ANC22" s="370"/>
      <c r="AND22" s="384" t="s">
        <v>2417</v>
      </c>
      <c r="ANE22" s="384" t="s">
        <v>3101</v>
      </c>
      <c r="ANF22" s="384" t="s">
        <v>3102</v>
      </c>
      <c r="ANG22" s="370"/>
      <c r="ANH22" s="384" t="s">
        <v>2417</v>
      </c>
      <c r="ANI22" s="384" t="s">
        <v>3101</v>
      </c>
      <c r="ANJ22" s="384" t="s">
        <v>3102</v>
      </c>
      <c r="ANK22" s="370"/>
      <c r="ANL22" s="384" t="s">
        <v>2417</v>
      </c>
      <c r="ANM22" s="384" t="s">
        <v>3101</v>
      </c>
      <c r="ANN22" s="384" t="s">
        <v>3102</v>
      </c>
      <c r="ANO22" s="370"/>
      <c r="ANP22" s="384" t="s">
        <v>2417</v>
      </c>
      <c r="ANQ22" s="384" t="s">
        <v>3101</v>
      </c>
      <c r="ANR22" s="384" t="s">
        <v>3102</v>
      </c>
      <c r="ANS22" s="370"/>
      <c r="ANT22" s="384" t="s">
        <v>2417</v>
      </c>
      <c r="ANU22" s="384" t="s">
        <v>3101</v>
      </c>
      <c r="ANV22" s="384" t="s">
        <v>3102</v>
      </c>
      <c r="ANW22" s="370"/>
      <c r="ANX22" s="384" t="s">
        <v>2417</v>
      </c>
      <c r="ANY22" s="384" t="s">
        <v>3101</v>
      </c>
      <c r="ANZ22" s="384" t="s">
        <v>3102</v>
      </c>
      <c r="AOA22" s="370"/>
      <c r="AOB22" s="384" t="s">
        <v>2417</v>
      </c>
      <c r="AOC22" s="384" t="s">
        <v>3101</v>
      </c>
      <c r="AOD22" s="384" t="s">
        <v>3102</v>
      </c>
      <c r="AOE22" s="370"/>
      <c r="AOF22" s="384" t="s">
        <v>2417</v>
      </c>
      <c r="AOG22" s="384" t="s">
        <v>3101</v>
      </c>
      <c r="AOH22" s="384" t="s">
        <v>3102</v>
      </c>
      <c r="AOI22" s="370"/>
      <c r="AOJ22" s="384" t="s">
        <v>2417</v>
      </c>
      <c r="AOK22" s="384" t="s">
        <v>3101</v>
      </c>
      <c r="AOL22" s="384" t="s">
        <v>3102</v>
      </c>
      <c r="AOM22" s="370"/>
      <c r="AON22" s="384" t="s">
        <v>2417</v>
      </c>
      <c r="AOO22" s="384" t="s">
        <v>3101</v>
      </c>
      <c r="AOP22" s="384" t="s">
        <v>3102</v>
      </c>
      <c r="AOQ22" s="370"/>
      <c r="AOR22" s="384" t="s">
        <v>2417</v>
      </c>
      <c r="AOS22" s="384" t="s">
        <v>3101</v>
      </c>
      <c r="AOT22" s="384" t="s">
        <v>3102</v>
      </c>
      <c r="AOU22" s="370"/>
      <c r="AOV22" s="384" t="s">
        <v>2417</v>
      </c>
      <c r="AOW22" s="384" t="s">
        <v>3101</v>
      </c>
      <c r="AOX22" s="384" t="s">
        <v>3102</v>
      </c>
      <c r="AOY22" s="370"/>
      <c r="AOZ22" s="384" t="s">
        <v>2417</v>
      </c>
      <c r="APA22" s="384" t="s">
        <v>3101</v>
      </c>
      <c r="APB22" s="384" t="s">
        <v>3102</v>
      </c>
      <c r="APC22" s="370"/>
      <c r="APD22" s="384" t="s">
        <v>2417</v>
      </c>
      <c r="APE22" s="384" t="s">
        <v>3101</v>
      </c>
      <c r="APF22" s="384" t="s">
        <v>3102</v>
      </c>
      <c r="APG22" s="370"/>
      <c r="APH22" s="384" t="s">
        <v>2417</v>
      </c>
      <c r="API22" s="384" t="s">
        <v>3101</v>
      </c>
      <c r="APJ22" s="384" t="s">
        <v>3102</v>
      </c>
      <c r="APK22" s="370"/>
      <c r="APL22" s="384" t="s">
        <v>2417</v>
      </c>
      <c r="APM22" s="384" t="s">
        <v>3101</v>
      </c>
      <c r="APN22" s="384" t="s">
        <v>3102</v>
      </c>
      <c r="APO22" s="370"/>
      <c r="APP22" s="384" t="s">
        <v>2417</v>
      </c>
      <c r="APQ22" s="384" t="s">
        <v>3101</v>
      </c>
      <c r="APR22" s="384" t="s">
        <v>3102</v>
      </c>
      <c r="APS22" s="370"/>
      <c r="APT22" s="384" t="s">
        <v>2417</v>
      </c>
      <c r="APU22" s="384" t="s">
        <v>3101</v>
      </c>
      <c r="APV22" s="384" t="s">
        <v>3102</v>
      </c>
      <c r="APW22" s="370"/>
      <c r="APX22" s="384" t="s">
        <v>2417</v>
      </c>
      <c r="APY22" s="384" t="s">
        <v>3101</v>
      </c>
      <c r="APZ22" s="384" t="s">
        <v>3102</v>
      </c>
      <c r="AQA22" s="370"/>
      <c r="AQB22" s="384" t="s">
        <v>2417</v>
      </c>
      <c r="AQC22" s="384" t="s">
        <v>3101</v>
      </c>
      <c r="AQD22" s="384" t="s">
        <v>3102</v>
      </c>
      <c r="AQE22" s="370"/>
      <c r="AQF22" s="384" t="s">
        <v>2417</v>
      </c>
      <c r="AQG22" s="384" t="s">
        <v>3101</v>
      </c>
      <c r="AQH22" s="384" t="s">
        <v>3102</v>
      </c>
      <c r="AQI22" s="370"/>
      <c r="AQJ22" s="384" t="s">
        <v>2417</v>
      </c>
      <c r="AQK22" s="384" t="s">
        <v>3101</v>
      </c>
      <c r="AQL22" s="384" t="s">
        <v>3102</v>
      </c>
      <c r="AQM22" s="370"/>
      <c r="AQN22" s="384" t="s">
        <v>2417</v>
      </c>
      <c r="AQO22" s="384" t="s">
        <v>3101</v>
      </c>
      <c r="AQP22" s="384" t="s">
        <v>3102</v>
      </c>
      <c r="AQQ22" s="370"/>
      <c r="AQR22" s="384" t="s">
        <v>2417</v>
      </c>
      <c r="AQS22" s="384" t="s">
        <v>3101</v>
      </c>
      <c r="AQT22" s="384" t="s">
        <v>3102</v>
      </c>
      <c r="AQU22" s="370"/>
      <c r="AQV22" s="384" t="s">
        <v>2417</v>
      </c>
      <c r="AQW22" s="384" t="s">
        <v>3101</v>
      </c>
      <c r="AQX22" s="384" t="s">
        <v>3102</v>
      </c>
      <c r="AQY22" s="370"/>
      <c r="AQZ22" s="384" t="s">
        <v>2417</v>
      </c>
      <c r="ARA22" s="384" t="s">
        <v>3101</v>
      </c>
      <c r="ARB22" s="384" t="s">
        <v>3102</v>
      </c>
      <c r="ARC22" s="370"/>
      <c r="ARD22" s="384" t="s">
        <v>2417</v>
      </c>
      <c r="ARE22" s="384" t="s">
        <v>3101</v>
      </c>
      <c r="ARF22" s="384" t="s">
        <v>3102</v>
      </c>
      <c r="ARG22" s="370"/>
      <c r="ARH22" s="384" t="s">
        <v>2417</v>
      </c>
      <c r="ARI22" s="384" t="s">
        <v>3101</v>
      </c>
      <c r="ARJ22" s="384" t="s">
        <v>3102</v>
      </c>
      <c r="ARK22" s="370"/>
      <c r="ARL22" s="384" t="s">
        <v>2417</v>
      </c>
      <c r="ARM22" s="384" t="s">
        <v>3101</v>
      </c>
      <c r="ARN22" s="384" t="s">
        <v>3102</v>
      </c>
      <c r="ARO22" s="370"/>
      <c r="ARP22" s="384" t="s">
        <v>2417</v>
      </c>
      <c r="ARQ22" s="384" t="s">
        <v>3101</v>
      </c>
      <c r="ARR22" s="384" t="s">
        <v>3102</v>
      </c>
      <c r="ARS22" s="370"/>
      <c r="ART22" s="384" t="s">
        <v>2417</v>
      </c>
      <c r="ARU22" s="384" t="s">
        <v>3101</v>
      </c>
      <c r="ARV22" s="384" t="s">
        <v>3102</v>
      </c>
      <c r="ARW22" s="370"/>
      <c r="ARX22" s="384" t="s">
        <v>2417</v>
      </c>
      <c r="ARY22" s="384" t="s">
        <v>3101</v>
      </c>
      <c r="ARZ22" s="384" t="s">
        <v>3102</v>
      </c>
      <c r="ASA22" s="370"/>
      <c r="ASB22" s="384" t="s">
        <v>2417</v>
      </c>
      <c r="ASC22" s="384" t="s">
        <v>3101</v>
      </c>
      <c r="ASD22" s="384" t="s">
        <v>3102</v>
      </c>
      <c r="ASE22" s="370"/>
      <c r="ASF22" s="384" t="s">
        <v>2417</v>
      </c>
      <c r="ASG22" s="384" t="s">
        <v>3101</v>
      </c>
      <c r="ASH22" s="384" t="s">
        <v>3102</v>
      </c>
      <c r="ASI22" s="370"/>
      <c r="ASJ22" s="384" t="s">
        <v>2417</v>
      </c>
      <c r="ASK22" s="384" t="s">
        <v>3101</v>
      </c>
      <c r="ASL22" s="384" t="s">
        <v>3102</v>
      </c>
      <c r="ASM22" s="370"/>
      <c r="ASN22" s="384" t="s">
        <v>2417</v>
      </c>
      <c r="ASO22" s="384" t="s">
        <v>3101</v>
      </c>
      <c r="ASP22" s="384" t="s">
        <v>3102</v>
      </c>
      <c r="ASQ22" s="370"/>
      <c r="ASR22" s="384" t="s">
        <v>2417</v>
      </c>
      <c r="ASS22" s="384" t="s">
        <v>3101</v>
      </c>
      <c r="AST22" s="384" t="s">
        <v>3102</v>
      </c>
      <c r="ASU22" s="370"/>
      <c r="ASV22" s="384" t="s">
        <v>2417</v>
      </c>
      <c r="ASW22" s="384" t="s">
        <v>3101</v>
      </c>
      <c r="ASX22" s="384" t="s">
        <v>3102</v>
      </c>
      <c r="ASY22" s="370"/>
      <c r="ASZ22" s="384" t="s">
        <v>2417</v>
      </c>
      <c r="ATA22" s="384" t="s">
        <v>3101</v>
      </c>
      <c r="ATB22" s="384" t="s">
        <v>3102</v>
      </c>
      <c r="ATC22" s="370"/>
      <c r="ATD22" s="384" t="s">
        <v>2417</v>
      </c>
      <c r="ATE22" s="384" t="s">
        <v>3101</v>
      </c>
      <c r="ATF22" s="384" t="s">
        <v>3102</v>
      </c>
      <c r="ATG22" s="370"/>
      <c r="ATH22" s="384" t="s">
        <v>2417</v>
      </c>
      <c r="ATI22" s="384" t="s">
        <v>3101</v>
      </c>
      <c r="ATJ22" s="384" t="s">
        <v>3102</v>
      </c>
      <c r="ATK22" s="370"/>
      <c r="ATL22" s="384" t="s">
        <v>2417</v>
      </c>
      <c r="ATM22" s="384" t="s">
        <v>3101</v>
      </c>
      <c r="ATN22" s="384" t="s">
        <v>3102</v>
      </c>
      <c r="ATO22" s="370"/>
      <c r="ATP22" s="384" t="s">
        <v>2417</v>
      </c>
      <c r="ATQ22" s="384" t="s">
        <v>3101</v>
      </c>
      <c r="ATR22" s="384" t="s">
        <v>3102</v>
      </c>
      <c r="ATS22" s="370"/>
      <c r="ATT22" s="384" t="s">
        <v>2417</v>
      </c>
      <c r="ATU22" s="384" t="s">
        <v>3101</v>
      </c>
      <c r="ATV22" s="384" t="s">
        <v>3102</v>
      </c>
      <c r="ATW22" s="370"/>
      <c r="ATX22" s="384" t="s">
        <v>2417</v>
      </c>
      <c r="ATY22" s="384" t="s">
        <v>3101</v>
      </c>
      <c r="ATZ22" s="384" t="s">
        <v>3102</v>
      </c>
      <c r="AUA22" s="370"/>
      <c r="AUB22" s="384" t="s">
        <v>2417</v>
      </c>
      <c r="AUC22" s="384" t="s">
        <v>3101</v>
      </c>
      <c r="AUD22" s="384" t="s">
        <v>3102</v>
      </c>
      <c r="AUE22" s="370"/>
      <c r="AUF22" s="384" t="s">
        <v>2417</v>
      </c>
      <c r="AUG22" s="384" t="s">
        <v>3101</v>
      </c>
      <c r="AUH22" s="384" t="s">
        <v>3102</v>
      </c>
      <c r="AUI22" s="370"/>
      <c r="AUJ22" s="384" t="s">
        <v>2417</v>
      </c>
      <c r="AUK22" s="384" t="s">
        <v>3101</v>
      </c>
      <c r="AUL22" s="384" t="s">
        <v>3102</v>
      </c>
      <c r="AUM22" s="370"/>
      <c r="AUN22" s="384" t="s">
        <v>2417</v>
      </c>
      <c r="AUO22" s="384" t="s">
        <v>3101</v>
      </c>
      <c r="AUP22" s="384" t="s">
        <v>3102</v>
      </c>
      <c r="AUQ22" s="370"/>
      <c r="AUR22" s="384" t="s">
        <v>2417</v>
      </c>
      <c r="AUS22" s="384" t="s">
        <v>3101</v>
      </c>
      <c r="AUT22" s="384" t="s">
        <v>3102</v>
      </c>
      <c r="AUU22" s="370"/>
      <c r="AUV22" s="384" t="s">
        <v>2417</v>
      </c>
      <c r="AUW22" s="384" t="s">
        <v>3101</v>
      </c>
      <c r="AUX22" s="384" t="s">
        <v>3102</v>
      </c>
      <c r="AUY22" s="370"/>
      <c r="AUZ22" s="384" t="s">
        <v>2417</v>
      </c>
      <c r="AVA22" s="384" t="s">
        <v>3101</v>
      </c>
      <c r="AVB22" s="384" t="s">
        <v>3102</v>
      </c>
      <c r="AVC22" s="370"/>
      <c r="AVD22" s="384" t="s">
        <v>2417</v>
      </c>
      <c r="AVE22" s="384" t="s">
        <v>3101</v>
      </c>
      <c r="AVF22" s="384" t="s">
        <v>3102</v>
      </c>
      <c r="AVG22" s="370"/>
      <c r="AVH22" s="384" t="s">
        <v>2417</v>
      </c>
      <c r="AVI22" s="384" t="s">
        <v>3101</v>
      </c>
      <c r="AVJ22" s="384" t="s">
        <v>3102</v>
      </c>
      <c r="AVK22" s="370"/>
      <c r="AVL22" s="384" t="s">
        <v>2417</v>
      </c>
      <c r="AVM22" s="384" t="s">
        <v>3101</v>
      </c>
      <c r="AVN22" s="384" t="s">
        <v>3102</v>
      </c>
      <c r="AVO22" s="370"/>
      <c r="AVP22" s="384" t="s">
        <v>2417</v>
      </c>
      <c r="AVQ22" s="384" t="s">
        <v>3101</v>
      </c>
      <c r="AVR22" s="384" t="s">
        <v>3102</v>
      </c>
      <c r="AVS22" s="370"/>
      <c r="AVT22" s="384" t="s">
        <v>2417</v>
      </c>
      <c r="AVU22" s="384" t="s">
        <v>3101</v>
      </c>
      <c r="AVV22" s="384" t="s">
        <v>3102</v>
      </c>
      <c r="AVW22" s="370"/>
      <c r="AVX22" s="384" t="s">
        <v>2417</v>
      </c>
      <c r="AVY22" s="384" t="s">
        <v>3101</v>
      </c>
      <c r="AVZ22" s="384" t="s">
        <v>3102</v>
      </c>
      <c r="AWA22" s="370"/>
      <c r="AWB22" s="384" t="s">
        <v>2417</v>
      </c>
      <c r="AWC22" s="384" t="s">
        <v>3101</v>
      </c>
      <c r="AWD22" s="384" t="s">
        <v>3102</v>
      </c>
      <c r="AWE22" s="370"/>
      <c r="AWF22" s="384" t="s">
        <v>2417</v>
      </c>
      <c r="AWG22" s="384" t="s">
        <v>3101</v>
      </c>
      <c r="AWH22" s="384" t="s">
        <v>3102</v>
      </c>
      <c r="AWI22" s="370"/>
      <c r="AWJ22" s="384" t="s">
        <v>2417</v>
      </c>
      <c r="AWK22" s="384" t="s">
        <v>3101</v>
      </c>
      <c r="AWL22" s="384" t="s">
        <v>3102</v>
      </c>
      <c r="AWM22" s="370"/>
      <c r="AWN22" s="384" t="s">
        <v>2417</v>
      </c>
      <c r="AWO22" s="384" t="s">
        <v>3101</v>
      </c>
      <c r="AWP22" s="384" t="s">
        <v>3102</v>
      </c>
      <c r="AWQ22" s="370"/>
      <c r="AWR22" s="384" t="s">
        <v>2417</v>
      </c>
      <c r="AWS22" s="384" t="s">
        <v>3101</v>
      </c>
      <c r="AWT22" s="384" t="s">
        <v>3102</v>
      </c>
      <c r="AWU22" s="370"/>
      <c r="AWV22" s="384" t="s">
        <v>2417</v>
      </c>
      <c r="AWW22" s="384" t="s">
        <v>3101</v>
      </c>
      <c r="AWX22" s="384" t="s">
        <v>3102</v>
      </c>
      <c r="AWY22" s="370"/>
      <c r="AWZ22" s="384" t="s">
        <v>2417</v>
      </c>
      <c r="AXA22" s="384" t="s">
        <v>3101</v>
      </c>
      <c r="AXB22" s="384" t="s">
        <v>3102</v>
      </c>
      <c r="AXC22" s="370"/>
      <c r="AXD22" s="384" t="s">
        <v>2417</v>
      </c>
      <c r="AXE22" s="384" t="s">
        <v>3101</v>
      </c>
      <c r="AXF22" s="384" t="s">
        <v>3102</v>
      </c>
      <c r="AXG22" s="370"/>
      <c r="AXH22" s="384" t="s">
        <v>2417</v>
      </c>
      <c r="AXI22" s="384" t="s">
        <v>3101</v>
      </c>
      <c r="AXJ22" s="384" t="s">
        <v>3102</v>
      </c>
      <c r="AXK22" s="370"/>
      <c r="AXL22" s="384" t="s">
        <v>2417</v>
      </c>
      <c r="AXM22" s="384" t="s">
        <v>3101</v>
      </c>
      <c r="AXN22" s="384" t="s">
        <v>3102</v>
      </c>
      <c r="AXO22" s="370"/>
      <c r="AXP22" s="384" t="s">
        <v>2417</v>
      </c>
      <c r="AXQ22" s="384" t="s">
        <v>3101</v>
      </c>
      <c r="AXR22" s="384" t="s">
        <v>3102</v>
      </c>
      <c r="AXS22" s="370"/>
      <c r="AXT22" s="384" t="s">
        <v>2417</v>
      </c>
      <c r="AXU22" s="384" t="s">
        <v>3101</v>
      </c>
      <c r="AXV22" s="384" t="s">
        <v>3102</v>
      </c>
      <c r="AXW22" s="370"/>
      <c r="AXX22" s="384" t="s">
        <v>2417</v>
      </c>
      <c r="AXY22" s="384" t="s">
        <v>3101</v>
      </c>
      <c r="AXZ22" s="384" t="s">
        <v>3102</v>
      </c>
      <c r="AYA22" s="370"/>
      <c r="AYB22" s="384" t="s">
        <v>2417</v>
      </c>
      <c r="AYC22" s="384" t="s">
        <v>3101</v>
      </c>
      <c r="AYD22" s="384" t="s">
        <v>3102</v>
      </c>
      <c r="AYE22" s="370"/>
      <c r="AYF22" s="384" t="s">
        <v>2417</v>
      </c>
      <c r="AYG22" s="384" t="s">
        <v>3101</v>
      </c>
      <c r="AYH22" s="384" t="s">
        <v>3102</v>
      </c>
      <c r="AYI22" s="370"/>
      <c r="AYJ22" s="384" t="s">
        <v>2417</v>
      </c>
      <c r="AYK22" s="384" t="s">
        <v>3101</v>
      </c>
      <c r="AYL22" s="384" t="s">
        <v>3102</v>
      </c>
      <c r="AYM22" s="370"/>
      <c r="AYN22" s="384" t="s">
        <v>2417</v>
      </c>
      <c r="AYO22" s="384" t="s">
        <v>3101</v>
      </c>
      <c r="AYP22" s="384" t="s">
        <v>3102</v>
      </c>
      <c r="AYQ22" s="370"/>
      <c r="AYR22" s="384" t="s">
        <v>2417</v>
      </c>
      <c r="AYS22" s="384" t="s">
        <v>3101</v>
      </c>
      <c r="AYT22" s="384" t="s">
        <v>3102</v>
      </c>
      <c r="AYU22" s="370"/>
      <c r="AYV22" s="384" t="s">
        <v>2417</v>
      </c>
      <c r="AYW22" s="384" t="s">
        <v>3101</v>
      </c>
      <c r="AYX22" s="384" t="s">
        <v>3102</v>
      </c>
      <c r="AYY22" s="370"/>
      <c r="AYZ22" s="384" t="s">
        <v>2417</v>
      </c>
      <c r="AZA22" s="384" t="s">
        <v>3101</v>
      </c>
      <c r="AZB22" s="384" t="s">
        <v>3102</v>
      </c>
      <c r="AZC22" s="370"/>
      <c r="AZD22" s="384" t="s">
        <v>2417</v>
      </c>
      <c r="AZE22" s="384" t="s">
        <v>3101</v>
      </c>
      <c r="AZF22" s="384" t="s">
        <v>3102</v>
      </c>
      <c r="AZG22" s="370"/>
      <c r="AZH22" s="384" t="s">
        <v>2417</v>
      </c>
      <c r="AZI22" s="384" t="s">
        <v>3101</v>
      </c>
      <c r="AZJ22" s="384" t="s">
        <v>3102</v>
      </c>
      <c r="AZK22" s="370"/>
      <c r="AZL22" s="384" t="s">
        <v>2417</v>
      </c>
      <c r="AZM22" s="384" t="s">
        <v>3101</v>
      </c>
      <c r="AZN22" s="384" t="s">
        <v>3102</v>
      </c>
      <c r="AZO22" s="370"/>
      <c r="AZP22" s="384" t="s">
        <v>2417</v>
      </c>
      <c r="AZQ22" s="384" t="s">
        <v>3101</v>
      </c>
      <c r="AZR22" s="384" t="s">
        <v>3102</v>
      </c>
      <c r="AZS22" s="370"/>
      <c r="AZT22" s="384" t="s">
        <v>2417</v>
      </c>
      <c r="AZU22" s="384" t="s">
        <v>3101</v>
      </c>
      <c r="AZV22" s="384" t="s">
        <v>3102</v>
      </c>
      <c r="AZW22" s="370"/>
      <c r="AZX22" s="384" t="s">
        <v>2417</v>
      </c>
      <c r="AZY22" s="384" t="s">
        <v>3101</v>
      </c>
      <c r="AZZ22" s="384" t="s">
        <v>3102</v>
      </c>
      <c r="BAA22" s="370"/>
      <c r="BAB22" s="384" t="s">
        <v>2417</v>
      </c>
      <c r="BAC22" s="384" t="s">
        <v>3101</v>
      </c>
      <c r="BAD22" s="384" t="s">
        <v>3102</v>
      </c>
      <c r="BAE22" s="370"/>
      <c r="BAF22" s="384" t="s">
        <v>2417</v>
      </c>
      <c r="BAG22" s="384" t="s">
        <v>3101</v>
      </c>
      <c r="BAH22" s="384" t="s">
        <v>3102</v>
      </c>
      <c r="BAI22" s="370"/>
      <c r="BAJ22" s="384" t="s">
        <v>2417</v>
      </c>
      <c r="BAK22" s="384" t="s">
        <v>3101</v>
      </c>
      <c r="BAL22" s="384" t="s">
        <v>3102</v>
      </c>
      <c r="BAM22" s="370"/>
      <c r="BAN22" s="384" t="s">
        <v>2417</v>
      </c>
      <c r="BAO22" s="384" t="s">
        <v>3101</v>
      </c>
      <c r="BAP22" s="384" t="s">
        <v>3102</v>
      </c>
      <c r="BAQ22" s="370"/>
      <c r="BAR22" s="384" t="s">
        <v>2417</v>
      </c>
      <c r="BAS22" s="384" t="s">
        <v>3101</v>
      </c>
      <c r="BAT22" s="384" t="s">
        <v>3102</v>
      </c>
      <c r="BAU22" s="370"/>
      <c r="BAV22" s="384" t="s">
        <v>2417</v>
      </c>
      <c r="BAW22" s="384" t="s">
        <v>3101</v>
      </c>
      <c r="BAX22" s="384" t="s">
        <v>3102</v>
      </c>
      <c r="BAY22" s="370"/>
      <c r="BAZ22" s="384" t="s">
        <v>2417</v>
      </c>
      <c r="BBA22" s="384" t="s">
        <v>3101</v>
      </c>
      <c r="BBB22" s="384" t="s">
        <v>3102</v>
      </c>
      <c r="BBC22" s="370"/>
      <c r="BBD22" s="384" t="s">
        <v>2417</v>
      </c>
      <c r="BBE22" s="384" t="s">
        <v>3101</v>
      </c>
      <c r="BBF22" s="384" t="s">
        <v>3102</v>
      </c>
      <c r="BBG22" s="370"/>
      <c r="BBH22" s="384" t="s">
        <v>2417</v>
      </c>
      <c r="BBI22" s="384" t="s">
        <v>3101</v>
      </c>
      <c r="BBJ22" s="384" t="s">
        <v>3102</v>
      </c>
      <c r="BBK22" s="370"/>
      <c r="BBL22" s="384" t="s">
        <v>2417</v>
      </c>
      <c r="BBM22" s="384" t="s">
        <v>3101</v>
      </c>
      <c r="BBN22" s="384" t="s">
        <v>3102</v>
      </c>
      <c r="BBO22" s="370"/>
      <c r="BBP22" s="384" t="s">
        <v>2417</v>
      </c>
      <c r="BBQ22" s="384" t="s">
        <v>3101</v>
      </c>
      <c r="BBR22" s="384" t="s">
        <v>3102</v>
      </c>
      <c r="BBS22" s="370"/>
      <c r="BBT22" s="384" t="s">
        <v>2417</v>
      </c>
      <c r="BBU22" s="384" t="s">
        <v>3101</v>
      </c>
      <c r="BBV22" s="384" t="s">
        <v>3102</v>
      </c>
      <c r="BBW22" s="370"/>
      <c r="BBX22" s="384" t="s">
        <v>2417</v>
      </c>
      <c r="BBY22" s="384" t="s">
        <v>3101</v>
      </c>
      <c r="BBZ22" s="384" t="s">
        <v>3102</v>
      </c>
      <c r="BCA22" s="370"/>
      <c r="BCB22" s="384" t="s">
        <v>2417</v>
      </c>
      <c r="BCC22" s="384" t="s">
        <v>3101</v>
      </c>
      <c r="BCD22" s="384" t="s">
        <v>3102</v>
      </c>
      <c r="BCE22" s="370"/>
      <c r="BCF22" s="384" t="s">
        <v>2417</v>
      </c>
      <c r="BCG22" s="384" t="s">
        <v>3101</v>
      </c>
      <c r="BCH22" s="384" t="s">
        <v>3102</v>
      </c>
      <c r="BCI22" s="370"/>
      <c r="BCJ22" s="384" t="s">
        <v>2417</v>
      </c>
      <c r="BCK22" s="384" t="s">
        <v>3101</v>
      </c>
      <c r="BCL22" s="384" t="s">
        <v>3102</v>
      </c>
      <c r="BCM22" s="370"/>
      <c r="BCN22" s="384" t="s">
        <v>2417</v>
      </c>
      <c r="BCO22" s="384" t="s">
        <v>3101</v>
      </c>
      <c r="BCP22" s="384" t="s">
        <v>3102</v>
      </c>
      <c r="BCQ22" s="370"/>
      <c r="BCR22" s="384" t="s">
        <v>2417</v>
      </c>
      <c r="BCS22" s="384" t="s">
        <v>3101</v>
      </c>
      <c r="BCT22" s="384" t="s">
        <v>3102</v>
      </c>
      <c r="BCU22" s="370"/>
      <c r="BCV22" s="384" t="s">
        <v>2417</v>
      </c>
      <c r="BCW22" s="384" t="s">
        <v>3101</v>
      </c>
      <c r="BCX22" s="384" t="s">
        <v>3102</v>
      </c>
      <c r="BCY22" s="370"/>
      <c r="BCZ22" s="384" t="s">
        <v>2417</v>
      </c>
      <c r="BDA22" s="384" t="s">
        <v>3101</v>
      </c>
      <c r="BDB22" s="384" t="s">
        <v>3102</v>
      </c>
      <c r="BDC22" s="370"/>
      <c r="BDD22" s="384" t="s">
        <v>2417</v>
      </c>
      <c r="BDE22" s="384" t="s">
        <v>3101</v>
      </c>
      <c r="BDF22" s="384" t="s">
        <v>3102</v>
      </c>
      <c r="BDG22" s="370"/>
      <c r="BDH22" s="384" t="s">
        <v>2417</v>
      </c>
      <c r="BDI22" s="384" t="s">
        <v>3101</v>
      </c>
      <c r="BDJ22" s="384" t="s">
        <v>3102</v>
      </c>
      <c r="BDK22" s="370"/>
      <c r="BDL22" s="384" t="s">
        <v>2417</v>
      </c>
      <c r="BDM22" s="384" t="s">
        <v>3101</v>
      </c>
      <c r="BDN22" s="384" t="s">
        <v>3102</v>
      </c>
      <c r="BDO22" s="370"/>
      <c r="BDP22" s="384" t="s">
        <v>2417</v>
      </c>
      <c r="BDQ22" s="384" t="s">
        <v>3101</v>
      </c>
      <c r="BDR22" s="384" t="s">
        <v>3102</v>
      </c>
      <c r="BDS22" s="370"/>
      <c r="BDT22" s="384" t="s">
        <v>2417</v>
      </c>
      <c r="BDU22" s="384" t="s">
        <v>3101</v>
      </c>
      <c r="BDV22" s="384" t="s">
        <v>3102</v>
      </c>
      <c r="BDW22" s="370"/>
      <c r="BDX22" s="384" t="s">
        <v>2417</v>
      </c>
      <c r="BDY22" s="384" t="s">
        <v>3101</v>
      </c>
      <c r="BDZ22" s="384" t="s">
        <v>3102</v>
      </c>
      <c r="BEA22" s="370"/>
      <c r="BEB22" s="384" t="s">
        <v>2417</v>
      </c>
      <c r="BEC22" s="384" t="s">
        <v>3101</v>
      </c>
      <c r="BED22" s="384" t="s">
        <v>3102</v>
      </c>
      <c r="BEE22" s="370"/>
      <c r="BEF22" s="384" t="s">
        <v>2417</v>
      </c>
      <c r="BEG22" s="384" t="s">
        <v>3101</v>
      </c>
      <c r="BEH22" s="384" t="s">
        <v>3102</v>
      </c>
      <c r="BEI22" s="370"/>
      <c r="BEJ22" s="384" t="s">
        <v>2417</v>
      </c>
      <c r="BEK22" s="384" t="s">
        <v>3101</v>
      </c>
      <c r="BEL22" s="384" t="s">
        <v>3102</v>
      </c>
      <c r="BEM22" s="370"/>
      <c r="BEN22" s="384" t="s">
        <v>2417</v>
      </c>
      <c r="BEO22" s="384" t="s">
        <v>3101</v>
      </c>
      <c r="BEP22" s="384" t="s">
        <v>3102</v>
      </c>
      <c r="BEQ22" s="370"/>
      <c r="BER22" s="384" t="s">
        <v>2417</v>
      </c>
      <c r="BES22" s="384" t="s">
        <v>3101</v>
      </c>
      <c r="BET22" s="384" t="s">
        <v>3102</v>
      </c>
      <c r="BEU22" s="370"/>
      <c r="BEV22" s="384" t="s">
        <v>2417</v>
      </c>
      <c r="BEW22" s="384" t="s">
        <v>3101</v>
      </c>
      <c r="BEX22" s="384" t="s">
        <v>3102</v>
      </c>
      <c r="BEY22" s="370"/>
      <c r="BEZ22" s="384" t="s">
        <v>2417</v>
      </c>
      <c r="BFA22" s="384" t="s">
        <v>3101</v>
      </c>
      <c r="BFB22" s="384" t="s">
        <v>3102</v>
      </c>
      <c r="BFC22" s="370"/>
      <c r="BFD22" s="384" t="s">
        <v>2417</v>
      </c>
      <c r="BFE22" s="384" t="s">
        <v>3101</v>
      </c>
      <c r="BFF22" s="384" t="s">
        <v>3102</v>
      </c>
      <c r="BFG22" s="370"/>
      <c r="BFH22" s="384" t="s">
        <v>2417</v>
      </c>
      <c r="BFI22" s="384" t="s">
        <v>3101</v>
      </c>
      <c r="BFJ22" s="384" t="s">
        <v>3102</v>
      </c>
      <c r="BFK22" s="370"/>
      <c r="BFL22" s="384" t="s">
        <v>2417</v>
      </c>
      <c r="BFM22" s="384" t="s">
        <v>3101</v>
      </c>
      <c r="BFN22" s="384" t="s">
        <v>3102</v>
      </c>
      <c r="BFO22" s="370"/>
      <c r="BFP22" s="384" t="s">
        <v>2417</v>
      </c>
      <c r="BFQ22" s="384" t="s">
        <v>3101</v>
      </c>
      <c r="BFR22" s="384" t="s">
        <v>3102</v>
      </c>
      <c r="BFS22" s="370"/>
      <c r="BFT22" s="384" t="s">
        <v>2417</v>
      </c>
      <c r="BFU22" s="384" t="s">
        <v>3101</v>
      </c>
      <c r="BFV22" s="384" t="s">
        <v>3102</v>
      </c>
      <c r="BFW22" s="370"/>
      <c r="BFX22" s="384" t="s">
        <v>2417</v>
      </c>
      <c r="BFY22" s="384" t="s">
        <v>3101</v>
      </c>
      <c r="BFZ22" s="384" t="s">
        <v>3102</v>
      </c>
      <c r="BGA22" s="370"/>
      <c r="BGB22" s="384" t="s">
        <v>2417</v>
      </c>
      <c r="BGC22" s="384" t="s">
        <v>3101</v>
      </c>
      <c r="BGD22" s="384" t="s">
        <v>3102</v>
      </c>
      <c r="BGE22" s="370"/>
      <c r="BGF22" s="384" t="s">
        <v>2417</v>
      </c>
      <c r="BGG22" s="384" t="s">
        <v>3101</v>
      </c>
      <c r="BGH22" s="384" t="s">
        <v>3102</v>
      </c>
      <c r="BGI22" s="370"/>
      <c r="BGJ22" s="384" t="s">
        <v>2417</v>
      </c>
      <c r="BGK22" s="384" t="s">
        <v>3101</v>
      </c>
      <c r="BGL22" s="384" t="s">
        <v>3102</v>
      </c>
      <c r="BGM22" s="370"/>
      <c r="BGN22" s="384" t="s">
        <v>2417</v>
      </c>
      <c r="BGO22" s="384" t="s">
        <v>3101</v>
      </c>
      <c r="BGP22" s="384" t="s">
        <v>3102</v>
      </c>
      <c r="BGQ22" s="370"/>
      <c r="BGR22" s="384" t="s">
        <v>2417</v>
      </c>
      <c r="BGS22" s="384" t="s">
        <v>3101</v>
      </c>
      <c r="BGT22" s="384" t="s">
        <v>3102</v>
      </c>
      <c r="BGU22" s="370"/>
      <c r="BGV22" s="384" t="s">
        <v>2417</v>
      </c>
      <c r="BGW22" s="384" t="s">
        <v>3101</v>
      </c>
      <c r="BGX22" s="384" t="s">
        <v>3102</v>
      </c>
      <c r="BGY22" s="370"/>
      <c r="BGZ22" s="384" t="s">
        <v>2417</v>
      </c>
      <c r="BHA22" s="384" t="s">
        <v>3101</v>
      </c>
      <c r="BHB22" s="384" t="s">
        <v>3102</v>
      </c>
      <c r="BHC22" s="370"/>
      <c r="BHD22" s="384" t="s">
        <v>2417</v>
      </c>
      <c r="BHE22" s="384" t="s">
        <v>3101</v>
      </c>
      <c r="BHF22" s="384" t="s">
        <v>3102</v>
      </c>
      <c r="BHG22" s="370"/>
      <c r="BHH22" s="384" t="s">
        <v>2417</v>
      </c>
      <c r="BHI22" s="384" t="s">
        <v>3101</v>
      </c>
      <c r="BHJ22" s="384" t="s">
        <v>3102</v>
      </c>
      <c r="BHK22" s="370"/>
      <c r="BHL22" s="384" t="s">
        <v>2417</v>
      </c>
      <c r="BHM22" s="384" t="s">
        <v>3101</v>
      </c>
      <c r="BHN22" s="384" t="s">
        <v>3102</v>
      </c>
      <c r="BHO22" s="370"/>
      <c r="BHP22" s="384" t="s">
        <v>2417</v>
      </c>
      <c r="BHQ22" s="384" t="s">
        <v>3101</v>
      </c>
      <c r="BHR22" s="384" t="s">
        <v>3102</v>
      </c>
      <c r="BHS22" s="370"/>
      <c r="BHT22" s="384" t="s">
        <v>2417</v>
      </c>
      <c r="BHU22" s="384" t="s">
        <v>3101</v>
      </c>
      <c r="BHV22" s="384" t="s">
        <v>3102</v>
      </c>
      <c r="BHW22" s="370"/>
      <c r="BHX22" s="384" t="s">
        <v>2417</v>
      </c>
      <c r="BHY22" s="384" t="s">
        <v>3101</v>
      </c>
      <c r="BHZ22" s="384" t="s">
        <v>3102</v>
      </c>
      <c r="BIA22" s="370"/>
      <c r="BIB22" s="384" t="s">
        <v>2417</v>
      </c>
      <c r="BIC22" s="384" t="s">
        <v>3101</v>
      </c>
      <c r="BID22" s="384" t="s">
        <v>3102</v>
      </c>
      <c r="BIE22" s="370"/>
      <c r="BIF22" s="384" t="s">
        <v>2417</v>
      </c>
      <c r="BIG22" s="384" t="s">
        <v>3101</v>
      </c>
      <c r="BIH22" s="384" t="s">
        <v>3102</v>
      </c>
      <c r="BII22" s="370"/>
      <c r="BIJ22" s="384" t="s">
        <v>2417</v>
      </c>
      <c r="BIK22" s="384" t="s">
        <v>3101</v>
      </c>
      <c r="BIL22" s="384" t="s">
        <v>3102</v>
      </c>
      <c r="BIM22" s="370"/>
      <c r="BIN22" s="384" t="s">
        <v>2417</v>
      </c>
      <c r="BIO22" s="384" t="s">
        <v>3101</v>
      </c>
      <c r="BIP22" s="384" t="s">
        <v>3102</v>
      </c>
      <c r="BIQ22" s="370"/>
      <c r="BIR22" s="384" t="s">
        <v>2417</v>
      </c>
      <c r="BIS22" s="384" t="s">
        <v>3101</v>
      </c>
      <c r="BIT22" s="384" t="s">
        <v>3102</v>
      </c>
      <c r="BIU22" s="370"/>
      <c r="BIV22" s="384" t="s">
        <v>2417</v>
      </c>
      <c r="BIW22" s="384" t="s">
        <v>3101</v>
      </c>
      <c r="BIX22" s="384" t="s">
        <v>3102</v>
      </c>
      <c r="BIY22" s="370"/>
      <c r="BIZ22" s="384" t="s">
        <v>2417</v>
      </c>
      <c r="BJA22" s="384" t="s">
        <v>3101</v>
      </c>
      <c r="BJB22" s="384" t="s">
        <v>3102</v>
      </c>
      <c r="BJC22" s="370"/>
      <c r="BJD22" s="384" t="s">
        <v>2417</v>
      </c>
      <c r="BJE22" s="384" t="s">
        <v>3101</v>
      </c>
      <c r="BJF22" s="384" t="s">
        <v>3102</v>
      </c>
      <c r="BJG22" s="370"/>
      <c r="BJH22" s="384" t="s">
        <v>2417</v>
      </c>
      <c r="BJI22" s="384" t="s">
        <v>3101</v>
      </c>
      <c r="BJJ22" s="384" t="s">
        <v>3102</v>
      </c>
      <c r="BJK22" s="370"/>
      <c r="BJL22" s="384" t="s">
        <v>2417</v>
      </c>
      <c r="BJM22" s="384" t="s">
        <v>3101</v>
      </c>
      <c r="BJN22" s="384" t="s">
        <v>3102</v>
      </c>
      <c r="BJO22" s="370"/>
      <c r="BJP22" s="384" t="s">
        <v>2417</v>
      </c>
      <c r="BJQ22" s="384" t="s">
        <v>3101</v>
      </c>
      <c r="BJR22" s="384" t="s">
        <v>3102</v>
      </c>
      <c r="BJS22" s="370"/>
      <c r="BJT22" s="384" t="s">
        <v>2417</v>
      </c>
      <c r="BJU22" s="384" t="s">
        <v>3101</v>
      </c>
      <c r="BJV22" s="384" t="s">
        <v>3102</v>
      </c>
      <c r="BJW22" s="370"/>
      <c r="BJX22" s="384" t="s">
        <v>2417</v>
      </c>
      <c r="BJY22" s="384" t="s">
        <v>3101</v>
      </c>
      <c r="BJZ22" s="384" t="s">
        <v>3102</v>
      </c>
      <c r="BKA22" s="370"/>
      <c r="BKB22" s="384" t="s">
        <v>2417</v>
      </c>
      <c r="BKC22" s="384" t="s">
        <v>3101</v>
      </c>
      <c r="BKD22" s="384" t="s">
        <v>3102</v>
      </c>
      <c r="BKE22" s="370"/>
      <c r="BKF22" s="384" t="s">
        <v>2417</v>
      </c>
      <c r="BKG22" s="384" t="s">
        <v>3101</v>
      </c>
      <c r="BKH22" s="384" t="s">
        <v>3102</v>
      </c>
      <c r="BKI22" s="370"/>
      <c r="BKJ22" s="384" t="s">
        <v>2417</v>
      </c>
      <c r="BKK22" s="384" t="s">
        <v>3101</v>
      </c>
      <c r="BKL22" s="384" t="s">
        <v>3102</v>
      </c>
      <c r="BKM22" s="370"/>
      <c r="BKN22" s="384" t="s">
        <v>2417</v>
      </c>
      <c r="BKO22" s="384" t="s">
        <v>3101</v>
      </c>
      <c r="BKP22" s="384" t="s">
        <v>3102</v>
      </c>
      <c r="BKQ22" s="370"/>
      <c r="BKR22" s="384" t="s">
        <v>2417</v>
      </c>
      <c r="BKS22" s="384" t="s">
        <v>3101</v>
      </c>
      <c r="BKT22" s="384" t="s">
        <v>3102</v>
      </c>
      <c r="BKU22" s="370"/>
      <c r="BKV22" s="384" t="s">
        <v>2417</v>
      </c>
      <c r="BKW22" s="384" t="s">
        <v>3101</v>
      </c>
      <c r="BKX22" s="384" t="s">
        <v>3102</v>
      </c>
      <c r="BKY22" s="370"/>
      <c r="BKZ22" s="384" t="s">
        <v>2417</v>
      </c>
      <c r="BLA22" s="384" t="s">
        <v>3101</v>
      </c>
      <c r="BLB22" s="384" t="s">
        <v>3102</v>
      </c>
      <c r="BLC22" s="370"/>
      <c r="BLD22" s="384" t="s">
        <v>2417</v>
      </c>
      <c r="BLE22" s="384" t="s">
        <v>3101</v>
      </c>
      <c r="BLF22" s="384" t="s">
        <v>3102</v>
      </c>
      <c r="BLG22" s="370"/>
      <c r="BLH22" s="384" t="s">
        <v>2417</v>
      </c>
      <c r="BLI22" s="384" t="s">
        <v>3101</v>
      </c>
      <c r="BLJ22" s="384" t="s">
        <v>3102</v>
      </c>
      <c r="BLK22" s="370"/>
      <c r="BLL22" s="384" t="s">
        <v>2417</v>
      </c>
      <c r="BLM22" s="384" t="s">
        <v>3101</v>
      </c>
      <c r="BLN22" s="384" t="s">
        <v>3102</v>
      </c>
      <c r="BLO22" s="370"/>
      <c r="BLP22" s="384" t="s">
        <v>2417</v>
      </c>
      <c r="BLQ22" s="384" t="s">
        <v>3101</v>
      </c>
      <c r="BLR22" s="384" t="s">
        <v>3102</v>
      </c>
      <c r="BLS22" s="370"/>
      <c r="BLT22" s="384" t="s">
        <v>2417</v>
      </c>
      <c r="BLU22" s="384" t="s">
        <v>3101</v>
      </c>
      <c r="BLV22" s="384" t="s">
        <v>3102</v>
      </c>
      <c r="BLW22" s="370"/>
      <c r="BLX22" s="384" t="s">
        <v>2417</v>
      </c>
      <c r="BLY22" s="384" t="s">
        <v>3101</v>
      </c>
      <c r="BLZ22" s="384" t="s">
        <v>3102</v>
      </c>
      <c r="BMA22" s="370"/>
      <c r="BMB22" s="384" t="s">
        <v>2417</v>
      </c>
      <c r="BMC22" s="384" t="s">
        <v>3101</v>
      </c>
      <c r="BMD22" s="384" t="s">
        <v>3102</v>
      </c>
      <c r="BME22" s="370"/>
      <c r="BMF22" s="384" t="s">
        <v>2417</v>
      </c>
      <c r="BMG22" s="384" t="s">
        <v>3101</v>
      </c>
      <c r="BMH22" s="384" t="s">
        <v>3102</v>
      </c>
      <c r="BMI22" s="370"/>
      <c r="BMJ22" s="384" t="s">
        <v>2417</v>
      </c>
      <c r="BMK22" s="384" t="s">
        <v>3101</v>
      </c>
      <c r="BML22" s="384" t="s">
        <v>3102</v>
      </c>
      <c r="BMM22" s="370"/>
      <c r="BMN22" s="384" t="s">
        <v>2417</v>
      </c>
      <c r="BMO22" s="384" t="s">
        <v>3101</v>
      </c>
      <c r="BMP22" s="384" t="s">
        <v>3102</v>
      </c>
      <c r="BMQ22" s="370"/>
      <c r="BMR22" s="384" t="s">
        <v>2417</v>
      </c>
      <c r="BMS22" s="384" t="s">
        <v>3101</v>
      </c>
      <c r="BMT22" s="384" t="s">
        <v>3102</v>
      </c>
      <c r="BMU22" s="370"/>
      <c r="BMV22" s="384" t="s">
        <v>2417</v>
      </c>
      <c r="BMW22" s="384" t="s">
        <v>3101</v>
      </c>
      <c r="BMX22" s="384" t="s">
        <v>3102</v>
      </c>
      <c r="BMY22" s="370"/>
      <c r="BMZ22" s="384" t="s">
        <v>2417</v>
      </c>
      <c r="BNA22" s="384" t="s">
        <v>3101</v>
      </c>
      <c r="BNB22" s="384" t="s">
        <v>3102</v>
      </c>
      <c r="BNC22" s="370"/>
      <c r="BND22" s="384" t="s">
        <v>2417</v>
      </c>
      <c r="BNE22" s="384" t="s">
        <v>3101</v>
      </c>
      <c r="BNF22" s="384" t="s">
        <v>3102</v>
      </c>
      <c r="BNG22" s="370"/>
      <c r="BNH22" s="384" t="s">
        <v>2417</v>
      </c>
      <c r="BNI22" s="384" t="s">
        <v>3101</v>
      </c>
      <c r="BNJ22" s="384" t="s">
        <v>3102</v>
      </c>
      <c r="BNK22" s="370"/>
      <c r="BNL22" s="384" t="s">
        <v>2417</v>
      </c>
      <c r="BNM22" s="384" t="s">
        <v>3101</v>
      </c>
      <c r="BNN22" s="384" t="s">
        <v>3102</v>
      </c>
      <c r="BNO22" s="370"/>
      <c r="BNP22" s="384" t="s">
        <v>2417</v>
      </c>
      <c r="BNQ22" s="384" t="s">
        <v>3101</v>
      </c>
      <c r="BNR22" s="384" t="s">
        <v>3102</v>
      </c>
      <c r="BNS22" s="370"/>
      <c r="BNT22" s="384" t="s">
        <v>2417</v>
      </c>
      <c r="BNU22" s="384" t="s">
        <v>3101</v>
      </c>
      <c r="BNV22" s="384" t="s">
        <v>3102</v>
      </c>
      <c r="BNW22" s="370"/>
      <c r="BNX22" s="384" t="s">
        <v>2417</v>
      </c>
      <c r="BNY22" s="384" t="s">
        <v>3101</v>
      </c>
      <c r="BNZ22" s="384" t="s">
        <v>3102</v>
      </c>
      <c r="BOA22" s="370"/>
      <c r="BOB22" s="384" t="s">
        <v>2417</v>
      </c>
      <c r="BOC22" s="384" t="s">
        <v>3101</v>
      </c>
      <c r="BOD22" s="384" t="s">
        <v>3102</v>
      </c>
      <c r="BOE22" s="370"/>
      <c r="BOF22" s="384" t="s">
        <v>2417</v>
      </c>
      <c r="BOG22" s="384" t="s">
        <v>3101</v>
      </c>
      <c r="BOH22" s="384" t="s">
        <v>3102</v>
      </c>
      <c r="BOI22" s="370"/>
      <c r="BOJ22" s="384" t="s">
        <v>2417</v>
      </c>
      <c r="BOK22" s="384" t="s">
        <v>3101</v>
      </c>
      <c r="BOL22" s="384" t="s">
        <v>3102</v>
      </c>
      <c r="BOM22" s="370"/>
      <c r="BON22" s="384" t="s">
        <v>2417</v>
      </c>
      <c r="BOO22" s="384" t="s">
        <v>3101</v>
      </c>
      <c r="BOP22" s="384" t="s">
        <v>3102</v>
      </c>
      <c r="BOQ22" s="370"/>
      <c r="BOR22" s="384" t="s">
        <v>2417</v>
      </c>
      <c r="BOS22" s="384" t="s">
        <v>3101</v>
      </c>
      <c r="BOT22" s="384" t="s">
        <v>3102</v>
      </c>
      <c r="BOU22" s="370"/>
      <c r="BOV22" s="384" t="s">
        <v>2417</v>
      </c>
      <c r="BOW22" s="384" t="s">
        <v>3101</v>
      </c>
      <c r="BOX22" s="384" t="s">
        <v>3102</v>
      </c>
      <c r="BOY22" s="370"/>
      <c r="BOZ22" s="384" t="s">
        <v>2417</v>
      </c>
      <c r="BPA22" s="384" t="s">
        <v>3101</v>
      </c>
      <c r="BPB22" s="384" t="s">
        <v>3102</v>
      </c>
      <c r="BPC22" s="370"/>
      <c r="BPD22" s="384" t="s">
        <v>2417</v>
      </c>
      <c r="BPE22" s="384" t="s">
        <v>3101</v>
      </c>
      <c r="BPF22" s="384" t="s">
        <v>3102</v>
      </c>
      <c r="BPG22" s="370"/>
      <c r="BPH22" s="384" t="s">
        <v>2417</v>
      </c>
      <c r="BPI22" s="384" t="s">
        <v>3101</v>
      </c>
      <c r="BPJ22" s="384" t="s">
        <v>3102</v>
      </c>
      <c r="BPK22" s="370"/>
      <c r="BPL22" s="384" t="s">
        <v>2417</v>
      </c>
      <c r="BPM22" s="384" t="s">
        <v>3101</v>
      </c>
      <c r="BPN22" s="384" t="s">
        <v>3102</v>
      </c>
      <c r="BPO22" s="370"/>
      <c r="BPP22" s="384" t="s">
        <v>2417</v>
      </c>
      <c r="BPQ22" s="384" t="s">
        <v>3101</v>
      </c>
      <c r="BPR22" s="384" t="s">
        <v>3102</v>
      </c>
      <c r="BPS22" s="370"/>
      <c r="BPT22" s="384" t="s">
        <v>2417</v>
      </c>
      <c r="BPU22" s="384" t="s">
        <v>3101</v>
      </c>
      <c r="BPV22" s="384" t="s">
        <v>3102</v>
      </c>
      <c r="BPW22" s="370"/>
      <c r="BPX22" s="384" t="s">
        <v>2417</v>
      </c>
      <c r="BPY22" s="384" t="s">
        <v>3101</v>
      </c>
      <c r="BPZ22" s="384" t="s">
        <v>3102</v>
      </c>
      <c r="BQA22" s="370"/>
      <c r="BQB22" s="384" t="s">
        <v>2417</v>
      </c>
      <c r="BQC22" s="384" t="s">
        <v>3101</v>
      </c>
      <c r="BQD22" s="384" t="s">
        <v>3102</v>
      </c>
      <c r="BQE22" s="370"/>
      <c r="BQF22" s="384" t="s">
        <v>2417</v>
      </c>
      <c r="BQG22" s="384" t="s">
        <v>3101</v>
      </c>
      <c r="BQH22" s="384" t="s">
        <v>3102</v>
      </c>
      <c r="BQI22" s="370"/>
      <c r="BQJ22" s="384" t="s">
        <v>2417</v>
      </c>
      <c r="BQK22" s="384" t="s">
        <v>3101</v>
      </c>
      <c r="BQL22" s="384" t="s">
        <v>3102</v>
      </c>
      <c r="BQM22" s="370"/>
      <c r="BQN22" s="384" t="s">
        <v>2417</v>
      </c>
      <c r="BQO22" s="384" t="s">
        <v>3101</v>
      </c>
      <c r="BQP22" s="384" t="s">
        <v>3102</v>
      </c>
      <c r="BQQ22" s="370"/>
      <c r="BQR22" s="384" t="s">
        <v>2417</v>
      </c>
      <c r="BQS22" s="384" t="s">
        <v>3101</v>
      </c>
      <c r="BQT22" s="384" t="s">
        <v>3102</v>
      </c>
      <c r="BQU22" s="370"/>
      <c r="BQV22" s="384" t="s">
        <v>2417</v>
      </c>
      <c r="BQW22" s="384" t="s">
        <v>3101</v>
      </c>
      <c r="BQX22" s="384" t="s">
        <v>3102</v>
      </c>
      <c r="BQY22" s="370"/>
      <c r="BQZ22" s="384" t="s">
        <v>2417</v>
      </c>
      <c r="BRA22" s="384" t="s">
        <v>3101</v>
      </c>
      <c r="BRB22" s="384" t="s">
        <v>3102</v>
      </c>
      <c r="BRC22" s="370"/>
      <c r="BRD22" s="384" t="s">
        <v>2417</v>
      </c>
      <c r="BRE22" s="384" t="s">
        <v>3101</v>
      </c>
      <c r="BRF22" s="384" t="s">
        <v>3102</v>
      </c>
      <c r="BRG22" s="370"/>
      <c r="BRH22" s="384" t="s">
        <v>2417</v>
      </c>
      <c r="BRI22" s="384" t="s">
        <v>3101</v>
      </c>
      <c r="BRJ22" s="384" t="s">
        <v>3102</v>
      </c>
      <c r="BRK22" s="370"/>
      <c r="BRL22" s="384" t="s">
        <v>2417</v>
      </c>
      <c r="BRM22" s="384" t="s">
        <v>3101</v>
      </c>
      <c r="BRN22" s="384" t="s">
        <v>3102</v>
      </c>
      <c r="BRO22" s="370"/>
      <c r="BRP22" s="384" t="s">
        <v>2417</v>
      </c>
      <c r="BRQ22" s="384" t="s">
        <v>3101</v>
      </c>
      <c r="BRR22" s="384" t="s">
        <v>3102</v>
      </c>
      <c r="BRS22" s="370"/>
      <c r="BRT22" s="384" t="s">
        <v>2417</v>
      </c>
      <c r="BRU22" s="384" t="s">
        <v>3101</v>
      </c>
      <c r="BRV22" s="384" t="s">
        <v>3102</v>
      </c>
      <c r="BRW22" s="370"/>
      <c r="BRX22" s="384" t="s">
        <v>2417</v>
      </c>
      <c r="BRY22" s="384" t="s">
        <v>3101</v>
      </c>
      <c r="BRZ22" s="384" t="s">
        <v>3102</v>
      </c>
      <c r="BSA22" s="370"/>
      <c r="BSB22" s="384" t="s">
        <v>2417</v>
      </c>
      <c r="BSC22" s="384" t="s">
        <v>3101</v>
      </c>
      <c r="BSD22" s="384" t="s">
        <v>3102</v>
      </c>
      <c r="BSE22" s="370"/>
      <c r="BSF22" s="384" t="s">
        <v>2417</v>
      </c>
      <c r="BSG22" s="384" t="s">
        <v>3101</v>
      </c>
      <c r="BSH22" s="384" t="s">
        <v>3102</v>
      </c>
      <c r="BSI22" s="370"/>
      <c r="BSJ22" s="384" t="s">
        <v>2417</v>
      </c>
      <c r="BSK22" s="384" t="s">
        <v>3101</v>
      </c>
      <c r="BSL22" s="384" t="s">
        <v>3102</v>
      </c>
      <c r="BSM22" s="370"/>
      <c r="BSN22" s="384" t="s">
        <v>2417</v>
      </c>
      <c r="BSO22" s="384" t="s">
        <v>3101</v>
      </c>
      <c r="BSP22" s="384" t="s">
        <v>3102</v>
      </c>
      <c r="BSQ22" s="370"/>
      <c r="BSR22" s="384" t="s">
        <v>2417</v>
      </c>
      <c r="BSS22" s="384" t="s">
        <v>3101</v>
      </c>
      <c r="BST22" s="384" t="s">
        <v>3102</v>
      </c>
      <c r="BSU22" s="370"/>
      <c r="BSV22" s="384" t="s">
        <v>2417</v>
      </c>
      <c r="BSW22" s="384" t="s">
        <v>3101</v>
      </c>
      <c r="BSX22" s="384" t="s">
        <v>3102</v>
      </c>
      <c r="BSY22" s="370"/>
      <c r="BSZ22" s="384" t="s">
        <v>2417</v>
      </c>
      <c r="BTA22" s="384" t="s">
        <v>3101</v>
      </c>
      <c r="BTB22" s="384" t="s">
        <v>3102</v>
      </c>
      <c r="BTC22" s="370"/>
      <c r="BTD22" s="384" t="s">
        <v>2417</v>
      </c>
      <c r="BTE22" s="384" t="s">
        <v>3101</v>
      </c>
      <c r="BTF22" s="384" t="s">
        <v>3102</v>
      </c>
      <c r="BTG22" s="370"/>
      <c r="BTH22" s="384" t="s">
        <v>2417</v>
      </c>
      <c r="BTI22" s="384" t="s">
        <v>3101</v>
      </c>
      <c r="BTJ22" s="384" t="s">
        <v>3102</v>
      </c>
      <c r="BTK22" s="370"/>
      <c r="BTL22" s="384" t="s">
        <v>2417</v>
      </c>
      <c r="BTM22" s="384" t="s">
        <v>3101</v>
      </c>
      <c r="BTN22" s="384" t="s">
        <v>3102</v>
      </c>
      <c r="BTO22" s="370"/>
      <c r="BTP22" s="384" t="s">
        <v>2417</v>
      </c>
      <c r="BTQ22" s="384" t="s">
        <v>3101</v>
      </c>
      <c r="BTR22" s="384" t="s">
        <v>3102</v>
      </c>
      <c r="BTS22" s="370"/>
      <c r="BTT22" s="384" t="s">
        <v>2417</v>
      </c>
      <c r="BTU22" s="384" t="s">
        <v>3101</v>
      </c>
      <c r="BTV22" s="384" t="s">
        <v>3102</v>
      </c>
      <c r="BTW22" s="370"/>
      <c r="BTX22" s="384" t="s">
        <v>2417</v>
      </c>
      <c r="BTY22" s="384" t="s">
        <v>3101</v>
      </c>
      <c r="BTZ22" s="384" t="s">
        <v>3102</v>
      </c>
      <c r="BUA22" s="370"/>
      <c r="BUB22" s="384" t="s">
        <v>2417</v>
      </c>
      <c r="BUC22" s="384" t="s">
        <v>3101</v>
      </c>
      <c r="BUD22" s="384" t="s">
        <v>3102</v>
      </c>
      <c r="BUE22" s="370"/>
      <c r="BUF22" s="384" t="s">
        <v>2417</v>
      </c>
      <c r="BUG22" s="384" t="s">
        <v>3101</v>
      </c>
      <c r="BUH22" s="384" t="s">
        <v>3102</v>
      </c>
      <c r="BUI22" s="370"/>
      <c r="BUJ22" s="384" t="s">
        <v>2417</v>
      </c>
      <c r="BUK22" s="384" t="s">
        <v>3101</v>
      </c>
      <c r="BUL22" s="384" t="s">
        <v>3102</v>
      </c>
      <c r="BUM22" s="370"/>
      <c r="BUN22" s="384" t="s">
        <v>2417</v>
      </c>
      <c r="BUO22" s="384" t="s">
        <v>3101</v>
      </c>
      <c r="BUP22" s="384" t="s">
        <v>3102</v>
      </c>
      <c r="BUQ22" s="370"/>
      <c r="BUR22" s="384" t="s">
        <v>2417</v>
      </c>
      <c r="BUS22" s="384" t="s">
        <v>3101</v>
      </c>
      <c r="BUT22" s="384" t="s">
        <v>3102</v>
      </c>
      <c r="BUU22" s="370"/>
      <c r="BUV22" s="384" t="s">
        <v>2417</v>
      </c>
      <c r="BUW22" s="384" t="s">
        <v>3101</v>
      </c>
      <c r="BUX22" s="384" t="s">
        <v>3102</v>
      </c>
      <c r="BUY22" s="370"/>
      <c r="BUZ22" s="384" t="s">
        <v>2417</v>
      </c>
      <c r="BVA22" s="384" t="s">
        <v>3101</v>
      </c>
      <c r="BVB22" s="384" t="s">
        <v>3102</v>
      </c>
      <c r="BVC22" s="370"/>
      <c r="BVD22" s="384" t="s">
        <v>2417</v>
      </c>
      <c r="BVE22" s="384" t="s">
        <v>3101</v>
      </c>
      <c r="BVF22" s="384" t="s">
        <v>3102</v>
      </c>
      <c r="BVG22" s="370"/>
      <c r="BVH22" s="384" t="s">
        <v>2417</v>
      </c>
      <c r="BVI22" s="384" t="s">
        <v>3101</v>
      </c>
      <c r="BVJ22" s="384" t="s">
        <v>3102</v>
      </c>
      <c r="BVK22" s="370"/>
      <c r="BVL22" s="384" t="s">
        <v>2417</v>
      </c>
      <c r="BVM22" s="384" t="s">
        <v>3101</v>
      </c>
      <c r="BVN22" s="384" t="s">
        <v>3102</v>
      </c>
      <c r="BVO22" s="370"/>
      <c r="BVP22" s="384" t="s">
        <v>2417</v>
      </c>
      <c r="BVQ22" s="384" t="s">
        <v>3101</v>
      </c>
      <c r="BVR22" s="384" t="s">
        <v>3102</v>
      </c>
      <c r="BVS22" s="370"/>
      <c r="BVT22" s="384" t="s">
        <v>2417</v>
      </c>
      <c r="BVU22" s="384" t="s">
        <v>3101</v>
      </c>
      <c r="BVV22" s="384" t="s">
        <v>3102</v>
      </c>
      <c r="BVW22" s="370"/>
      <c r="BVX22" s="384" t="s">
        <v>2417</v>
      </c>
      <c r="BVY22" s="384" t="s">
        <v>3101</v>
      </c>
      <c r="BVZ22" s="384" t="s">
        <v>3102</v>
      </c>
      <c r="BWA22" s="370"/>
      <c r="BWB22" s="384" t="s">
        <v>2417</v>
      </c>
      <c r="BWC22" s="384" t="s">
        <v>3101</v>
      </c>
      <c r="BWD22" s="384" t="s">
        <v>3102</v>
      </c>
      <c r="BWE22" s="370"/>
      <c r="BWF22" s="384" t="s">
        <v>2417</v>
      </c>
      <c r="BWG22" s="384" t="s">
        <v>3101</v>
      </c>
      <c r="BWH22" s="384" t="s">
        <v>3102</v>
      </c>
      <c r="BWI22" s="370"/>
      <c r="BWJ22" s="384" t="s">
        <v>2417</v>
      </c>
      <c r="BWK22" s="384" t="s">
        <v>3101</v>
      </c>
      <c r="BWL22" s="384" t="s">
        <v>3102</v>
      </c>
      <c r="BWM22" s="370"/>
      <c r="BWN22" s="384" t="s">
        <v>2417</v>
      </c>
      <c r="BWO22" s="384" t="s">
        <v>3101</v>
      </c>
      <c r="BWP22" s="384" t="s">
        <v>3102</v>
      </c>
      <c r="BWQ22" s="370"/>
      <c r="BWR22" s="384" t="s">
        <v>2417</v>
      </c>
      <c r="BWS22" s="384" t="s">
        <v>3101</v>
      </c>
      <c r="BWT22" s="384" t="s">
        <v>3102</v>
      </c>
      <c r="BWU22" s="370"/>
      <c r="BWV22" s="384" t="s">
        <v>2417</v>
      </c>
      <c r="BWW22" s="384" t="s">
        <v>3101</v>
      </c>
      <c r="BWX22" s="384" t="s">
        <v>3102</v>
      </c>
      <c r="BWY22" s="370"/>
      <c r="BWZ22" s="384" t="s">
        <v>2417</v>
      </c>
      <c r="BXA22" s="384" t="s">
        <v>3101</v>
      </c>
      <c r="BXB22" s="384" t="s">
        <v>3102</v>
      </c>
      <c r="BXC22" s="370"/>
      <c r="BXD22" s="384" t="s">
        <v>2417</v>
      </c>
      <c r="BXE22" s="384" t="s">
        <v>3101</v>
      </c>
      <c r="BXF22" s="384" t="s">
        <v>3102</v>
      </c>
      <c r="BXG22" s="370"/>
      <c r="BXH22" s="384" t="s">
        <v>2417</v>
      </c>
      <c r="BXI22" s="384" t="s">
        <v>3101</v>
      </c>
      <c r="BXJ22" s="384" t="s">
        <v>3102</v>
      </c>
      <c r="BXK22" s="370"/>
      <c r="BXL22" s="384" t="s">
        <v>2417</v>
      </c>
      <c r="BXM22" s="384" t="s">
        <v>3101</v>
      </c>
      <c r="BXN22" s="384" t="s">
        <v>3102</v>
      </c>
      <c r="BXO22" s="370"/>
      <c r="BXP22" s="384" t="s">
        <v>2417</v>
      </c>
      <c r="BXQ22" s="384" t="s">
        <v>3101</v>
      </c>
      <c r="BXR22" s="384" t="s">
        <v>3102</v>
      </c>
      <c r="BXS22" s="370"/>
      <c r="BXT22" s="384" t="s">
        <v>2417</v>
      </c>
      <c r="BXU22" s="384" t="s">
        <v>3101</v>
      </c>
      <c r="BXV22" s="384" t="s">
        <v>3102</v>
      </c>
      <c r="BXW22" s="370"/>
      <c r="BXX22" s="384" t="s">
        <v>2417</v>
      </c>
      <c r="BXY22" s="384" t="s">
        <v>3101</v>
      </c>
      <c r="BXZ22" s="384" t="s">
        <v>3102</v>
      </c>
      <c r="BYA22" s="370"/>
      <c r="BYB22" s="384" t="s">
        <v>2417</v>
      </c>
      <c r="BYC22" s="384" t="s">
        <v>3101</v>
      </c>
      <c r="BYD22" s="384" t="s">
        <v>3102</v>
      </c>
      <c r="BYE22" s="370"/>
      <c r="BYF22" s="384" t="s">
        <v>2417</v>
      </c>
      <c r="BYG22" s="384" t="s">
        <v>3101</v>
      </c>
      <c r="BYH22" s="384" t="s">
        <v>3102</v>
      </c>
      <c r="BYI22" s="370"/>
      <c r="BYJ22" s="384" t="s">
        <v>2417</v>
      </c>
      <c r="BYK22" s="384" t="s">
        <v>3101</v>
      </c>
      <c r="BYL22" s="384" t="s">
        <v>3102</v>
      </c>
      <c r="BYM22" s="370"/>
      <c r="BYN22" s="384" t="s">
        <v>2417</v>
      </c>
      <c r="BYO22" s="384" t="s">
        <v>3101</v>
      </c>
      <c r="BYP22" s="384" t="s">
        <v>3102</v>
      </c>
      <c r="BYQ22" s="370"/>
      <c r="BYR22" s="384" t="s">
        <v>2417</v>
      </c>
      <c r="BYS22" s="384" t="s">
        <v>3101</v>
      </c>
      <c r="BYT22" s="384" t="s">
        <v>3102</v>
      </c>
      <c r="BYU22" s="370"/>
      <c r="BYV22" s="384" t="s">
        <v>2417</v>
      </c>
      <c r="BYW22" s="384" t="s">
        <v>3101</v>
      </c>
      <c r="BYX22" s="384" t="s">
        <v>3102</v>
      </c>
      <c r="BYY22" s="370"/>
      <c r="BYZ22" s="384" t="s">
        <v>2417</v>
      </c>
      <c r="BZA22" s="384" t="s">
        <v>3101</v>
      </c>
      <c r="BZB22" s="384" t="s">
        <v>3102</v>
      </c>
      <c r="BZC22" s="370"/>
      <c r="BZD22" s="384" t="s">
        <v>2417</v>
      </c>
      <c r="BZE22" s="384" t="s">
        <v>3101</v>
      </c>
      <c r="BZF22" s="384" t="s">
        <v>3102</v>
      </c>
      <c r="BZG22" s="370"/>
      <c r="BZH22" s="384" t="s">
        <v>2417</v>
      </c>
      <c r="BZI22" s="384" t="s">
        <v>3101</v>
      </c>
      <c r="BZJ22" s="384" t="s">
        <v>3102</v>
      </c>
      <c r="BZK22" s="370"/>
      <c r="BZL22" s="384" t="s">
        <v>2417</v>
      </c>
      <c r="BZM22" s="384" t="s">
        <v>3101</v>
      </c>
      <c r="BZN22" s="384" t="s">
        <v>3102</v>
      </c>
      <c r="BZO22" s="370"/>
      <c r="BZP22" s="384" t="s">
        <v>2417</v>
      </c>
      <c r="BZQ22" s="384" t="s">
        <v>3101</v>
      </c>
      <c r="BZR22" s="384" t="s">
        <v>3102</v>
      </c>
      <c r="BZS22" s="370"/>
      <c r="BZT22" s="384" t="s">
        <v>2417</v>
      </c>
      <c r="BZU22" s="384" t="s">
        <v>3101</v>
      </c>
      <c r="BZV22" s="384" t="s">
        <v>3102</v>
      </c>
      <c r="BZW22" s="370"/>
      <c r="BZX22" s="384" t="s">
        <v>2417</v>
      </c>
      <c r="BZY22" s="384" t="s">
        <v>3101</v>
      </c>
      <c r="BZZ22" s="384" t="s">
        <v>3102</v>
      </c>
      <c r="CAA22" s="370"/>
      <c r="CAB22" s="384" t="s">
        <v>2417</v>
      </c>
      <c r="CAC22" s="384" t="s">
        <v>3101</v>
      </c>
      <c r="CAD22" s="384" t="s">
        <v>3102</v>
      </c>
      <c r="CAE22" s="370"/>
      <c r="CAF22" s="384" t="s">
        <v>2417</v>
      </c>
      <c r="CAG22" s="384" t="s">
        <v>3101</v>
      </c>
      <c r="CAH22" s="384" t="s">
        <v>3102</v>
      </c>
      <c r="CAI22" s="370"/>
      <c r="CAJ22" s="384" t="s">
        <v>2417</v>
      </c>
      <c r="CAK22" s="384" t="s">
        <v>3101</v>
      </c>
      <c r="CAL22" s="384" t="s">
        <v>3102</v>
      </c>
      <c r="CAM22" s="370"/>
      <c r="CAN22" s="384" t="s">
        <v>2417</v>
      </c>
      <c r="CAO22" s="384" t="s">
        <v>3101</v>
      </c>
      <c r="CAP22" s="384" t="s">
        <v>3102</v>
      </c>
      <c r="CAQ22" s="370"/>
      <c r="CAR22" s="384" t="s">
        <v>2417</v>
      </c>
      <c r="CAS22" s="384" t="s">
        <v>3101</v>
      </c>
      <c r="CAT22" s="384" t="s">
        <v>3102</v>
      </c>
      <c r="CAU22" s="370"/>
      <c r="CAV22" s="384" t="s">
        <v>2417</v>
      </c>
      <c r="CAW22" s="384" t="s">
        <v>3101</v>
      </c>
      <c r="CAX22" s="384" t="s">
        <v>3102</v>
      </c>
      <c r="CAY22" s="370"/>
      <c r="CAZ22" s="384" t="s">
        <v>2417</v>
      </c>
      <c r="CBA22" s="384" t="s">
        <v>3101</v>
      </c>
      <c r="CBB22" s="384" t="s">
        <v>3102</v>
      </c>
      <c r="CBC22" s="370"/>
      <c r="CBD22" s="384" t="s">
        <v>2417</v>
      </c>
      <c r="CBE22" s="384" t="s">
        <v>3101</v>
      </c>
      <c r="CBF22" s="384" t="s">
        <v>3102</v>
      </c>
      <c r="CBG22" s="370"/>
      <c r="CBH22" s="384" t="s">
        <v>2417</v>
      </c>
      <c r="CBI22" s="384" t="s">
        <v>3101</v>
      </c>
      <c r="CBJ22" s="384" t="s">
        <v>3102</v>
      </c>
      <c r="CBK22" s="370"/>
      <c r="CBL22" s="384" t="s">
        <v>2417</v>
      </c>
      <c r="CBM22" s="384" t="s">
        <v>3101</v>
      </c>
      <c r="CBN22" s="384" t="s">
        <v>3102</v>
      </c>
      <c r="CBO22" s="370"/>
      <c r="CBP22" s="384" t="s">
        <v>2417</v>
      </c>
      <c r="CBQ22" s="384" t="s">
        <v>3101</v>
      </c>
      <c r="CBR22" s="384" t="s">
        <v>3102</v>
      </c>
      <c r="CBS22" s="370"/>
      <c r="CBT22" s="384" t="s">
        <v>2417</v>
      </c>
      <c r="CBU22" s="384" t="s">
        <v>3101</v>
      </c>
      <c r="CBV22" s="384" t="s">
        <v>3102</v>
      </c>
      <c r="CBW22" s="370"/>
      <c r="CBX22" s="384" t="s">
        <v>2417</v>
      </c>
      <c r="CBY22" s="384" t="s">
        <v>3101</v>
      </c>
      <c r="CBZ22" s="384" t="s">
        <v>3102</v>
      </c>
      <c r="CCA22" s="370"/>
      <c r="CCB22" s="384" t="s">
        <v>2417</v>
      </c>
      <c r="CCC22" s="384" t="s">
        <v>3101</v>
      </c>
      <c r="CCD22" s="384" t="s">
        <v>3102</v>
      </c>
      <c r="CCE22" s="370"/>
      <c r="CCF22" s="384" t="s">
        <v>2417</v>
      </c>
      <c r="CCG22" s="384" t="s">
        <v>3101</v>
      </c>
      <c r="CCH22" s="384" t="s">
        <v>3102</v>
      </c>
      <c r="CCI22" s="370"/>
      <c r="CCJ22" s="384" t="s">
        <v>2417</v>
      </c>
      <c r="CCK22" s="384" t="s">
        <v>3101</v>
      </c>
      <c r="CCL22" s="384" t="s">
        <v>3102</v>
      </c>
      <c r="CCM22" s="370"/>
      <c r="CCN22" s="384" t="s">
        <v>2417</v>
      </c>
      <c r="CCO22" s="384" t="s">
        <v>3101</v>
      </c>
      <c r="CCP22" s="384" t="s">
        <v>3102</v>
      </c>
      <c r="CCQ22" s="370"/>
      <c r="CCR22" s="384" t="s">
        <v>2417</v>
      </c>
      <c r="CCS22" s="384" t="s">
        <v>3101</v>
      </c>
      <c r="CCT22" s="384" t="s">
        <v>3102</v>
      </c>
      <c r="CCU22" s="370"/>
      <c r="CCV22" s="384" t="s">
        <v>2417</v>
      </c>
      <c r="CCW22" s="384" t="s">
        <v>3101</v>
      </c>
      <c r="CCX22" s="384" t="s">
        <v>3102</v>
      </c>
      <c r="CCY22" s="370"/>
      <c r="CCZ22" s="384" t="s">
        <v>2417</v>
      </c>
      <c r="CDA22" s="384" t="s">
        <v>3101</v>
      </c>
      <c r="CDB22" s="384" t="s">
        <v>3102</v>
      </c>
      <c r="CDC22" s="370"/>
      <c r="CDD22" s="384" t="s">
        <v>2417</v>
      </c>
      <c r="CDE22" s="384" t="s">
        <v>3101</v>
      </c>
      <c r="CDF22" s="384" t="s">
        <v>3102</v>
      </c>
      <c r="CDG22" s="370"/>
      <c r="CDH22" s="384" t="s">
        <v>2417</v>
      </c>
      <c r="CDI22" s="384" t="s">
        <v>3101</v>
      </c>
      <c r="CDJ22" s="384" t="s">
        <v>3102</v>
      </c>
      <c r="CDK22" s="370"/>
      <c r="CDL22" s="384" t="s">
        <v>2417</v>
      </c>
      <c r="CDM22" s="384" t="s">
        <v>3101</v>
      </c>
      <c r="CDN22" s="384" t="s">
        <v>3102</v>
      </c>
      <c r="CDO22" s="370"/>
      <c r="CDP22" s="384" t="s">
        <v>2417</v>
      </c>
      <c r="CDQ22" s="384" t="s">
        <v>3101</v>
      </c>
      <c r="CDR22" s="384" t="s">
        <v>3102</v>
      </c>
      <c r="CDS22" s="370"/>
      <c r="CDT22" s="384" t="s">
        <v>2417</v>
      </c>
      <c r="CDU22" s="384" t="s">
        <v>3101</v>
      </c>
      <c r="CDV22" s="384" t="s">
        <v>3102</v>
      </c>
      <c r="CDW22" s="370"/>
      <c r="CDX22" s="384" t="s">
        <v>2417</v>
      </c>
      <c r="CDY22" s="384" t="s">
        <v>3101</v>
      </c>
      <c r="CDZ22" s="384" t="s">
        <v>3102</v>
      </c>
      <c r="CEA22" s="370"/>
      <c r="CEB22" s="384" t="s">
        <v>2417</v>
      </c>
      <c r="CEC22" s="384" t="s">
        <v>3101</v>
      </c>
      <c r="CED22" s="384" t="s">
        <v>3102</v>
      </c>
      <c r="CEE22" s="370"/>
      <c r="CEF22" s="384" t="s">
        <v>2417</v>
      </c>
      <c r="CEG22" s="384" t="s">
        <v>3101</v>
      </c>
      <c r="CEH22" s="384" t="s">
        <v>3102</v>
      </c>
      <c r="CEI22" s="370"/>
      <c r="CEJ22" s="384" t="s">
        <v>2417</v>
      </c>
      <c r="CEK22" s="384" t="s">
        <v>3101</v>
      </c>
      <c r="CEL22" s="384" t="s">
        <v>3102</v>
      </c>
      <c r="CEM22" s="370"/>
      <c r="CEN22" s="384" t="s">
        <v>2417</v>
      </c>
      <c r="CEO22" s="384" t="s">
        <v>3101</v>
      </c>
      <c r="CEP22" s="384" t="s">
        <v>3102</v>
      </c>
      <c r="CEQ22" s="370"/>
      <c r="CER22" s="384" t="s">
        <v>2417</v>
      </c>
      <c r="CES22" s="384" t="s">
        <v>3101</v>
      </c>
      <c r="CET22" s="384" t="s">
        <v>3102</v>
      </c>
      <c r="CEU22" s="370"/>
      <c r="CEV22" s="384" t="s">
        <v>2417</v>
      </c>
      <c r="CEW22" s="384" t="s">
        <v>3101</v>
      </c>
      <c r="CEX22" s="384" t="s">
        <v>3102</v>
      </c>
      <c r="CEY22" s="370"/>
      <c r="CEZ22" s="384" t="s">
        <v>2417</v>
      </c>
      <c r="CFA22" s="384" t="s">
        <v>3101</v>
      </c>
      <c r="CFB22" s="384" t="s">
        <v>3102</v>
      </c>
      <c r="CFC22" s="370"/>
      <c r="CFD22" s="384" t="s">
        <v>2417</v>
      </c>
      <c r="CFE22" s="384" t="s">
        <v>3101</v>
      </c>
      <c r="CFF22" s="384" t="s">
        <v>3102</v>
      </c>
      <c r="CFG22" s="370"/>
      <c r="CFH22" s="384" t="s">
        <v>2417</v>
      </c>
      <c r="CFI22" s="384" t="s">
        <v>3101</v>
      </c>
      <c r="CFJ22" s="384" t="s">
        <v>3102</v>
      </c>
      <c r="CFK22" s="370"/>
      <c r="CFL22" s="384" t="s">
        <v>2417</v>
      </c>
      <c r="CFM22" s="384" t="s">
        <v>3101</v>
      </c>
      <c r="CFN22" s="384" t="s">
        <v>3102</v>
      </c>
      <c r="CFO22" s="370"/>
      <c r="CFP22" s="384" t="s">
        <v>2417</v>
      </c>
      <c r="CFQ22" s="384" t="s">
        <v>3101</v>
      </c>
      <c r="CFR22" s="384" t="s">
        <v>3102</v>
      </c>
      <c r="CFS22" s="370"/>
      <c r="CFT22" s="384" t="s">
        <v>2417</v>
      </c>
      <c r="CFU22" s="384" t="s">
        <v>3101</v>
      </c>
      <c r="CFV22" s="384" t="s">
        <v>3102</v>
      </c>
      <c r="CFW22" s="370"/>
      <c r="CFX22" s="384" t="s">
        <v>2417</v>
      </c>
      <c r="CFY22" s="384" t="s">
        <v>3101</v>
      </c>
      <c r="CFZ22" s="384" t="s">
        <v>3102</v>
      </c>
      <c r="CGA22" s="370"/>
      <c r="CGB22" s="384" t="s">
        <v>2417</v>
      </c>
      <c r="CGC22" s="384" t="s">
        <v>3101</v>
      </c>
      <c r="CGD22" s="384" t="s">
        <v>3102</v>
      </c>
      <c r="CGE22" s="370"/>
      <c r="CGF22" s="384" t="s">
        <v>2417</v>
      </c>
      <c r="CGG22" s="384" t="s">
        <v>3101</v>
      </c>
      <c r="CGH22" s="384" t="s">
        <v>3102</v>
      </c>
      <c r="CGI22" s="370"/>
      <c r="CGJ22" s="384" t="s">
        <v>2417</v>
      </c>
      <c r="CGK22" s="384" t="s">
        <v>3101</v>
      </c>
      <c r="CGL22" s="384" t="s">
        <v>3102</v>
      </c>
      <c r="CGM22" s="370"/>
      <c r="CGN22" s="384" t="s">
        <v>2417</v>
      </c>
      <c r="CGO22" s="384" t="s">
        <v>3101</v>
      </c>
      <c r="CGP22" s="384" t="s">
        <v>3102</v>
      </c>
      <c r="CGQ22" s="370"/>
      <c r="CGR22" s="384" t="s">
        <v>2417</v>
      </c>
      <c r="CGS22" s="384" t="s">
        <v>3101</v>
      </c>
      <c r="CGT22" s="384" t="s">
        <v>3102</v>
      </c>
      <c r="CGU22" s="370"/>
      <c r="CGV22" s="384" t="s">
        <v>2417</v>
      </c>
      <c r="CGW22" s="384" t="s">
        <v>3101</v>
      </c>
      <c r="CGX22" s="384" t="s">
        <v>3102</v>
      </c>
      <c r="CGY22" s="370"/>
      <c r="CGZ22" s="384" t="s">
        <v>2417</v>
      </c>
      <c r="CHA22" s="384" t="s">
        <v>3101</v>
      </c>
      <c r="CHB22" s="384" t="s">
        <v>3102</v>
      </c>
      <c r="CHC22" s="370"/>
      <c r="CHD22" s="384" t="s">
        <v>2417</v>
      </c>
      <c r="CHE22" s="384" t="s">
        <v>3101</v>
      </c>
      <c r="CHF22" s="384" t="s">
        <v>3102</v>
      </c>
      <c r="CHG22" s="370"/>
      <c r="CHH22" s="384" t="s">
        <v>2417</v>
      </c>
      <c r="CHI22" s="384" t="s">
        <v>3101</v>
      </c>
      <c r="CHJ22" s="384" t="s">
        <v>3102</v>
      </c>
      <c r="CHK22" s="370"/>
      <c r="CHL22" s="384" t="s">
        <v>2417</v>
      </c>
      <c r="CHM22" s="384" t="s">
        <v>3101</v>
      </c>
      <c r="CHN22" s="384" t="s">
        <v>3102</v>
      </c>
      <c r="CHO22" s="370"/>
      <c r="CHP22" s="384" t="s">
        <v>2417</v>
      </c>
      <c r="CHQ22" s="384" t="s">
        <v>3101</v>
      </c>
      <c r="CHR22" s="384" t="s">
        <v>3102</v>
      </c>
      <c r="CHS22" s="370"/>
      <c r="CHT22" s="384" t="s">
        <v>2417</v>
      </c>
      <c r="CHU22" s="384" t="s">
        <v>3101</v>
      </c>
      <c r="CHV22" s="384" t="s">
        <v>3102</v>
      </c>
      <c r="CHW22" s="370"/>
      <c r="CHX22" s="384" t="s">
        <v>2417</v>
      </c>
      <c r="CHY22" s="384" t="s">
        <v>3101</v>
      </c>
      <c r="CHZ22" s="384" t="s">
        <v>3102</v>
      </c>
      <c r="CIA22" s="370"/>
      <c r="CIB22" s="384" t="s">
        <v>2417</v>
      </c>
      <c r="CIC22" s="384" t="s">
        <v>3101</v>
      </c>
      <c r="CID22" s="384" t="s">
        <v>3102</v>
      </c>
      <c r="CIE22" s="370"/>
      <c r="CIF22" s="384" t="s">
        <v>2417</v>
      </c>
      <c r="CIG22" s="384" t="s">
        <v>3101</v>
      </c>
      <c r="CIH22" s="384" t="s">
        <v>3102</v>
      </c>
      <c r="CII22" s="370"/>
      <c r="CIJ22" s="384" t="s">
        <v>2417</v>
      </c>
      <c r="CIK22" s="384" t="s">
        <v>3101</v>
      </c>
      <c r="CIL22" s="384" t="s">
        <v>3102</v>
      </c>
      <c r="CIM22" s="370"/>
      <c r="CIN22" s="384" t="s">
        <v>2417</v>
      </c>
      <c r="CIO22" s="384" t="s">
        <v>3101</v>
      </c>
      <c r="CIP22" s="384" t="s">
        <v>3102</v>
      </c>
      <c r="CIQ22" s="370"/>
      <c r="CIR22" s="384" t="s">
        <v>2417</v>
      </c>
      <c r="CIS22" s="384" t="s">
        <v>3101</v>
      </c>
      <c r="CIT22" s="384" t="s">
        <v>3102</v>
      </c>
      <c r="CIU22" s="370"/>
      <c r="CIV22" s="384" t="s">
        <v>2417</v>
      </c>
      <c r="CIW22" s="384" t="s">
        <v>3101</v>
      </c>
      <c r="CIX22" s="384" t="s">
        <v>3102</v>
      </c>
      <c r="CIY22" s="370"/>
      <c r="CIZ22" s="384" t="s">
        <v>2417</v>
      </c>
      <c r="CJA22" s="384" t="s">
        <v>3101</v>
      </c>
      <c r="CJB22" s="384" t="s">
        <v>3102</v>
      </c>
      <c r="CJC22" s="370"/>
      <c r="CJD22" s="384" t="s">
        <v>2417</v>
      </c>
      <c r="CJE22" s="384" t="s">
        <v>3101</v>
      </c>
      <c r="CJF22" s="384" t="s">
        <v>3102</v>
      </c>
      <c r="CJG22" s="370"/>
      <c r="CJH22" s="384" t="s">
        <v>2417</v>
      </c>
      <c r="CJI22" s="384" t="s">
        <v>3101</v>
      </c>
      <c r="CJJ22" s="384" t="s">
        <v>3102</v>
      </c>
      <c r="CJK22" s="370"/>
      <c r="CJL22" s="384" t="s">
        <v>2417</v>
      </c>
      <c r="CJM22" s="384" t="s">
        <v>3101</v>
      </c>
      <c r="CJN22" s="384" t="s">
        <v>3102</v>
      </c>
      <c r="CJO22" s="370"/>
      <c r="CJP22" s="384" t="s">
        <v>2417</v>
      </c>
      <c r="CJQ22" s="384" t="s">
        <v>3101</v>
      </c>
      <c r="CJR22" s="384" t="s">
        <v>3102</v>
      </c>
      <c r="CJS22" s="370"/>
      <c r="CJT22" s="384" t="s">
        <v>2417</v>
      </c>
      <c r="CJU22" s="384" t="s">
        <v>3101</v>
      </c>
      <c r="CJV22" s="384" t="s">
        <v>3102</v>
      </c>
      <c r="CJW22" s="370"/>
      <c r="CJX22" s="384" t="s">
        <v>2417</v>
      </c>
      <c r="CJY22" s="384" t="s">
        <v>3101</v>
      </c>
      <c r="CJZ22" s="384" t="s">
        <v>3102</v>
      </c>
      <c r="CKA22" s="370"/>
      <c r="CKB22" s="384" t="s">
        <v>2417</v>
      </c>
      <c r="CKC22" s="384" t="s">
        <v>3101</v>
      </c>
      <c r="CKD22" s="384" t="s">
        <v>3102</v>
      </c>
      <c r="CKE22" s="370"/>
      <c r="CKF22" s="384" t="s">
        <v>2417</v>
      </c>
      <c r="CKG22" s="384" t="s">
        <v>3101</v>
      </c>
      <c r="CKH22" s="384" t="s">
        <v>3102</v>
      </c>
      <c r="CKI22" s="370"/>
      <c r="CKJ22" s="384" t="s">
        <v>2417</v>
      </c>
      <c r="CKK22" s="384" t="s">
        <v>3101</v>
      </c>
      <c r="CKL22" s="384" t="s">
        <v>3102</v>
      </c>
      <c r="CKM22" s="370"/>
      <c r="CKN22" s="384" t="s">
        <v>2417</v>
      </c>
      <c r="CKO22" s="384" t="s">
        <v>3101</v>
      </c>
      <c r="CKP22" s="384" t="s">
        <v>3102</v>
      </c>
      <c r="CKQ22" s="370"/>
      <c r="CKR22" s="384" t="s">
        <v>2417</v>
      </c>
      <c r="CKS22" s="384" t="s">
        <v>3101</v>
      </c>
      <c r="CKT22" s="384" t="s">
        <v>3102</v>
      </c>
      <c r="CKU22" s="370"/>
      <c r="CKV22" s="384" t="s">
        <v>2417</v>
      </c>
      <c r="CKW22" s="384" t="s">
        <v>3101</v>
      </c>
      <c r="CKX22" s="384" t="s">
        <v>3102</v>
      </c>
      <c r="CKY22" s="370"/>
      <c r="CKZ22" s="384" t="s">
        <v>2417</v>
      </c>
      <c r="CLA22" s="384" t="s">
        <v>3101</v>
      </c>
      <c r="CLB22" s="384" t="s">
        <v>3102</v>
      </c>
      <c r="CLC22" s="370"/>
      <c r="CLD22" s="384" t="s">
        <v>2417</v>
      </c>
      <c r="CLE22" s="384" t="s">
        <v>3101</v>
      </c>
      <c r="CLF22" s="384" t="s">
        <v>3102</v>
      </c>
      <c r="CLG22" s="370"/>
      <c r="CLH22" s="384" t="s">
        <v>2417</v>
      </c>
      <c r="CLI22" s="384" t="s">
        <v>3101</v>
      </c>
      <c r="CLJ22" s="384" t="s">
        <v>3102</v>
      </c>
      <c r="CLK22" s="370"/>
      <c r="CLL22" s="384" t="s">
        <v>2417</v>
      </c>
      <c r="CLM22" s="384" t="s">
        <v>3101</v>
      </c>
      <c r="CLN22" s="384" t="s">
        <v>3102</v>
      </c>
      <c r="CLO22" s="370"/>
      <c r="CLP22" s="384" t="s">
        <v>2417</v>
      </c>
      <c r="CLQ22" s="384" t="s">
        <v>3101</v>
      </c>
      <c r="CLR22" s="384" t="s">
        <v>3102</v>
      </c>
      <c r="CLS22" s="370"/>
      <c r="CLT22" s="384" t="s">
        <v>2417</v>
      </c>
      <c r="CLU22" s="384" t="s">
        <v>3101</v>
      </c>
      <c r="CLV22" s="384" t="s">
        <v>3102</v>
      </c>
      <c r="CLW22" s="370"/>
      <c r="CLX22" s="384" t="s">
        <v>2417</v>
      </c>
      <c r="CLY22" s="384" t="s">
        <v>3101</v>
      </c>
      <c r="CLZ22" s="384" t="s">
        <v>3102</v>
      </c>
      <c r="CMA22" s="370"/>
      <c r="CMB22" s="384" t="s">
        <v>2417</v>
      </c>
      <c r="CMC22" s="384" t="s">
        <v>3101</v>
      </c>
      <c r="CMD22" s="384" t="s">
        <v>3102</v>
      </c>
      <c r="CME22" s="370"/>
      <c r="CMF22" s="384" t="s">
        <v>2417</v>
      </c>
      <c r="CMG22" s="384" t="s">
        <v>3101</v>
      </c>
      <c r="CMH22" s="384" t="s">
        <v>3102</v>
      </c>
      <c r="CMI22" s="370"/>
      <c r="CMJ22" s="384" t="s">
        <v>2417</v>
      </c>
      <c r="CMK22" s="384" t="s">
        <v>3101</v>
      </c>
      <c r="CML22" s="384" t="s">
        <v>3102</v>
      </c>
      <c r="CMM22" s="370"/>
      <c r="CMN22" s="384" t="s">
        <v>2417</v>
      </c>
      <c r="CMO22" s="384" t="s">
        <v>3101</v>
      </c>
      <c r="CMP22" s="384" t="s">
        <v>3102</v>
      </c>
      <c r="CMQ22" s="370"/>
      <c r="CMR22" s="384" t="s">
        <v>2417</v>
      </c>
      <c r="CMS22" s="384" t="s">
        <v>3101</v>
      </c>
      <c r="CMT22" s="384" t="s">
        <v>3102</v>
      </c>
      <c r="CMU22" s="370"/>
      <c r="CMV22" s="384" t="s">
        <v>2417</v>
      </c>
      <c r="CMW22" s="384" t="s">
        <v>3101</v>
      </c>
      <c r="CMX22" s="384" t="s">
        <v>3102</v>
      </c>
      <c r="CMY22" s="370"/>
      <c r="CMZ22" s="384" t="s">
        <v>2417</v>
      </c>
      <c r="CNA22" s="384" t="s">
        <v>3101</v>
      </c>
      <c r="CNB22" s="384" t="s">
        <v>3102</v>
      </c>
      <c r="CNC22" s="370"/>
      <c r="CND22" s="384" t="s">
        <v>2417</v>
      </c>
      <c r="CNE22" s="384" t="s">
        <v>3101</v>
      </c>
      <c r="CNF22" s="384" t="s">
        <v>3102</v>
      </c>
      <c r="CNG22" s="370"/>
      <c r="CNH22" s="384" t="s">
        <v>2417</v>
      </c>
      <c r="CNI22" s="384" t="s">
        <v>3101</v>
      </c>
      <c r="CNJ22" s="384" t="s">
        <v>3102</v>
      </c>
      <c r="CNK22" s="370"/>
      <c r="CNL22" s="384" t="s">
        <v>2417</v>
      </c>
      <c r="CNM22" s="384" t="s">
        <v>3101</v>
      </c>
      <c r="CNN22" s="384" t="s">
        <v>3102</v>
      </c>
      <c r="CNO22" s="370"/>
      <c r="CNP22" s="384" t="s">
        <v>2417</v>
      </c>
      <c r="CNQ22" s="384" t="s">
        <v>3101</v>
      </c>
      <c r="CNR22" s="384" t="s">
        <v>3102</v>
      </c>
      <c r="CNS22" s="370"/>
      <c r="CNT22" s="384" t="s">
        <v>2417</v>
      </c>
      <c r="CNU22" s="384" t="s">
        <v>3101</v>
      </c>
      <c r="CNV22" s="384" t="s">
        <v>3102</v>
      </c>
      <c r="CNW22" s="370"/>
      <c r="CNX22" s="384" t="s">
        <v>2417</v>
      </c>
      <c r="CNY22" s="384" t="s">
        <v>3101</v>
      </c>
      <c r="CNZ22" s="384" t="s">
        <v>3102</v>
      </c>
      <c r="COA22" s="370"/>
      <c r="COB22" s="384" t="s">
        <v>2417</v>
      </c>
      <c r="COC22" s="384" t="s">
        <v>3101</v>
      </c>
      <c r="COD22" s="384" t="s">
        <v>3102</v>
      </c>
      <c r="COE22" s="370"/>
      <c r="COF22" s="384" t="s">
        <v>2417</v>
      </c>
      <c r="COG22" s="384" t="s">
        <v>3101</v>
      </c>
      <c r="COH22" s="384" t="s">
        <v>3102</v>
      </c>
      <c r="COI22" s="370"/>
      <c r="COJ22" s="384" t="s">
        <v>2417</v>
      </c>
      <c r="COK22" s="384" t="s">
        <v>3101</v>
      </c>
      <c r="COL22" s="384" t="s">
        <v>3102</v>
      </c>
      <c r="COM22" s="370"/>
      <c r="CON22" s="384" t="s">
        <v>2417</v>
      </c>
      <c r="COO22" s="384" t="s">
        <v>3101</v>
      </c>
      <c r="COP22" s="384" t="s">
        <v>3102</v>
      </c>
      <c r="COQ22" s="370"/>
      <c r="COR22" s="384" t="s">
        <v>2417</v>
      </c>
      <c r="COS22" s="384" t="s">
        <v>3101</v>
      </c>
      <c r="COT22" s="384" t="s">
        <v>3102</v>
      </c>
      <c r="COU22" s="370"/>
      <c r="COV22" s="384" t="s">
        <v>2417</v>
      </c>
      <c r="COW22" s="384" t="s">
        <v>3101</v>
      </c>
      <c r="COX22" s="384" t="s">
        <v>3102</v>
      </c>
      <c r="COY22" s="370"/>
      <c r="COZ22" s="384" t="s">
        <v>2417</v>
      </c>
      <c r="CPA22" s="384" t="s">
        <v>3101</v>
      </c>
      <c r="CPB22" s="384" t="s">
        <v>3102</v>
      </c>
      <c r="CPC22" s="370"/>
      <c r="CPD22" s="384" t="s">
        <v>2417</v>
      </c>
      <c r="CPE22" s="384" t="s">
        <v>3101</v>
      </c>
      <c r="CPF22" s="384" t="s">
        <v>3102</v>
      </c>
      <c r="CPG22" s="370"/>
      <c r="CPH22" s="384" t="s">
        <v>2417</v>
      </c>
      <c r="CPI22" s="384" t="s">
        <v>3101</v>
      </c>
      <c r="CPJ22" s="384" t="s">
        <v>3102</v>
      </c>
      <c r="CPK22" s="370"/>
      <c r="CPL22" s="384" t="s">
        <v>2417</v>
      </c>
      <c r="CPM22" s="384" t="s">
        <v>3101</v>
      </c>
      <c r="CPN22" s="384" t="s">
        <v>3102</v>
      </c>
      <c r="CPO22" s="370"/>
      <c r="CPP22" s="384" t="s">
        <v>2417</v>
      </c>
      <c r="CPQ22" s="384" t="s">
        <v>3101</v>
      </c>
      <c r="CPR22" s="384" t="s">
        <v>3102</v>
      </c>
      <c r="CPS22" s="370"/>
      <c r="CPT22" s="384" t="s">
        <v>2417</v>
      </c>
      <c r="CPU22" s="384" t="s">
        <v>3101</v>
      </c>
      <c r="CPV22" s="384" t="s">
        <v>3102</v>
      </c>
      <c r="CPW22" s="370"/>
      <c r="CPX22" s="384" t="s">
        <v>2417</v>
      </c>
      <c r="CPY22" s="384" t="s">
        <v>3101</v>
      </c>
      <c r="CPZ22" s="384" t="s">
        <v>3102</v>
      </c>
      <c r="CQA22" s="370"/>
      <c r="CQB22" s="384" t="s">
        <v>2417</v>
      </c>
      <c r="CQC22" s="384" t="s">
        <v>3101</v>
      </c>
      <c r="CQD22" s="384" t="s">
        <v>3102</v>
      </c>
      <c r="CQE22" s="370"/>
      <c r="CQF22" s="384" t="s">
        <v>2417</v>
      </c>
      <c r="CQG22" s="384" t="s">
        <v>3101</v>
      </c>
      <c r="CQH22" s="384" t="s">
        <v>3102</v>
      </c>
      <c r="CQI22" s="370"/>
      <c r="CQJ22" s="384" t="s">
        <v>2417</v>
      </c>
      <c r="CQK22" s="384" t="s">
        <v>3101</v>
      </c>
      <c r="CQL22" s="384" t="s">
        <v>3102</v>
      </c>
      <c r="CQM22" s="370"/>
      <c r="CQN22" s="384" t="s">
        <v>2417</v>
      </c>
      <c r="CQO22" s="384" t="s">
        <v>3101</v>
      </c>
      <c r="CQP22" s="384" t="s">
        <v>3102</v>
      </c>
      <c r="CQQ22" s="370"/>
      <c r="CQR22" s="384" t="s">
        <v>2417</v>
      </c>
      <c r="CQS22" s="384" t="s">
        <v>3101</v>
      </c>
      <c r="CQT22" s="384" t="s">
        <v>3102</v>
      </c>
      <c r="CQU22" s="370"/>
      <c r="CQV22" s="384" t="s">
        <v>2417</v>
      </c>
      <c r="CQW22" s="384" t="s">
        <v>3101</v>
      </c>
      <c r="CQX22" s="384" t="s">
        <v>3102</v>
      </c>
      <c r="CQY22" s="370"/>
      <c r="CQZ22" s="384" t="s">
        <v>2417</v>
      </c>
      <c r="CRA22" s="384" t="s">
        <v>3101</v>
      </c>
      <c r="CRB22" s="384" t="s">
        <v>3102</v>
      </c>
      <c r="CRC22" s="370"/>
      <c r="CRD22" s="384" t="s">
        <v>2417</v>
      </c>
      <c r="CRE22" s="384" t="s">
        <v>3101</v>
      </c>
      <c r="CRF22" s="384" t="s">
        <v>3102</v>
      </c>
      <c r="CRG22" s="370"/>
      <c r="CRH22" s="384" t="s">
        <v>2417</v>
      </c>
      <c r="CRI22" s="384" t="s">
        <v>3101</v>
      </c>
      <c r="CRJ22" s="384" t="s">
        <v>3102</v>
      </c>
      <c r="CRK22" s="370"/>
      <c r="CRL22" s="384" t="s">
        <v>2417</v>
      </c>
      <c r="CRM22" s="384" t="s">
        <v>3101</v>
      </c>
      <c r="CRN22" s="384" t="s">
        <v>3102</v>
      </c>
      <c r="CRO22" s="370"/>
      <c r="CRP22" s="384" t="s">
        <v>2417</v>
      </c>
      <c r="CRQ22" s="384" t="s">
        <v>3101</v>
      </c>
      <c r="CRR22" s="384" t="s">
        <v>3102</v>
      </c>
      <c r="CRS22" s="370"/>
      <c r="CRT22" s="384" t="s">
        <v>2417</v>
      </c>
      <c r="CRU22" s="384" t="s">
        <v>3101</v>
      </c>
      <c r="CRV22" s="384" t="s">
        <v>3102</v>
      </c>
      <c r="CRW22" s="370"/>
      <c r="CRX22" s="384" t="s">
        <v>2417</v>
      </c>
      <c r="CRY22" s="384" t="s">
        <v>3101</v>
      </c>
      <c r="CRZ22" s="384" t="s">
        <v>3102</v>
      </c>
      <c r="CSA22" s="370"/>
      <c r="CSB22" s="384" t="s">
        <v>2417</v>
      </c>
      <c r="CSC22" s="384" t="s">
        <v>3101</v>
      </c>
      <c r="CSD22" s="384" t="s">
        <v>3102</v>
      </c>
      <c r="CSE22" s="370"/>
      <c r="CSF22" s="384" t="s">
        <v>2417</v>
      </c>
      <c r="CSG22" s="384" t="s">
        <v>3101</v>
      </c>
      <c r="CSH22" s="384" t="s">
        <v>3102</v>
      </c>
      <c r="CSI22" s="370"/>
      <c r="CSJ22" s="384" t="s">
        <v>2417</v>
      </c>
      <c r="CSK22" s="384" t="s">
        <v>3101</v>
      </c>
      <c r="CSL22" s="384" t="s">
        <v>3102</v>
      </c>
      <c r="CSM22" s="370"/>
      <c r="CSN22" s="384" t="s">
        <v>2417</v>
      </c>
      <c r="CSO22" s="384" t="s">
        <v>3101</v>
      </c>
      <c r="CSP22" s="384" t="s">
        <v>3102</v>
      </c>
      <c r="CSQ22" s="370"/>
      <c r="CSR22" s="384" t="s">
        <v>2417</v>
      </c>
      <c r="CSS22" s="384" t="s">
        <v>3101</v>
      </c>
      <c r="CST22" s="384" t="s">
        <v>3102</v>
      </c>
      <c r="CSU22" s="370"/>
      <c r="CSV22" s="384" t="s">
        <v>2417</v>
      </c>
      <c r="CSW22" s="384" t="s">
        <v>3101</v>
      </c>
      <c r="CSX22" s="384" t="s">
        <v>3102</v>
      </c>
      <c r="CSY22" s="370"/>
      <c r="CSZ22" s="384" t="s">
        <v>2417</v>
      </c>
      <c r="CTA22" s="384" t="s">
        <v>3101</v>
      </c>
      <c r="CTB22" s="384" t="s">
        <v>3102</v>
      </c>
      <c r="CTC22" s="370"/>
      <c r="CTD22" s="384" t="s">
        <v>2417</v>
      </c>
      <c r="CTE22" s="384" t="s">
        <v>3101</v>
      </c>
      <c r="CTF22" s="384" t="s">
        <v>3102</v>
      </c>
      <c r="CTG22" s="370"/>
      <c r="CTH22" s="384" t="s">
        <v>2417</v>
      </c>
      <c r="CTI22" s="384" t="s">
        <v>3101</v>
      </c>
      <c r="CTJ22" s="384" t="s">
        <v>3102</v>
      </c>
      <c r="CTK22" s="370"/>
      <c r="CTL22" s="384" t="s">
        <v>2417</v>
      </c>
      <c r="CTM22" s="384" t="s">
        <v>3101</v>
      </c>
      <c r="CTN22" s="384" t="s">
        <v>3102</v>
      </c>
      <c r="CTO22" s="370"/>
      <c r="CTP22" s="384" t="s">
        <v>2417</v>
      </c>
      <c r="CTQ22" s="384" t="s">
        <v>3101</v>
      </c>
      <c r="CTR22" s="384" t="s">
        <v>3102</v>
      </c>
      <c r="CTS22" s="370"/>
      <c r="CTT22" s="384" t="s">
        <v>2417</v>
      </c>
      <c r="CTU22" s="384" t="s">
        <v>3101</v>
      </c>
      <c r="CTV22" s="384" t="s">
        <v>3102</v>
      </c>
      <c r="CTW22" s="370"/>
      <c r="CTX22" s="384" t="s">
        <v>2417</v>
      </c>
      <c r="CTY22" s="384" t="s">
        <v>3101</v>
      </c>
      <c r="CTZ22" s="384" t="s">
        <v>3102</v>
      </c>
      <c r="CUA22" s="370"/>
      <c r="CUB22" s="384" t="s">
        <v>2417</v>
      </c>
      <c r="CUC22" s="384" t="s">
        <v>3101</v>
      </c>
      <c r="CUD22" s="384" t="s">
        <v>3102</v>
      </c>
      <c r="CUE22" s="370"/>
      <c r="CUF22" s="384" t="s">
        <v>2417</v>
      </c>
      <c r="CUG22" s="384" t="s">
        <v>3101</v>
      </c>
      <c r="CUH22" s="384" t="s">
        <v>3102</v>
      </c>
      <c r="CUI22" s="370"/>
      <c r="CUJ22" s="384" t="s">
        <v>2417</v>
      </c>
      <c r="CUK22" s="384" t="s">
        <v>3101</v>
      </c>
      <c r="CUL22" s="384" t="s">
        <v>3102</v>
      </c>
      <c r="CUM22" s="370"/>
      <c r="CUN22" s="384" t="s">
        <v>2417</v>
      </c>
      <c r="CUO22" s="384" t="s">
        <v>3101</v>
      </c>
      <c r="CUP22" s="384" t="s">
        <v>3102</v>
      </c>
      <c r="CUQ22" s="370"/>
      <c r="CUR22" s="384" t="s">
        <v>2417</v>
      </c>
      <c r="CUS22" s="384" t="s">
        <v>3101</v>
      </c>
      <c r="CUT22" s="384" t="s">
        <v>3102</v>
      </c>
      <c r="CUU22" s="370"/>
      <c r="CUV22" s="384" t="s">
        <v>2417</v>
      </c>
      <c r="CUW22" s="384" t="s">
        <v>3101</v>
      </c>
      <c r="CUX22" s="384" t="s">
        <v>3102</v>
      </c>
      <c r="CUY22" s="370"/>
      <c r="CUZ22" s="384" t="s">
        <v>2417</v>
      </c>
      <c r="CVA22" s="384" t="s">
        <v>3101</v>
      </c>
      <c r="CVB22" s="384" t="s">
        <v>3102</v>
      </c>
      <c r="CVC22" s="370"/>
      <c r="CVD22" s="384" t="s">
        <v>2417</v>
      </c>
      <c r="CVE22" s="384" t="s">
        <v>3101</v>
      </c>
      <c r="CVF22" s="384" t="s">
        <v>3102</v>
      </c>
      <c r="CVG22" s="370"/>
      <c r="CVH22" s="384" t="s">
        <v>2417</v>
      </c>
      <c r="CVI22" s="384" t="s">
        <v>3101</v>
      </c>
      <c r="CVJ22" s="384" t="s">
        <v>3102</v>
      </c>
      <c r="CVK22" s="370"/>
      <c r="CVL22" s="384" t="s">
        <v>2417</v>
      </c>
      <c r="CVM22" s="384" t="s">
        <v>3101</v>
      </c>
      <c r="CVN22" s="384" t="s">
        <v>3102</v>
      </c>
      <c r="CVO22" s="370"/>
      <c r="CVP22" s="384" t="s">
        <v>2417</v>
      </c>
      <c r="CVQ22" s="384" t="s">
        <v>3101</v>
      </c>
      <c r="CVR22" s="384" t="s">
        <v>3102</v>
      </c>
      <c r="CVS22" s="370"/>
      <c r="CVT22" s="384" t="s">
        <v>2417</v>
      </c>
      <c r="CVU22" s="384" t="s">
        <v>3101</v>
      </c>
      <c r="CVV22" s="384" t="s">
        <v>3102</v>
      </c>
      <c r="CVW22" s="370"/>
      <c r="CVX22" s="384" t="s">
        <v>2417</v>
      </c>
      <c r="CVY22" s="384" t="s">
        <v>3101</v>
      </c>
      <c r="CVZ22" s="384" t="s">
        <v>3102</v>
      </c>
      <c r="CWA22" s="370"/>
      <c r="CWB22" s="384" t="s">
        <v>2417</v>
      </c>
      <c r="CWC22" s="384" t="s">
        <v>3101</v>
      </c>
      <c r="CWD22" s="384" t="s">
        <v>3102</v>
      </c>
      <c r="CWE22" s="370"/>
      <c r="CWF22" s="384" t="s">
        <v>2417</v>
      </c>
      <c r="CWG22" s="384" t="s">
        <v>3101</v>
      </c>
      <c r="CWH22" s="384" t="s">
        <v>3102</v>
      </c>
      <c r="CWI22" s="370"/>
      <c r="CWJ22" s="384" t="s">
        <v>2417</v>
      </c>
      <c r="CWK22" s="384" t="s">
        <v>3101</v>
      </c>
      <c r="CWL22" s="384" t="s">
        <v>3102</v>
      </c>
      <c r="CWM22" s="370"/>
      <c r="CWN22" s="384" t="s">
        <v>2417</v>
      </c>
      <c r="CWO22" s="384" t="s">
        <v>3101</v>
      </c>
      <c r="CWP22" s="384" t="s">
        <v>3102</v>
      </c>
      <c r="CWQ22" s="370"/>
      <c r="CWR22" s="384" t="s">
        <v>2417</v>
      </c>
      <c r="CWS22" s="384" t="s">
        <v>3101</v>
      </c>
      <c r="CWT22" s="384" t="s">
        <v>3102</v>
      </c>
      <c r="CWU22" s="370"/>
      <c r="CWV22" s="384" t="s">
        <v>2417</v>
      </c>
      <c r="CWW22" s="384" t="s">
        <v>3101</v>
      </c>
      <c r="CWX22" s="384" t="s">
        <v>3102</v>
      </c>
      <c r="CWY22" s="370"/>
      <c r="CWZ22" s="384" t="s">
        <v>2417</v>
      </c>
      <c r="CXA22" s="384" t="s">
        <v>3101</v>
      </c>
      <c r="CXB22" s="384" t="s">
        <v>3102</v>
      </c>
      <c r="CXC22" s="370"/>
      <c r="CXD22" s="384" t="s">
        <v>2417</v>
      </c>
      <c r="CXE22" s="384" t="s">
        <v>3101</v>
      </c>
      <c r="CXF22" s="384" t="s">
        <v>3102</v>
      </c>
      <c r="CXG22" s="370"/>
      <c r="CXH22" s="384" t="s">
        <v>2417</v>
      </c>
      <c r="CXI22" s="384" t="s">
        <v>3101</v>
      </c>
      <c r="CXJ22" s="384" t="s">
        <v>3102</v>
      </c>
      <c r="CXK22" s="370"/>
      <c r="CXL22" s="384" t="s">
        <v>2417</v>
      </c>
      <c r="CXM22" s="384" t="s">
        <v>3101</v>
      </c>
      <c r="CXN22" s="384" t="s">
        <v>3102</v>
      </c>
      <c r="CXO22" s="370"/>
      <c r="CXP22" s="384" t="s">
        <v>2417</v>
      </c>
      <c r="CXQ22" s="384" t="s">
        <v>3101</v>
      </c>
      <c r="CXR22" s="384" t="s">
        <v>3102</v>
      </c>
      <c r="CXS22" s="370"/>
      <c r="CXT22" s="384" t="s">
        <v>2417</v>
      </c>
      <c r="CXU22" s="384" t="s">
        <v>3101</v>
      </c>
      <c r="CXV22" s="384" t="s">
        <v>3102</v>
      </c>
      <c r="CXW22" s="370"/>
      <c r="CXX22" s="384" t="s">
        <v>2417</v>
      </c>
      <c r="CXY22" s="384" t="s">
        <v>3101</v>
      </c>
      <c r="CXZ22" s="384" t="s">
        <v>3102</v>
      </c>
      <c r="CYA22" s="370"/>
      <c r="CYB22" s="384" t="s">
        <v>2417</v>
      </c>
      <c r="CYC22" s="384" t="s">
        <v>3101</v>
      </c>
      <c r="CYD22" s="384" t="s">
        <v>3102</v>
      </c>
      <c r="CYE22" s="370"/>
      <c r="CYF22" s="384" t="s">
        <v>2417</v>
      </c>
      <c r="CYG22" s="384" t="s">
        <v>3101</v>
      </c>
      <c r="CYH22" s="384" t="s">
        <v>3102</v>
      </c>
      <c r="CYI22" s="370"/>
      <c r="CYJ22" s="384" t="s">
        <v>2417</v>
      </c>
      <c r="CYK22" s="384" t="s">
        <v>3101</v>
      </c>
      <c r="CYL22" s="384" t="s">
        <v>3102</v>
      </c>
      <c r="CYM22" s="370"/>
      <c r="CYN22" s="384" t="s">
        <v>2417</v>
      </c>
      <c r="CYO22" s="384" t="s">
        <v>3101</v>
      </c>
      <c r="CYP22" s="384" t="s">
        <v>3102</v>
      </c>
      <c r="CYQ22" s="370"/>
      <c r="CYR22" s="384" t="s">
        <v>2417</v>
      </c>
      <c r="CYS22" s="384" t="s">
        <v>3101</v>
      </c>
      <c r="CYT22" s="384" t="s">
        <v>3102</v>
      </c>
      <c r="CYU22" s="370"/>
      <c r="CYV22" s="384" t="s">
        <v>2417</v>
      </c>
      <c r="CYW22" s="384" t="s">
        <v>3101</v>
      </c>
      <c r="CYX22" s="384" t="s">
        <v>3102</v>
      </c>
      <c r="CYY22" s="370"/>
      <c r="CYZ22" s="384" t="s">
        <v>2417</v>
      </c>
      <c r="CZA22" s="384" t="s">
        <v>3101</v>
      </c>
      <c r="CZB22" s="384" t="s">
        <v>3102</v>
      </c>
      <c r="CZC22" s="370"/>
      <c r="CZD22" s="384" t="s">
        <v>2417</v>
      </c>
      <c r="CZE22" s="384" t="s">
        <v>3101</v>
      </c>
      <c r="CZF22" s="384" t="s">
        <v>3102</v>
      </c>
      <c r="CZG22" s="370"/>
      <c r="CZH22" s="384" t="s">
        <v>2417</v>
      </c>
      <c r="CZI22" s="384" t="s">
        <v>3101</v>
      </c>
      <c r="CZJ22" s="384" t="s">
        <v>3102</v>
      </c>
      <c r="CZK22" s="370"/>
      <c r="CZL22" s="384" t="s">
        <v>2417</v>
      </c>
      <c r="CZM22" s="384" t="s">
        <v>3101</v>
      </c>
      <c r="CZN22" s="384" t="s">
        <v>3102</v>
      </c>
      <c r="CZO22" s="370"/>
      <c r="CZP22" s="384" t="s">
        <v>2417</v>
      </c>
      <c r="CZQ22" s="384" t="s">
        <v>3101</v>
      </c>
      <c r="CZR22" s="384" t="s">
        <v>3102</v>
      </c>
      <c r="CZS22" s="370"/>
      <c r="CZT22" s="384" t="s">
        <v>2417</v>
      </c>
      <c r="CZU22" s="384" t="s">
        <v>3101</v>
      </c>
      <c r="CZV22" s="384" t="s">
        <v>3102</v>
      </c>
      <c r="CZW22" s="370"/>
      <c r="CZX22" s="384" t="s">
        <v>2417</v>
      </c>
      <c r="CZY22" s="384" t="s">
        <v>3101</v>
      </c>
      <c r="CZZ22" s="384" t="s">
        <v>3102</v>
      </c>
      <c r="DAA22" s="370"/>
      <c r="DAB22" s="384" t="s">
        <v>2417</v>
      </c>
      <c r="DAC22" s="384" t="s">
        <v>3101</v>
      </c>
      <c r="DAD22" s="384" t="s">
        <v>3102</v>
      </c>
      <c r="DAE22" s="370"/>
      <c r="DAF22" s="384" t="s">
        <v>2417</v>
      </c>
      <c r="DAG22" s="384" t="s">
        <v>3101</v>
      </c>
      <c r="DAH22" s="384" t="s">
        <v>3102</v>
      </c>
      <c r="DAI22" s="370"/>
      <c r="DAJ22" s="384" t="s">
        <v>2417</v>
      </c>
      <c r="DAK22" s="384" t="s">
        <v>3101</v>
      </c>
      <c r="DAL22" s="384" t="s">
        <v>3102</v>
      </c>
      <c r="DAM22" s="370"/>
      <c r="DAN22" s="384" t="s">
        <v>2417</v>
      </c>
      <c r="DAO22" s="384" t="s">
        <v>3101</v>
      </c>
      <c r="DAP22" s="384" t="s">
        <v>3102</v>
      </c>
      <c r="DAQ22" s="370"/>
      <c r="DAR22" s="384" t="s">
        <v>2417</v>
      </c>
      <c r="DAS22" s="384" t="s">
        <v>3101</v>
      </c>
      <c r="DAT22" s="384" t="s">
        <v>3102</v>
      </c>
      <c r="DAU22" s="370"/>
      <c r="DAV22" s="384" t="s">
        <v>2417</v>
      </c>
      <c r="DAW22" s="384" t="s">
        <v>3101</v>
      </c>
      <c r="DAX22" s="384" t="s">
        <v>3102</v>
      </c>
      <c r="DAY22" s="370"/>
      <c r="DAZ22" s="384" t="s">
        <v>2417</v>
      </c>
      <c r="DBA22" s="384" t="s">
        <v>3101</v>
      </c>
      <c r="DBB22" s="384" t="s">
        <v>3102</v>
      </c>
      <c r="DBC22" s="370"/>
      <c r="DBD22" s="384" t="s">
        <v>2417</v>
      </c>
      <c r="DBE22" s="384" t="s">
        <v>3101</v>
      </c>
      <c r="DBF22" s="384" t="s">
        <v>3102</v>
      </c>
      <c r="DBG22" s="370"/>
      <c r="DBH22" s="384" t="s">
        <v>2417</v>
      </c>
      <c r="DBI22" s="384" t="s">
        <v>3101</v>
      </c>
      <c r="DBJ22" s="384" t="s">
        <v>3102</v>
      </c>
      <c r="DBK22" s="370"/>
      <c r="DBL22" s="384" t="s">
        <v>2417</v>
      </c>
      <c r="DBM22" s="384" t="s">
        <v>3101</v>
      </c>
      <c r="DBN22" s="384" t="s">
        <v>3102</v>
      </c>
      <c r="DBO22" s="370"/>
      <c r="DBP22" s="384" t="s">
        <v>2417</v>
      </c>
      <c r="DBQ22" s="384" t="s">
        <v>3101</v>
      </c>
      <c r="DBR22" s="384" t="s">
        <v>3102</v>
      </c>
      <c r="DBS22" s="370"/>
      <c r="DBT22" s="384" t="s">
        <v>2417</v>
      </c>
      <c r="DBU22" s="384" t="s">
        <v>3101</v>
      </c>
      <c r="DBV22" s="384" t="s">
        <v>3102</v>
      </c>
      <c r="DBW22" s="370"/>
      <c r="DBX22" s="384" t="s">
        <v>2417</v>
      </c>
      <c r="DBY22" s="384" t="s">
        <v>3101</v>
      </c>
      <c r="DBZ22" s="384" t="s">
        <v>3102</v>
      </c>
      <c r="DCA22" s="370"/>
      <c r="DCB22" s="384" t="s">
        <v>2417</v>
      </c>
      <c r="DCC22" s="384" t="s">
        <v>3101</v>
      </c>
      <c r="DCD22" s="384" t="s">
        <v>3102</v>
      </c>
      <c r="DCE22" s="370"/>
      <c r="DCF22" s="384" t="s">
        <v>2417</v>
      </c>
      <c r="DCG22" s="384" t="s">
        <v>3101</v>
      </c>
      <c r="DCH22" s="384" t="s">
        <v>3102</v>
      </c>
      <c r="DCI22" s="370"/>
      <c r="DCJ22" s="384" t="s">
        <v>2417</v>
      </c>
      <c r="DCK22" s="384" t="s">
        <v>3101</v>
      </c>
      <c r="DCL22" s="384" t="s">
        <v>3102</v>
      </c>
      <c r="DCM22" s="370"/>
      <c r="DCN22" s="384" t="s">
        <v>2417</v>
      </c>
      <c r="DCO22" s="384" t="s">
        <v>3101</v>
      </c>
      <c r="DCP22" s="384" t="s">
        <v>3102</v>
      </c>
      <c r="DCQ22" s="370"/>
      <c r="DCR22" s="384" t="s">
        <v>2417</v>
      </c>
      <c r="DCS22" s="384" t="s">
        <v>3101</v>
      </c>
      <c r="DCT22" s="384" t="s">
        <v>3102</v>
      </c>
      <c r="DCU22" s="370"/>
      <c r="DCV22" s="384" t="s">
        <v>2417</v>
      </c>
      <c r="DCW22" s="384" t="s">
        <v>3101</v>
      </c>
      <c r="DCX22" s="384" t="s">
        <v>3102</v>
      </c>
      <c r="DCY22" s="370"/>
      <c r="DCZ22" s="384" t="s">
        <v>2417</v>
      </c>
      <c r="DDA22" s="384" t="s">
        <v>3101</v>
      </c>
      <c r="DDB22" s="384" t="s">
        <v>3102</v>
      </c>
      <c r="DDC22" s="370"/>
      <c r="DDD22" s="384" t="s">
        <v>2417</v>
      </c>
      <c r="DDE22" s="384" t="s">
        <v>3101</v>
      </c>
      <c r="DDF22" s="384" t="s">
        <v>3102</v>
      </c>
      <c r="DDG22" s="370"/>
      <c r="DDH22" s="384" t="s">
        <v>2417</v>
      </c>
      <c r="DDI22" s="384" t="s">
        <v>3101</v>
      </c>
      <c r="DDJ22" s="384" t="s">
        <v>3102</v>
      </c>
      <c r="DDK22" s="370"/>
      <c r="DDL22" s="384" t="s">
        <v>2417</v>
      </c>
      <c r="DDM22" s="384" t="s">
        <v>3101</v>
      </c>
      <c r="DDN22" s="384" t="s">
        <v>3102</v>
      </c>
      <c r="DDO22" s="370"/>
      <c r="DDP22" s="384" t="s">
        <v>2417</v>
      </c>
      <c r="DDQ22" s="384" t="s">
        <v>3101</v>
      </c>
      <c r="DDR22" s="384" t="s">
        <v>3102</v>
      </c>
      <c r="DDS22" s="370"/>
      <c r="DDT22" s="384" t="s">
        <v>2417</v>
      </c>
      <c r="DDU22" s="384" t="s">
        <v>3101</v>
      </c>
      <c r="DDV22" s="384" t="s">
        <v>3102</v>
      </c>
      <c r="DDW22" s="370"/>
      <c r="DDX22" s="384" t="s">
        <v>2417</v>
      </c>
      <c r="DDY22" s="384" t="s">
        <v>3101</v>
      </c>
      <c r="DDZ22" s="384" t="s">
        <v>3102</v>
      </c>
      <c r="DEA22" s="370"/>
      <c r="DEB22" s="384" t="s">
        <v>2417</v>
      </c>
      <c r="DEC22" s="384" t="s">
        <v>3101</v>
      </c>
      <c r="DED22" s="384" t="s">
        <v>3102</v>
      </c>
      <c r="DEE22" s="370"/>
      <c r="DEF22" s="384" t="s">
        <v>2417</v>
      </c>
      <c r="DEG22" s="384" t="s">
        <v>3101</v>
      </c>
      <c r="DEH22" s="384" t="s">
        <v>3102</v>
      </c>
      <c r="DEI22" s="370"/>
      <c r="DEJ22" s="384" t="s">
        <v>2417</v>
      </c>
      <c r="DEK22" s="384" t="s">
        <v>3101</v>
      </c>
      <c r="DEL22" s="384" t="s">
        <v>3102</v>
      </c>
      <c r="DEM22" s="370"/>
      <c r="DEN22" s="384" t="s">
        <v>2417</v>
      </c>
      <c r="DEO22" s="384" t="s">
        <v>3101</v>
      </c>
      <c r="DEP22" s="384" t="s">
        <v>3102</v>
      </c>
      <c r="DEQ22" s="370"/>
      <c r="DER22" s="384" t="s">
        <v>2417</v>
      </c>
      <c r="DES22" s="384" t="s">
        <v>3101</v>
      </c>
      <c r="DET22" s="384" t="s">
        <v>3102</v>
      </c>
      <c r="DEU22" s="370"/>
      <c r="DEV22" s="384" t="s">
        <v>2417</v>
      </c>
      <c r="DEW22" s="384" t="s">
        <v>3101</v>
      </c>
      <c r="DEX22" s="384" t="s">
        <v>3102</v>
      </c>
      <c r="DEY22" s="370"/>
      <c r="DEZ22" s="384" t="s">
        <v>2417</v>
      </c>
      <c r="DFA22" s="384" t="s">
        <v>3101</v>
      </c>
      <c r="DFB22" s="384" t="s">
        <v>3102</v>
      </c>
      <c r="DFC22" s="370"/>
      <c r="DFD22" s="384" t="s">
        <v>2417</v>
      </c>
      <c r="DFE22" s="384" t="s">
        <v>3101</v>
      </c>
      <c r="DFF22" s="384" t="s">
        <v>3102</v>
      </c>
      <c r="DFG22" s="370"/>
      <c r="DFH22" s="384" t="s">
        <v>2417</v>
      </c>
      <c r="DFI22" s="384" t="s">
        <v>3101</v>
      </c>
      <c r="DFJ22" s="384" t="s">
        <v>3102</v>
      </c>
      <c r="DFK22" s="370"/>
      <c r="DFL22" s="384" t="s">
        <v>2417</v>
      </c>
      <c r="DFM22" s="384" t="s">
        <v>3101</v>
      </c>
      <c r="DFN22" s="384" t="s">
        <v>3102</v>
      </c>
      <c r="DFO22" s="370"/>
      <c r="DFP22" s="384" t="s">
        <v>2417</v>
      </c>
      <c r="DFQ22" s="384" t="s">
        <v>3101</v>
      </c>
      <c r="DFR22" s="384" t="s">
        <v>3102</v>
      </c>
      <c r="DFS22" s="370"/>
      <c r="DFT22" s="384" t="s">
        <v>2417</v>
      </c>
      <c r="DFU22" s="384" t="s">
        <v>3101</v>
      </c>
      <c r="DFV22" s="384" t="s">
        <v>3102</v>
      </c>
      <c r="DFW22" s="370"/>
      <c r="DFX22" s="384" t="s">
        <v>2417</v>
      </c>
      <c r="DFY22" s="384" t="s">
        <v>3101</v>
      </c>
      <c r="DFZ22" s="384" t="s">
        <v>3102</v>
      </c>
      <c r="DGA22" s="370"/>
      <c r="DGB22" s="384" t="s">
        <v>2417</v>
      </c>
      <c r="DGC22" s="384" t="s">
        <v>3101</v>
      </c>
      <c r="DGD22" s="384" t="s">
        <v>3102</v>
      </c>
      <c r="DGE22" s="370"/>
      <c r="DGF22" s="384" t="s">
        <v>2417</v>
      </c>
      <c r="DGG22" s="384" t="s">
        <v>3101</v>
      </c>
      <c r="DGH22" s="384" t="s">
        <v>3102</v>
      </c>
      <c r="DGI22" s="370"/>
      <c r="DGJ22" s="384" t="s">
        <v>2417</v>
      </c>
      <c r="DGK22" s="384" t="s">
        <v>3101</v>
      </c>
      <c r="DGL22" s="384" t="s">
        <v>3102</v>
      </c>
      <c r="DGM22" s="370"/>
      <c r="DGN22" s="384" t="s">
        <v>2417</v>
      </c>
      <c r="DGO22" s="384" t="s">
        <v>3101</v>
      </c>
      <c r="DGP22" s="384" t="s">
        <v>3102</v>
      </c>
      <c r="DGQ22" s="370"/>
      <c r="DGR22" s="384" t="s">
        <v>2417</v>
      </c>
      <c r="DGS22" s="384" t="s">
        <v>3101</v>
      </c>
      <c r="DGT22" s="384" t="s">
        <v>3102</v>
      </c>
      <c r="DGU22" s="370"/>
      <c r="DGV22" s="384" t="s">
        <v>2417</v>
      </c>
      <c r="DGW22" s="384" t="s">
        <v>3101</v>
      </c>
      <c r="DGX22" s="384" t="s">
        <v>3102</v>
      </c>
      <c r="DGY22" s="370"/>
      <c r="DGZ22" s="384" t="s">
        <v>2417</v>
      </c>
      <c r="DHA22" s="384" t="s">
        <v>3101</v>
      </c>
      <c r="DHB22" s="384" t="s">
        <v>3102</v>
      </c>
      <c r="DHC22" s="370"/>
      <c r="DHD22" s="384" t="s">
        <v>2417</v>
      </c>
      <c r="DHE22" s="384" t="s">
        <v>3101</v>
      </c>
      <c r="DHF22" s="384" t="s">
        <v>3102</v>
      </c>
      <c r="DHG22" s="370"/>
      <c r="DHH22" s="384" t="s">
        <v>2417</v>
      </c>
      <c r="DHI22" s="384" t="s">
        <v>3101</v>
      </c>
      <c r="DHJ22" s="384" t="s">
        <v>3102</v>
      </c>
      <c r="DHK22" s="370"/>
      <c r="DHL22" s="384" t="s">
        <v>2417</v>
      </c>
      <c r="DHM22" s="384" t="s">
        <v>3101</v>
      </c>
      <c r="DHN22" s="384" t="s">
        <v>3102</v>
      </c>
      <c r="DHO22" s="370"/>
      <c r="DHP22" s="384" t="s">
        <v>2417</v>
      </c>
      <c r="DHQ22" s="384" t="s">
        <v>3101</v>
      </c>
      <c r="DHR22" s="384" t="s">
        <v>3102</v>
      </c>
      <c r="DHS22" s="370"/>
      <c r="DHT22" s="384" t="s">
        <v>2417</v>
      </c>
      <c r="DHU22" s="384" t="s">
        <v>3101</v>
      </c>
      <c r="DHV22" s="384" t="s">
        <v>3102</v>
      </c>
      <c r="DHW22" s="370"/>
      <c r="DHX22" s="384" t="s">
        <v>2417</v>
      </c>
      <c r="DHY22" s="384" t="s">
        <v>3101</v>
      </c>
      <c r="DHZ22" s="384" t="s">
        <v>3102</v>
      </c>
      <c r="DIA22" s="370"/>
      <c r="DIB22" s="384" t="s">
        <v>2417</v>
      </c>
      <c r="DIC22" s="384" t="s">
        <v>3101</v>
      </c>
      <c r="DID22" s="384" t="s">
        <v>3102</v>
      </c>
      <c r="DIE22" s="370"/>
      <c r="DIF22" s="384" t="s">
        <v>2417</v>
      </c>
      <c r="DIG22" s="384" t="s">
        <v>3101</v>
      </c>
      <c r="DIH22" s="384" t="s">
        <v>3102</v>
      </c>
      <c r="DII22" s="370"/>
      <c r="DIJ22" s="384" t="s">
        <v>2417</v>
      </c>
      <c r="DIK22" s="384" t="s">
        <v>3101</v>
      </c>
      <c r="DIL22" s="384" t="s">
        <v>3102</v>
      </c>
      <c r="DIM22" s="370"/>
      <c r="DIN22" s="384" t="s">
        <v>2417</v>
      </c>
      <c r="DIO22" s="384" t="s">
        <v>3101</v>
      </c>
      <c r="DIP22" s="384" t="s">
        <v>3102</v>
      </c>
      <c r="DIQ22" s="370"/>
      <c r="DIR22" s="384" t="s">
        <v>2417</v>
      </c>
      <c r="DIS22" s="384" t="s">
        <v>3101</v>
      </c>
      <c r="DIT22" s="384" t="s">
        <v>3102</v>
      </c>
      <c r="DIU22" s="370"/>
      <c r="DIV22" s="384" t="s">
        <v>2417</v>
      </c>
      <c r="DIW22" s="384" t="s">
        <v>3101</v>
      </c>
      <c r="DIX22" s="384" t="s">
        <v>3102</v>
      </c>
      <c r="DIY22" s="370"/>
      <c r="DIZ22" s="384" t="s">
        <v>2417</v>
      </c>
      <c r="DJA22" s="384" t="s">
        <v>3101</v>
      </c>
      <c r="DJB22" s="384" t="s">
        <v>3102</v>
      </c>
      <c r="DJC22" s="370"/>
      <c r="DJD22" s="384" t="s">
        <v>2417</v>
      </c>
      <c r="DJE22" s="384" t="s">
        <v>3101</v>
      </c>
      <c r="DJF22" s="384" t="s">
        <v>3102</v>
      </c>
      <c r="DJG22" s="370"/>
      <c r="DJH22" s="384" t="s">
        <v>2417</v>
      </c>
      <c r="DJI22" s="384" t="s">
        <v>3101</v>
      </c>
      <c r="DJJ22" s="384" t="s">
        <v>3102</v>
      </c>
      <c r="DJK22" s="370"/>
      <c r="DJL22" s="384" t="s">
        <v>2417</v>
      </c>
      <c r="DJM22" s="384" t="s">
        <v>3101</v>
      </c>
      <c r="DJN22" s="384" t="s">
        <v>3102</v>
      </c>
      <c r="DJO22" s="370"/>
      <c r="DJP22" s="384" t="s">
        <v>2417</v>
      </c>
      <c r="DJQ22" s="384" t="s">
        <v>3101</v>
      </c>
      <c r="DJR22" s="384" t="s">
        <v>3102</v>
      </c>
      <c r="DJS22" s="370"/>
      <c r="DJT22" s="384" t="s">
        <v>2417</v>
      </c>
      <c r="DJU22" s="384" t="s">
        <v>3101</v>
      </c>
      <c r="DJV22" s="384" t="s">
        <v>3102</v>
      </c>
      <c r="DJW22" s="370"/>
      <c r="DJX22" s="384" t="s">
        <v>2417</v>
      </c>
      <c r="DJY22" s="384" t="s">
        <v>3101</v>
      </c>
      <c r="DJZ22" s="384" t="s">
        <v>3102</v>
      </c>
      <c r="DKA22" s="370"/>
      <c r="DKB22" s="384" t="s">
        <v>2417</v>
      </c>
      <c r="DKC22" s="384" t="s">
        <v>3101</v>
      </c>
      <c r="DKD22" s="384" t="s">
        <v>3102</v>
      </c>
      <c r="DKE22" s="370"/>
      <c r="DKF22" s="384" t="s">
        <v>2417</v>
      </c>
      <c r="DKG22" s="384" t="s">
        <v>3101</v>
      </c>
      <c r="DKH22" s="384" t="s">
        <v>3102</v>
      </c>
      <c r="DKI22" s="370"/>
      <c r="DKJ22" s="384" t="s">
        <v>2417</v>
      </c>
      <c r="DKK22" s="384" t="s">
        <v>3101</v>
      </c>
      <c r="DKL22" s="384" t="s">
        <v>3102</v>
      </c>
      <c r="DKM22" s="370"/>
      <c r="DKN22" s="384" t="s">
        <v>2417</v>
      </c>
      <c r="DKO22" s="384" t="s">
        <v>3101</v>
      </c>
      <c r="DKP22" s="384" t="s">
        <v>3102</v>
      </c>
      <c r="DKQ22" s="370"/>
      <c r="DKR22" s="384" t="s">
        <v>2417</v>
      </c>
      <c r="DKS22" s="384" t="s">
        <v>3101</v>
      </c>
      <c r="DKT22" s="384" t="s">
        <v>3102</v>
      </c>
      <c r="DKU22" s="370"/>
      <c r="DKV22" s="384" t="s">
        <v>2417</v>
      </c>
      <c r="DKW22" s="384" t="s">
        <v>3101</v>
      </c>
      <c r="DKX22" s="384" t="s">
        <v>3102</v>
      </c>
      <c r="DKY22" s="370"/>
      <c r="DKZ22" s="384" t="s">
        <v>2417</v>
      </c>
      <c r="DLA22" s="384" t="s">
        <v>3101</v>
      </c>
      <c r="DLB22" s="384" t="s">
        <v>3102</v>
      </c>
      <c r="DLC22" s="370"/>
      <c r="DLD22" s="384" t="s">
        <v>2417</v>
      </c>
      <c r="DLE22" s="384" t="s">
        <v>3101</v>
      </c>
      <c r="DLF22" s="384" t="s">
        <v>3102</v>
      </c>
      <c r="DLG22" s="370"/>
      <c r="DLH22" s="384" t="s">
        <v>2417</v>
      </c>
      <c r="DLI22" s="384" t="s">
        <v>3101</v>
      </c>
      <c r="DLJ22" s="384" t="s">
        <v>3102</v>
      </c>
      <c r="DLK22" s="370"/>
      <c r="DLL22" s="384" t="s">
        <v>2417</v>
      </c>
      <c r="DLM22" s="384" t="s">
        <v>3101</v>
      </c>
      <c r="DLN22" s="384" t="s">
        <v>3102</v>
      </c>
      <c r="DLO22" s="370"/>
      <c r="DLP22" s="384" t="s">
        <v>2417</v>
      </c>
      <c r="DLQ22" s="384" t="s">
        <v>3101</v>
      </c>
      <c r="DLR22" s="384" t="s">
        <v>3102</v>
      </c>
      <c r="DLS22" s="370"/>
      <c r="DLT22" s="384" t="s">
        <v>2417</v>
      </c>
      <c r="DLU22" s="384" t="s">
        <v>3101</v>
      </c>
      <c r="DLV22" s="384" t="s">
        <v>3102</v>
      </c>
      <c r="DLW22" s="370"/>
      <c r="DLX22" s="384" t="s">
        <v>2417</v>
      </c>
      <c r="DLY22" s="384" t="s">
        <v>3101</v>
      </c>
      <c r="DLZ22" s="384" t="s">
        <v>3102</v>
      </c>
      <c r="DMA22" s="370"/>
      <c r="DMB22" s="384" t="s">
        <v>2417</v>
      </c>
      <c r="DMC22" s="384" t="s">
        <v>3101</v>
      </c>
      <c r="DMD22" s="384" t="s">
        <v>3102</v>
      </c>
      <c r="DME22" s="370"/>
      <c r="DMF22" s="384" t="s">
        <v>2417</v>
      </c>
      <c r="DMG22" s="384" t="s">
        <v>3101</v>
      </c>
      <c r="DMH22" s="384" t="s">
        <v>3102</v>
      </c>
      <c r="DMI22" s="370"/>
      <c r="DMJ22" s="384" t="s">
        <v>2417</v>
      </c>
      <c r="DMK22" s="384" t="s">
        <v>3101</v>
      </c>
      <c r="DML22" s="384" t="s">
        <v>3102</v>
      </c>
      <c r="DMM22" s="370"/>
      <c r="DMN22" s="384" t="s">
        <v>2417</v>
      </c>
      <c r="DMO22" s="384" t="s">
        <v>3101</v>
      </c>
      <c r="DMP22" s="384" t="s">
        <v>3102</v>
      </c>
      <c r="DMQ22" s="370"/>
      <c r="DMR22" s="384" t="s">
        <v>2417</v>
      </c>
      <c r="DMS22" s="384" t="s">
        <v>3101</v>
      </c>
      <c r="DMT22" s="384" t="s">
        <v>3102</v>
      </c>
      <c r="DMU22" s="370"/>
      <c r="DMV22" s="384" t="s">
        <v>2417</v>
      </c>
      <c r="DMW22" s="384" t="s">
        <v>3101</v>
      </c>
      <c r="DMX22" s="384" t="s">
        <v>3102</v>
      </c>
      <c r="DMY22" s="370"/>
      <c r="DMZ22" s="384" t="s">
        <v>2417</v>
      </c>
      <c r="DNA22" s="384" t="s">
        <v>3101</v>
      </c>
      <c r="DNB22" s="384" t="s">
        <v>3102</v>
      </c>
      <c r="DNC22" s="370"/>
      <c r="DND22" s="384" t="s">
        <v>2417</v>
      </c>
      <c r="DNE22" s="384" t="s">
        <v>3101</v>
      </c>
      <c r="DNF22" s="384" t="s">
        <v>3102</v>
      </c>
      <c r="DNG22" s="370"/>
      <c r="DNH22" s="384" t="s">
        <v>2417</v>
      </c>
      <c r="DNI22" s="384" t="s">
        <v>3101</v>
      </c>
      <c r="DNJ22" s="384" t="s">
        <v>3102</v>
      </c>
      <c r="DNK22" s="370"/>
      <c r="DNL22" s="384" t="s">
        <v>2417</v>
      </c>
      <c r="DNM22" s="384" t="s">
        <v>3101</v>
      </c>
      <c r="DNN22" s="384" t="s">
        <v>3102</v>
      </c>
      <c r="DNO22" s="370"/>
      <c r="DNP22" s="384" t="s">
        <v>2417</v>
      </c>
      <c r="DNQ22" s="384" t="s">
        <v>3101</v>
      </c>
      <c r="DNR22" s="384" t="s">
        <v>3102</v>
      </c>
      <c r="DNS22" s="370"/>
      <c r="DNT22" s="384" t="s">
        <v>2417</v>
      </c>
      <c r="DNU22" s="384" t="s">
        <v>3101</v>
      </c>
      <c r="DNV22" s="384" t="s">
        <v>3102</v>
      </c>
      <c r="DNW22" s="370"/>
      <c r="DNX22" s="384" t="s">
        <v>2417</v>
      </c>
      <c r="DNY22" s="384" t="s">
        <v>3101</v>
      </c>
      <c r="DNZ22" s="384" t="s">
        <v>3102</v>
      </c>
      <c r="DOA22" s="370"/>
      <c r="DOB22" s="384" t="s">
        <v>2417</v>
      </c>
      <c r="DOC22" s="384" t="s">
        <v>3101</v>
      </c>
      <c r="DOD22" s="384" t="s">
        <v>3102</v>
      </c>
      <c r="DOE22" s="370"/>
      <c r="DOF22" s="384" t="s">
        <v>2417</v>
      </c>
      <c r="DOG22" s="384" t="s">
        <v>3101</v>
      </c>
      <c r="DOH22" s="384" t="s">
        <v>3102</v>
      </c>
      <c r="DOI22" s="370"/>
      <c r="DOJ22" s="384" t="s">
        <v>2417</v>
      </c>
      <c r="DOK22" s="384" t="s">
        <v>3101</v>
      </c>
      <c r="DOL22" s="384" t="s">
        <v>3102</v>
      </c>
      <c r="DOM22" s="370"/>
      <c r="DON22" s="384" t="s">
        <v>2417</v>
      </c>
      <c r="DOO22" s="384" t="s">
        <v>3101</v>
      </c>
      <c r="DOP22" s="384" t="s">
        <v>3102</v>
      </c>
      <c r="DOQ22" s="370"/>
      <c r="DOR22" s="384" t="s">
        <v>2417</v>
      </c>
      <c r="DOS22" s="384" t="s">
        <v>3101</v>
      </c>
      <c r="DOT22" s="384" t="s">
        <v>3102</v>
      </c>
      <c r="DOU22" s="370"/>
      <c r="DOV22" s="384" t="s">
        <v>2417</v>
      </c>
      <c r="DOW22" s="384" t="s">
        <v>3101</v>
      </c>
      <c r="DOX22" s="384" t="s">
        <v>3102</v>
      </c>
      <c r="DOY22" s="370"/>
      <c r="DOZ22" s="384" t="s">
        <v>2417</v>
      </c>
      <c r="DPA22" s="384" t="s">
        <v>3101</v>
      </c>
      <c r="DPB22" s="384" t="s">
        <v>3102</v>
      </c>
      <c r="DPC22" s="370"/>
      <c r="DPD22" s="384" t="s">
        <v>2417</v>
      </c>
      <c r="DPE22" s="384" t="s">
        <v>3101</v>
      </c>
      <c r="DPF22" s="384" t="s">
        <v>3102</v>
      </c>
      <c r="DPG22" s="370"/>
      <c r="DPH22" s="384" t="s">
        <v>2417</v>
      </c>
      <c r="DPI22" s="384" t="s">
        <v>3101</v>
      </c>
      <c r="DPJ22" s="384" t="s">
        <v>3102</v>
      </c>
      <c r="DPK22" s="370"/>
      <c r="DPL22" s="384" t="s">
        <v>2417</v>
      </c>
      <c r="DPM22" s="384" t="s">
        <v>3101</v>
      </c>
      <c r="DPN22" s="384" t="s">
        <v>3102</v>
      </c>
      <c r="DPO22" s="370"/>
      <c r="DPP22" s="384" t="s">
        <v>2417</v>
      </c>
      <c r="DPQ22" s="384" t="s">
        <v>3101</v>
      </c>
      <c r="DPR22" s="384" t="s">
        <v>3102</v>
      </c>
      <c r="DPS22" s="370"/>
      <c r="DPT22" s="384" t="s">
        <v>2417</v>
      </c>
      <c r="DPU22" s="384" t="s">
        <v>3101</v>
      </c>
      <c r="DPV22" s="384" t="s">
        <v>3102</v>
      </c>
      <c r="DPW22" s="370"/>
      <c r="DPX22" s="384" t="s">
        <v>2417</v>
      </c>
      <c r="DPY22" s="384" t="s">
        <v>3101</v>
      </c>
      <c r="DPZ22" s="384" t="s">
        <v>3102</v>
      </c>
      <c r="DQA22" s="370"/>
      <c r="DQB22" s="384" t="s">
        <v>2417</v>
      </c>
      <c r="DQC22" s="384" t="s">
        <v>3101</v>
      </c>
      <c r="DQD22" s="384" t="s">
        <v>3102</v>
      </c>
      <c r="DQE22" s="370"/>
      <c r="DQF22" s="384" t="s">
        <v>2417</v>
      </c>
      <c r="DQG22" s="384" t="s">
        <v>3101</v>
      </c>
      <c r="DQH22" s="384" t="s">
        <v>3102</v>
      </c>
      <c r="DQI22" s="370"/>
      <c r="DQJ22" s="384" t="s">
        <v>2417</v>
      </c>
      <c r="DQK22" s="384" t="s">
        <v>3101</v>
      </c>
      <c r="DQL22" s="384" t="s">
        <v>3102</v>
      </c>
      <c r="DQM22" s="370"/>
      <c r="DQN22" s="384" t="s">
        <v>2417</v>
      </c>
      <c r="DQO22" s="384" t="s">
        <v>3101</v>
      </c>
      <c r="DQP22" s="384" t="s">
        <v>3102</v>
      </c>
      <c r="DQQ22" s="370"/>
      <c r="DQR22" s="384" t="s">
        <v>2417</v>
      </c>
      <c r="DQS22" s="384" t="s">
        <v>3101</v>
      </c>
      <c r="DQT22" s="384" t="s">
        <v>3102</v>
      </c>
      <c r="DQU22" s="370"/>
      <c r="DQV22" s="384" t="s">
        <v>2417</v>
      </c>
      <c r="DQW22" s="384" t="s">
        <v>3101</v>
      </c>
      <c r="DQX22" s="384" t="s">
        <v>3102</v>
      </c>
      <c r="DQY22" s="370"/>
      <c r="DQZ22" s="384" t="s">
        <v>2417</v>
      </c>
      <c r="DRA22" s="384" t="s">
        <v>3101</v>
      </c>
      <c r="DRB22" s="384" t="s">
        <v>3102</v>
      </c>
      <c r="DRC22" s="370"/>
      <c r="DRD22" s="384" t="s">
        <v>2417</v>
      </c>
      <c r="DRE22" s="384" t="s">
        <v>3101</v>
      </c>
      <c r="DRF22" s="384" t="s">
        <v>3102</v>
      </c>
      <c r="DRG22" s="370"/>
      <c r="DRH22" s="384" t="s">
        <v>2417</v>
      </c>
      <c r="DRI22" s="384" t="s">
        <v>3101</v>
      </c>
      <c r="DRJ22" s="384" t="s">
        <v>3102</v>
      </c>
      <c r="DRK22" s="370"/>
      <c r="DRL22" s="384" t="s">
        <v>2417</v>
      </c>
      <c r="DRM22" s="384" t="s">
        <v>3101</v>
      </c>
      <c r="DRN22" s="384" t="s">
        <v>3102</v>
      </c>
      <c r="DRO22" s="370"/>
      <c r="DRP22" s="384" t="s">
        <v>2417</v>
      </c>
      <c r="DRQ22" s="384" t="s">
        <v>3101</v>
      </c>
      <c r="DRR22" s="384" t="s">
        <v>3102</v>
      </c>
      <c r="DRS22" s="370"/>
      <c r="DRT22" s="384" t="s">
        <v>2417</v>
      </c>
      <c r="DRU22" s="384" t="s">
        <v>3101</v>
      </c>
      <c r="DRV22" s="384" t="s">
        <v>3102</v>
      </c>
      <c r="DRW22" s="370"/>
      <c r="DRX22" s="384" t="s">
        <v>2417</v>
      </c>
      <c r="DRY22" s="384" t="s">
        <v>3101</v>
      </c>
      <c r="DRZ22" s="384" t="s">
        <v>3102</v>
      </c>
      <c r="DSA22" s="370"/>
      <c r="DSB22" s="384" t="s">
        <v>2417</v>
      </c>
      <c r="DSC22" s="384" t="s">
        <v>3101</v>
      </c>
      <c r="DSD22" s="384" t="s">
        <v>3102</v>
      </c>
      <c r="DSE22" s="370"/>
      <c r="DSF22" s="384" t="s">
        <v>2417</v>
      </c>
      <c r="DSG22" s="384" t="s">
        <v>3101</v>
      </c>
      <c r="DSH22" s="384" t="s">
        <v>3102</v>
      </c>
      <c r="DSI22" s="370"/>
      <c r="DSJ22" s="384" t="s">
        <v>2417</v>
      </c>
      <c r="DSK22" s="384" t="s">
        <v>3101</v>
      </c>
      <c r="DSL22" s="384" t="s">
        <v>3102</v>
      </c>
      <c r="DSM22" s="370"/>
      <c r="DSN22" s="384" t="s">
        <v>2417</v>
      </c>
      <c r="DSO22" s="384" t="s">
        <v>3101</v>
      </c>
      <c r="DSP22" s="384" t="s">
        <v>3102</v>
      </c>
      <c r="DSQ22" s="370"/>
      <c r="DSR22" s="384" t="s">
        <v>2417</v>
      </c>
      <c r="DSS22" s="384" t="s">
        <v>3101</v>
      </c>
      <c r="DST22" s="384" t="s">
        <v>3102</v>
      </c>
      <c r="DSU22" s="370"/>
      <c r="DSV22" s="384" t="s">
        <v>2417</v>
      </c>
      <c r="DSW22" s="384" t="s">
        <v>3101</v>
      </c>
      <c r="DSX22" s="384" t="s">
        <v>3102</v>
      </c>
      <c r="DSY22" s="370"/>
      <c r="DSZ22" s="384" t="s">
        <v>2417</v>
      </c>
      <c r="DTA22" s="384" t="s">
        <v>3101</v>
      </c>
      <c r="DTB22" s="384" t="s">
        <v>3102</v>
      </c>
      <c r="DTC22" s="370"/>
      <c r="DTD22" s="384" t="s">
        <v>2417</v>
      </c>
      <c r="DTE22" s="384" t="s">
        <v>3101</v>
      </c>
      <c r="DTF22" s="384" t="s">
        <v>3102</v>
      </c>
      <c r="DTG22" s="370"/>
      <c r="DTH22" s="384" t="s">
        <v>2417</v>
      </c>
      <c r="DTI22" s="384" t="s">
        <v>3101</v>
      </c>
      <c r="DTJ22" s="384" t="s">
        <v>3102</v>
      </c>
      <c r="DTK22" s="370"/>
      <c r="DTL22" s="384" t="s">
        <v>2417</v>
      </c>
      <c r="DTM22" s="384" t="s">
        <v>3101</v>
      </c>
      <c r="DTN22" s="384" t="s">
        <v>3102</v>
      </c>
      <c r="DTO22" s="370"/>
      <c r="DTP22" s="384" t="s">
        <v>2417</v>
      </c>
      <c r="DTQ22" s="384" t="s">
        <v>3101</v>
      </c>
      <c r="DTR22" s="384" t="s">
        <v>3102</v>
      </c>
      <c r="DTS22" s="370"/>
      <c r="DTT22" s="384" t="s">
        <v>2417</v>
      </c>
      <c r="DTU22" s="384" t="s">
        <v>3101</v>
      </c>
      <c r="DTV22" s="384" t="s">
        <v>3102</v>
      </c>
      <c r="DTW22" s="370"/>
      <c r="DTX22" s="384" t="s">
        <v>2417</v>
      </c>
      <c r="DTY22" s="384" t="s">
        <v>3101</v>
      </c>
      <c r="DTZ22" s="384" t="s">
        <v>3102</v>
      </c>
      <c r="DUA22" s="370"/>
      <c r="DUB22" s="384" t="s">
        <v>2417</v>
      </c>
      <c r="DUC22" s="384" t="s">
        <v>3101</v>
      </c>
      <c r="DUD22" s="384" t="s">
        <v>3102</v>
      </c>
      <c r="DUE22" s="370"/>
      <c r="DUF22" s="384" t="s">
        <v>2417</v>
      </c>
      <c r="DUG22" s="384" t="s">
        <v>3101</v>
      </c>
      <c r="DUH22" s="384" t="s">
        <v>3102</v>
      </c>
      <c r="DUI22" s="370"/>
      <c r="DUJ22" s="384" t="s">
        <v>2417</v>
      </c>
      <c r="DUK22" s="384" t="s">
        <v>3101</v>
      </c>
      <c r="DUL22" s="384" t="s">
        <v>3102</v>
      </c>
      <c r="DUM22" s="370"/>
      <c r="DUN22" s="384" t="s">
        <v>2417</v>
      </c>
      <c r="DUO22" s="384" t="s">
        <v>3101</v>
      </c>
      <c r="DUP22" s="384" t="s">
        <v>3102</v>
      </c>
      <c r="DUQ22" s="370"/>
      <c r="DUR22" s="384" t="s">
        <v>2417</v>
      </c>
      <c r="DUS22" s="384" t="s">
        <v>3101</v>
      </c>
      <c r="DUT22" s="384" t="s">
        <v>3102</v>
      </c>
      <c r="DUU22" s="370"/>
      <c r="DUV22" s="384" t="s">
        <v>2417</v>
      </c>
      <c r="DUW22" s="384" t="s">
        <v>3101</v>
      </c>
      <c r="DUX22" s="384" t="s">
        <v>3102</v>
      </c>
      <c r="DUY22" s="370"/>
      <c r="DUZ22" s="384" t="s">
        <v>2417</v>
      </c>
      <c r="DVA22" s="384" t="s">
        <v>3101</v>
      </c>
      <c r="DVB22" s="384" t="s">
        <v>3102</v>
      </c>
      <c r="DVC22" s="370"/>
      <c r="DVD22" s="384" t="s">
        <v>2417</v>
      </c>
      <c r="DVE22" s="384" t="s">
        <v>3101</v>
      </c>
      <c r="DVF22" s="384" t="s">
        <v>3102</v>
      </c>
      <c r="DVG22" s="370"/>
      <c r="DVH22" s="384" t="s">
        <v>2417</v>
      </c>
      <c r="DVI22" s="384" t="s">
        <v>3101</v>
      </c>
      <c r="DVJ22" s="384" t="s">
        <v>3102</v>
      </c>
      <c r="DVK22" s="370"/>
      <c r="DVL22" s="384" t="s">
        <v>2417</v>
      </c>
      <c r="DVM22" s="384" t="s">
        <v>3101</v>
      </c>
      <c r="DVN22" s="384" t="s">
        <v>3102</v>
      </c>
      <c r="DVO22" s="370"/>
      <c r="DVP22" s="384" t="s">
        <v>2417</v>
      </c>
      <c r="DVQ22" s="384" t="s">
        <v>3101</v>
      </c>
      <c r="DVR22" s="384" t="s">
        <v>3102</v>
      </c>
      <c r="DVS22" s="370"/>
      <c r="DVT22" s="384" t="s">
        <v>2417</v>
      </c>
      <c r="DVU22" s="384" t="s">
        <v>3101</v>
      </c>
      <c r="DVV22" s="384" t="s">
        <v>3102</v>
      </c>
      <c r="DVW22" s="370"/>
      <c r="DVX22" s="384" t="s">
        <v>2417</v>
      </c>
      <c r="DVY22" s="384" t="s">
        <v>3101</v>
      </c>
      <c r="DVZ22" s="384" t="s">
        <v>3102</v>
      </c>
      <c r="DWA22" s="370"/>
      <c r="DWB22" s="384" t="s">
        <v>2417</v>
      </c>
      <c r="DWC22" s="384" t="s">
        <v>3101</v>
      </c>
      <c r="DWD22" s="384" t="s">
        <v>3102</v>
      </c>
      <c r="DWE22" s="370"/>
      <c r="DWF22" s="384" t="s">
        <v>2417</v>
      </c>
      <c r="DWG22" s="384" t="s">
        <v>3101</v>
      </c>
      <c r="DWH22" s="384" t="s">
        <v>3102</v>
      </c>
      <c r="DWI22" s="370"/>
      <c r="DWJ22" s="384" t="s">
        <v>2417</v>
      </c>
      <c r="DWK22" s="384" t="s">
        <v>3101</v>
      </c>
      <c r="DWL22" s="384" t="s">
        <v>3102</v>
      </c>
      <c r="DWM22" s="370"/>
      <c r="DWN22" s="384" t="s">
        <v>2417</v>
      </c>
      <c r="DWO22" s="384" t="s">
        <v>3101</v>
      </c>
      <c r="DWP22" s="384" t="s">
        <v>3102</v>
      </c>
      <c r="DWQ22" s="370"/>
      <c r="DWR22" s="384" t="s">
        <v>2417</v>
      </c>
      <c r="DWS22" s="384" t="s">
        <v>3101</v>
      </c>
      <c r="DWT22" s="384" t="s">
        <v>3102</v>
      </c>
      <c r="DWU22" s="370"/>
      <c r="DWV22" s="384" t="s">
        <v>2417</v>
      </c>
      <c r="DWW22" s="384" t="s">
        <v>3101</v>
      </c>
      <c r="DWX22" s="384" t="s">
        <v>3102</v>
      </c>
      <c r="DWY22" s="370"/>
      <c r="DWZ22" s="384" t="s">
        <v>2417</v>
      </c>
      <c r="DXA22" s="384" t="s">
        <v>3101</v>
      </c>
      <c r="DXB22" s="384" t="s">
        <v>3102</v>
      </c>
      <c r="DXC22" s="370"/>
      <c r="DXD22" s="384" t="s">
        <v>2417</v>
      </c>
      <c r="DXE22" s="384" t="s">
        <v>3101</v>
      </c>
      <c r="DXF22" s="384" t="s">
        <v>3102</v>
      </c>
      <c r="DXG22" s="370"/>
      <c r="DXH22" s="384" t="s">
        <v>2417</v>
      </c>
      <c r="DXI22" s="384" t="s">
        <v>3101</v>
      </c>
      <c r="DXJ22" s="384" t="s">
        <v>3102</v>
      </c>
      <c r="DXK22" s="370"/>
      <c r="DXL22" s="384" t="s">
        <v>2417</v>
      </c>
      <c r="DXM22" s="384" t="s">
        <v>3101</v>
      </c>
      <c r="DXN22" s="384" t="s">
        <v>3102</v>
      </c>
      <c r="DXO22" s="370"/>
      <c r="DXP22" s="384" t="s">
        <v>2417</v>
      </c>
      <c r="DXQ22" s="384" t="s">
        <v>3101</v>
      </c>
      <c r="DXR22" s="384" t="s">
        <v>3102</v>
      </c>
      <c r="DXS22" s="370"/>
      <c r="DXT22" s="384" t="s">
        <v>2417</v>
      </c>
      <c r="DXU22" s="384" t="s">
        <v>3101</v>
      </c>
      <c r="DXV22" s="384" t="s">
        <v>3102</v>
      </c>
      <c r="DXW22" s="370"/>
      <c r="DXX22" s="384" t="s">
        <v>2417</v>
      </c>
      <c r="DXY22" s="384" t="s">
        <v>3101</v>
      </c>
      <c r="DXZ22" s="384" t="s">
        <v>3102</v>
      </c>
      <c r="DYA22" s="370"/>
      <c r="DYB22" s="384" t="s">
        <v>2417</v>
      </c>
      <c r="DYC22" s="384" t="s">
        <v>3101</v>
      </c>
      <c r="DYD22" s="384" t="s">
        <v>3102</v>
      </c>
      <c r="DYE22" s="370"/>
      <c r="DYF22" s="384" t="s">
        <v>2417</v>
      </c>
      <c r="DYG22" s="384" t="s">
        <v>3101</v>
      </c>
      <c r="DYH22" s="384" t="s">
        <v>3102</v>
      </c>
      <c r="DYI22" s="370"/>
      <c r="DYJ22" s="384" t="s">
        <v>2417</v>
      </c>
      <c r="DYK22" s="384" t="s">
        <v>3101</v>
      </c>
      <c r="DYL22" s="384" t="s">
        <v>3102</v>
      </c>
      <c r="DYM22" s="370"/>
      <c r="DYN22" s="384" t="s">
        <v>2417</v>
      </c>
      <c r="DYO22" s="384" t="s">
        <v>3101</v>
      </c>
      <c r="DYP22" s="384" t="s">
        <v>3102</v>
      </c>
      <c r="DYQ22" s="370"/>
      <c r="DYR22" s="384" t="s">
        <v>2417</v>
      </c>
      <c r="DYS22" s="384" t="s">
        <v>3101</v>
      </c>
      <c r="DYT22" s="384" t="s">
        <v>3102</v>
      </c>
      <c r="DYU22" s="370"/>
      <c r="DYV22" s="384" t="s">
        <v>2417</v>
      </c>
      <c r="DYW22" s="384" t="s">
        <v>3101</v>
      </c>
      <c r="DYX22" s="384" t="s">
        <v>3102</v>
      </c>
      <c r="DYY22" s="370"/>
      <c r="DYZ22" s="384" t="s">
        <v>2417</v>
      </c>
      <c r="DZA22" s="384" t="s">
        <v>3101</v>
      </c>
      <c r="DZB22" s="384" t="s">
        <v>3102</v>
      </c>
      <c r="DZC22" s="370"/>
      <c r="DZD22" s="384" t="s">
        <v>2417</v>
      </c>
      <c r="DZE22" s="384" t="s">
        <v>3101</v>
      </c>
      <c r="DZF22" s="384" t="s">
        <v>3102</v>
      </c>
      <c r="DZG22" s="370"/>
      <c r="DZH22" s="384" t="s">
        <v>2417</v>
      </c>
      <c r="DZI22" s="384" t="s">
        <v>3101</v>
      </c>
      <c r="DZJ22" s="384" t="s">
        <v>3102</v>
      </c>
      <c r="DZK22" s="370"/>
      <c r="DZL22" s="384" t="s">
        <v>2417</v>
      </c>
      <c r="DZM22" s="384" t="s">
        <v>3101</v>
      </c>
      <c r="DZN22" s="384" t="s">
        <v>3102</v>
      </c>
      <c r="DZO22" s="370"/>
      <c r="DZP22" s="384" t="s">
        <v>2417</v>
      </c>
      <c r="DZQ22" s="384" t="s">
        <v>3101</v>
      </c>
      <c r="DZR22" s="384" t="s">
        <v>3102</v>
      </c>
      <c r="DZS22" s="370"/>
      <c r="DZT22" s="384" t="s">
        <v>2417</v>
      </c>
      <c r="DZU22" s="384" t="s">
        <v>3101</v>
      </c>
      <c r="DZV22" s="384" t="s">
        <v>3102</v>
      </c>
      <c r="DZW22" s="370"/>
      <c r="DZX22" s="384" t="s">
        <v>2417</v>
      </c>
      <c r="DZY22" s="384" t="s">
        <v>3101</v>
      </c>
      <c r="DZZ22" s="384" t="s">
        <v>3102</v>
      </c>
      <c r="EAA22" s="370"/>
      <c r="EAB22" s="384" t="s">
        <v>2417</v>
      </c>
      <c r="EAC22" s="384" t="s">
        <v>3101</v>
      </c>
      <c r="EAD22" s="384" t="s">
        <v>3102</v>
      </c>
      <c r="EAE22" s="370"/>
      <c r="EAF22" s="384" t="s">
        <v>2417</v>
      </c>
      <c r="EAG22" s="384" t="s">
        <v>3101</v>
      </c>
      <c r="EAH22" s="384" t="s">
        <v>3102</v>
      </c>
      <c r="EAI22" s="370"/>
      <c r="EAJ22" s="384" t="s">
        <v>2417</v>
      </c>
      <c r="EAK22" s="384" t="s">
        <v>3101</v>
      </c>
      <c r="EAL22" s="384" t="s">
        <v>3102</v>
      </c>
      <c r="EAM22" s="370"/>
      <c r="EAN22" s="384" t="s">
        <v>2417</v>
      </c>
      <c r="EAO22" s="384" t="s">
        <v>3101</v>
      </c>
      <c r="EAP22" s="384" t="s">
        <v>3102</v>
      </c>
      <c r="EAQ22" s="370"/>
      <c r="EAR22" s="384" t="s">
        <v>2417</v>
      </c>
      <c r="EAS22" s="384" t="s">
        <v>3101</v>
      </c>
      <c r="EAT22" s="384" t="s">
        <v>3102</v>
      </c>
      <c r="EAU22" s="370"/>
      <c r="EAV22" s="384" t="s">
        <v>2417</v>
      </c>
      <c r="EAW22" s="384" t="s">
        <v>3101</v>
      </c>
      <c r="EAX22" s="384" t="s">
        <v>3102</v>
      </c>
      <c r="EAY22" s="370"/>
      <c r="EAZ22" s="384" t="s">
        <v>2417</v>
      </c>
      <c r="EBA22" s="384" t="s">
        <v>3101</v>
      </c>
      <c r="EBB22" s="384" t="s">
        <v>3102</v>
      </c>
      <c r="EBC22" s="370"/>
      <c r="EBD22" s="384" t="s">
        <v>2417</v>
      </c>
      <c r="EBE22" s="384" t="s">
        <v>3101</v>
      </c>
      <c r="EBF22" s="384" t="s">
        <v>3102</v>
      </c>
      <c r="EBG22" s="370"/>
      <c r="EBH22" s="384" t="s">
        <v>2417</v>
      </c>
      <c r="EBI22" s="384" t="s">
        <v>3101</v>
      </c>
      <c r="EBJ22" s="384" t="s">
        <v>3102</v>
      </c>
      <c r="EBK22" s="370"/>
      <c r="EBL22" s="384" t="s">
        <v>2417</v>
      </c>
      <c r="EBM22" s="384" t="s">
        <v>3101</v>
      </c>
      <c r="EBN22" s="384" t="s">
        <v>3102</v>
      </c>
      <c r="EBO22" s="370"/>
      <c r="EBP22" s="384" t="s">
        <v>2417</v>
      </c>
      <c r="EBQ22" s="384" t="s">
        <v>3101</v>
      </c>
      <c r="EBR22" s="384" t="s">
        <v>3102</v>
      </c>
      <c r="EBS22" s="370"/>
      <c r="EBT22" s="384" t="s">
        <v>2417</v>
      </c>
      <c r="EBU22" s="384" t="s">
        <v>3101</v>
      </c>
      <c r="EBV22" s="384" t="s">
        <v>3102</v>
      </c>
      <c r="EBW22" s="370"/>
      <c r="EBX22" s="384" t="s">
        <v>2417</v>
      </c>
      <c r="EBY22" s="384" t="s">
        <v>3101</v>
      </c>
      <c r="EBZ22" s="384" t="s">
        <v>3102</v>
      </c>
      <c r="ECA22" s="370"/>
      <c r="ECB22" s="384" t="s">
        <v>2417</v>
      </c>
      <c r="ECC22" s="384" t="s">
        <v>3101</v>
      </c>
      <c r="ECD22" s="384" t="s">
        <v>3102</v>
      </c>
      <c r="ECE22" s="370"/>
      <c r="ECF22" s="384" t="s">
        <v>2417</v>
      </c>
      <c r="ECG22" s="384" t="s">
        <v>3101</v>
      </c>
      <c r="ECH22" s="384" t="s">
        <v>3102</v>
      </c>
      <c r="ECI22" s="370"/>
      <c r="ECJ22" s="384" t="s">
        <v>2417</v>
      </c>
      <c r="ECK22" s="384" t="s">
        <v>3101</v>
      </c>
      <c r="ECL22" s="384" t="s">
        <v>3102</v>
      </c>
      <c r="ECM22" s="370"/>
      <c r="ECN22" s="384" t="s">
        <v>2417</v>
      </c>
      <c r="ECO22" s="384" t="s">
        <v>3101</v>
      </c>
      <c r="ECP22" s="384" t="s">
        <v>3102</v>
      </c>
      <c r="ECQ22" s="370"/>
      <c r="ECR22" s="384" t="s">
        <v>2417</v>
      </c>
      <c r="ECS22" s="384" t="s">
        <v>3101</v>
      </c>
      <c r="ECT22" s="384" t="s">
        <v>3102</v>
      </c>
      <c r="ECU22" s="370"/>
      <c r="ECV22" s="384" t="s">
        <v>2417</v>
      </c>
      <c r="ECW22" s="384" t="s">
        <v>3101</v>
      </c>
      <c r="ECX22" s="384" t="s">
        <v>3102</v>
      </c>
      <c r="ECY22" s="370"/>
      <c r="ECZ22" s="384" t="s">
        <v>2417</v>
      </c>
      <c r="EDA22" s="384" t="s">
        <v>3101</v>
      </c>
      <c r="EDB22" s="384" t="s">
        <v>3102</v>
      </c>
      <c r="EDC22" s="370"/>
      <c r="EDD22" s="384" t="s">
        <v>2417</v>
      </c>
      <c r="EDE22" s="384" t="s">
        <v>3101</v>
      </c>
      <c r="EDF22" s="384" t="s">
        <v>3102</v>
      </c>
      <c r="EDG22" s="370"/>
      <c r="EDH22" s="384" t="s">
        <v>2417</v>
      </c>
      <c r="EDI22" s="384" t="s">
        <v>3101</v>
      </c>
      <c r="EDJ22" s="384" t="s">
        <v>3102</v>
      </c>
      <c r="EDK22" s="370"/>
      <c r="EDL22" s="384" t="s">
        <v>2417</v>
      </c>
      <c r="EDM22" s="384" t="s">
        <v>3101</v>
      </c>
      <c r="EDN22" s="384" t="s">
        <v>3102</v>
      </c>
      <c r="EDO22" s="370"/>
      <c r="EDP22" s="384" t="s">
        <v>2417</v>
      </c>
      <c r="EDQ22" s="384" t="s">
        <v>3101</v>
      </c>
      <c r="EDR22" s="384" t="s">
        <v>3102</v>
      </c>
      <c r="EDS22" s="370"/>
      <c r="EDT22" s="384" t="s">
        <v>2417</v>
      </c>
      <c r="EDU22" s="384" t="s">
        <v>3101</v>
      </c>
      <c r="EDV22" s="384" t="s">
        <v>3102</v>
      </c>
      <c r="EDW22" s="370"/>
      <c r="EDX22" s="384" t="s">
        <v>2417</v>
      </c>
      <c r="EDY22" s="384" t="s">
        <v>3101</v>
      </c>
      <c r="EDZ22" s="384" t="s">
        <v>3102</v>
      </c>
      <c r="EEA22" s="370"/>
      <c r="EEB22" s="384" t="s">
        <v>2417</v>
      </c>
      <c r="EEC22" s="384" t="s">
        <v>3101</v>
      </c>
      <c r="EED22" s="384" t="s">
        <v>3102</v>
      </c>
      <c r="EEE22" s="370"/>
      <c r="EEF22" s="384" t="s">
        <v>2417</v>
      </c>
      <c r="EEG22" s="384" t="s">
        <v>3101</v>
      </c>
      <c r="EEH22" s="384" t="s">
        <v>3102</v>
      </c>
      <c r="EEI22" s="370"/>
      <c r="EEJ22" s="384" t="s">
        <v>2417</v>
      </c>
      <c r="EEK22" s="384" t="s">
        <v>3101</v>
      </c>
      <c r="EEL22" s="384" t="s">
        <v>3102</v>
      </c>
      <c r="EEM22" s="370"/>
      <c r="EEN22" s="384" t="s">
        <v>2417</v>
      </c>
      <c r="EEO22" s="384" t="s">
        <v>3101</v>
      </c>
      <c r="EEP22" s="384" t="s">
        <v>3102</v>
      </c>
      <c r="EEQ22" s="370"/>
      <c r="EER22" s="384" t="s">
        <v>2417</v>
      </c>
      <c r="EES22" s="384" t="s">
        <v>3101</v>
      </c>
      <c r="EET22" s="384" t="s">
        <v>3102</v>
      </c>
      <c r="EEU22" s="370"/>
      <c r="EEV22" s="384" t="s">
        <v>2417</v>
      </c>
      <c r="EEW22" s="384" t="s">
        <v>3101</v>
      </c>
      <c r="EEX22" s="384" t="s">
        <v>3102</v>
      </c>
      <c r="EEY22" s="370"/>
      <c r="EEZ22" s="384" t="s">
        <v>2417</v>
      </c>
      <c r="EFA22" s="384" t="s">
        <v>3101</v>
      </c>
      <c r="EFB22" s="384" t="s">
        <v>3102</v>
      </c>
      <c r="EFC22" s="370"/>
      <c r="EFD22" s="384" t="s">
        <v>2417</v>
      </c>
      <c r="EFE22" s="384" t="s">
        <v>3101</v>
      </c>
      <c r="EFF22" s="384" t="s">
        <v>3102</v>
      </c>
      <c r="EFG22" s="370"/>
      <c r="EFH22" s="384" t="s">
        <v>2417</v>
      </c>
      <c r="EFI22" s="384" t="s">
        <v>3101</v>
      </c>
      <c r="EFJ22" s="384" t="s">
        <v>3102</v>
      </c>
      <c r="EFK22" s="370"/>
      <c r="EFL22" s="384" t="s">
        <v>2417</v>
      </c>
      <c r="EFM22" s="384" t="s">
        <v>3101</v>
      </c>
      <c r="EFN22" s="384" t="s">
        <v>3102</v>
      </c>
      <c r="EFO22" s="370"/>
      <c r="EFP22" s="384" t="s">
        <v>2417</v>
      </c>
      <c r="EFQ22" s="384" t="s">
        <v>3101</v>
      </c>
      <c r="EFR22" s="384" t="s">
        <v>3102</v>
      </c>
      <c r="EFS22" s="370"/>
      <c r="EFT22" s="384" t="s">
        <v>2417</v>
      </c>
      <c r="EFU22" s="384" t="s">
        <v>3101</v>
      </c>
      <c r="EFV22" s="384" t="s">
        <v>3102</v>
      </c>
      <c r="EFW22" s="370"/>
      <c r="EFX22" s="384" t="s">
        <v>2417</v>
      </c>
      <c r="EFY22" s="384" t="s">
        <v>3101</v>
      </c>
      <c r="EFZ22" s="384" t="s">
        <v>3102</v>
      </c>
      <c r="EGA22" s="370"/>
      <c r="EGB22" s="384" t="s">
        <v>2417</v>
      </c>
      <c r="EGC22" s="384" t="s">
        <v>3101</v>
      </c>
      <c r="EGD22" s="384" t="s">
        <v>3102</v>
      </c>
      <c r="EGE22" s="370"/>
      <c r="EGF22" s="384" t="s">
        <v>2417</v>
      </c>
      <c r="EGG22" s="384" t="s">
        <v>3101</v>
      </c>
      <c r="EGH22" s="384" t="s">
        <v>3102</v>
      </c>
      <c r="EGI22" s="370"/>
      <c r="EGJ22" s="384" t="s">
        <v>2417</v>
      </c>
      <c r="EGK22" s="384" t="s">
        <v>3101</v>
      </c>
      <c r="EGL22" s="384" t="s">
        <v>3102</v>
      </c>
      <c r="EGM22" s="370"/>
      <c r="EGN22" s="384" t="s">
        <v>2417</v>
      </c>
      <c r="EGO22" s="384" t="s">
        <v>3101</v>
      </c>
      <c r="EGP22" s="384" t="s">
        <v>3102</v>
      </c>
      <c r="EGQ22" s="370"/>
      <c r="EGR22" s="384" t="s">
        <v>2417</v>
      </c>
      <c r="EGS22" s="384" t="s">
        <v>3101</v>
      </c>
      <c r="EGT22" s="384" t="s">
        <v>3102</v>
      </c>
      <c r="EGU22" s="370"/>
      <c r="EGV22" s="384" t="s">
        <v>2417</v>
      </c>
      <c r="EGW22" s="384" t="s">
        <v>3101</v>
      </c>
      <c r="EGX22" s="384" t="s">
        <v>3102</v>
      </c>
      <c r="EGY22" s="370"/>
      <c r="EGZ22" s="384" t="s">
        <v>2417</v>
      </c>
      <c r="EHA22" s="384" t="s">
        <v>3101</v>
      </c>
      <c r="EHB22" s="384" t="s">
        <v>3102</v>
      </c>
      <c r="EHC22" s="370"/>
      <c r="EHD22" s="384" t="s">
        <v>2417</v>
      </c>
      <c r="EHE22" s="384" t="s">
        <v>3101</v>
      </c>
      <c r="EHF22" s="384" t="s">
        <v>3102</v>
      </c>
      <c r="EHG22" s="370"/>
      <c r="EHH22" s="384" t="s">
        <v>2417</v>
      </c>
      <c r="EHI22" s="384" t="s">
        <v>3101</v>
      </c>
      <c r="EHJ22" s="384" t="s">
        <v>3102</v>
      </c>
      <c r="EHK22" s="370"/>
      <c r="EHL22" s="384" t="s">
        <v>2417</v>
      </c>
      <c r="EHM22" s="384" t="s">
        <v>3101</v>
      </c>
      <c r="EHN22" s="384" t="s">
        <v>3102</v>
      </c>
      <c r="EHO22" s="370"/>
      <c r="EHP22" s="384" t="s">
        <v>2417</v>
      </c>
      <c r="EHQ22" s="384" t="s">
        <v>3101</v>
      </c>
      <c r="EHR22" s="384" t="s">
        <v>3102</v>
      </c>
      <c r="EHS22" s="370"/>
      <c r="EHT22" s="384" t="s">
        <v>2417</v>
      </c>
      <c r="EHU22" s="384" t="s">
        <v>3101</v>
      </c>
      <c r="EHV22" s="384" t="s">
        <v>3102</v>
      </c>
      <c r="EHW22" s="370"/>
      <c r="EHX22" s="384" t="s">
        <v>2417</v>
      </c>
      <c r="EHY22" s="384" t="s">
        <v>3101</v>
      </c>
      <c r="EHZ22" s="384" t="s">
        <v>3102</v>
      </c>
      <c r="EIA22" s="370"/>
      <c r="EIB22" s="384" t="s">
        <v>2417</v>
      </c>
      <c r="EIC22" s="384" t="s">
        <v>3101</v>
      </c>
      <c r="EID22" s="384" t="s">
        <v>3102</v>
      </c>
      <c r="EIE22" s="370"/>
      <c r="EIF22" s="384" t="s">
        <v>2417</v>
      </c>
      <c r="EIG22" s="384" t="s">
        <v>3101</v>
      </c>
      <c r="EIH22" s="384" t="s">
        <v>3102</v>
      </c>
      <c r="EII22" s="370"/>
      <c r="EIJ22" s="384" t="s">
        <v>2417</v>
      </c>
      <c r="EIK22" s="384" t="s">
        <v>3101</v>
      </c>
      <c r="EIL22" s="384" t="s">
        <v>3102</v>
      </c>
      <c r="EIM22" s="370"/>
      <c r="EIN22" s="384" t="s">
        <v>2417</v>
      </c>
      <c r="EIO22" s="384" t="s">
        <v>3101</v>
      </c>
      <c r="EIP22" s="384" t="s">
        <v>3102</v>
      </c>
      <c r="EIQ22" s="370"/>
      <c r="EIR22" s="384" t="s">
        <v>2417</v>
      </c>
      <c r="EIS22" s="384" t="s">
        <v>3101</v>
      </c>
      <c r="EIT22" s="384" t="s">
        <v>3102</v>
      </c>
      <c r="EIU22" s="370"/>
      <c r="EIV22" s="384" t="s">
        <v>2417</v>
      </c>
      <c r="EIW22" s="384" t="s">
        <v>3101</v>
      </c>
      <c r="EIX22" s="384" t="s">
        <v>3102</v>
      </c>
      <c r="EIY22" s="370"/>
      <c r="EIZ22" s="384" t="s">
        <v>2417</v>
      </c>
      <c r="EJA22" s="384" t="s">
        <v>3101</v>
      </c>
      <c r="EJB22" s="384" t="s">
        <v>3102</v>
      </c>
      <c r="EJC22" s="370"/>
      <c r="EJD22" s="384" t="s">
        <v>2417</v>
      </c>
      <c r="EJE22" s="384" t="s">
        <v>3101</v>
      </c>
      <c r="EJF22" s="384" t="s">
        <v>3102</v>
      </c>
      <c r="EJG22" s="370"/>
      <c r="EJH22" s="384" t="s">
        <v>2417</v>
      </c>
      <c r="EJI22" s="384" t="s">
        <v>3101</v>
      </c>
      <c r="EJJ22" s="384" t="s">
        <v>3102</v>
      </c>
      <c r="EJK22" s="370"/>
      <c r="EJL22" s="384" t="s">
        <v>2417</v>
      </c>
      <c r="EJM22" s="384" t="s">
        <v>3101</v>
      </c>
      <c r="EJN22" s="384" t="s">
        <v>3102</v>
      </c>
      <c r="EJO22" s="370"/>
      <c r="EJP22" s="384" t="s">
        <v>2417</v>
      </c>
      <c r="EJQ22" s="384" t="s">
        <v>3101</v>
      </c>
      <c r="EJR22" s="384" t="s">
        <v>3102</v>
      </c>
      <c r="EJS22" s="370"/>
      <c r="EJT22" s="384" t="s">
        <v>2417</v>
      </c>
      <c r="EJU22" s="384" t="s">
        <v>3101</v>
      </c>
      <c r="EJV22" s="384" t="s">
        <v>3102</v>
      </c>
      <c r="EJW22" s="370"/>
      <c r="EJX22" s="384" t="s">
        <v>2417</v>
      </c>
      <c r="EJY22" s="384" t="s">
        <v>3101</v>
      </c>
      <c r="EJZ22" s="384" t="s">
        <v>3102</v>
      </c>
      <c r="EKA22" s="370"/>
      <c r="EKB22" s="384" t="s">
        <v>2417</v>
      </c>
      <c r="EKC22" s="384" t="s">
        <v>3101</v>
      </c>
      <c r="EKD22" s="384" t="s">
        <v>3102</v>
      </c>
      <c r="EKE22" s="370"/>
      <c r="EKF22" s="384" t="s">
        <v>2417</v>
      </c>
      <c r="EKG22" s="384" t="s">
        <v>3101</v>
      </c>
      <c r="EKH22" s="384" t="s">
        <v>3102</v>
      </c>
      <c r="EKI22" s="370"/>
      <c r="EKJ22" s="384" t="s">
        <v>2417</v>
      </c>
      <c r="EKK22" s="384" t="s">
        <v>3101</v>
      </c>
      <c r="EKL22" s="384" t="s">
        <v>3102</v>
      </c>
      <c r="EKM22" s="370"/>
      <c r="EKN22" s="384" t="s">
        <v>2417</v>
      </c>
      <c r="EKO22" s="384" t="s">
        <v>3101</v>
      </c>
      <c r="EKP22" s="384" t="s">
        <v>3102</v>
      </c>
      <c r="EKQ22" s="370"/>
      <c r="EKR22" s="384" t="s">
        <v>2417</v>
      </c>
      <c r="EKS22" s="384" t="s">
        <v>3101</v>
      </c>
      <c r="EKT22" s="384" t="s">
        <v>3102</v>
      </c>
      <c r="EKU22" s="370"/>
      <c r="EKV22" s="384" t="s">
        <v>2417</v>
      </c>
      <c r="EKW22" s="384" t="s">
        <v>3101</v>
      </c>
      <c r="EKX22" s="384" t="s">
        <v>3102</v>
      </c>
      <c r="EKY22" s="370"/>
      <c r="EKZ22" s="384" t="s">
        <v>2417</v>
      </c>
      <c r="ELA22" s="384" t="s">
        <v>3101</v>
      </c>
      <c r="ELB22" s="384" t="s">
        <v>3102</v>
      </c>
      <c r="ELC22" s="370"/>
      <c r="ELD22" s="384" t="s">
        <v>2417</v>
      </c>
      <c r="ELE22" s="384" t="s">
        <v>3101</v>
      </c>
      <c r="ELF22" s="384" t="s">
        <v>3102</v>
      </c>
      <c r="ELG22" s="370"/>
      <c r="ELH22" s="384" t="s">
        <v>2417</v>
      </c>
      <c r="ELI22" s="384" t="s">
        <v>3101</v>
      </c>
      <c r="ELJ22" s="384" t="s">
        <v>3102</v>
      </c>
      <c r="ELK22" s="370"/>
      <c r="ELL22" s="384" t="s">
        <v>2417</v>
      </c>
      <c r="ELM22" s="384" t="s">
        <v>3101</v>
      </c>
      <c r="ELN22" s="384" t="s">
        <v>3102</v>
      </c>
      <c r="ELO22" s="370"/>
      <c r="ELP22" s="384" t="s">
        <v>2417</v>
      </c>
      <c r="ELQ22" s="384" t="s">
        <v>3101</v>
      </c>
      <c r="ELR22" s="384" t="s">
        <v>3102</v>
      </c>
      <c r="ELS22" s="370"/>
      <c r="ELT22" s="384" t="s">
        <v>2417</v>
      </c>
      <c r="ELU22" s="384" t="s">
        <v>3101</v>
      </c>
      <c r="ELV22" s="384" t="s">
        <v>3102</v>
      </c>
      <c r="ELW22" s="370"/>
      <c r="ELX22" s="384" t="s">
        <v>2417</v>
      </c>
      <c r="ELY22" s="384" t="s">
        <v>3101</v>
      </c>
      <c r="ELZ22" s="384" t="s">
        <v>3102</v>
      </c>
      <c r="EMA22" s="370"/>
      <c r="EMB22" s="384" t="s">
        <v>2417</v>
      </c>
      <c r="EMC22" s="384" t="s">
        <v>3101</v>
      </c>
      <c r="EMD22" s="384" t="s">
        <v>3102</v>
      </c>
      <c r="EME22" s="370"/>
      <c r="EMF22" s="384" t="s">
        <v>2417</v>
      </c>
      <c r="EMG22" s="384" t="s">
        <v>3101</v>
      </c>
      <c r="EMH22" s="384" t="s">
        <v>3102</v>
      </c>
      <c r="EMI22" s="370"/>
      <c r="EMJ22" s="384" t="s">
        <v>2417</v>
      </c>
      <c r="EMK22" s="384" t="s">
        <v>3101</v>
      </c>
      <c r="EML22" s="384" t="s">
        <v>3102</v>
      </c>
      <c r="EMM22" s="370"/>
      <c r="EMN22" s="384" t="s">
        <v>2417</v>
      </c>
      <c r="EMO22" s="384" t="s">
        <v>3101</v>
      </c>
      <c r="EMP22" s="384" t="s">
        <v>3102</v>
      </c>
      <c r="EMQ22" s="370"/>
      <c r="EMR22" s="384" t="s">
        <v>2417</v>
      </c>
      <c r="EMS22" s="384" t="s">
        <v>3101</v>
      </c>
      <c r="EMT22" s="384" t="s">
        <v>3102</v>
      </c>
      <c r="EMU22" s="370"/>
      <c r="EMV22" s="384" t="s">
        <v>2417</v>
      </c>
      <c r="EMW22" s="384" t="s">
        <v>3101</v>
      </c>
      <c r="EMX22" s="384" t="s">
        <v>3102</v>
      </c>
      <c r="EMY22" s="370"/>
      <c r="EMZ22" s="384" t="s">
        <v>2417</v>
      </c>
      <c r="ENA22" s="384" t="s">
        <v>3101</v>
      </c>
      <c r="ENB22" s="384" t="s">
        <v>3102</v>
      </c>
      <c r="ENC22" s="370"/>
      <c r="END22" s="384" t="s">
        <v>2417</v>
      </c>
      <c r="ENE22" s="384" t="s">
        <v>3101</v>
      </c>
      <c r="ENF22" s="384" t="s">
        <v>3102</v>
      </c>
      <c r="ENG22" s="370"/>
      <c r="ENH22" s="384" t="s">
        <v>2417</v>
      </c>
      <c r="ENI22" s="384" t="s">
        <v>3101</v>
      </c>
      <c r="ENJ22" s="384" t="s">
        <v>3102</v>
      </c>
      <c r="ENK22" s="370"/>
      <c r="ENL22" s="384" t="s">
        <v>2417</v>
      </c>
      <c r="ENM22" s="384" t="s">
        <v>3101</v>
      </c>
      <c r="ENN22" s="384" t="s">
        <v>3102</v>
      </c>
      <c r="ENO22" s="370"/>
      <c r="ENP22" s="384" t="s">
        <v>2417</v>
      </c>
      <c r="ENQ22" s="384" t="s">
        <v>3101</v>
      </c>
      <c r="ENR22" s="384" t="s">
        <v>3102</v>
      </c>
      <c r="ENS22" s="370"/>
      <c r="ENT22" s="384" t="s">
        <v>2417</v>
      </c>
      <c r="ENU22" s="384" t="s">
        <v>3101</v>
      </c>
      <c r="ENV22" s="384" t="s">
        <v>3102</v>
      </c>
      <c r="ENW22" s="370"/>
      <c r="ENX22" s="384" t="s">
        <v>2417</v>
      </c>
      <c r="ENY22" s="384" t="s">
        <v>3101</v>
      </c>
      <c r="ENZ22" s="384" t="s">
        <v>3102</v>
      </c>
      <c r="EOA22" s="370"/>
      <c r="EOB22" s="384" t="s">
        <v>2417</v>
      </c>
      <c r="EOC22" s="384" t="s">
        <v>3101</v>
      </c>
      <c r="EOD22" s="384" t="s">
        <v>3102</v>
      </c>
      <c r="EOE22" s="370"/>
      <c r="EOF22" s="384" t="s">
        <v>2417</v>
      </c>
      <c r="EOG22" s="384" t="s">
        <v>3101</v>
      </c>
      <c r="EOH22" s="384" t="s">
        <v>3102</v>
      </c>
      <c r="EOI22" s="370"/>
      <c r="EOJ22" s="384" t="s">
        <v>2417</v>
      </c>
      <c r="EOK22" s="384" t="s">
        <v>3101</v>
      </c>
      <c r="EOL22" s="384" t="s">
        <v>3102</v>
      </c>
      <c r="EOM22" s="370"/>
      <c r="EON22" s="384" t="s">
        <v>2417</v>
      </c>
      <c r="EOO22" s="384" t="s">
        <v>3101</v>
      </c>
      <c r="EOP22" s="384" t="s">
        <v>3102</v>
      </c>
      <c r="EOQ22" s="370"/>
      <c r="EOR22" s="384" t="s">
        <v>2417</v>
      </c>
      <c r="EOS22" s="384" t="s">
        <v>3101</v>
      </c>
      <c r="EOT22" s="384" t="s">
        <v>3102</v>
      </c>
      <c r="EOU22" s="370"/>
      <c r="EOV22" s="384" t="s">
        <v>2417</v>
      </c>
      <c r="EOW22" s="384" t="s">
        <v>3101</v>
      </c>
      <c r="EOX22" s="384" t="s">
        <v>3102</v>
      </c>
      <c r="EOY22" s="370"/>
      <c r="EOZ22" s="384" t="s">
        <v>2417</v>
      </c>
      <c r="EPA22" s="384" t="s">
        <v>3101</v>
      </c>
      <c r="EPB22" s="384" t="s">
        <v>3102</v>
      </c>
      <c r="EPC22" s="370"/>
      <c r="EPD22" s="384" t="s">
        <v>2417</v>
      </c>
      <c r="EPE22" s="384" t="s">
        <v>3101</v>
      </c>
      <c r="EPF22" s="384" t="s">
        <v>3102</v>
      </c>
      <c r="EPG22" s="370"/>
      <c r="EPH22" s="384" t="s">
        <v>2417</v>
      </c>
      <c r="EPI22" s="384" t="s">
        <v>3101</v>
      </c>
      <c r="EPJ22" s="384" t="s">
        <v>3102</v>
      </c>
      <c r="EPK22" s="370"/>
      <c r="EPL22" s="384" t="s">
        <v>2417</v>
      </c>
      <c r="EPM22" s="384" t="s">
        <v>3101</v>
      </c>
      <c r="EPN22" s="384" t="s">
        <v>3102</v>
      </c>
      <c r="EPO22" s="370"/>
      <c r="EPP22" s="384" t="s">
        <v>2417</v>
      </c>
      <c r="EPQ22" s="384" t="s">
        <v>3101</v>
      </c>
      <c r="EPR22" s="384" t="s">
        <v>3102</v>
      </c>
      <c r="EPS22" s="370"/>
      <c r="EPT22" s="384" t="s">
        <v>2417</v>
      </c>
      <c r="EPU22" s="384" t="s">
        <v>3101</v>
      </c>
      <c r="EPV22" s="384" t="s">
        <v>3102</v>
      </c>
      <c r="EPW22" s="370"/>
      <c r="EPX22" s="384" t="s">
        <v>2417</v>
      </c>
      <c r="EPY22" s="384" t="s">
        <v>3101</v>
      </c>
      <c r="EPZ22" s="384" t="s">
        <v>3102</v>
      </c>
      <c r="EQA22" s="370"/>
      <c r="EQB22" s="384" t="s">
        <v>2417</v>
      </c>
      <c r="EQC22" s="384" t="s">
        <v>3101</v>
      </c>
      <c r="EQD22" s="384" t="s">
        <v>3102</v>
      </c>
      <c r="EQE22" s="370"/>
      <c r="EQF22" s="384" t="s">
        <v>2417</v>
      </c>
      <c r="EQG22" s="384" t="s">
        <v>3101</v>
      </c>
      <c r="EQH22" s="384" t="s">
        <v>3102</v>
      </c>
      <c r="EQI22" s="370"/>
      <c r="EQJ22" s="384" t="s">
        <v>2417</v>
      </c>
      <c r="EQK22" s="384" t="s">
        <v>3101</v>
      </c>
      <c r="EQL22" s="384" t="s">
        <v>3102</v>
      </c>
      <c r="EQM22" s="370"/>
      <c r="EQN22" s="384" t="s">
        <v>2417</v>
      </c>
      <c r="EQO22" s="384" t="s">
        <v>3101</v>
      </c>
      <c r="EQP22" s="384" t="s">
        <v>3102</v>
      </c>
      <c r="EQQ22" s="370"/>
      <c r="EQR22" s="384" t="s">
        <v>2417</v>
      </c>
      <c r="EQS22" s="384" t="s">
        <v>3101</v>
      </c>
      <c r="EQT22" s="384" t="s">
        <v>3102</v>
      </c>
      <c r="EQU22" s="370"/>
      <c r="EQV22" s="384" t="s">
        <v>2417</v>
      </c>
      <c r="EQW22" s="384" t="s">
        <v>3101</v>
      </c>
      <c r="EQX22" s="384" t="s">
        <v>3102</v>
      </c>
      <c r="EQY22" s="370"/>
      <c r="EQZ22" s="384" t="s">
        <v>2417</v>
      </c>
      <c r="ERA22" s="384" t="s">
        <v>3101</v>
      </c>
      <c r="ERB22" s="384" t="s">
        <v>3102</v>
      </c>
      <c r="ERC22" s="370"/>
      <c r="ERD22" s="384" t="s">
        <v>2417</v>
      </c>
      <c r="ERE22" s="384" t="s">
        <v>3101</v>
      </c>
      <c r="ERF22" s="384" t="s">
        <v>3102</v>
      </c>
      <c r="ERG22" s="370"/>
      <c r="ERH22" s="384" t="s">
        <v>2417</v>
      </c>
      <c r="ERI22" s="384" t="s">
        <v>3101</v>
      </c>
      <c r="ERJ22" s="384" t="s">
        <v>3102</v>
      </c>
      <c r="ERK22" s="370"/>
      <c r="ERL22" s="384" t="s">
        <v>2417</v>
      </c>
      <c r="ERM22" s="384" t="s">
        <v>3101</v>
      </c>
      <c r="ERN22" s="384" t="s">
        <v>3102</v>
      </c>
      <c r="ERO22" s="370"/>
      <c r="ERP22" s="384" t="s">
        <v>2417</v>
      </c>
      <c r="ERQ22" s="384" t="s">
        <v>3101</v>
      </c>
      <c r="ERR22" s="384" t="s">
        <v>3102</v>
      </c>
      <c r="ERS22" s="370"/>
      <c r="ERT22" s="384" t="s">
        <v>2417</v>
      </c>
      <c r="ERU22" s="384" t="s">
        <v>3101</v>
      </c>
      <c r="ERV22" s="384" t="s">
        <v>3102</v>
      </c>
      <c r="ERW22" s="370"/>
      <c r="ERX22" s="384" t="s">
        <v>2417</v>
      </c>
      <c r="ERY22" s="384" t="s">
        <v>3101</v>
      </c>
      <c r="ERZ22" s="384" t="s">
        <v>3102</v>
      </c>
      <c r="ESA22" s="370"/>
      <c r="ESB22" s="384" t="s">
        <v>2417</v>
      </c>
      <c r="ESC22" s="384" t="s">
        <v>3101</v>
      </c>
      <c r="ESD22" s="384" t="s">
        <v>3102</v>
      </c>
      <c r="ESE22" s="370"/>
      <c r="ESF22" s="384" t="s">
        <v>2417</v>
      </c>
      <c r="ESG22" s="384" t="s">
        <v>3101</v>
      </c>
      <c r="ESH22" s="384" t="s">
        <v>3102</v>
      </c>
      <c r="ESI22" s="370"/>
      <c r="ESJ22" s="384" t="s">
        <v>2417</v>
      </c>
      <c r="ESK22" s="384" t="s">
        <v>3101</v>
      </c>
      <c r="ESL22" s="384" t="s">
        <v>3102</v>
      </c>
      <c r="ESM22" s="370"/>
      <c r="ESN22" s="384" t="s">
        <v>2417</v>
      </c>
      <c r="ESO22" s="384" t="s">
        <v>3101</v>
      </c>
      <c r="ESP22" s="384" t="s">
        <v>3102</v>
      </c>
      <c r="ESQ22" s="370"/>
      <c r="ESR22" s="384" t="s">
        <v>2417</v>
      </c>
      <c r="ESS22" s="384" t="s">
        <v>3101</v>
      </c>
      <c r="EST22" s="384" t="s">
        <v>3102</v>
      </c>
      <c r="ESU22" s="370"/>
      <c r="ESV22" s="384" t="s">
        <v>2417</v>
      </c>
      <c r="ESW22" s="384" t="s">
        <v>3101</v>
      </c>
      <c r="ESX22" s="384" t="s">
        <v>3102</v>
      </c>
      <c r="ESY22" s="370"/>
      <c r="ESZ22" s="384" t="s">
        <v>2417</v>
      </c>
      <c r="ETA22" s="384" t="s">
        <v>3101</v>
      </c>
      <c r="ETB22" s="384" t="s">
        <v>3102</v>
      </c>
      <c r="ETC22" s="370"/>
      <c r="ETD22" s="384" t="s">
        <v>2417</v>
      </c>
      <c r="ETE22" s="384" t="s">
        <v>3101</v>
      </c>
      <c r="ETF22" s="384" t="s">
        <v>3102</v>
      </c>
      <c r="ETG22" s="370"/>
      <c r="ETH22" s="384" t="s">
        <v>2417</v>
      </c>
      <c r="ETI22" s="384" t="s">
        <v>3101</v>
      </c>
      <c r="ETJ22" s="384" t="s">
        <v>3102</v>
      </c>
      <c r="ETK22" s="370"/>
      <c r="ETL22" s="384" t="s">
        <v>2417</v>
      </c>
      <c r="ETM22" s="384" t="s">
        <v>3101</v>
      </c>
      <c r="ETN22" s="384" t="s">
        <v>3102</v>
      </c>
      <c r="ETO22" s="370"/>
      <c r="ETP22" s="384" t="s">
        <v>2417</v>
      </c>
      <c r="ETQ22" s="384" t="s">
        <v>3101</v>
      </c>
      <c r="ETR22" s="384" t="s">
        <v>3102</v>
      </c>
      <c r="ETS22" s="370"/>
      <c r="ETT22" s="384" t="s">
        <v>2417</v>
      </c>
      <c r="ETU22" s="384" t="s">
        <v>3101</v>
      </c>
      <c r="ETV22" s="384" t="s">
        <v>3102</v>
      </c>
      <c r="ETW22" s="370"/>
      <c r="ETX22" s="384" t="s">
        <v>2417</v>
      </c>
      <c r="ETY22" s="384" t="s">
        <v>3101</v>
      </c>
      <c r="ETZ22" s="384" t="s">
        <v>3102</v>
      </c>
      <c r="EUA22" s="370"/>
      <c r="EUB22" s="384" t="s">
        <v>2417</v>
      </c>
      <c r="EUC22" s="384" t="s">
        <v>3101</v>
      </c>
      <c r="EUD22" s="384" t="s">
        <v>3102</v>
      </c>
      <c r="EUE22" s="370"/>
      <c r="EUF22" s="384" t="s">
        <v>2417</v>
      </c>
      <c r="EUG22" s="384" t="s">
        <v>3101</v>
      </c>
      <c r="EUH22" s="384" t="s">
        <v>3102</v>
      </c>
      <c r="EUI22" s="370"/>
      <c r="EUJ22" s="384" t="s">
        <v>2417</v>
      </c>
      <c r="EUK22" s="384" t="s">
        <v>3101</v>
      </c>
      <c r="EUL22" s="384" t="s">
        <v>3102</v>
      </c>
      <c r="EUM22" s="370"/>
      <c r="EUN22" s="384" t="s">
        <v>2417</v>
      </c>
      <c r="EUO22" s="384" t="s">
        <v>3101</v>
      </c>
      <c r="EUP22" s="384" t="s">
        <v>3102</v>
      </c>
      <c r="EUQ22" s="370"/>
      <c r="EUR22" s="384" t="s">
        <v>2417</v>
      </c>
      <c r="EUS22" s="384" t="s">
        <v>3101</v>
      </c>
      <c r="EUT22" s="384" t="s">
        <v>3102</v>
      </c>
      <c r="EUU22" s="370"/>
      <c r="EUV22" s="384" t="s">
        <v>2417</v>
      </c>
      <c r="EUW22" s="384" t="s">
        <v>3101</v>
      </c>
      <c r="EUX22" s="384" t="s">
        <v>3102</v>
      </c>
      <c r="EUY22" s="370"/>
      <c r="EUZ22" s="384" t="s">
        <v>2417</v>
      </c>
      <c r="EVA22" s="384" t="s">
        <v>3101</v>
      </c>
      <c r="EVB22" s="384" t="s">
        <v>3102</v>
      </c>
      <c r="EVC22" s="370"/>
      <c r="EVD22" s="384" t="s">
        <v>2417</v>
      </c>
      <c r="EVE22" s="384" t="s">
        <v>3101</v>
      </c>
      <c r="EVF22" s="384" t="s">
        <v>3102</v>
      </c>
      <c r="EVG22" s="370"/>
      <c r="EVH22" s="384" t="s">
        <v>2417</v>
      </c>
      <c r="EVI22" s="384" t="s">
        <v>3101</v>
      </c>
      <c r="EVJ22" s="384" t="s">
        <v>3102</v>
      </c>
      <c r="EVK22" s="370"/>
      <c r="EVL22" s="384" t="s">
        <v>2417</v>
      </c>
      <c r="EVM22" s="384" t="s">
        <v>3101</v>
      </c>
      <c r="EVN22" s="384" t="s">
        <v>3102</v>
      </c>
      <c r="EVO22" s="370"/>
      <c r="EVP22" s="384" t="s">
        <v>2417</v>
      </c>
      <c r="EVQ22" s="384" t="s">
        <v>3101</v>
      </c>
      <c r="EVR22" s="384" t="s">
        <v>3102</v>
      </c>
      <c r="EVS22" s="370"/>
      <c r="EVT22" s="384" t="s">
        <v>2417</v>
      </c>
      <c r="EVU22" s="384" t="s">
        <v>3101</v>
      </c>
      <c r="EVV22" s="384" t="s">
        <v>3102</v>
      </c>
      <c r="EVW22" s="370"/>
      <c r="EVX22" s="384" t="s">
        <v>2417</v>
      </c>
      <c r="EVY22" s="384" t="s">
        <v>3101</v>
      </c>
      <c r="EVZ22" s="384" t="s">
        <v>3102</v>
      </c>
      <c r="EWA22" s="370"/>
      <c r="EWB22" s="384" t="s">
        <v>2417</v>
      </c>
      <c r="EWC22" s="384" t="s">
        <v>3101</v>
      </c>
      <c r="EWD22" s="384" t="s">
        <v>3102</v>
      </c>
      <c r="EWE22" s="370"/>
      <c r="EWF22" s="384" t="s">
        <v>2417</v>
      </c>
      <c r="EWG22" s="384" t="s">
        <v>3101</v>
      </c>
      <c r="EWH22" s="384" t="s">
        <v>3102</v>
      </c>
      <c r="EWI22" s="370"/>
      <c r="EWJ22" s="384" t="s">
        <v>2417</v>
      </c>
      <c r="EWK22" s="384" t="s">
        <v>3101</v>
      </c>
      <c r="EWL22" s="384" t="s">
        <v>3102</v>
      </c>
      <c r="EWM22" s="370"/>
      <c r="EWN22" s="384" t="s">
        <v>2417</v>
      </c>
      <c r="EWO22" s="384" t="s">
        <v>3101</v>
      </c>
      <c r="EWP22" s="384" t="s">
        <v>3102</v>
      </c>
      <c r="EWQ22" s="370"/>
      <c r="EWR22" s="384" t="s">
        <v>2417</v>
      </c>
      <c r="EWS22" s="384" t="s">
        <v>3101</v>
      </c>
      <c r="EWT22" s="384" t="s">
        <v>3102</v>
      </c>
      <c r="EWU22" s="370"/>
      <c r="EWV22" s="384" t="s">
        <v>2417</v>
      </c>
      <c r="EWW22" s="384" t="s">
        <v>3101</v>
      </c>
      <c r="EWX22" s="384" t="s">
        <v>3102</v>
      </c>
      <c r="EWY22" s="370"/>
      <c r="EWZ22" s="384" t="s">
        <v>2417</v>
      </c>
      <c r="EXA22" s="384" t="s">
        <v>3101</v>
      </c>
      <c r="EXB22" s="384" t="s">
        <v>3102</v>
      </c>
      <c r="EXC22" s="370"/>
      <c r="EXD22" s="384" t="s">
        <v>2417</v>
      </c>
      <c r="EXE22" s="384" t="s">
        <v>3101</v>
      </c>
      <c r="EXF22" s="384" t="s">
        <v>3102</v>
      </c>
      <c r="EXG22" s="370"/>
      <c r="EXH22" s="384" t="s">
        <v>2417</v>
      </c>
      <c r="EXI22" s="384" t="s">
        <v>3101</v>
      </c>
      <c r="EXJ22" s="384" t="s">
        <v>3102</v>
      </c>
      <c r="EXK22" s="370"/>
      <c r="EXL22" s="384" t="s">
        <v>2417</v>
      </c>
      <c r="EXM22" s="384" t="s">
        <v>3101</v>
      </c>
      <c r="EXN22" s="384" t="s">
        <v>3102</v>
      </c>
      <c r="EXO22" s="370"/>
      <c r="EXP22" s="384" t="s">
        <v>2417</v>
      </c>
      <c r="EXQ22" s="384" t="s">
        <v>3101</v>
      </c>
      <c r="EXR22" s="384" t="s">
        <v>3102</v>
      </c>
      <c r="EXS22" s="370"/>
      <c r="EXT22" s="384" t="s">
        <v>2417</v>
      </c>
      <c r="EXU22" s="384" t="s">
        <v>3101</v>
      </c>
      <c r="EXV22" s="384" t="s">
        <v>3102</v>
      </c>
      <c r="EXW22" s="370"/>
      <c r="EXX22" s="384" t="s">
        <v>2417</v>
      </c>
      <c r="EXY22" s="384" t="s">
        <v>3101</v>
      </c>
      <c r="EXZ22" s="384" t="s">
        <v>3102</v>
      </c>
      <c r="EYA22" s="370"/>
      <c r="EYB22" s="384" t="s">
        <v>2417</v>
      </c>
      <c r="EYC22" s="384" t="s">
        <v>3101</v>
      </c>
      <c r="EYD22" s="384" t="s">
        <v>3102</v>
      </c>
      <c r="EYE22" s="370"/>
      <c r="EYF22" s="384" t="s">
        <v>2417</v>
      </c>
      <c r="EYG22" s="384" t="s">
        <v>3101</v>
      </c>
      <c r="EYH22" s="384" t="s">
        <v>3102</v>
      </c>
      <c r="EYI22" s="370"/>
      <c r="EYJ22" s="384" t="s">
        <v>2417</v>
      </c>
      <c r="EYK22" s="384" t="s">
        <v>3101</v>
      </c>
      <c r="EYL22" s="384" t="s">
        <v>3102</v>
      </c>
      <c r="EYM22" s="370"/>
      <c r="EYN22" s="384" t="s">
        <v>2417</v>
      </c>
      <c r="EYO22" s="384" t="s">
        <v>3101</v>
      </c>
      <c r="EYP22" s="384" t="s">
        <v>3102</v>
      </c>
      <c r="EYQ22" s="370"/>
      <c r="EYR22" s="384" t="s">
        <v>2417</v>
      </c>
      <c r="EYS22" s="384" t="s">
        <v>3101</v>
      </c>
      <c r="EYT22" s="384" t="s">
        <v>3102</v>
      </c>
      <c r="EYU22" s="370"/>
      <c r="EYV22" s="384" t="s">
        <v>2417</v>
      </c>
      <c r="EYW22" s="384" t="s">
        <v>3101</v>
      </c>
      <c r="EYX22" s="384" t="s">
        <v>3102</v>
      </c>
      <c r="EYY22" s="370"/>
      <c r="EYZ22" s="384" t="s">
        <v>2417</v>
      </c>
      <c r="EZA22" s="384" t="s">
        <v>3101</v>
      </c>
      <c r="EZB22" s="384" t="s">
        <v>3102</v>
      </c>
      <c r="EZC22" s="370"/>
      <c r="EZD22" s="384" t="s">
        <v>2417</v>
      </c>
      <c r="EZE22" s="384" t="s">
        <v>3101</v>
      </c>
      <c r="EZF22" s="384" t="s">
        <v>3102</v>
      </c>
      <c r="EZG22" s="370"/>
      <c r="EZH22" s="384" t="s">
        <v>2417</v>
      </c>
      <c r="EZI22" s="384" t="s">
        <v>3101</v>
      </c>
      <c r="EZJ22" s="384" t="s">
        <v>3102</v>
      </c>
      <c r="EZK22" s="370"/>
      <c r="EZL22" s="384" t="s">
        <v>2417</v>
      </c>
      <c r="EZM22" s="384" t="s">
        <v>3101</v>
      </c>
      <c r="EZN22" s="384" t="s">
        <v>3102</v>
      </c>
      <c r="EZO22" s="370"/>
      <c r="EZP22" s="384" t="s">
        <v>2417</v>
      </c>
      <c r="EZQ22" s="384" t="s">
        <v>3101</v>
      </c>
      <c r="EZR22" s="384" t="s">
        <v>3102</v>
      </c>
      <c r="EZS22" s="370"/>
      <c r="EZT22" s="384" t="s">
        <v>2417</v>
      </c>
      <c r="EZU22" s="384" t="s">
        <v>3101</v>
      </c>
      <c r="EZV22" s="384" t="s">
        <v>3102</v>
      </c>
      <c r="EZW22" s="370"/>
      <c r="EZX22" s="384" t="s">
        <v>2417</v>
      </c>
      <c r="EZY22" s="384" t="s">
        <v>3101</v>
      </c>
      <c r="EZZ22" s="384" t="s">
        <v>3102</v>
      </c>
      <c r="FAA22" s="370"/>
      <c r="FAB22" s="384" t="s">
        <v>2417</v>
      </c>
      <c r="FAC22" s="384" t="s">
        <v>3101</v>
      </c>
      <c r="FAD22" s="384" t="s">
        <v>3102</v>
      </c>
      <c r="FAE22" s="370"/>
      <c r="FAF22" s="384" t="s">
        <v>2417</v>
      </c>
      <c r="FAG22" s="384" t="s">
        <v>3101</v>
      </c>
      <c r="FAH22" s="384" t="s">
        <v>3102</v>
      </c>
      <c r="FAI22" s="370"/>
      <c r="FAJ22" s="384" t="s">
        <v>2417</v>
      </c>
      <c r="FAK22" s="384" t="s">
        <v>3101</v>
      </c>
      <c r="FAL22" s="384" t="s">
        <v>3102</v>
      </c>
      <c r="FAM22" s="370"/>
      <c r="FAN22" s="384" t="s">
        <v>2417</v>
      </c>
      <c r="FAO22" s="384" t="s">
        <v>3101</v>
      </c>
      <c r="FAP22" s="384" t="s">
        <v>3102</v>
      </c>
      <c r="FAQ22" s="370"/>
      <c r="FAR22" s="384" t="s">
        <v>2417</v>
      </c>
      <c r="FAS22" s="384" t="s">
        <v>3101</v>
      </c>
      <c r="FAT22" s="384" t="s">
        <v>3102</v>
      </c>
      <c r="FAU22" s="370"/>
      <c r="FAV22" s="384" t="s">
        <v>2417</v>
      </c>
      <c r="FAW22" s="384" t="s">
        <v>3101</v>
      </c>
      <c r="FAX22" s="384" t="s">
        <v>3102</v>
      </c>
      <c r="FAY22" s="370"/>
      <c r="FAZ22" s="384" t="s">
        <v>2417</v>
      </c>
      <c r="FBA22" s="384" t="s">
        <v>3101</v>
      </c>
      <c r="FBB22" s="384" t="s">
        <v>3102</v>
      </c>
      <c r="FBC22" s="370"/>
      <c r="FBD22" s="384" t="s">
        <v>2417</v>
      </c>
      <c r="FBE22" s="384" t="s">
        <v>3101</v>
      </c>
      <c r="FBF22" s="384" t="s">
        <v>3102</v>
      </c>
      <c r="FBG22" s="370"/>
      <c r="FBH22" s="384" t="s">
        <v>2417</v>
      </c>
      <c r="FBI22" s="384" t="s">
        <v>3101</v>
      </c>
      <c r="FBJ22" s="384" t="s">
        <v>3102</v>
      </c>
      <c r="FBK22" s="370"/>
      <c r="FBL22" s="384" t="s">
        <v>2417</v>
      </c>
      <c r="FBM22" s="384" t="s">
        <v>3101</v>
      </c>
      <c r="FBN22" s="384" t="s">
        <v>3102</v>
      </c>
      <c r="FBO22" s="370"/>
      <c r="FBP22" s="384" t="s">
        <v>2417</v>
      </c>
      <c r="FBQ22" s="384" t="s">
        <v>3101</v>
      </c>
      <c r="FBR22" s="384" t="s">
        <v>3102</v>
      </c>
      <c r="FBS22" s="370"/>
      <c r="FBT22" s="384" t="s">
        <v>2417</v>
      </c>
      <c r="FBU22" s="384" t="s">
        <v>3101</v>
      </c>
      <c r="FBV22" s="384" t="s">
        <v>3102</v>
      </c>
      <c r="FBW22" s="370"/>
      <c r="FBX22" s="384" t="s">
        <v>2417</v>
      </c>
      <c r="FBY22" s="384" t="s">
        <v>3101</v>
      </c>
      <c r="FBZ22" s="384" t="s">
        <v>3102</v>
      </c>
      <c r="FCA22" s="370"/>
      <c r="FCB22" s="384" t="s">
        <v>2417</v>
      </c>
      <c r="FCC22" s="384" t="s">
        <v>3101</v>
      </c>
      <c r="FCD22" s="384" t="s">
        <v>3102</v>
      </c>
      <c r="FCE22" s="370"/>
      <c r="FCF22" s="384" t="s">
        <v>2417</v>
      </c>
      <c r="FCG22" s="384" t="s">
        <v>3101</v>
      </c>
      <c r="FCH22" s="384" t="s">
        <v>3102</v>
      </c>
      <c r="FCI22" s="370"/>
      <c r="FCJ22" s="384" t="s">
        <v>2417</v>
      </c>
      <c r="FCK22" s="384" t="s">
        <v>3101</v>
      </c>
      <c r="FCL22" s="384" t="s">
        <v>3102</v>
      </c>
      <c r="FCM22" s="370"/>
      <c r="FCN22" s="384" t="s">
        <v>2417</v>
      </c>
      <c r="FCO22" s="384" t="s">
        <v>3101</v>
      </c>
      <c r="FCP22" s="384" t="s">
        <v>3102</v>
      </c>
      <c r="FCQ22" s="370"/>
      <c r="FCR22" s="384" t="s">
        <v>2417</v>
      </c>
      <c r="FCS22" s="384" t="s">
        <v>3101</v>
      </c>
      <c r="FCT22" s="384" t="s">
        <v>3102</v>
      </c>
      <c r="FCU22" s="370"/>
      <c r="FCV22" s="384" t="s">
        <v>2417</v>
      </c>
      <c r="FCW22" s="384" t="s">
        <v>3101</v>
      </c>
      <c r="FCX22" s="384" t="s">
        <v>3102</v>
      </c>
      <c r="FCY22" s="370"/>
      <c r="FCZ22" s="384" t="s">
        <v>2417</v>
      </c>
      <c r="FDA22" s="384" t="s">
        <v>3101</v>
      </c>
      <c r="FDB22" s="384" t="s">
        <v>3102</v>
      </c>
      <c r="FDC22" s="370"/>
      <c r="FDD22" s="384" t="s">
        <v>2417</v>
      </c>
      <c r="FDE22" s="384" t="s">
        <v>3101</v>
      </c>
      <c r="FDF22" s="384" t="s">
        <v>3102</v>
      </c>
      <c r="FDG22" s="370"/>
      <c r="FDH22" s="384" t="s">
        <v>2417</v>
      </c>
      <c r="FDI22" s="384" t="s">
        <v>3101</v>
      </c>
      <c r="FDJ22" s="384" t="s">
        <v>3102</v>
      </c>
      <c r="FDK22" s="370"/>
      <c r="FDL22" s="384" t="s">
        <v>2417</v>
      </c>
      <c r="FDM22" s="384" t="s">
        <v>3101</v>
      </c>
      <c r="FDN22" s="384" t="s">
        <v>3102</v>
      </c>
      <c r="FDO22" s="370"/>
      <c r="FDP22" s="384" t="s">
        <v>2417</v>
      </c>
      <c r="FDQ22" s="384" t="s">
        <v>3101</v>
      </c>
      <c r="FDR22" s="384" t="s">
        <v>3102</v>
      </c>
      <c r="FDS22" s="370"/>
      <c r="FDT22" s="384" t="s">
        <v>2417</v>
      </c>
      <c r="FDU22" s="384" t="s">
        <v>3101</v>
      </c>
      <c r="FDV22" s="384" t="s">
        <v>3102</v>
      </c>
      <c r="FDW22" s="370"/>
      <c r="FDX22" s="384" t="s">
        <v>2417</v>
      </c>
      <c r="FDY22" s="384" t="s">
        <v>3101</v>
      </c>
      <c r="FDZ22" s="384" t="s">
        <v>3102</v>
      </c>
      <c r="FEA22" s="370"/>
      <c r="FEB22" s="384" t="s">
        <v>2417</v>
      </c>
      <c r="FEC22" s="384" t="s">
        <v>3101</v>
      </c>
      <c r="FED22" s="384" t="s">
        <v>3102</v>
      </c>
      <c r="FEE22" s="370"/>
      <c r="FEF22" s="384" t="s">
        <v>2417</v>
      </c>
      <c r="FEG22" s="384" t="s">
        <v>3101</v>
      </c>
      <c r="FEH22" s="384" t="s">
        <v>3102</v>
      </c>
      <c r="FEI22" s="370"/>
      <c r="FEJ22" s="384" t="s">
        <v>2417</v>
      </c>
      <c r="FEK22" s="384" t="s">
        <v>3101</v>
      </c>
      <c r="FEL22" s="384" t="s">
        <v>3102</v>
      </c>
      <c r="FEM22" s="370"/>
      <c r="FEN22" s="384" t="s">
        <v>2417</v>
      </c>
      <c r="FEO22" s="384" t="s">
        <v>3101</v>
      </c>
      <c r="FEP22" s="384" t="s">
        <v>3102</v>
      </c>
      <c r="FEQ22" s="370"/>
      <c r="FER22" s="384" t="s">
        <v>2417</v>
      </c>
      <c r="FES22" s="384" t="s">
        <v>3101</v>
      </c>
      <c r="FET22" s="384" t="s">
        <v>3102</v>
      </c>
      <c r="FEU22" s="370"/>
      <c r="FEV22" s="384" t="s">
        <v>2417</v>
      </c>
      <c r="FEW22" s="384" t="s">
        <v>3101</v>
      </c>
      <c r="FEX22" s="384" t="s">
        <v>3102</v>
      </c>
      <c r="FEY22" s="370"/>
      <c r="FEZ22" s="384" t="s">
        <v>2417</v>
      </c>
      <c r="FFA22" s="384" t="s">
        <v>3101</v>
      </c>
      <c r="FFB22" s="384" t="s">
        <v>3102</v>
      </c>
      <c r="FFC22" s="370"/>
      <c r="FFD22" s="384" t="s">
        <v>2417</v>
      </c>
      <c r="FFE22" s="384" t="s">
        <v>3101</v>
      </c>
      <c r="FFF22" s="384" t="s">
        <v>3102</v>
      </c>
      <c r="FFG22" s="370"/>
      <c r="FFH22" s="384" t="s">
        <v>2417</v>
      </c>
      <c r="FFI22" s="384" t="s">
        <v>3101</v>
      </c>
      <c r="FFJ22" s="384" t="s">
        <v>3102</v>
      </c>
      <c r="FFK22" s="370"/>
      <c r="FFL22" s="384" t="s">
        <v>2417</v>
      </c>
      <c r="FFM22" s="384" t="s">
        <v>3101</v>
      </c>
      <c r="FFN22" s="384" t="s">
        <v>3102</v>
      </c>
      <c r="FFO22" s="370"/>
      <c r="FFP22" s="384" t="s">
        <v>2417</v>
      </c>
      <c r="FFQ22" s="384" t="s">
        <v>3101</v>
      </c>
      <c r="FFR22" s="384" t="s">
        <v>3102</v>
      </c>
      <c r="FFS22" s="370"/>
      <c r="FFT22" s="384" t="s">
        <v>2417</v>
      </c>
      <c r="FFU22" s="384" t="s">
        <v>3101</v>
      </c>
      <c r="FFV22" s="384" t="s">
        <v>3102</v>
      </c>
      <c r="FFW22" s="370"/>
      <c r="FFX22" s="384" t="s">
        <v>2417</v>
      </c>
      <c r="FFY22" s="384" t="s">
        <v>3101</v>
      </c>
      <c r="FFZ22" s="384" t="s">
        <v>3102</v>
      </c>
      <c r="FGA22" s="370"/>
      <c r="FGB22" s="384" t="s">
        <v>2417</v>
      </c>
      <c r="FGC22" s="384" t="s">
        <v>3101</v>
      </c>
      <c r="FGD22" s="384" t="s">
        <v>3102</v>
      </c>
      <c r="FGE22" s="370"/>
      <c r="FGF22" s="384" t="s">
        <v>2417</v>
      </c>
      <c r="FGG22" s="384" t="s">
        <v>3101</v>
      </c>
      <c r="FGH22" s="384" t="s">
        <v>3102</v>
      </c>
      <c r="FGI22" s="370"/>
      <c r="FGJ22" s="384" t="s">
        <v>2417</v>
      </c>
      <c r="FGK22" s="384" t="s">
        <v>3101</v>
      </c>
      <c r="FGL22" s="384" t="s">
        <v>3102</v>
      </c>
      <c r="FGM22" s="370"/>
      <c r="FGN22" s="384" t="s">
        <v>2417</v>
      </c>
      <c r="FGO22" s="384" t="s">
        <v>3101</v>
      </c>
      <c r="FGP22" s="384" t="s">
        <v>3102</v>
      </c>
      <c r="FGQ22" s="370"/>
      <c r="FGR22" s="384" t="s">
        <v>2417</v>
      </c>
      <c r="FGS22" s="384" t="s">
        <v>3101</v>
      </c>
      <c r="FGT22" s="384" t="s">
        <v>3102</v>
      </c>
      <c r="FGU22" s="370"/>
      <c r="FGV22" s="384" t="s">
        <v>2417</v>
      </c>
      <c r="FGW22" s="384" t="s">
        <v>3101</v>
      </c>
      <c r="FGX22" s="384" t="s">
        <v>3102</v>
      </c>
      <c r="FGY22" s="370"/>
      <c r="FGZ22" s="384" t="s">
        <v>2417</v>
      </c>
      <c r="FHA22" s="384" t="s">
        <v>3101</v>
      </c>
      <c r="FHB22" s="384" t="s">
        <v>3102</v>
      </c>
      <c r="FHC22" s="370"/>
      <c r="FHD22" s="384" t="s">
        <v>2417</v>
      </c>
      <c r="FHE22" s="384" t="s">
        <v>3101</v>
      </c>
      <c r="FHF22" s="384" t="s">
        <v>3102</v>
      </c>
      <c r="FHG22" s="370"/>
      <c r="FHH22" s="384" t="s">
        <v>2417</v>
      </c>
      <c r="FHI22" s="384" t="s">
        <v>3101</v>
      </c>
      <c r="FHJ22" s="384" t="s">
        <v>3102</v>
      </c>
      <c r="FHK22" s="370"/>
      <c r="FHL22" s="384" t="s">
        <v>2417</v>
      </c>
      <c r="FHM22" s="384" t="s">
        <v>3101</v>
      </c>
      <c r="FHN22" s="384" t="s">
        <v>3102</v>
      </c>
      <c r="FHO22" s="370"/>
      <c r="FHP22" s="384" t="s">
        <v>2417</v>
      </c>
      <c r="FHQ22" s="384" t="s">
        <v>3101</v>
      </c>
      <c r="FHR22" s="384" t="s">
        <v>3102</v>
      </c>
      <c r="FHS22" s="370"/>
      <c r="FHT22" s="384" t="s">
        <v>2417</v>
      </c>
      <c r="FHU22" s="384" t="s">
        <v>3101</v>
      </c>
      <c r="FHV22" s="384" t="s">
        <v>3102</v>
      </c>
      <c r="FHW22" s="370"/>
      <c r="FHX22" s="384" t="s">
        <v>2417</v>
      </c>
      <c r="FHY22" s="384" t="s">
        <v>3101</v>
      </c>
      <c r="FHZ22" s="384" t="s">
        <v>3102</v>
      </c>
      <c r="FIA22" s="370"/>
      <c r="FIB22" s="384" t="s">
        <v>2417</v>
      </c>
      <c r="FIC22" s="384" t="s">
        <v>3101</v>
      </c>
      <c r="FID22" s="384" t="s">
        <v>3102</v>
      </c>
      <c r="FIE22" s="370"/>
      <c r="FIF22" s="384" t="s">
        <v>2417</v>
      </c>
      <c r="FIG22" s="384" t="s">
        <v>3101</v>
      </c>
      <c r="FIH22" s="384" t="s">
        <v>3102</v>
      </c>
      <c r="FII22" s="370"/>
      <c r="FIJ22" s="384" t="s">
        <v>2417</v>
      </c>
      <c r="FIK22" s="384" t="s">
        <v>3101</v>
      </c>
      <c r="FIL22" s="384" t="s">
        <v>3102</v>
      </c>
      <c r="FIM22" s="370"/>
      <c r="FIN22" s="384" t="s">
        <v>2417</v>
      </c>
      <c r="FIO22" s="384" t="s">
        <v>3101</v>
      </c>
      <c r="FIP22" s="384" t="s">
        <v>3102</v>
      </c>
      <c r="FIQ22" s="370"/>
      <c r="FIR22" s="384" t="s">
        <v>2417</v>
      </c>
      <c r="FIS22" s="384" t="s">
        <v>3101</v>
      </c>
      <c r="FIT22" s="384" t="s">
        <v>3102</v>
      </c>
      <c r="FIU22" s="370"/>
      <c r="FIV22" s="384" t="s">
        <v>2417</v>
      </c>
      <c r="FIW22" s="384" t="s">
        <v>3101</v>
      </c>
      <c r="FIX22" s="384" t="s">
        <v>3102</v>
      </c>
      <c r="FIY22" s="370"/>
      <c r="FIZ22" s="384" t="s">
        <v>2417</v>
      </c>
      <c r="FJA22" s="384" t="s">
        <v>3101</v>
      </c>
      <c r="FJB22" s="384" t="s">
        <v>3102</v>
      </c>
      <c r="FJC22" s="370"/>
      <c r="FJD22" s="384" t="s">
        <v>2417</v>
      </c>
      <c r="FJE22" s="384" t="s">
        <v>3101</v>
      </c>
      <c r="FJF22" s="384" t="s">
        <v>3102</v>
      </c>
      <c r="FJG22" s="370"/>
      <c r="FJH22" s="384" t="s">
        <v>2417</v>
      </c>
      <c r="FJI22" s="384" t="s">
        <v>3101</v>
      </c>
      <c r="FJJ22" s="384" t="s">
        <v>3102</v>
      </c>
      <c r="FJK22" s="370"/>
      <c r="FJL22" s="384" t="s">
        <v>2417</v>
      </c>
      <c r="FJM22" s="384" t="s">
        <v>3101</v>
      </c>
      <c r="FJN22" s="384" t="s">
        <v>3102</v>
      </c>
      <c r="FJO22" s="370"/>
      <c r="FJP22" s="384" t="s">
        <v>2417</v>
      </c>
      <c r="FJQ22" s="384" t="s">
        <v>3101</v>
      </c>
      <c r="FJR22" s="384" t="s">
        <v>3102</v>
      </c>
      <c r="FJS22" s="370"/>
      <c r="FJT22" s="384" t="s">
        <v>2417</v>
      </c>
      <c r="FJU22" s="384" t="s">
        <v>3101</v>
      </c>
      <c r="FJV22" s="384" t="s">
        <v>3102</v>
      </c>
      <c r="FJW22" s="370"/>
      <c r="FJX22" s="384" t="s">
        <v>2417</v>
      </c>
      <c r="FJY22" s="384" t="s">
        <v>3101</v>
      </c>
      <c r="FJZ22" s="384" t="s">
        <v>3102</v>
      </c>
      <c r="FKA22" s="370"/>
      <c r="FKB22" s="384" t="s">
        <v>2417</v>
      </c>
      <c r="FKC22" s="384" t="s">
        <v>3101</v>
      </c>
      <c r="FKD22" s="384" t="s">
        <v>3102</v>
      </c>
      <c r="FKE22" s="370"/>
      <c r="FKF22" s="384" t="s">
        <v>2417</v>
      </c>
      <c r="FKG22" s="384" t="s">
        <v>3101</v>
      </c>
      <c r="FKH22" s="384" t="s">
        <v>3102</v>
      </c>
      <c r="FKI22" s="370"/>
      <c r="FKJ22" s="384" t="s">
        <v>2417</v>
      </c>
      <c r="FKK22" s="384" t="s">
        <v>3101</v>
      </c>
      <c r="FKL22" s="384" t="s">
        <v>3102</v>
      </c>
      <c r="FKM22" s="370"/>
      <c r="FKN22" s="384" t="s">
        <v>2417</v>
      </c>
      <c r="FKO22" s="384" t="s">
        <v>3101</v>
      </c>
      <c r="FKP22" s="384" t="s">
        <v>3102</v>
      </c>
      <c r="FKQ22" s="370"/>
      <c r="FKR22" s="384" t="s">
        <v>2417</v>
      </c>
      <c r="FKS22" s="384" t="s">
        <v>3101</v>
      </c>
      <c r="FKT22" s="384" t="s">
        <v>3102</v>
      </c>
      <c r="FKU22" s="370"/>
      <c r="FKV22" s="384" t="s">
        <v>2417</v>
      </c>
      <c r="FKW22" s="384" t="s">
        <v>3101</v>
      </c>
      <c r="FKX22" s="384" t="s">
        <v>3102</v>
      </c>
      <c r="FKY22" s="370"/>
      <c r="FKZ22" s="384" t="s">
        <v>2417</v>
      </c>
      <c r="FLA22" s="384" t="s">
        <v>3101</v>
      </c>
      <c r="FLB22" s="384" t="s">
        <v>3102</v>
      </c>
      <c r="FLC22" s="370"/>
      <c r="FLD22" s="384" t="s">
        <v>2417</v>
      </c>
      <c r="FLE22" s="384" t="s">
        <v>3101</v>
      </c>
      <c r="FLF22" s="384" t="s">
        <v>3102</v>
      </c>
      <c r="FLG22" s="370"/>
      <c r="FLH22" s="384" t="s">
        <v>2417</v>
      </c>
      <c r="FLI22" s="384" t="s">
        <v>3101</v>
      </c>
      <c r="FLJ22" s="384" t="s">
        <v>3102</v>
      </c>
      <c r="FLK22" s="370"/>
      <c r="FLL22" s="384" t="s">
        <v>2417</v>
      </c>
      <c r="FLM22" s="384" t="s">
        <v>3101</v>
      </c>
      <c r="FLN22" s="384" t="s">
        <v>3102</v>
      </c>
      <c r="FLO22" s="370"/>
      <c r="FLP22" s="384" t="s">
        <v>2417</v>
      </c>
      <c r="FLQ22" s="384" t="s">
        <v>3101</v>
      </c>
      <c r="FLR22" s="384" t="s">
        <v>3102</v>
      </c>
      <c r="FLS22" s="370"/>
      <c r="FLT22" s="384" t="s">
        <v>2417</v>
      </c>
      <c r="FLU22" s="384" t="s">
        <v>3101</v>
      </c>
      <c r="FLV22" s="384" t="s">
        <v>3102</v>
      </c>
      <c r="FLW22" s="370"/>
      <c r="FLX22" s="384" t="s">
        <v>2417</v>
      </c>
      <c r="FLY22" s="384" t="s">
        <v>3101</v>
      </c>
      <c r="FLZ22" s="384" t="s">
        <v>3102</v>
      </c>
      <c r="FMA22" s="370"/>
      <c r="FMB22" s="384" t="s">
        <v>2417</v>
      </c>
      <c r="FMC22" s="384" t="s">
        <v>3101</v>
      </c>
      <c r="FMD22" s="384" t="s">
        <v>3102</v>
      </c>
      <c r="FME22" s="370"/>
      <c r="FMF22" s="384" t="s">
        <v>2417</v>
      </c>
      <c r="FMG22" s="384" t="s">
        <v>3101</v>
      </c>
      <c r="FMH22" s="384" t="s">
        <v>3102</v>
      </c>
      <c r="FMI22" s="370"/>
      <c r="FMJ22" s="384" t="s">
        <v>2417</v>
      </c>
      <c r="FMK22" s="384" t="s">
        <v>3101</v>
      </c>
      <c r="FML22" s="384" t="s">
        <v>3102</v>
      </c>
      <c r="FMM22" s="370"/>
      <c r="FMN22" s="384" t="s">
        <v>2417</v>
      </c>
      <c r="FMO22" s="384" t="s">
        <v>3101</v>
      </c>
      <c r="FMP22" s="384" t="s">
        <v>3102</v>
      </c>
      <c r="FMQ22" s="370"/>
      <c r="FMR22" s="384" t="s">
        <v>2417</v>
      </c>
      <c r="FMS22" s="384" t="s">
        <v>3101</v>
      </c>
      <c r="FMT22" s="384" t="s">
        <v>3102</v>
      </c>
      <c r="FMU22" s="370"/>
      <c r="FMV22" s="384" t="s">
        <v>2417</v>
      </c>
      <c r="FMW22" s="384" t="s">
        <v>3101</v>
      </c>
      <c r="FMX22" s="384" t="s">
        <v>3102</v>
      </c>
      <c r="FMY22" s="370"/>
      <c r="FMZ22" s="384" t="s">
        <v>2417</v>
      </c>
      <c r="FNA22" s="384" t="s">
        <v>3101</v>
      </c>
      <c r="FNB22" s="384" t="s">
        <v>3102</v>
      </c>
      <c r="FNC22" s="370"/>
      <c r="FND22" s="384" t="s">
        <v>2417</v>
      </c>
      <c r="FNE22" s="384" t="s">
        <v>3101</v>
      </c>
      <c r="FNF22" s="384" t="s">
        <v>3102</v>
      </c>
      <c r="FNG22" s="370"/>
      <c r="FNH22" s="384" t="s">
        <v>2417</v>
      </c>
      <c r="FNI22" s="384" t="s">
        <v>3101</v>
      </c>
      <c r="FNJ22" s="384" t="s">
        <v>3102</v>
      </c>
      <c r="FNK22" s="370"/>
      <c r="FNL22" s="384" t="s">
        <v>2417</v>
      </c>
      <c r="FNM22" s="384" t="s">
        <v>3101</v>
      </c>
      <c r="FNN22" s="384" t="s">
        <v>3102</v>
      </c>
      <c r="FNO22" s="370"/>
      <c r="FNP22" s="384" t="s">
        <v>2417</v>
      </c>
      <c r="FNQ22" s="384" t="s">
        <v>3101</v>
      </c>
      <c r="FNR22" s="384" t="s">
        <v>3102</v>
      </c>
      <c r="FNS22" s="370"/>
      <c r="FNT22" s="384" t="s">
        <v>2417</v>
      </c>
      <c r="FNU22" s="384" t="s">
        <v>3101</v>
      </c>
      <c r="FNV22" s="384" t="s">
        <v>3102</v>
      </c>
      <c r="FNW22" s="370"/>
      <c r="FNX22" s="384" t="s">
        <v>2417</v>
      </c>
      <c r="FNY22" s="384" t="s">
        <v>3101</v>
      </c>
      <c r="FNZ22" s="384" t="s">
        <v>3102</v>
      </c>
      <c r="FOA22" s="370"/>
      <c r="FOB22" s="384" t="s">
        <v>2417</v>
      </c>
      <c r="FOC22" s="384" t="s">
        <v>3101</v>
      </c>
      <c r="FOD22" s="384" t="s">
        <v>3102</v>
      </c>
      <c r="FOE22" s="370"/>
      <c r="FOF22" s="384" t="s">
        <v>2417</v>
      </c>
      <c r="FOG22" s="384" t="s">
        <v>3101</v>
      </c>
      <c r="FOH22" s="384" t="s">
        <v>3102</v>
      </c>
      <c r="FOI22" s="370"/>
      <c r="FOJ22" s="384" t="s">
        <v>2417</v>
      </c>
      <c r="FOK22" s="384" t="s">
        <v>3101</v>
      </c>
      <c r="FOL22" s="384" t="s">
        <v>3102</v>
      </c>
      <c r="FOM22" s="370"/>
      <c r="FON22" s="384" t="s">
        <v>2417</v>
      </c>
      <c r="FOO22" s="384" t="s">
        <v>3101</v>
      </c>
      <c r="FOP22" s="384" t="s">
        <v>3102</v>
      </c>
      <c r="FOQ22" s="370"/>
      <c r="FOR22" s="384" t="s">
        <v>2417</v>
      </c>
      <c r="FOS22" s="384" t="s">
        <v>3101</v>
      </c>
      <c r="FOT22" s="384" t="s">
        <v>3102</v>
      </c>
      <c r="FOU22" s="370"/>
      <c r="FOV22" s="384" t="s">
        <v>2417</v>
      </c>
      <c r="FOW22" s="384" t="s">
        <v>3101</v>
      </c>
      <c r="FOX22" s="384" t="s">
        <v>3102</v>
      </c>
      <c r="FOY22" s="370"/>
      <c r="FOZ22" s="384" t="s">
        <v>2417</v>
      </c>
      <c r="FPA22" s="384" t="s">
        <v>3101</v>
      </c>
      <c r="FPB22" s="384" t="s">
        <v>3102</v>
      </c>
      <c r="FPC22" s="370"/>
      <c r="FPD22" s="384" t="s">
        <v>2417</v>
      </c>
      <c r="FPE22" s="384" t="s">
        <v>3101</v>
      </c>
      <c r="FPF22" s="384" t="s">
        <v>3102</v>
      </c>
      <c r="FPG22" s="370"/>
      <c r="FPH22" s="384" t="s">
        <v>2417</v>
      </c>
      <c r="FPI22" s="384" t="s">
        <v>3101</v>
      </c>
      <c r="FPJ22" s="384" t="s">
        <v>3102</v>
      </c>
      <c r="FPK22" s="370"/>
      <c r="FPL22" s="384" t="s">
        <v>2417</v>
      </c>
      <c r="FPM22" s="384" t="s">
        <v>3101</v>
      </c>
      <c r="FPN22" s="384" t="s">
        <v>3102</v>
      </c>
      <c r="FPO22" s="370"/>
      <c r="FPP22" s="384" t="s">
        <v>2417</v>
      </c>
      <c r="FPQ22" s="384" t="s">
        <v>3101</v>
      </c>
      <c r="FPR22" s="384" t="s">
        <v>3102</v>
      </c>
      <c r="FPS22" s="370"/>
      <c r="FPT22" s="384" t="s">
        <v>2417</v>
      </c>
      <c r="FPU22" s="384" t="s">
        <v>3101</v>
      </c>
      <c r="FPV22" s="384" t="s">
        <v>3102</v>
      </c>
      <c r="FPW22" s="370"/>
      <c r="FPX22" s="384" t="s">
        <v>2417</v>
      </c>
      <c r="FPY22" s="384" t="s">
        <v>3101</v>
      </c>
      <c r="FPZ22" s="384" t="s">
        <v>3102</v>
      </c>
      <c r="FQA22" s="370"/>
      <c r="FQB22" s="384" t="s">
        <v>2417</v>
      </c>
      <c r="FQC22" s="384" t="s">
        <v>3101</v>
      </c>
      <c r="FQD22" s="384" t="s">
        <v>3102</v>
      </c>
      <c r="FQE22" s="370"/>
      <c r="FQF22" s="384" t="s">
        <v>2417</v>
      </c>
      <c r="FQG22" s="384" t="s">
        <v>3101</v>
      </c>
      <c r="FQH22" s="384" t="s">
        <v>3102</v>
      </c>
      <c r="FQI22" s="370"/>
      <c r="FQJ22" s="384" t="s">
        <v>2417</v>
      </c>
      <c r="FQK22" s="384" t="s">
        <v>3101</v>
      </c>
      <c r="FQL22" s="384" t="s">
        <v>3102</v>
      </c>
      <c r="FQM22" s="370"/>
      <c r="FQN22" s="384" t="s">
        <v>2417</v>
      </c>
      <c r="FQO22" s="384" t="s">
        <v>3101</v>
      </c>
      <c r="FQP22" s="384" t="s">
        <v>3102</v>
      </c>
      <c r="FQQ22" s="370"/>
      <c r="FQR22" s="384" t="s">
        <v>2417</v>
      </c>
      <c r="FQS22" s="384" t="s">
        <v>3101</v>
      </c>
      <c r="FQT22" s="384" t="s">
        <v>3102</v>
      </c>
      <c r="FQU22" s="370"/>
      <c r="FQV22" s="384" t="s">
        <v>2417</v>
      </c>
      <c r="FQW22" s="384" t="s">
        <v>3101</v>
      </c>
      <c r="FQX22" s="384" t="s">
        <v>3102</v>
      </c>
      <c r="FQY22" s="370"/>
      <c r="FQZ22" s="384" t="s">
        <v>2417</v>
      </c>
      <c r="FRA22" s="384" t="s">
        <v>3101</v>
      </c>
      <c r="FRB22" s="384" t="s">
        <v>3102</v>
      </c>
      <c r="FRC22" s="370"/>
      <c r="FRD22" s="384" t="s">
        <v>2417</v>
      </c>
      <c r="FRE22" s="384" t="s">
        <v>3101</v>
      </c>
      <c r="FRF22" s="384" t="s">
        <v>3102</v>
      </c>
      <c r="FRG22" s="370"/>
      <c r="FRH22" s="384" t="s">
        <v>2417</v>
      </c>
      <c r="FRI22" s="384" t="s">
        <v>3101</v>
      </c>
      <c r="FRJ22" s="384" t="s">
        <v>3102</v>
      </c>
      <c r="FRK22" s="370"/>
      <c r="FRL22" s="384" t="s">
        <v>2417</v>
      </c>
      <c r="FRM22" s="384" t="s">
        <v>3101</v>
      </c>
      <c r="FRN22" s="384" t="s">
        <v>3102</v>
      </c>
      <c r="FRO22" s="370"/>
      <c r="FRP22" s="384" t="s">
        <v>2417</v>
      </c>
      <c r="FRQ22" s="384" t="s">
        <v>3101</v>
      </c>
      <c r="FRR22" s="384" t="s">
        <v>3102</v>
      </c>
      <c r="FRS22" s="370"/>
      <c r="FRT22" s="384" t="s">
        <v>2417</v>
      </c>
      <c r="FRU22" s="384" t="s">
        <v>3101</v>
      </c>
      <c r="FRV22" s="384" t="s">
        <v>3102</v>
      </c>
      <c r="FRW22" s="370"/>
      <c r="FRX22" s="384" t="s">
        <v>2417</v>
      </c>
      <c r="FRY22" s="384" t="s">
        <v>3101</v>
      </c>
      <c r="FRZ22" s="384" t="s">
        <v>3102</v>
      </c>
      <c r="FSA22" s="370"/>
      <c r="FSB22" s="384" t="s">
        <v>2417</v>
      </c>
      <c r="FSC22" s="384" t="s">
        <v>3101</v>
      </c>
      <c r="FSD22" s="384" t="s">
        <v>3102</v>
      </c>
      <c r="FSE22" s="370"/>
      <c r="FSF22" s="384" t="s">
        <v>2417</v>
      </c>
      <c r="FSG22" s="384" t="s">
        <v>3101</v>
      </c>
      <c r="FSH22" s="384" t="s">
        <v>3102</v>
      </c>
      <c r="FSI22" s="370"/>
      <c r="FSJ22" s="384" t="s">
        <v>2417</v>
      </c>
      <c r="FSK22" s="384" t="s">
        <v>3101</v>
      </c>
      <c r="FSL22" s="384" t="s">
        <v>3102</v>
      </c>
      <c r="FSM22" s="370"/>
      <c r="FSN22" s="384" t="s">
        <v>2417</v>
      </c>
      <c r="FSO22" s="384" t="s">
        <v>3101</v>
      </c>
      <c r="FSP22" s="384" t="s">
        <v>3102</v>
      </c>
      <c r="FSQ22" s="370"/>
      <c r="FSR22" s="384" t="s">
        <v>2417</v>
      </c>
      <c r="FSS22" s="384" t="s">
        <v>3101</v>
      </c>
      <c r="FST22" s="384" t="s">
        <v>3102</v>
      </c>
      <c r="FSU22" s="370"/>
      <c r="FSV22" s="384" t="s">
        <v>2417</v>
      </c>
      <c r="FSW22" s="384" t="s">
        <v>3101</v>
      </c>
      <c r="FSX22" s="384" t="s">
        <v>3102</v>
      </c>
      <c r="FSY22" s="370"/>
      <c r="FSZ22" s="384" t="s">
        <v>2417</v>
      </c>
      <c r="FTA22" s="384" t="s">
        <v>3101</v>
      </c>
      <c r="FTB22" s="384" t="s">
        <v>3102</v>
      </c>
      <c r="FTC22" s="370"/>
      <c r="FTD22" s="384" t="s">
        <v>2417</v>
      </c>
      <c r="FTE22" s="384" t="s">
        <v>3101</v>
      </c>
      <c r="FTF22" s="384" t="s">
        <v>3102</v>
      </c>
      <c r="FTG22" s="370"/>
      <c r="FTH22" s="384" t="s">
        <v>2417</v>
      </c>
      <c r="FTI22" s="384" t="s">
        <v>3101</v>
      </c>
      <c r="FTJ22" s="384" t="s">
        <v>3102</v>
      </c>
      <c r="FTK22" s="370"/>
      <c r="FTL22" s="384" t="s">
        <v>2417</v>
      </c>
      <c r="FTM22" s="384" t="s">
        <v>3101</v>
      </c>
      <c r="FTN22" s="384" t="s">
        <v>3102</v>
      </c>
      <c r="FTO22" s="370"/>
      <c r="FTP22" s="384" t="s">
        <v>2417</v>
      </c>
      <c r="FTQ22" s="384" t="s">
        <v>3101</v>
      </c>
      <c r="FTR22" s="384" t="s">
        <v>3102</v>
      </c>
      <c r="FTS22" s="370"/>
      <c r="FTT22" s="384" t="s">
        <v>2417</v>
      </c>
      <c r="FTU22" s="384" t="s">
        <v>3101</v>
      </c>
      <c r="FTV22" s="384" t="s">
        <v>3102</v>
      </c>
      <c r="FTW22" s="370"/>
      <c r="FTX22" s="384" t="s">
        <v>2417</v>
      </c>
      <c r="FTY22" s="384" t="s">
        <v>3101</v>
      </c>
      <c r="FTZ22" s="384" t="s">
        <v>3102</v>
      </c>
      <c r="FUA22" s="370"/>
      <c r="FUB22" s="384" t="s">
        <v>2417</v>
      </c>
      <c r="FUC22" s="384" t="s">
        <v>3101</v>
      </c>
      <c r="FUD22" s="384" t="s">
        <v>3102</v>
      </c>
      <c r="FUE22" s="370"/>
      <c r="FUF22" s="384" t="s">
        <v>2417</v>
      </c>
      <c r="FUG22" s="384" t="s">
        <v>3101</v>
      </c>
      <c r="FUH22" s="384" t="s">
        <v>3102</v>
      </c>
      <c r="FUI22" s="370"/>
      <c r="FUJ22" s="384" t="s">
        <v>2417</v>
      </c>
      <c r="FUK22" s="384" t="s">
        <v>3101</v>
      </c>
      <c r="FUL22" s="384" t="s">
        <v>3102</v>
      </c>
      <c r="FUM22" s="370"/>
      <c r="FUN22" s="384" t="s">
        <v>2417</v>
      </c>
      <c r="FUO22" s="384" t="s">
        <v>3101</v>
      </c>
      <c r="FUP22" s="384" t="s">
        <v>3102</v>
      </c>
      <c r="FUQ22" s="370"/>
      <c r="FUR22" s="384" t="s">
        <v>2417</v>
      </c>
      <c r="FUS22" s="384" t="s">
        <v>3101</v>
      </c>
      <c r="FUT22" s="384" t="s">
        <v>3102</v>
      </c>
      <c r="FUU22" s="370"/>
      <c r="FUV22" s="384" t="s">
        <v>2417</v>
      </c>
      <c r="FUW22" s="384" t="s">
        <v>3101</v>
      </c>
      <c r="FUX22" s="384" t="s">
        <v>3102</v>
      </c>
      <c r="FUY22" s="370"/>
      <c r="FUZ22" s="384" t="s">
        <v>2417</v>
      </c>
      <c r="FVA22" s="384" t="s">
        <v>3101</v>
      </c>
      <c r="FVB22" s="384" t="s">
        <v>3102</v>
      </c>
      <c r="FVC22" s="370"/>
      <c r="FVD22" s="384" t="s">
        <v>2417</v>
      </c>
      <c r="FVE22" s="384" t="s">
        <v>3101</v>
      </c>
      <c r="FVF22" s="384" t="s">
        <v>3102</v>
      </c>
      <c r="FVG22" s="370"/>
      <c r="FVH22" s="384" t="s">
        <v>2417</v>
      </c>
      <c r="FVI22" s="384" t="s">
        <v>3101</v>
      </c>
      <c r="FVJ22" s="384" t="s">
        <v>3102</v>
      </c>
      <c r="FVK22" s="370"/>
      <c r="FVL22" s="384" t="s">
        <v>2417</v>
      </c>
      <c r="FVM22" s="384" t="s">
        <v>3101</v>
      </c>
      <c r="FVN22" s="384" t="s">
        <v>3102</v>
      </c>
      <c r="FVO22" s="370"/>
      <c r="FVP22" s="384" t="s">
        <v>2417</v>
      </c>
      <c r="FVQ22" s="384" t="s">
        <v>3101</v>
      </c>
      <c r="FVR22" s="384" t="s">
        <v>3102</v>
      </c>
      <c r="FVS22" s="370"/>
      <c r="FVT22" s="384" t="s">
        <v>2417</v>
      </c>
      <c r="FVU22" s="384" t="s">
        <v>3101</v>
      </c>
      <c r="FVV22" s="384" t="s">
        <v>3102</v>
      </c>
      <c r="FVW22" s="370"/>
      <c r="FVX22" s="384" t="s">
        <v>2417</v>
      </c>
      <c r="FVY22" s="384" t="s">
        <v>3101</v>
      </c>
      <c r="FVZ22" s="384" t="s">
        <v>3102</v>
      </c>
      <c r="FWA22" s="370"/>
      <c r="FWB22" s="384" t="s">
        <v>2417</v>
      </c>
      <c r="FWC22" s="384" t="s">
        <v>3101</v>
      </c>
      <c r="FWD22" s="384" t="s">
        <v>3102</v>
      </c>
      <c r="FWE22" s="370"/>
      <c r="FWF22" s="384" t="s">
        <v>2417</v>
      </c>
      <c r="FWG22" s="384" t="s">
        <v>3101</v>
      </c>
      <c r="FWH22" s="384" t="s">
        <v>3102</v>
      </c>
      <c r="FWI22" s="370"/>
      <c r="FWJ22" s="384" t="s">
        <v>2417</v>
      </c>
      <c r="FWK22" s="384" t="s">
        <v>3101</v>
      </c>
      <c r="FWL22" s="384" t="s">
        <v>3102</v>
      </c>
      <c r="FWM22" s="370"/>
      <c r="FWN22" s="384" t="s">
        <v>2417</v>
      </c>
      <c r="FWO22" s="384" t="s">
        <v>3101</v>
      </c>
      <c r="FWP22" s="384" t="s">
        <v>3102</v>
      </c>
      <c r="FWQ22" s="370"/>
      <c r="FWR22" s="384" t="s">
        <v>2417</v>
      </c>
      <c r="FWS22" s="384" t="s">
        <v>3101</v>
      </c>
      <c r="FWT22" s="384" t="s">
        <v>3102</v>
      </c>
      <c r="FWU22" s="370"/>
      <c r="FWV22" s="384" t="s">
        <v>2417</v>
      </c>
      <c r="FWW22" s="384" t="s">
        <v>3101</v>
      </c>
      <c r="FWX22" s="384" t="s">
        <v>3102</v>
      </c>
      <c r="FWY22" s="370"/>
      <c r="FWZ22" s="384" t="s">
        <v>2417</v>
      </c>
      <c r="FXA22" s="384" t="s">
        <v>3101</v>
      </c>
      <c r="FXB22" s="384" t="s">
        <v>3102</v>
      </c>
      <c r="FXC22" s="370"/>
      <c r="FXD22" s="384" t="s">
        <v>2417</v>
      </c>
      <c r="FXE22" s="384" t="s">
        <v>3101</v>
      </c>
      <c r="FXF22" s="384" t="s">
        <v>3102</v>
      </c>
      <c r="FXG22" s="370"/>
      <c r="FXH22" s="384" t="s">
        <v>2417</v>
      </c>
      <c r="FXI22" s="384" t="s">
        <v>3101</v>
      </c>
      <c r="FXJ22" s="384" t="s">
        <v>3102</v>
      </c>
      <c r="FXK22" s="370"/>
      <c r="FXL22" s="384" t="s">
        <v>2417</v>
      </c>
      <c r="FXM22" s="384" t="s">
        <v>3101</v>
      </c>
      <c r="FXN22" s="384" t="s">
        <v>3102</v>
      </c>
      <c r="FXO22" s="370"/>
      <c r="FXP22" s="384" t="s">
        <v>2417</v>
      </c>
      <c r="FXQ22" s="384" t="s">
        <v>3101</v>
      </c>
      <c r="FXR22" s="384" t="s">
        <v>3102</v>
      </c>
      <c r="FXS22" s="370"/>
      <c r="FXT22" s="384" t="s">
        <v>2417</v>
      </c>
      <c r="FXU22" s="384" t="s">
        <v>3101</v>
      </c>
      <c r="FXV22" s="384" t="s">
        <v>3102</v>
      </c>
      <c r="FXW22" s="370"/>
      <c r="FXX22" s="384" t="s">
        <v>2417</v>
      </c>
      <c r="FXY22" s="384" t="s">
        <v>3101</v>
      </c>
      <c r="FXZ22" s="384" t="s">
        <v>3102</v>
      </c>
      <c r="FYA22" s="370"/>
      <c r="FYB22" s="384" t="s">
        <v>2417</v>
      </c>
      <c r="FYC22" s="384" t="s">
        <v>3101</v>
      </c>
      <c r="FYD22" s="384" t="s">
        <v>3102</v>
      </c>
      <c r="FYE22" s="370"/>
      <c r="FYF22" s="384" t="s">
        <v>2417</v>
      </c>
      <c r="FYG22" s="384" t="s">
        <v>3101</v>
      </c>
      <c r="FYH22" s="384" t="s">
        <v>3102</v>
      </c>
      <c r="FYI22" s="370"/>
      <c r="FYJ22" s="384" t="s">
        <v>2417</v>
      </c>
      <c r="FYK22" s="384" t="s">
        <v>3101</v>
      </c>
      <c r="FYL22" s="384" t="s">
        <v>3102</v>
      </c>
      <c r="FYM22" s="370"/>
      <c r="FYN22" s="384" t="s">
        <v>2417</v>
      </c>
      <c r="FYO22" s="384" t="s">
        <v>3101</v>
      </c>
      <c r="FYP22" s="384" t="s">
        <v>3102</v>
      </c>
      <c r="FYQ22" s="370"/>
      <c r="FYR22" s="384" t="s">
        <v>2417</v>
      </c>
      <c r="FYS22" s="384" t="s">
        <v>3101</v>
      </c>
      <c r="FYT22" s="384" t="s">
        <v>3102</v>
      </c>
      <c r="FYU22" s="370"/>
      <c r="FYV22" s="384" t="s">
        <v>2417</v>
      </c>
      <c r="FYW22" s="384" t="s">
        <v>3101</v>
      </c>
      <c r="FYX22" s="384" t="s">
        <v>3102</v>
      </c>
      <c r="FYY22" s="370"/>
      <c r="FYZ22" s="384" t="s">
        <v>2417</v>
      </c>
      <c r="FZA22" s="384" t="s">
        <v>3101</v>
      </c>
      <c r="FZB22" s="384" t="s">
        <v>3102</v>
      </c>
      <c r="FZC22" s="370"/>
      <c r="FZD22" s="384" t="s">
        <v>2417</v>
      </c>
      <c r="FZE22" s="384" t="s">
        <v>3101</v>
      </c>
      <c r="FZF22" s="384" t="s">
        <v>3102</v>
      </c>
      <c r="FZG22" s="370"/>
      <c r="FZH22" s="384" t="s">
        <v>2417</v>
      </c>
      <c r="FZI22" s="384" t="s">
        <v>3101</v>
      </c>
      <c r="FZJ22" s="384" t="s">
        <v>3102</v>
      </c>
      <c r="FZK22" s="370"/>
      <c r="FZL22" s="384" t="s">
        <v>2417</v>
      </c>
      <c r="FZM22" s="384" t="s">
        <v>3101</v>
      </c>
      <c r="FZN22" s="384" t="s">
        <v>3102</v>
      </c>
      <c r="FZO22" s="370"/>
      <c r="FZP22" s="384" t="s">
        <v>2417</v>
      </c>
      <c r="FZQ22" s="384" t="s">
        <v>3101</v>
      </c>
      <c r="FZR22" s="384" t="s">
        <v>3102</v>
      </c>
      <c r="FZS22" s="370"/>
      <c r="FZT22" s="384" t="s">
        <v>2417</v>
      </c>
      <c r="FZU22" s="384" t="s">
        <v>3101</v>
      </c>
      <c r="FZV22" s="384" t="s">
        <v>3102</v>
      </c>
      <c r="FZW22" s="370"/>
      <c r="FZX22" s="384" t="s">
        <v>2417</v>
      </c>
      <c r="FZY22" s="384" t="s">
        <v>3101</v>
      </c>
      <c r="FZZ22" s="384" t="s">
        <v>3102</v>
      </c>
      <c r="GAA22" s="370"/>
      <c r="GAB22" s="384" t="s">
        <v>2417</v>
      </c>
      <c r="GAC22" s="384" t="s">
        <v>3101</v>
      </c>
      <c r="GAD22" s="384" t="s">
        <v>3102</v>
      </c>
      <c r="GAE22" s="370"/>
      <c r="GAF22" s="384" t="s">
        <v>2417</v>
      </c>
      <c r="GAG22" s="384" t="s">
        <v>3101</v>
      </c>
      <c r="GAH22" s="384" t="s">
        <v>3102</v>
      </c>
      <c r="GAI22" s="370"/>
      <c r="GAJ22" s="384" t="s">
        <v>2417</v>
      </c>
      <c r="GAK22" s="384" t="s">
        <v>3101</v>
      </c>
      <c r="GAL22" s="384" t="s">
        <v>3102</v>
      </c>
      <c r="GAM22" s="370"/>
      <c r="GAN22" s="384" t="s">
        <v>2417</v>
      </c>
      <c r="GAO22" s="384" t="s">
        <v>3101</v>
      </c>
      <c r="GAP22" s="384" t="s">
        <v>3102</v>
      </c>
      <c r="GAQ22" s="370"/>
      <c r="GAR22" s="384" t="s">
        <v>2417</v>
      </c>
      <c r="GAS22" s="384" t="s">
        <v>3101</v>
      </c>
      <c r="GAT22" s="384" t="s">
        <v>3102</v>
      </c>
      <c r="GAU22" s="370"/>
      <c r="GAV22" s="384" t="s">
        <v>2417</v>
      </c>
      <c r="GAW22" s="384" t="s">
        <v>3101</v>
      </c>
      <c r="GAX22" s="384" t="s">
        <v>3102</v>
      </c>
      <c r="GAY22" s="370"/>
      <c r="GAZ22" s="384" t="s">
        <v>2417</v>
      </c>
      <c r="GBA22" s="384" t="s">
        <v>3101</v>
      </c>
      <c r="GBB22" s="384" t="s">
        <v>3102</v>
      </c>
      <c r="GBC22" s="370"/>
      <c r="GBD22" s="384" t="s">
        <v>2417</v>
      </c>
      <c r="GBE22" s="384" t="s">
        <v>3101</v>
      </c>
      <c r="GBF22" s="384" t="s">
        <v>3102</v>
      </c>
      <c r="GBG22" s="370"/>
      <c r="GBH22" s="384" t="s">
        <v>2417</v>
      </c>
      <c r="GBI22" s="384" t="s">
        <v>3101</v>
      </c>
      <c r="GBJ22" s="384" t="s">
        <v>3102</v>
      </c>
      <c r="GBK22" s="370"/>
      <c r="GBL22" s="384" t="s">
        <v>2417</v>
      </c>
      <c r="GBM22" s="384" t="s">
        <v>3101</v>
      </c>
      <c r="GBN22" s="384" t="s">
        <v>3102</v>
      </c>
      <c r="GBO22" s="370"/>
      <c r="GBP22" s="384" t="s">
        <v>2417</v>
      </c>
      <c r="GBQ22" s="384" t="s">
        <v>3101</v>
      </c>
      <c r="GBR22" s="384" t="s">
        <v>3102</v>
      </c>
      <c r="GBS22" s="370"/>
      <c r="GBT22" s="384" t="s">
        <v>2417</v>
      </c>
      <c r="GBU22" s="384" t="s">
        <v>3101</v>
      </c>
      <c r="GBV22" s="384" t="s">
        <v>3102</v>
      </c>
      <c r="GBW22" s="370"/>
      <c r="GBX22" s="384" t="s">
        <v>2417</v>
      </c>
      <c r="GBY22" s="384" t="s">
        <v>3101</v>
      </c>
      <c r="GBZ22" s="384" t="s">
        <v>3102</v>
      </c>
      <c r="GCA22" s="370"/>
      <c r="GCB22" s="384" t="s">
        <v>2417</v>
      </c>
      <c r="GCC22" s="384" t="s">
        <v>3101</v>
      </c>
      <c r="GCD22" s="384" t="s">
        <v>3102</v>
      </c>
      <c r="GCE22" s="370"/>
      <c r="GCF22" s="384" t="s">
        <v>2417</v>
      </c>
      <c r="GCG22" s="384" t="s">
        <v>3101</v>
      </c>
      <c r="GCH22" s="384" t="s">
        <v>3102</v>
      </c>
      <c r="GCI22" s="370"/>
      <c r="GCJ22" s="384" t="s">
        <v>2417</v>
      </c>
      <c r="GCK22" s="384" t="s">
        <v>3101</v>
      </c>
      <c r="GCL22" s="384" t="s">
        <v>3102</v>
      </c>
      <c r="GCM22" s="370"/>
      <c r="GCN22" s="384" t="s">
        <v>2417</v>
      </c>
      <c r="GCO22" s="384" t="s">
        <v>3101</v>
      </c>
      <c r="GCP22" s="384" t="s">
        <v>3102</v>
      </c>
      <c r="GCQ22" s="370"/>
      <c r="GCR22" s="384" t="s">
        <v>2417</v>
      </c>
      <c r="GCS22" s="384" t="s">
        <v>3101</v>
      </c>
      <c r="GCT22" s="384" t="s">
        <v>3102</v>
      </c>
      <c r="GCU22" s="370"/>
      <c r="GCV22" s="384" t="s">
        <v>2417</v>
      </c>
      <c r="GCW22" s="384" t="s">
        <v>3101</v>
      </c>
      <c r="GCX22" s="384" t="s">
        <v>3102</v>
      </c>
      <c r="GCY22" s="370"/>
      <c r="GCZ22" s="384" t="s">
        <v>2417</v>
      </c>
      <c r="GDA22" s="384" t="s">
        <v>3101</v>
      </c>
      <c r="GDB22" s="384" t="s">
        <v>3102</v>
      </c>
      <c r="GDC22" s="370"/>
      <c r="GDD22" s="384" t="s">
        <v>2417</v>
      </c>
      <c r="GDE22" s="384" t="s">
        <v>3101</v>
      </c>
      <c r="GDF22" s="384" t="s">
        <v>3102</v>
      </c>
      <c r="GDG22" s="370"/>
      <c r="GDH22" s="384" t="s">
        <v>2417</v>
      </c>
      <c r="GDI22" s="384" t="s">
        <v>3101</v>
      </c>
      <c r="GDJ22" s="384" t="s">
        <v>3102</v>
      </c>
      <c r="GDK22" s="370"/>
      <c r="GDL22" s="384" t="s">
        <v>2417</v>
      </c>
      <c r="GDM22" s="384" t="s">
        <v>3101</v>
      </c>
      <c r="GDN22" s="384" t="s">
        <v>3102</v>
      </c>
      <c r="GDO22" s="370"/>
      <c r="GDP22" s="384" t="s">
        <v>2417</v>
      </c>
      <c r="GDQ22" s="384" t="s">
        <v>3101</v>
      </c>
      <c r="GDR22" s="384" t="s">
        <v>3102</v>
      </c>
      <c r="GDS22" s="370"/>
      <c r="GDT22" s="384" t="s">
        <v>2417</v>
      </c>
      <c r="GDU22" s="384" t="s">
        <v>3101</v>
      </c>
      <c r="GDV22" s="384" t="s">
        <v>3102</v>
      </c>
      <c r="GDW22" s="370"/>
      <c r="GDX22" s="384" t="s">
        <v>2417</v>
      </c>
      <c r="GDY22" s="384" t="s">
        <v>3101</v>
      </c>
      <c r="GDZ22" s="384" t="s">
        <v>3102</v>
      </c>
      <c r="GEA22" s="370"/>
      <c r="GEB22" s="384" t="s">
        <v>2417</v>
      </c>
      <c r="GEC22" s="384" t="s">
        <v>3101</v>
      </c>
      <c r="GED22" s="384" t="s">
        <v>3102</v>
      </c>
      <c r="GEE22" s="370"/>
      <c r="GEF22" s="384" t="s">
        <v>2417</v>
      </c>
      <c r="GEG22" s="384" t="s">
        <v>3101</v>
      </c>
      <c r="GEH22" s="384" t="s">
        <v>3102</v>
      </c>
      <c r="GEI22" s="370"/>
      <c r="GEJ22" s="384" t="s">
        <v>2417</v>
      </c>
      <c r="GEK22" s="384" t="s">
        <v>3101</v>
      </c>
      <c r="GEL22" s="384" t="s">
        <v>3102</v>
      </c>
      <c r="GEM22" s="370"/>
      <c r="GEN22" s="384" t="s">
        <v>2417</v>
      </c>
      <c r="GEO22" s="384" t="s">
        <v>3101</v>
      </c>
      <c r="GEP22" s="384" t="s">
        <v>3102</v>
      </c>
      <c r="GEQ22" s="370"/>
      <c r="GER22" s="384" t="s">
        <v>2417</v>
      </c>
      <c r="GES22" s="384" t="s">
        <v>3101</v>
      </c>
      <c r="GET22" s="384" t="s">
        <v>3102</v>
      </c>
      <c r="GEU22" s="370"/>
      <c r="GEV22" s="384" t="s">
        <v>2417</v>
      </c>
      <c r="GEW22" s="384" t="s">
        <v>3101</v>
      </c>
      <c r="GEX22" s="384" t="s">
        <v>3102</v>
      </c>
      <c r="GEY22" s="370"/>
      <c r="GEZ22" s="384" t="s">
        <v>2417</v>
      </c>
      <c r="GFA22" s="384" t="s">
        <v>3101</v>
      </c>
      <c r="GFB22" s="384" t="s">
        <v>3102</v>
      </c>
      <c r="GFC22" s="370"/>
      <c r="GFD22" s="384" t="s">
        <v>2417</v>
      </c>
      <c r="GFE22" s="384" t="s">
        <v>3101</v>
      </c>
      <c r="GFF22" s="384" t="s">
        <v>3102</v>
      </c>
      <c r="GFG22" s="370"/>
      <c r="GFH22" s="384" t="s">
        <v>2417</v>
      </c>
      <c r="GFI22" s="384" t="s">
        <v>3101</v>
      </c>
      <c r="GFJ22" s="384" t="s">
        <v>3102</v>
      </c>
      <c r="GFK22" s="370"/>
      <c r="GFL22" s="384" t="s">
        <v>2417</v>
      </c>
      <c r="GFM22" s="384" t="s">
        <v>3101</v>
      </c>
      <c r="GFN22" s="384" t="s">
        <v>3102</v>
      </c>
      <c r="GFO22" s="370"/>
      <c r="GFP22" s="384" t="s">
        <v>2417</v>
      </c>
      <c r="GFQ22" s="384" t="s">
        <v>3101</v>
      </c>
      <c r="GFR22" s="384" t="s">
        <v>3102</v>
      </c>
      <c r="GFS22" s="370"/>
      <c r="GFT22" s="384" t="s">
        <v>2417</v>
      </c>
      <c r="GFU22" s="384" t="s">
        <v>3101</v>
      </c>
      <c r="GFV22" s="384" t="s">
        <v>3102</v>
      </c>
      <c r="GFW22" s="370"/>
      <c r="GFX22" s="384" t="s">
        <v>2417</v>
      </c>
      <c r="GFY22" s="384" t="s">
        <v>3101</v>
      </c>
      <c r="GFZ22" s="384" t="s">
        <v>3102</v>
      </c>
      <c r="GGA22" s="370"/>
      <c r="GGB22" s="384" t="s">
        <v>2417</v>
      </c>
      <c r="GGC22" s="384" t="s">
        <v>3101</v>
      </c>
      <c r="GGD22" s="384" t="s">
        <v>3102</v>
      </c>
      <c r="GGE22" s="370"/>
      <c r="GGF22" s="384" t="s">
        <v>2417</v>
      </c>
      <c r="GGG22" s="384" t="s">
        <v>3101</v>
      </c>
      <c r="GGH22" s="384" t="s">
        <v>3102</v>
      </c>
      <c r="GGI22" s="370"/>
      <c r="GGJ22" s="384" t="s">
        <v>2417</v>
      </c>
      <c r="GGK22" s="384" t="s">
        <v>3101</v>
      </c>
      <c r="GGL22" s="384" t="s">
        <v>3102</v>
      </c>
      <c r="GGM22" s="370"/>
      <c r="GGN22" s="384" t="s">
        <v>2417</v>
      </c>
      <c r="GGO22" s="384" t="s">
        <v>3101</v>
      </c>
      <c r="GGP22" s="384" t="s">
        <v>3102</v>
      </c>
      <c r="GGQ22" s="370"/>
      <c r="GGR22" s="384" t="s">
        <v>2417</v>
      </c>
      <c r="GGS22" s="384" t="s">
        <v>3101</v>
      </c>
      <c r="GGT22" s="384" t="s">
        <v>3102</v>
      </c>
      <c r="GGU22" s="370"/>
      <c r="GGV22" s="384" t="s">
        <v>2417</v>
      </c>
      <c r="GGW22" s="384" t="s">
        <v>3101</v>
      </c>
      <c r="GGX22" s="384" t="s">
        <v>3102</v>
      </c>
      <c r="GGY22" s="370"/>
      <c r="GGZ22" s="384" t="s">
        <v>2417</v>
      </c>
      <c r="GHA22" s="384" t="s">
        <v>3101</v>
      </c>
      <c r="GHB22" s="384" t="s">
        <v>3102</v>
      </c>
      <c r="GHC22" s="370"/>
      <c r="GHD22" s="384" t="s">
        <v>2417</v>
      </c>
      <c r="GHE22" s="384" t="s">
        <v>3101</v>
      </c>
      <c r="GHF22" s="384" t="s">
        <v>3102</v>
      </c>
      <c r="GHG22" s="370"/>
      <c r="GHH22" s="384" t="s">
        <v>2417</v>
      </c>
      <c r="GHI22" s="384" t="s">
        <v>3101</v>
      </c>
      <c r="GHJ22" s="384" t="s">
        <v>3102</v>
      </c>
      <c r="GHK22" s="370"/>
      <c r="GHL22" s="384" t="s">
        <v>2417</v>
      </c>
      <c r="GHM22" s="384" t="s">
        <v>3101</v>
      </c>
      <c r="GHN22" s="384" t="s">
        <v>3102</v>
      </c>
      <c r="GHO22" s="370"/>
      <c r="GHP22" s="384" t="s">
        <v>2417</v>
      </c>
      <c r="GHQ22" s="384" t="s">
        <v>3101</v>
      </c>
      <c r="GHR22" s="384" t="s">
        <v>3102</v>
      </c>
      <c r="GHS22" s="370"/>
      <c r="GHT22" s="384" t="s">
        <v>2417</v>
      </c>
      <c r="GHU22" s="384" t="s">
        <v>3101</v>
      </c>
      <c r="GHV22" s="384" t="s">
        <v>3102</v>
      </c>
      <c r="GHW22" s="370"/>
      <c r="GHX22" s="384" t="s">
        <v>2417</v>
      </c>
      <c r="GHY22" s="384" t="s">
        <v>3101</v>
      </c>
      <c r="GHZ22" s="384" t="s">
        <v>3102</v>
      </c>
      <c r="GIA22" s="370"/>
      <c r="GIB22" s="384" t="s">
        <v>2417</v>
      </c>
      <c r="GIC22" s="384" t="s">
        <v>3101</v>
      </c>
      <c r="GID22" s="384" t="s">
        <v>3102</v>
      </c>
      <c r="GIE22" s="370"/>
      <c r="GIF22" s="384" t="s">
        <v>2417</v>
      </c>
      <c r="GIG22" s="384" t="s">
        <v>3101</v>
      </c>
      <c r="GIH22" s="384" t="s">
        <v>3102</v>
      </c>
      <c r="GII22" s="370"/>
      <c r="GIJ22" s="384" t="s">
        <v>2417</v>
      </c>
      <c r="GIK22" s="384" t="s">
        <v>3101</v>
      </c>
      <c r="GIL22" s="384" t="s">
        <v>3102</v>
      </c>
      <c r="GIM22" s="370"/>
      <c r="GIN22" s="384" t="s">
        <v>2417</v>
      </c>
      <c r="GIO22" s="384" t="s">
        <v>3101</v>
      </c>
      <c r="GIP22" s="384" t="s">
        <v>3102</v>
      </c>
      <c r="GIQ22" s="370"/>
      <c r="GIR22" s="384" t="s">
        <v>2417</v>
      </c>
      <c r="GIS22" s="384" t="s">
        <v>3101</v>
      </c>
      <c r="GIT22" s="384" t="s">
        <v>3102</v>
      </c>
      <c r="GIU22" s="370"/>
      <c r="GIV22" s="384" t="s">
        <v>2417</v>
      </c>
      <c r="GIW22" s="384" t="s">
        <v>3101</v>
      </c>
      <c r="GIX22" s="384" t="s">
        <v>3102</v>
      </c>
      <c r="GIY22" s="370"/>
      <c r="GIZ22" s="384" t="s">
        <v>2417</v>
      </c>
      <c r="GJA22" s="384" t="s">
        <v>3101</v>
      </c>
      <c r="GJB22" s="384" t="s">
        <v>3102</v>
      </c>
      <c r="GJC22" s="370"/>
      <c r="GJD22" s="384" t="s">
        <v>2417</v>
      </c>
      <c r="GJE22" s="384" t="s">
        <v>3101</v>
      </c>
      <c r="GJF22" s="384" t="s">
        <v>3102</v>
      </c>
      <c r="GJG22" s="370"/>
      <c r="GJH22" s="384" t="s">
        <v>2417</v>
      </c>
      <c r="GJI22" s="384" t="s">
        <v>3101</v>
      </c>
      <c r="GJJ22" s="384" t="s">
        <v>3102</v>
      </c>
      <c r="GJK22" s="370"/>
      <c r="GJL22" s="384" t="s">
        <v>2417</v>
      </c>
      <c r="GJM22" s="384" t="s">
        <v>3101</v>
      </c>
      <c r="GJN22" s="384" t="s">
        <v>3102</v>
      </c>
      <c r="GJO22" s="370"/>
      <c r="GJP22" s="384" t="s">
        <v>2417</v>
      </c>
      <c r="GJQ22" s="384" t="s">
        <v>3101</v>
      </c>
      <c r="GJR22" s="384" t="s">
        <v>3102</v>
      </c>
      <c r="GJS22" s="370"/>
      <c r="GJT22" s="384" t="s">
        <v>2417</v>
      </c>
      <c r="GJU22" s="384" t="s">
        <v>3101</v>
      </c>
      <c r="GJV22" s="384" t="s">
        <v>3102</v>
      </c>
      <c r="GJW22" s="370"/>
      <c r="GJX22" s="384" t="s">
        <v>2417</v>
      </c>
      <c r="GJY22" s="384" t="s">
        <v>3101</v>
      </c>
      <c r="GJZ22" s="384" t="s">
        <v>3102</v>
      </c>
      <c r="GKA22" s="370"/>
      <c r="GKB22" s="384" t="s">
        <v>2417</v>
      </c>
      <c r="GKC22" s="384" t="s">
        <v>3101</v>
      </c>
      <c r="GKD22" s="384" t="s">
        <v>3102</v>
      </c>
      <c r="GKE22" s="370"/>
      <c r="GKF22" s="384" t="s">
        <v>2417</v>
      </c>
      <c r="GKG22" s="384" t="s">
        <v>3101</v>
      </c>
      <c r="GKH22" s="384" t="s">
        <v>3102</v>
      </c>
      <c r="GKI22" s="370"/>
      <c r="GKJ22" s="384" t="s">
        <v>2417</v>
      </c>
      <c r="GKK22" s="384" t="s">
        <v>3101</v>
      </c>
      <c r="GKL22" s="384" t="s">
        <v>3102</v>
      </c>
      <c r="GKM22" s="370"/>
      <c r="GKN22" s="384" t="s">
        <v>2417</v>
      </c>
      <c r="GKO22" s="384" t="s">
        <v>3101</v>
      </c>
      <c r="GKP22" s="384" t="s">
        <v>3102</v>
      </c>
      <c r="GKQ22" s="370"/>
      <c r="GKR22" s="384" t="s">
        <v>2417</v>
      </c>
      <c r="GKS22" s="384" t="s">
        <v>3101</v>
      </c>
      <c r="GKT22" s="384" t="s">
        <v>3102</v>
      </c>
      <c r="GKU22" s="370"/>
      <c r="GKV22" s="384" t="s">
        <v>2417</v>
      </c>
      <c r="GKW22" s="384" t="s">
        <v>3101</v>
      </c>
      <c r="GKX22" s="384" t="s">
        <v>3102</v>
      </c>
      <c r="GKY22" s="370"/>
      <c r="GKZ22" s="384" t="s">
        <v>2417</v>
      </c>
      <c r="GLA22" s="384" t="s">
        <v>3101</v>
      </c>
      <c r="GLB22" s="384" t="s">
        <v>3102</v>
      </c>
      <c r="GLC22" s="370"/>
      <c r="GLD22" s="384" t="s">
        <v>2417</v>
      </c>
      <c r="GLE22" s="384" t="s">
        <v>3101</v>
      </c>
      <c r="GLF22" s="384" t="s">
        <v>3102</v>
      </c>
      <c r="GLG22" s="370"/>
      <c r="GLH22" s="384" t="s">
        <v>2417</v>
      </c>
      <c r="GLI22" s="384" t="s">
        <v>3101</v>
      </c>
      <c r="GLJ22" s="384" t="s">
        <v>3102</v>
      </c>
      <c r="GLK22" s="370"/>
      <c r="GLL22" s="384" t="s">
        <v>2417</v>
      </c>
      <c r="GLM22" s="384" t="s">
        <v>3101</v>
      </c>
      <c r="GLN22" s="384" t="s">
        <v>3102</v>
      </c>
      <c r="GLO22" s="370"/>
      <c r="GLP22" s="384" t="s">
        <v>2417</v>
      </c>
      <c r="GLQ22" s="384" t="s">
        <v>3101</v>
      </c>
      <c r="GLR22" s="384" t="s">
        <v>3102</v>
      </c>
      <c r="GLS22" s="370"/>
      <c r="GLT22" s="384" t="s">
        <v>2417</v>
      </c>
      <c r="GLU22" s="384" t="s">
        <v>3101</v>
      </c>
      <c r="GLV22" s="384" t="s">
        <v>3102</v>
      </c>
      <c r="GLW22" s="370"/>
      <c r="GLX22" s="384" t="s">
        <v>2417</v>
      </c>
      <c r="GLY22" s="384" t="s">
        <v>3101</v>
      </c>
      <c r="GLZ22" s="384" t="s">
        <v>3102</v>
      </c>
      <c r="GMA22" s="370"/>
      <c r="GMB22" s="384" t="s">
        <v>2417</v>
      </c>
      <c r="GMC22" s="384" t="s">
        <v>3101</v>
      </c>
      <c r="GMD22" s="384" t="s">
        <v>3102</v>
      </c>
      <c r="GME22" s="370"/>
      <c r="GMF22" s="384" t="s">
        <v>2417</v>
      </c>
      <c r="GMG22" s="384" t="s">
        <v>3101</v>
      </c>
      <c r="GMH22" s="384" t="s">
        <v>3102</v>
      </c>
      <c r="GMI22" s="370"/>
      <c r="GMJ22" s="384" t="s">
        <v>2417</v>
      </c>
      <c r="GMK22" s="384" t="s">
        <v>3101</v>
      </c>
      <c r="GML22" s="384" t="s">
        <v>3102</v>
      </c>
      <c r="GMM22" s="370"/>
      <c r="GMN22" s="384" t="s">
        <v>2417</v>
      </c>
      <c r="GMO22" s="384" t="s">
        <v>3101</v>
      </c>
      <c r="GMP22" s="384" t="s">
        <v>3102</v>
      </c>
      <c r="GMQ22" s="370"/>
      <c r="GMR22" s="384" t="s">
        <v>2417</v>
      </c>
      <c r="GMS22" s="384" t="s">
        <v>3101</v>
      </c>
      <c r="GMT22" s="384" t="s">
        <v>3102</v>
      </c>
      <c r="GMU22" s="370"/>
      <c r="GMV22" s="384" t="s">
        <v>2417</v>
      </c>
      <c r="GMW22" s="384" t="s">
        <v>3101</v>
      </c>
      <c r="GMX22" s="384" t="s">
        <v>3102</v>
      </c>
      <c r="GMY22" s="370"/>
      <c r="GMZ22" s="384" t="s">
        <v>2417</v>
      </c>
      <c r="GNA22" s="384" t="s">
        <v>3101</v>
      </c>
      <c r="GNB22" s="384" t="s">
        <v>3102</v>
      </c>
      <c r="GNC22" s="370"/>
      <c r="GND22" s="384" t="s">
        <v>2417</v>
      </c>
      <c r="GNE22" s="384" t="s">
        <v>3101</v>
      </c>
      <c r="GNF22" s="384" t="s">
        <v>3102</v>
      </c>
      <c r="GNG22" s="370"/>
      <c r="GNH22" s="384" t="s">
        <v>2417</v>
      </c>
      <c r="GNI22" s="384" t="s">
        <v>3101</v>
      </c>
      <c r="GNJ22" s="384" t="s">
        <v>3102</v>
      </c>
      <c r="GNK22" s="370"/>
      <c r="GNL22" s="384" t="s">
        <v>2417</v>
      </c>
      <c r="GNM22" s="384" t="s">
        <v>3101</v>
      </c>
      <c r="GNN22" s="384" t="s">
        <v>3102</v>
      </c>
      <c r="GNO22" s="370"/>
      <c r="GNP22" s="384" t="s">
        <v>2417</v>
      </c>
      <c r="GNQ22" s="384" t="s">
        <v>3101</v>
      </c>
      <c r="GNR22" s="384" t="s">
        <v>3102</v>
      </c>
      <c r="GNS22" s="370"/>
      <c r="GNT22" s="384" t="s">
        <v>2417</v>
      </c>
      <c r="GNU22" s="384" t="s">
        <v>3101</v>
      </c>
      <c r="GNV22" s="384" t="s">
        <v>3102</v>
      </c>
      <c r="GNW22" s="370"/>
      <c r="GNX22" s="384" t="s">
        <v>2417</v>
      </c>
      <c r="GNY22" s="384" t="s">
        <v>3101</v>
      </c>
      <c r="GNZ22" s="384" t="s">
        <v>3102</v>
      </c>
      <c r="GOA22" s="370"/>
      <c r="GOB22" s="384" t="s">
        <v>2417</v>
      </c>
      <c r="GOC22" s="384" t="s">
        <v>3101</v>
      </c>
      <c r="GOD22" s="384" t="s">
        <v>3102</v>
      </c>
      <c r="GOE22" s="370"/>
      <c r="GOF22" s="384" t="s">
        <v>2417</v>
      </c>
      <c r="GOG22" s="384" t="s">
        <v>3101</v>
      </c>
      <c r="GOH22" s="384" t="s">
        <v>3102</v>
      </c>
      <c r="GOI22" s="370"/>
      <c r="GOJ22" s="384" t="s">
        <v>2417</v>
      </c>
      <c r="GOK22" s="384" t="s">
        <v>3101</v>
      </c>
      <c r="GOL22" s="384" t="s">
        <v>3102</v>
      </c>
      <c r="GOM22" s="370"/>
      <c r="GON22" s="384" t="s">
        <v>2417</v>
      </c>
      <c r="GOO22" s="384" t="s">
        <v>3101</v>
      </c>
      <c r="GOP22" s="384" t="s">
        <v>3102</v>
      </c>
      <c r="GOQ22" s="370"/>
      <c r="GOR22" s="384" t="s">
        <v>2417</v>
      </c>
      <c r="GOS22" s="384" t="s">
        <v>3101</v>
      </c>
      <c r="GOT22" s="384" t="s">
        <v>3102</v>
      </c>
      <c r="GOU22" s="370"/>
      <c r="GOV22" s="384" t="s">
        <v>2417</v>
      </c>
      <c r="GOW22" s="384" t="s">
        <v>3101</v>
      </c>
      <c r="GOX22" s="384" t="s">
        <v>3102</v>
      </c>
      <c r="GOY22" s="370"/>
      <c r="GOZ22" s="384" t="s">
        <v>2417</v>
      </c>
      <c r="GPA22" s="384" t="s">
        <v>3101</v>
      </c>
      <c r="GPB22" s="384" t="s">
        <v>3102</v>
      </c>
      <c r="GPC22" s="370"/>
      <c r="GPD22" s="384" t="s">
        <v>2417</v>
      </c>
      <c r="GPE22" s="384" t="s">
        <v>3101</v>
      </c>
      <c r="GPF22" s="384" t="s">
        <v>3102</v>
      </c>
      <c r="GPG22" s="370"/>
      <c r="GPH22" s="384" t="s">
        <v>2417</v>
      </c>
      <c r="GPI22" s="384" t="s">
        <v>3101</v>
      </c>
      <c r="GPJ22" s="384" t="s">
        <v>3102</v>
      </c>
      <c r="GPK22" s="370"/>
      <c r="GPL22" s="384" t="s">
        <v>2417</v>
      </c>
      <c r="GPM22" s="384" t="s">
        <v>3101</v>
      </c>
      <c r="GPN22" s="384" t="s">
        <v>3102</v>
      </c>
      <c r="GPO22" s="370"/>
      <c r="GPP22" s="384" t="s">
        <v>2417</v>
      </c>
      <c r="GPQ22" s="384" t="s">
        <v>3101</v>
      </c>
      <c r="GPR22" s="384" t="s">
        <v>3102</v>
      </c>
      <c r="GPS22" s="370"/>
      <c r="GPT22" s="384" t="s">
        <v>2417</v>
      </c>
      <c r="GPU22" s="384" t="s">
        <v>3101</v>
      </c>
      <c r="GPV22" s="384" t="s">
        <v>3102</v>
      </c>
      <c r="GPW22" s="370"/>
      <c r="GPX22" s="384" t="s">
        <v>2417</v>
      </c>
      <c r="GPY22" s="384" t="s">
        <v>3101</v>
      </c>
      <c r="GPZ22" s="384" t="s">
        <v>3102</v>
      </c>
      <c r="GQA22" s="370"/>
      <c r="GQB22" s="384" t="s">
        <v>2417</v>
      </c>
      <c r="GQC22" s="384" t="s">
        <v>3101</v>
      </c>
      <c r="GQD22" s="384" t="s">
        <v>3102</v>
      </c>
      <c r="GQE22" s="370"/>
      <c r="GQF22" s="384" t="s">
        <v>2417</v>
      </c>
      <c r="GQG22" s="384" t="s">
        <v>3101</v>
      </c>
      <c r="GQH22" s="384" t="s">
        <v>3102</v>
      </c>
      <c r="GQI22" s="370"/>
      <c r="GQJ22" s="384" t="s">
        <v>2417</v>
      </c>
      <c r="GQK22" s="384" t="s">
        <v>3101</v>
      </c>
      <c r="GQL22" s="384" t="s">
        <v>3102</v>
      </c>
      <c r="GQM22" s="370"/>
      <c r="GQN22" s="384" t="s">
        <v>2417</v>
      </c>
      <c r="GQO22" s="384" t="s">
        <v>3101</v>
      </c>
      <c r="GQP22" s="384" t="s">
        <v>3102</v>
      </c>
      <c r="GQQ22" s="370"/>
      <c r="GQR22" s="384" t="s">
        <v>2417</v>
      </c>
      <c r="GQS22" s="384" t="s">
        <v>3101</v>
      </c>
      <c r="GQT22" s="384" t="s">
        <v>3102</v>
      </c>
      <c r="GQU22" s="370"/>
      <c r="GQV22" s="384" t="s">
        <v>2417</v>
      </c>
      <c r="GQW22" s="384" t="s">
        <v>3101</v>
      </c>
      <c r="GQX22" s="384" t="s">
        <v>3102</v>
      </c>
      <c r="GQY22" s="370"/>
      <c r="GQZ22" s="384" t="s">
        <v>2417</v>
      </c>
      <c r="GRA22" s="384" t="s">
        <v>3101</v>
      </c>
      <c r="GRB22" s="384" t="s">
        <v>3102</v>
      </c>
      <c r="GRC22" s="370"/>
      <c r="GRD22" s="384" t="s">
        <v>2417</v>
      </c>
      <c r="GRE22" s="384" t="s">
        <v>3101</v>
      </c>
      <c r="GRF22" s="384" t="s">
        <v>3102</v>
      </c>
      <c r="GRG22" s="370"/>
      <c r="GRH22" s="384" t="s">
        <v>2417</v>
      </c>
      <c r="GRI22" s="384" t="s">
        <v>3101</v>
      </c>
      <c r="GRJ22" s="384" t="s">
        <v>3102</v>
      </c>
      <c r="GRK22" s="370"/>
      <c r="GRL22" s="384" t="s">
        <v>2417</v>
      </c>
      <c r="GRM22" s="384" t="s">
        <v>3101</v>
      </c>
      <c r="GRN22" s="384" t="s">
        <v>3102</v>
      </c>
      <c r="GRO22" s="370"/>
      <c r="GRP22" s="384" t="s">
        <v>2417</v>
      </c>
      <c r="GRQ22" s="384" t="s">
        <v>3101</v>
      </c>
      <c r="GRR22" s="384" t="s">
        <v>3102</v>
      </c>
      <c r="GRS22" s="370"/>
      <c r="GRT22" s="384" t="s">
        <v>2417</v>
      </c>
      <c r="GRU22" s="384" t="s">
        <v>3101</v>
      </c>
      <c r="GRV22" s="384" t="s">
        <v>3102</v>
      </c>
      <c r="GRW22" s="370"/>
      <c r="GRX22" s="384" t="s">
        <v>2417</v>
      </c>
      <c r="GRY22" s="384" t="s">
        <v>3101</v>
      </c>
      <c r="GRZ22" s="384" t="s">
        <v>3102</v>
      </c>
      <c r="GSA22" s="370"/>
      <c r="GSB22" s="384" t="s">
        <v>2417</v>
      </c>
      <c r="GSC22" s="384" t="s">
        <v>3101</v>
      </c>
      <c r="GSD22" s="384" t="s">
        <v>3102</v>
      </c>
      <c r="GSE22" s="370"/>
      <c r="GSF22" s="384" t="s">
        <v>2417</v>
      </c>
      <c r="GSG22" s="384" t="s">
        <v>3101</v>
      </c>
      <c r="GSH22" s="384" t="s">
        <v>3102</v>
      </c>
      <c r="GSI22" s="370"/>
      <c r="GSJ22" s="384" t="s">
        <v>2417</v>
      </c>
      <c r="GSK22" s="384" t="s">
        <v>3101</v>
      </c>
      <c r="GSL22" s="384" t="s">
        <v>3102</v>
      </c>
      <c r="GSM22" s="370"/>
      <c r="GSN22" s="384" t="s">
        <v>2417</v>
      </c>
      <c r="GSO22" s="384" t="s">
        <v>3101</v>
      </c>
      <c r="GSP22" s="384" t="s">
        <v>3102</v>
      </c>
      <c r="GSQ22" s="370"/>
      <c r="GSR22" s="384" t="s">
        <v>2417</v>
      </c>
      <c r="GSS22" s="384" t="s">
        <v>3101</v>
      </c>
      <c r="GST22" s="384" t="s">
        <v>3102</v>
      </c>
      <c r="GSU22" s="370"/>
      <c r="GSV22" s="384" t="s">
        <v>2417</v>
      </c>
      <c r="GSW22" s="384" t="s">
        <v>3101</v>
      </c>
      <c r="GSX22" s="384" t="s">
        <v>3102</v>
      </c>
      <c r="GSY22" s="370"/>
      <c r="GSZ22" s="384" t="s">
        <v>2417</v>
      </c>
      <c r="GTA22" s="384" t="s">
        <v>3101</v>
      </c>
      <c r="GTB22" s="384" t="s">
        <v>3102</v>
      </c>
      <c r="GTC22" s="370"/>
      <c r="GTD22" s="384" t="s">
        <v>2417</v>
      </c>
      <c r="GTE22" s="384" t="s">
        <v>3101</v>
      </c>
      <c r="GTF22" s="384" t="s">
        <v>3102</v>
      </c>
      <c r="GTG22" s="370"/>
      <c r="GTH22" s="384" t="s">
        <v>2417</v>
      </c>
      <c r="GTI22" s="384" t="s">
        <v>3101</v>
      </c>
      <c r="GTJ22" s="384" t="s">
        <v>3102</v>
      </c>
      <c r="GTK22" s="370"/>
      <c r="GTL22" s="384" t="s">
        <v>2417</v>
      </c>
      <c r="GTM22" s="384" t="s">
        <v>3101</v>
      </c>
      <c r="GTN22" s="384" t="s">
        <v>3102</v>
      </c>
      <c r="GTO22" s="370"/>
      <c r="GTP22" s="384" t="s">
        <v>2417</v>
      </c>
      <c r="GTQ22" s="384" t="s">
        <v>3101</v>
      </c>
      <c r="GTR22" s="384" t="s">
        <v>3102</v>
      </c>
      <c r="GTS22" s="370"/>
      <c r="GTT22" s="384" t="s">
        <v>2417</v>
      </c>
      <c r="GTU22" s="384" t="s">
        <v>3101</v>
      </c>
      <c r="GTV22" s="384" t="s">
        <v>3102</v>
      </c>
      <c r="GTW22" s="370"/>
      <c r="GTX22" s="384" t="s">
        <v>2417</v>
      </c>
      <c r="GTY22" s="384" t="s">
        <v>3101</v>
      </c>
      <c r="GTZ22" s="384" t="s">
        <v>3102</v>
      </c>
      <c r="GUA22" s="370"/>
      <c r="GUB22" s="384" t="s">
        <v>2417</v>
      </c>
      <c r="GUC22" s="384" t="s">
        <v>3101</v>
      </c>
      <c r="GUD22" s="384" t="s">
        <v>3102</v>
      </c>
      <c r="GUE22" s="370"/>
      <c r="GUF22" s="384" t="s">
        <v>2417</v>
      </c>
      <c r="GUG22" s="384" t="s">
        <v>3101</v>
      </c>
      <c r="GUH22" s="384" t="s">
        <v>3102</v>
      </c>
      <c r="GUI22" s="370"/>
      <c r="GUJ22" s="384" t="s">
        <v>2417</v>
      </c>
      <c r="GUK22" s="384" t="s">
        <v>3101</v>
      </c>
      <c r="GUL22" s="384" t="s">
        <v>3102</v>
      </c>
      <c r="GUM22" s="370"/>
      <c r="GUN22" s="384" t="s">
        <v>2417</v>
      </c>
      <c r="GUO22" s="384" t="s">
        <v>3101</v>
      </c>
      <c r="GUP22" s="384" t="s">
        <v>3102</v>
      </c>
      <c r="GUQ22" s="370"/>
      <c r="GUR22" s="384" t="s">
        <v>2417</v>
      </c>
      <c r="GUS22" s="384" t="s">
        <v>3101</v>
      </c>
      <c r="GUT22" s="384" t="s">
        <v>3102</v>
      </c>
      <c r="GUU22" s="370"/>
      <c r="GUV22" s="384" t="s">
        <v>2417</v>
      </c>
      <c r="GUW22" s="384" t="s">
        <v>3101</v>
      </c>
      <c r="GUX22" s="384" t="s">
        <v>3102</v>
      </c>
      <c r="GUY22" s="370"/>
      <c r="GUZ22" s="384" t="s">
        <v>2417</v>
      </c>
      <c r="GVA22" s="384" t="s">
        <v>3101</v>
      </c>
      <c r="GVB22" s="384" t="s">
        <v>3102</v>
      </c>
      <c r="GVC22" s="370"/>
      <c r="GVD22" s="384" t="s">
        <v>2417</v>
      </c>
      <c r="GVE22" s="384" t="s">
        <v>3101</v>
      </c>
      <c r="GVF22" s="384" t="s">
        <v>3102</v>
      </c>
      <c r="GVG22" s="370"/>
      <c r="GVH22" s="384" t="s">
        <v>2417</v>
      </c>
      <c r="GVI22" s="384" t="s">
        <v>3101</v>
      </c>
      <c r="GVJ22" s="384" t="s">
        <v>3102</v>
      </c>
      <c r="GVK22" s="370"/>
      <c r="GVL22" s="384" t="s">
        <v>2417</v>
      </c>
      <c r="GVM22" s="384" t="s">
        <v>3101</v>
      </c>
      <c r="GVN22" s="384" t="s">
        <v>3102</v>
      </c>
      <c r="GVO22" s="370"/>
      <c r="GVP22" s="384" t="s">
        <v>2417</v>
      </c>
      <c r="GVQ22" s="384" t="s">
        <v>3101</v>
      </c>
      <c r="GVR22" s="384" t="s">
        <v>3102</v>
      </c>
      <c r="GVS22" s="370"/>
      <c r="GVT22" s="384" t="s">
        <v>2417</v>
      </c>
      <c r="GVU22" s="384" t="s">
        <v>3101</v>
      </c>
      <c r="GVV22" s="384" t="s">
        <v>3102</v>
      </c>
      <c r="GVW22" s="370"/>
      <c r="GVX22" s="384" t="s">
        <v>2417</v>
      </c>
      <c r="GVY22" s="384" t="s">
        <v>3101</v>
      </c>
      <c r="GVZ22" s="384" t="s">
        <v>3102</v>
      </c>
      <c r="GWA22" s="370"/>
      <c r="GWB22" s="384" t="s">
        <v>2417</v>
      </c>
      <c r="GWC22" s="384" t="s">
        <v>3101</v>
      </c>
      <c r="GWD22" s="384" t="s">
        <v>3102</v>
      </c>
      <c r="GWE22" s="370"/>
      <c r="GWF22" s="384" t="s">
        <v>2417</v>
      </c>
      <c r="GWG22" s="384" t="s">
        <v>3101</v>
      </c>
      <c r="GWH22" s="384" t="s">
        <v>3102</v>
      </c>
      <c r="GWI22" s="370"/>
      <c r="GWJ22" s="384" t="s">
        <v>2417</v>
      </c>
      <c r="GWK22" s="384" t="s">
        <v>3101</v>
      </c>
      <c r="GWL22" s="384" t="s">
        <v>3102</v>
      </c>
      <c r="GWM22" s="370"/>
      <c r="GWN22" s="384" t="s">
        <v>2417</v>
      </c>
      <c r="GWO22" s="384" t="s">
        <v>3101</v>
      </c>
      <c r="GWP22" s="384" t="s">
        <v>3102</v>
      </c>
      <c r="GWQ22" s="370"/>
      <c r="GWR22" s="384" t="s">
        <v>2417</v>
      </c>
      <c r="GWS22" s="384" t="s">
        <v>3101</v>
      </c>
      <c r="GWT22" s="384" t="s">
        <v>3102</v>
      </c>
      <c r="GWU22" s="370"/>
      <c r="GWV22" s="384" t="s">
        <v>2417</v>
      </c>
      <c r="GWW22" s="384" t="s">
        <v>3101</v>
      </c>
      <c r="GWX22" s="384" t="s">
        <v>3102</v>
      </c>
      <c r="GWY22" s="370"/>
      <c r="GWZ22" s="384" t="s">
        <v>2417</v>
      </c>
      <c r="GXA22" s="384" t="s">
        <v>3101</v>
      </c>
      <c r="GXB22" s="384" t="s">
        <v>3102</v>
      </c>
      <c r="GXC22" s="370"/>
      <c r="GXD22" s="384" t="s">
        <v>2417</v>
      </c>
      <c r="GXE22" s="384" t="s">
        <v>3101</v>
      </c>
      <c r="GXF22" s="384" t="s">
        <v>3102</v>
      </c>
      <c r="GXG22" s="370"/>
      <c r="GXH22" s="384" t="s">
        <v>2417</v>
      </c>
      <c r="GXI22" s="384" t="s">
        <v>3101</v>
      </c>
      <c r="GXJ22" s="384" t="s">
        <v>3102</v>
      </c>
      <c r="GXK22" s="370"/>
      <c r="GXL22" s="384" t="s">
        <v>2417</v>
      </c>
      <c r="GXM22" s="384" t="s">
        <v>3101</v>
      </c>
      <c r="GXN22" s="384" t="s">
        <v>3102</v>
      </c>
      <c r="GXO22" s="370"/>
      <c r="GXP22" s="384" t="s">
        <v>2417</v>
      </c>
      <c r="GXQ22" s="384" t="s">
        <v>3101</v>
      </c>
      <c r="GXR22" s="384" t="s">
        <v>3102</v>
      </c>
      <c r="GXS22" s="370"/>
      <c r="GXT22" s="384" t="s">
        <v>2417</v>
      </c>
      <c r="GXU22" s="384" t="s">
        <v>3101</v>
      </c>
      <c r="GXV22" s="384" t="s">
        <v>3102</v>
      </c>
      <c r="GXW22" s="370"/>
      <c r="GXX22" s="384" t="s">
        <v>2417</v>
      </c>
      <c r="GXY22" s="384" t="s">
        <v>3101</v>
      </c>
      <c r="GXZ22" s="384" t="s">
        <v>3102</v>
      </c>
      <c r="GYA22" s="370"/>
      <c r="GYB22" s="384" t="s">
        <v>2417</v>
      </c>
      <c r="GYC22" s="384" t="s">
        <v>3101</v>
      </c>
      <c r="GYD22" s="384" t="s">
        <v>3102</v>
      </c>
      <c r="GYE22" s="370"/>
      <c r="GYF22" s="384" t="s">
        <v>2417</v>
      </c>
      <c r="GYG22" s="384" t="s">
        <v>3101</v>
      </c>
      <c r="GYH22" s="384" t="s">
        <v>3102</v>
      </c>
      <c r="GYI22" s="370"/>
      <c r="GYJ22" s="384" t="s">
        <v>2417</v>
      </c>
      <c r="GYK22" s="384" t="s">
        <v>3101</v>
      </c>
      <c r="GYL22" s="384" t="s">
        <v>3102</v>
      </c>
      <c r="GYM22" s="370"/>
      <c r="GYN22" s="384" t="s">
        <v>2417</v>
      </c>
      <c r="GYO22" s="384" t="s">
        <v>3101</v>
      </c>
      <c r="GYP22" s="384" t="s">
        <v>3102</v>
      </c>
      <c r="GYQ22" s="370"/>
      <c r="GYR22" s="384" t="s">
        <v>2417</v>
      </c>
      <c r="GYS22" s="384" t="s">
        <v>3101</v>
      </c>
      <c r="GYT22" s="384" t="s">
        <v>3102</v>
      </c>
      <c r="GYU22" s="370"/>
      <c r="GYV22" s="384" t="s">
        <v>2417</v>
      </c>
      <c r="GYW22" s="384" t="s">
        <v>3101</v>
      </c>
      <c r="GYX22" s="384" t="s">
        <v>3102</v>
      </c>
      <c r="GYY22" s="370"/>
      <c r="GYZ22" s="384" t="s">
        <v>2417</v>
      </c>
      <c r="GZA22" s="384" t="s">
        <v>3101</v>
      </c>
      <c r="GZB22" s="384" t="s">
        <v>3102</v>
      </c>
      <c r="GZC22" s="370"/>
      <c r="GZD22" s="384" t="s">
        <v>2417</v>
      </c>
      <c r="GZE22" s="384" t="s">
        <v>3101</v>
      </c>
      <c r="GZF22" s="384" t="s">
        <v>3102</v>
      </c>
      <c r="GZG22" s="370"/>
      <c r="GZH22" s="384" t="s">
        <v>2417</v>
      </c>
      <c r="GZI22" s="384" t="s">
        <v>3101</v>
      </c>
      <c r="GZJ22" s="384" t="s">
        <v>3102</v>
      </c>
      <c r="GZK22" s="370"/>
      <c r="GZL22" s="384" t="s">
        <v>2417</v>
      </c>
      <c r="GZM22" s="384" t="s">
        <v>3101</v>
      </c>
      <c r="GZN22" s="384" t="s">
        <v>3102</v>
      </c>
      <c r="GZO22" s="370"/>
      <c r="GZP22" s="384" t="s">
        <v>2417</v>
      </c>
      <c r="GZQ22" s="384" t="s">
        <v>3101</v>
      </c>
      <c r="GZR22" s="384" t="s">
        <v>3102</v>
      </c>
      <c r="GZS22" s="370"/>
      <c r="GZT22" s="384" t="s">
        <v>2417</v>
      </c>
      <c r="GZU22" s="384" t="s">
        <v>3101</v>
      </c>
      <c r="GZV22" s="384" t="s">
        <v>3102</v>
      </c>
      <c r="GZW22" s="370"/>
      <c r="GZX22" s="384" t="s">
        <v>2417</v>
      </c>
      <c r="GZY22" s="384" t="s">
        <v>3101</v>
      </c>
      <c r="GZZ22" s="384" t="s">
        <v>3102</v>
      </c>
      <c r="HAA22" s="370"/>
      <c r="HAB22" s="384" t="s">
        <v>2417</v>
      </c>
      <c r="HAC22" s="384" t="s">
        <v>3101</v>
      </c>
      <c r="HAD22" s="384" t="s">
        <v>3102</v>
      </c>
      <c r="HAE22" s="370"/>
      <c r="HAF22" s="384" t="s">
        <v>2417</v>
      </c>
      <c r="HAG22" s="384" t="s">
        <v>3101</v>
      </c>
      <c r="HAH22" s="384" t="s">
        <v>3102</v>
      </c>
      <c r="HAI22" s="370"/>
      <c r="HAJ22" s="384" t="s">
        <v>2417</v>
      </c>
      <c r="HAK22" s="384" t="s">
        <v>3101</v>
      </c>
      <c r="HAL22" s="384" t="s">
        <v>3102</v>
      </c>
      <c r="HAM22" s="370"/>
      <c r="HAN22" s="384" t="s">
        <v>2417</v>
      </c>
      <c r="HAO22" s="384" t="s">
        <v>3101</v>
      </c>
      <c r="HAP22" s="384" t="s">
        <v>3102</v>
      </c>
      <c r="HAQ22" s="370"/>
      <c r="HAR22" s="384" t="s">
        <v>2417</v>
      </c>
      <c r="HAS22" s="384" t="s">
        <v>3101</v>
      </c>
      <c r="HAT22" s="384" t="s">
        <v>3102</v>
      </c>
      <c r="HAU22" s="370"/>
      <c r="HAV22" s="384" t="s">
        <v>2417</v>
      </c>
      <c r="HAW22" s="384" t="s">
        <v>3101</v>
      </c>
      <c r="HAX22" s="384" t="s">
        <v>3102</v>
      </c>
      <c r="HAY22" s="370"/>
      <c r="HAZ22" s="384" t="s">
        <v>2417</v>
      </c>
      <c r="HBA22" s="384" t="s">
        <v>3101</v>
      </c>
      <c r="HBB22" s="384" t="s">
        <v>3102</v>
      </c>
      <c r="HBC22" s="370"/>
      <c r="HBD22" s="384" t="s">
        <v>2417</v>
      </c>
      <c r="HBE22" s="384" t="s">
        <v>3101</v>
      </c>
      <c r="HBF22" s="384" t="s">
        <v>3102</v>
      </c>
      <c r="HBG22" s="370"/>
      <c r="HBH22" s="384" t="s">
        <v>2417</v>
      </c>
      <c r="HBI22" s="384" t="s">
        <v>3101</v>
      </c>
      <c r="HBJ22" s="384" t="s">
        <v>3102</v>
      </c>
      <c r="HBK22" s="370"/>
      <c r="HBL22" s="384" t="s">
        <v>2417</v>
      </c>
      <c r="HBM22" s="384" t="s">
        <v>3101</v>
      </c>
      <c r="HBN22" s="384" t="s">
        <v>3102</v>
      </c>
      <c r="HBO22" s="370"/>
      <c r="HBP22" s="384" t="s">
        <v>2417</v>
      </c>
      <c r="HBQ22" s="384" t="s">
        <v>3101</v>
      </c>
      <c r="HBR22" s="384" t="s">
        <v>3102</v>
      </c>
      <c r="HBS22" s="370"/>
      <c r="HBT22" s="384" t="s">
        <v>2417</v>
      </c>
      <c r="HBU22" s="384" t="s">
        <v>3101</v>
      </c>
      <c r="HBV22" s="384" t="s">
        <v>3102</v>
      </c>
      <c r="HBW22" s="370"/>
      <c r="HBX22" s="384" t="s">
        <v>2417</v>
      </c>
      <c r="HBY22" s="384" t="s">
        <v>3101</v>
      </c>
      <c r="HBZ22" s="384" t="s">
        <v>3102</v>
      </c>
      <c r="HCA22" s="370"/>
      <c r="HCB22" s="384" t="s">
        <v>2417</v>
      </c>
      <c r="HCC22" s="384" t="s">
        <v>3101</v>
      </c>
      <c r="HCD22" s="384" t="s">
        <v>3102</v>
      </c>
      <c r="HCE22" s="370"/>
      <c r="HCF22" s="384" t="s">
        <v>2417</v>
      </c>
      <c r="HCG22" s="384" t="s">
        <v>3101</v>
      </c>
      <c r="HCH22" s="384" t="s">
        <v>3102</v>
      </c>
      <c r="HCI22" s="370"/>
      <c r="HCJ22" s="384" t="s">
        <v>2417</v>
      </c>
      <c r="HCK22" s="384" t="s">
        <v>3101</v>
      </c>
      <c r="HCL22" s="384" t="s">
        <v>3102</v>
      </c>
      <c r="HCM22" s="370"/>
      <c r="HCN22" s="384" t="s">
        <v>2417</v>
      </c>
      <c r="HCO22" s="384" t="s">
        <v>3101</v>
      </c>
      <c r="HCP22" s="384" t="s">
        <v>3102</v>
      </c>
      <c r="HCQ22" s="370"/>
      <c r="HCR22" s="384" t="s">
        <v>2417</v>
      </c>
      <c r="HCS22" s="384" t="s">
        <v>3101</v>
      </c>
      <c r="HCT22" s="384" t="s">
        <v>3102</v>
      </c>
      <c r="HCU22" s="370"/>
      <c r="HCV22" s="384" t="s">
        <v>2417</v>
      </c>
      <c r="HCW22" s="384" t="s">
        <v>3101</v>
      </c>
      <c r="HCX22" s="384" t="s">
        <v>3102</v>
      </c>
      <c r="HCY22" s="370"/>
      <c r="HCZ22" s="384" t="s">
        <v>2417</v>
      </c>
      <c r="HDA22" s="384" t="s">
        <v>3101</v>
      </c>
      <c r="HDB22" s="384" t="s">
        <v>3102</v>
      </c>
      <c r="HDC22" s="370"/>
      <c r="HDD22" s="384" t="s">
        <v>2417</v>
      </c>
      <c r="HDE22" s="384" t="s">
        <v>3101</v>
      </c>
      <c r="HDF22" s="384" t="s">
        <v>3102</v>
      </c>
      <c r="HDG22" s="370"/>
      <c r="HDH22" s="384" t="s">
        <v>2417</v>
      </c>
      <c r="HDI22" s="384" t="s">
        <v>3101</v>
      </c>
      <c r="HDJ22" s="384" t="s">
        <v>3102</v>
      </c>
      <c r="HDK22" s="370"/>
      <c r="HDL22" s="384" t="s">
        <v>2417</v>
      </c>
      <c r="HDM22" s="384" t="s">
        <v>3101</v>
      </c>
      <c r="HDN22" s="384" t="s">
        <v>3102</v>
      </c>
      <c r="HDO22" s="370"/>
      <c r="HDP22" s="384" t="s">
        <v>2417</v>
      </c>
      <c r="HDQ22" s="384" t="s">
        <v>3101</v>
      </c>
      <c r="HDR22" s="384" t="s">
        <v>3102</v>
      </c>
      <c r="HDS22" s="370"/>
      <c r="HDT22" s="384" t="s">
        <v>2417</v>
      </c>
      <c r="HDU22" s="384" t="s">
        <v>3101</v>
      </c>
      <c r="HDV22" s="384" t="s">
        <v>3102</v>
      </c>
      <c r="HDW22" s="370"/>
      <c r="HDX22" s="384" t="s">
        <v>2417</v>
      </c>
      <c r="HDY22" s="384" t="s">
        <v>3101</v>
      </c>
      <c r="HDZ22" s="384" t="s">
        <v>3102</v>
      </c>
      <c r="HEA22" s="370"/>
      <c r="HEB22" s="384" t="s">
        <v>2417</v>
      </c>
      <c r="HEC22" s="384" t="s">
        <v>3101</v>
      </c>
      <c r="HED22" s="384" t="s">
        <v>3102</v>
      </c>
      <c r="HEE22" s="370"/>
      <c r="HEF22" s="384" t="s">
        <v>2417</v>
      </c>
      <c r="HEG22" s="384" t="s">
        <v>3101</v>
      </c>
      <c r="HEH22" s="384" t="s">
        <v>3102</v>
      </c>
      <c r="HEI22" s="370"/>
      <c r="HEJ22" s="384" t="s">
        <v>2417</v>
      </c>
      <c r="HEK22" s="384" t="s">
        <v>3101</v>
      </c>
      <c r="HEL22" s="384" t="s">
        <v>3102</v>
      </c>
      <c r="HEM22" s="370"/>
      <c r="HEN22" s="384" t="s">
        <v>2417</v>
      </c>
      <c r="HEO22" s="384" t="s">
        <v>3101</v>
      </c>
      <c r="HEP22" s="384" t="s">
        <v>3102</v>
      </c>
      <c r="HEQ22" s="370"/>
      <c r="HER22" s="384" t="s">
        <v>2417</v>
      </c>
      <c r="HES22" s="384" t="s">
        <v>3101</v>
      </c>
      <c r="HET22" s="384" t="s">
        <v>3102</v>
      </c>
      <c r="HEU22" s="370"/>
      <c r="HEV22" s="384" t="s">
        <v>2417</v>
      </c>
      <c r="HEW22" s="384" t="s">
        <v>3101</v>
      </c>
      <c r="HEX22" s="384" t="s">
        <v>3102</v>
      </c>
      <c r="HEY22" s="370"/>
      <c r="HEZ22" s="384" t="s">
        <v>2417</v>
      </c>
      <c r="HFA22" s="384" t="s">
        <v>3101</v>
      </c>
      <c r="HFB22" s="384" t="s">
        <v>3102</v>
      </c>
      <c r="HFC22" s="370"/>
      <c r="HFD22" s="384" t="s">
        <v>2417</v>
      </c>
      <c r="HFE22" s="384" t="s">
        <v>3101</v>
      </c>
      <c r="HFF22" s="384" t="s">
        <v>3102</v>
      </c>
      <c r="HFG22" s="370"/>
      <c r="HFH22" s="384" t="s">
        <v>2417</v>
      </c>
      <c r="HFI22" s="384" t="s">
        <v>3101</v>
      </c>
      <c r="HFJ22" s="384" t="s">
        <v>3102</v>
      </c>
      <c r="HFK22" s="370"/>
      <c r="HFL22" s="384" t="s">
        <v>2417</v>
      </c>
      <c r="HFM22" s="384" t="s">
        <v>3101</v>
      </c>
      <c r="HFN22" s="384" t="s">
        <v>3102</v>
      </c>
      <c r="HFO22" s="370"/>
      <c r="HFP22" s="384" t="s">
        <v>2417</v>
      </c>
      <c r="HFQ22" s="384" t="s">
        <v>3101</v>
      </c>
      <c r="HFR22" s="384" t="s">
        <v>3102</v>
      </c>
      <c r="HFS22" s="370"/>
      <c r="HFT22" s="384" t="s">
        <v>2417</v>
      </c>
      <c r="HFU22" s="384" t="s">
        <v>3101</v>
      </c>
      <c r="HFV22" s="384" t="s">
        <v>3102</v>
      </c>
      <c r="HFW22" s="370"/>
      <c r="HFX22" s="384" t="s">
        <v>2417</v>
      </c>
      <c r="HFY22" s="384" t="s">
        <v>3101</v>
      </c>
      <c r="HFZ22" s="384" t="s">
        <v>3102</v>
      </c>
      <c r="HGA22" s="370"/>
      <c r="HGB22" s="384" t="s">
        <v>2417</v>
      </c>
      <c r="HGC22" s="384" t="s">
        <v>3101</v>
      </c>
      <c r="HGD22" s="384" t="s">
        <v>3102</v>
      </c>
      <c r="HGE22" s="370"/>
      <c r="HGF22" s="384" t="s">
        <v>2417</v>
      </c>
      <c r="HGG22" s="384" t="s">
        <v>3101</v>
      </c>
      <c r="HGH22" s="384" t="s">
        <v>3102</v>
      </c>
      <c r="HGI22" s="370"/>
      <c r="HGJ22" s="384" t="s">
        <v>2417</v>
      </c>
      <c r="HGK22" s="384" t="s">
        <v>3101</v>
      </c>
      <c r="HGL22" s="384" t="s">
        <v>3102</v>
      </c>
      <c r="HGM22" s="370"/>
      <c r="HGN22" s="384" t="s">
        <v>2417</v>
      </c>
      <c r="HGO22" s="384" t="s">
        <v>3101</v>
      </c>
      <c r="HGP22" s="384" t="s">
        <v>3102</v>
      </c>
      <c r="HGQ22" s="370"/>
      <c r="HGR22" s="384" t="s">
        <v>2417</v>
      </c>
      <c r="HGS22" s="384" t="s">
        <v>3101</v>
      </c>
      <c r="HGT22" s="384" t="s">
        <v>3102</v>
      </c>
      <c r="HGU22" s="370"/>
      <c r="HGV22" s="384" t="s">
        <v>2417</v>
      </c>
      <c r="HGW22" s="384" t="s">
        <v>3101</v>
      </c>
      <c r="HGX22" s="384" t="s">
        <v>3102</v>
      </c>
      <c r="HGY22" s="370"/>
      <c r="HGZ22" s="384" t="s">
        <v>2417</v>
      </c>
      <c r="HHA22" s="384" t="s">
        <v>3101</v>
      </c>
      <c r="HHB22" s="384" t="s">
        <v>3102</v>
      </c>
      <c r="HHC22" s="370"/>
      <c r="HHD22" s="384" t="s">
        <v>2417</v>
      </c>
      <c r="HHE22" s="384" t="s">
        <v>3101</v>
      </c>
      <c r="HHF22" s="384" t="s">
        <v>3102</v>
      </c>
      <c r="HHG22" s="370"/>
      <c r="HHH22" s="384" t="s">
        <v>2417</v>
      </c>
      <c r="HHI22" s="384" t="s">
        <v>3101</v>
      </c>
      <c r="HHJ22" s="384" t="s">
        <v>3102</v>
      </c>
      <c r="HHK22" s="370"/>
      <c r="HHL22" s="384" t="s">
        <v>2417</v>
      </c>
      <c r="HHM22" s="384" t="s">
        <v>3101</v>
      </c>
      <c r="HHN22" s="384" t="s">
        <v>3102</v>
      </c>
      <c r="HHO22" s="370"/>
      <c r="HHP22" s="384" t="s">
        <v>2417</v>
      </c>
      <c r="HHQ22" s="384" t="s">
        <v>3101</v>
      </c>
      <c r="HHR22" s="384" t="s">
        <v>3102</v>
      </c>
      <c r="HHS22" s="370"/>
      <c r="HHT22" s="384" t="s">
        <v>2417</v>
      </c>
      <c r="HHU22" s="384" t="s">
        <v>3101</v>
      </c>
      <c r="HHV22" s="384" t="s">
        <v>3102</v>
      </c>
      <c r="HHW22" s="370"/>
      <c r="HHX22" s="384" t="s">
        <v>2417</v>
      </c>
      <c r="HHY22" s="384" t="s">
        <v>3101</v>
      </c>
      <c r="HHZ22" s="384" t="s">
        <v>3102</v>
      </c>
      <c r="HIA22" s="370"/>
      <c r="HIB22" s="384" t="s">
        <v>2417</v>
      </c>
      <c r="HIC22" s="384" t="s">
        <v>3101</v>
      </c>
      <c r="HID22" s="384" t="s">
        <v>3102</v>
      </c>
      <c r="HIE22" s="370"/>
      <c r="HIF22" s="384" t="s">
        <v>2417</v>
      </c>
      <c r="HIG22" s="384" t="s">
        <v>3101</v>
      </c>
      <c r="HIH22" s="384" t="s">
        <v>3102</v>
      </c>
      <c r="HII22" s="370"/>
      <c r="HIJ22" s="384" t="s">
        <v>2417</v>
      </c>
      <c r="HIK22" s="384" t="s">
        <v>3101</v>
      </c>
      <c r="HIL22" s="384" t="s">
        <v>3102</v>
      </c>
      <c r="HIM22" s="370"/>
      <c r="HIN22" s="384" t="s">
        <v>2417</v>
      </c>
      <c r="HIO22" s="384" t="s">
        <v>3101</v>
      </c>
      <c r="HIP22" s="384" t="s">
        <v>3102</v>
      </c>
      <c r="HIQ22" s="370"/>
      <c r="HIR22" s="384" t="s">
        <v>2417</v>
      </c>
      <c r="HIS22" s="384" t="s">
        <v>3101</v>
      </c>
      <c r="HIT22" s="384" t="s">
        <v>3102</v>
      </c>
      <c r="HIU22" s="370"/>
      <c r="HIV22" s="384" t="s">
        <v>2417</v>
      </c>
      <c r="HIW22" s="384" t="s">
        <v>3101</v>
      </c>
      <c r="HIX22" s="384" t="s">
        <v>3102</v>
      </c>
      <c r="HIY22" s="370"/>
      <c r="HIZ22" s="384" t="s">
        <v>2417</v>
      </c>
      <c r="HJA22" s="384" t="s">
        <v>3101</v>
      </c>
      <c r="HJB22" s="384" t="s">
        <v>3102</v>
      </c>
      <c r="HJC22" s="370"/>
      <c r="HJD22" s="384" t="s">
        <v>2417</v>
      </c>
      <c r="HJE22" s="384" t="s">
        <v>3101</v>
      </c>
      <c r="HJF22" s="384" t="s">
        <v>3102</v>
      </c>
      <c r="HJG22" s="370"/>
      <c r="HJH22" s="384" t="s">
        <v>2417</v>
      </c>
      <c r="HJI22" s="384" t="s">
        <v>3101</v>
      </c>
      <c r="HJJ22" s="384" t="s">
        <v>3102</v>
      </c>
      <c r="HJK22" s="370"/>
      <c r="HJL22" s="384" t="s">
        <v>2417</v>
      </c>
      <c r="HJM22" s="384" t="s">
        <v>3101</v>
      </c>
      <c r="HJN22" s="384" t="s">
        <v>3102</v>
      </c>
      <c r="HJO22" s="370"/>
      <c r="HJP22" s="384" t="s">
        <v>2417</v>
      </c>
      <c r="HJQ22" s="384" t="s">
        <v>3101</v>
      </c>
      <c r="HJR22" s="384" t="s">
        <v>3102</v>
      </c>
      <c r="HJS22" s="370"/>
      <c r="HJT22" s="384" t="s">
        <v>2417</v>
      </c>
      <c r="HJU22" s="384" t="s">
        <v>3101</v>
      </c>
      <c r="HJV22" s="384" t="s">
        <v>3102</v>
      </c>
      <c r="HJW22" s="370"/>
      <c r="HJX22" s="384" t="s">
        <v>2417</v>
      </c>
      <c r="HJY22" s="384" t="s">
        <v>3101</v>
      </c>
      <c r="HJZ22" s="384" t="s">
        <v>3102</v>
      </c>
      <c r="HKA22" s="370"/>
      <c r="HKB22" s="384" t="s">
        <v>2417</v>
      </c>
      <c r="HKC22" s="384" t="s">
        <v>3101</v>
      </c>
      <c r="HKD22" s="384" t="s">
        <v>3102</v>
      </c>
      <c r="HKE22" s="370"/>
      <c r="HKF22" s="384" t="s">
        <v>2417</v>
      </c>
      <c r="HKG22" s="384" t="s">
        <v>3101</v>
      </c>
      <c r="HKH22" s="384" t="s">
        <v>3102</v>
      </c>
      <c r="HKI22" s="370"/>
      <c r="HKJ22" s="384" t="s">
        <v>2417</v>
      </c>
      <c r="HKK22" s="384" t="s">
        <v>3101</v>
      </c>
      <c r="HKL22" s="384" t="s">
        <v>3102</v>
      </c>
      <c r="HKM22" s="370"/>
      <c r="HKN22" s="384" t="s">
        <v>2417</v>
      </c>
      <c r="HKO22" s="384" t="s">
        <v>3101</v>
      </c>
      <c r="HKP22" s="384" t="s">
        <v>3102</v>
      </c>
      <c r="HKQ22" s="370"/>
      <c r="HKR22" s="384" t="s">
        <v>2417</v>
      </c>
      <c r="HKS22" s="384" t="s">
        <v>3101</v>
      </c>
      <c r="HKT22" s="384" t="s">
        <v>3102</v>
      </c>
      <c r="HKU22" s="370"/>
      <c r="HKV22" s="384" t="s">
        <v>2417</v>
      </c>
      <c r="HKW22" s="384" t="s">
        <v>3101</v>
      </c>
      <c r="HKX22" s="384" t="s">
        <v>3102</v>
      </c>
      <c r="HKY22" s="370"/>
      <c r="HKZ22" s="384" t="s">
        <v>2417</v>
      </c>
      <c r="HLA22" s="384" t="s">
        <v>3101</v>
      </c>
      <c r="HLB22" s="384" t="s">
        <v>3102</v>
      </c>
      <c r="HLC22" s="370"/>
      <c r="HLD22" s="384" t="s">
        <v>2417</v>
      </c>
      <c r="HLE22" s="384" t="s">
        <v>3101</v>
      </c>
      <c r="HLF22" s="384" t="s">
        <v>3102</v>
      </c>
      <c r="HLG22" s="370"/>
      <c r="HLH22" s="384" t="s">
        <v>2417</v>
      </c>
      <c r="HLI22" s="384" t="s">
        <v>3101</v>
      </c>
      <c r="HLJ22" s="384" t="s">
        <v>3102</v>
      </c>
      <c r="HLK22" s="370"/>
      <c r="HLL22" s="384" t="s">
        <v>2417</v>
      </c>
      <c r="HLM22" s="384" t="s">
        <v>3101</v>
      </c>
      <c r="HLN22" s="384" t="s">
        <v>3102</v>
      </c>
      <c r="HLO22" s="370"/>
      <c r="HLP22" s="384" t="s">
        <v>2417</v>
      </c>
      <c r="HLQ22" s="384" t="s">
        <v>3101</v>
      </c>
      <c r="HLR22" s="384" t="s">
        <v>3102</v>
      </c>
      <c r="HLS22" s="370"/>
      <c r="HLT22" s="384" t="s">
        <v>2417</v>
      </c>
      <c r="HLU22" s="384" t="s">
        <v>3101</v>
      </c>
      <c r="HLV22" s="384" t="s">
        <v>3102</v>
      </c>
      <c r="HLW22" s="370"/>
      <c r="HLX22" s="384" t="s">
        <v>2417</v>
      </c>
      <c r="HLY22" s="384" t="s">
        <v>3101</v>
      </c>
      <c r="HLZ22" s="384" t="s">
        <v>3102</v>
      </c>
      <c r="HMA22" s="370"/>
      <c r="HMB22" s="384" t="s">
        <v>2417</v>
      </c>
      <c r="HMC22" s="384" t="s">
        <v>3101</v>
      </c>
      <c r="HMD22" s="384" t="s">
        <v>3102</v>
      </c>
      <c r="HME22" s="370"/>
      <c r="HMF22" s="384" t="s">
        <v>2417</v>
      </c>
      <c r="HMG22" s="384" t="s">
        <v>3101</v>
      </c>
      <c r="HMH22" s="384" t="s">
        <v>3102</v>
      </c>
      <c r="HMI22" s="370"/>
      <c r="HMJ22" s="384" t="s">
        <v>2417</v>
      </c>
      <c r="HMK22" s="384" t="s">
        <v>3101</v>
      </c>
      <c r="HML22" s="384" t="s">
        <v>3102</v>
      </c>
      <c r="HMM22" s="370"/>
      <c r="HMN22" s="384" t="s">
        <v>2417</v>
      </c>
      <c r="HMO22" s="384" t="s">
        <v>3101</v>
      </c>
      <c r="HMP22" s="384" t="s">
        <v>3102</v>
      </c>
      <c r="HMQ22" s="370"/>
      <c r="HMR22" s="384" t="s">
        <v>2417</v>
      </c>
      <c r="HMS22" s="384" t="s">
        <v>3101</v>
      </c>
      <c r="HMT22" s="384" t="s">
        <v>3102</v>
      </c>
      <c r="HMU22" s="370"/>
      <c r="HMV22" s="384" t="s">
        <v>2417</v>
      </c>
      <c r="HMW22" s="384" t="s">
        <v>3101</v>
      </c>
      <c r="HMX22" s="384" t="s">
        <v>3102</v>
      </c>
      <c r="HMY22" s="370"/>
      <c r="HMZ22" s="384" t="s">
        <v>2417</v>
      </c>
      <c r="HNA22" s="384" t="s">
        <v>3101</v>
      </c>
      <c r="HNB22" s="384" t="s">
        <v>3102</v>
      </c>
      <c r="HNC22" s="370"/>
      <c r="HND22" s="384" t="s">
        <v>2417</v>
      </c>
      <c r="HNE22" s="384" t="s">
        <v>3101</v>
      </c>
      <c r="HNF22" s="384" t="s">
        <v>3102</v>
      </c>
      <c r="HNG22" s="370"/>
      <c r="HNH22" s="384" t="s">
        <v>2417</v>
      </c>
      <c r="HNI22" s="384" t="s">
        <v>3101</v>
      </c>
      <c r="HNJ22" s="384" t="s">
        <v>3102</v>
      </c>
      <c r="HNK22" s="370"/>
      <c r="HNL22" s="384" t="s">
        <v>2417</v>
      </c>
      <c r="HNM22" s="384" t="s">
        <v>3101</v>
      </c>
      <c r="HNN22" s="384" t="s">
        <v>3102</v>
      </c>
      <c r="HNO22" s="370"/>
      <c r="HNP22" s="384" t="s">
        <v>2417</v>
      </c>
      <c r="HNQ22" s="384" t="s">
        <v>3101</v>
      </c>
      <c r="HNR22" s="384" t="s">
        <v>3102</v>
      </c>
      <c r="HNS22" s="370"/>
      <c r="HNT22" s="384" t="s">
        <v>2417</v>
      </c>
      <c r="HNU22" s="384" t="s">
        <v>3101</v>
      </c>
      <c r="HNV22" s="384" t="s">
        <v>3102</v>
      </c>
      <c r="HNW22" s="370"/>
      <c r="HNX22" s="384" t="s">
        <v>2417</v>
      </c>
      <c r="HNY22" s="384" t="s">
        <v>3101</v>
      </c>
      <c r="HNZ22" s="384" t="s">
        <v>3102</v>
      </c>
      <c r="HOA22" s="370"/>
      <c r="HOB22" s="384" t="s">
        <v>2417</v>
      </c>
      <c r="HOC22" s="384" t="s">
        <v>3101</v>
      </c>
      <c r="HOD22" s="384" t="s">
        <v>3102</v>
      </c>
      <c r="HOE22" s="370"/>
      <c r="HOF22" s="384" t="s">
        <v>2417</v>
      </c>
      <c r="HOG22" s="384" t="s">
        <v>3101</v>
      </c>
      <c r="HOH22" s="384" t="s">
        <v>3102</v>
      </c>
      <c r="HOI22" s="370"/>
      <c r="HOJ22" s="384" t="s">
        <v>2417</v>
      </c>
      <c r="HOK22" s="384" t="s">
        <v>3101</v>
      </c>
      <c r="HOL22" s="384" t="s">
        <v>3102</v>
      </c>
      <c r="HOM22" s="370"/>
      <c r="HON22" s="384" t="s">
        <v>2417</v>
      </c>
      <c r="HOO22" s="384" t="s">
        <v>3101</v>
      </c>
      <c r="HOP22" s="384" t="s">
        <v>3102</v>
      </c>
      <c r="HOQ22" s="370"/>
      <c r="HOR22" s="384" t="s">
        <v>2417</v>
      </c>
      <c r="HOS22" s="384" t="s">
        <v>3101</v>
      </c>
      <c r="HOT22" s="384" t="s">
        <v>3102</v>
      </c>
      <c r="HOU22" s="370"/>
      <c r="HOV22" s="384" t="s">
        <v>2417</v>
      </c>
      <c r="HOW22" s="384" t="s">
        <v>3101</v>
      </c>
      <c r="HOX22" s="384" t="s">
        <v>3102</v>
      </c>
      <c r="HOY22" s="370"/>
      <c r="HOZ22" s="384" t="s">
        <v>2417</v>
      </c>
      <c r="HPA22" s="384" t="s">
        <v>3101</v>
      </c>
      <c r="HPB22" s="384" t="s">
        <v>3102</v>
      </c>
      <c r="HPC22" s="370"/>
      <c r="HPD22" s="384" t="s">
        <v>2417</v>
      </c>
      <c r="HPE22" s="384" t="s">
        <v>3101</v>
      </c>
      <c r="HPF22" s="384" t="s">
        <v>3102</v>
      </c>
      <c r="HPG22" s="370"/>
      <c r="HPH22" s="384" t="s">
        <v>2417</v>
      </c>
      <c r="HPI22" s="384" t="s">
        <v>3101</v>
      </c>
      <c r="HPJ22" s="384" t="s">
        <v>3102</v>
      </c>
      <c r="HPK22" s="370"/>
      <c r="HPL22" s="384" t="s">
        <v>2417</v>
      </c>
      <c r="HPM22" s="384" t="s">
        <v>3101</v>
      </c>
      <c r="HPN22" s="384" t="s">
        <v>3102</v>
      </c>
      <c r="HPO22" s="370"/>
      <c r="HPP22" s="384" t="s">
        <v>2417</v>
      </c>
      <c r="HPQ22" s="384" t="s">
        <v>3101</v>
      </c>
      <c r="HPR22" s="384" t="s">
        <v>3102</v>
      </c>
      <c r="HPS22" s="370"/>
      <c r="HPT22" s="384" t="s">
        <v>2417</v>
      </c>
      <c r="HPU22" s="384" t="s">
        <v>3101</v>
      </c>
      <c r="HPV22" s="384" t="s">
        <v>3102</v>
      </c>
      <c r="HPW22" s="370"/>
      <c r="HPX22" s="384" t="s">
        <v>2417</v>
      </c>
      <c r="HPY22" s="384" t="s">
        <v>3101</v>
      </c>
      <c r="HPZ22" s="384" t="s">
        <v>3102</v>
      </c>
      <c r="HQA22" s="370"/>
      <c r="HQB22" s="384" t="s">
        <v>2417</v>
      </c>
      <c r="HQC22" s="384" t="s">
        <v>3101</v>
      </c>
      <c r="HQD22" s="384" t="s">
        <v>3102</v>
      </c>
      <c r="HQE22" s="370"/>
      <c r="HQF22" s="384" t="s">
        <v>2417</v>
      </c>
      <c r="HQG22" s="384" t="s">
        <v>3101</v>
      </c>
      <c r="HQH22" s="384" t="s">
        <v>3102</v>
      </c>
      <c r="HQI22" s="370"/>
      <c r="HQJ22" s="384" t="s">
        <v>2417</v>
      </c>
      <c r="HQK22" s="384" t="s">
        <v>3101</v>
      </c>
      <c r="HQL22" s="384" t="s">
        <v>3102</v>
      </c>
      <c r="HQM22" s="370"/>
      <c r="HQN22" s="384" t="s">
        <v>2417</v>
      </c>
      <c r="HQO22" s="384" t="s">
        <v>3101</v>
      </c>
      <c r="HQP22" s="384" t="s">
        <v>3102</v>
      </c>
      <c r="HQQ22" s="370"/>
      <c r="HQR22" s="384" t="s">
        <v>2417</v>
      </c>
      <c r="HQS22" s="384" t="s">
        <v>3101</v>
      </c>
      <c r="HQT22" s="384" t="s">
        <v>3102</v>
      </c>
      <c r="HQU22" s="370"/>
      <c r="HQV22" s="384" t="s">
        <v>2417</v>
      </c>
      <c r="HQW22" s="384" t="s">
        <v>3101</v>
      </c>
      <c r="HQX22" s="384" t="s">
        <v>3102</v>
      </c>
      <c r="HQY22" s="370"/>
      <c r="HQZ22" s="384" t="s">
        <v>2417</v>
      </c>
      <c r="HRA22" s="384" t="s">
        <v>3101</v>
      </c>
      <c r="HRB22" s="384" t="s">
        <v>3102</v>
      </c>
      <c r="HRC22" s="370"/>
      <c r="HRD22" s="384" t="s">
        <v>2417</v>
      </c>
      <c r="HRE22" s="384" t="s">
        <v>3101</v>
      </c>
      <c r="HRF22" s="384" t="s">
        <v>3102</v>
      </c>
      <c r="HRG22" s="370"/>
      <c r="HRH22" s="384" t="s">
        <v>2417</v>
      </c>
      <c r="HRI22" s="384" t="s">
        <v>3101</v>
      </c>
      <c r="HRJ22" s="384" t="s">
        <v>3102</v>
      </c>
      <c r="HRK22" s="370"/>
      <c r="HRL22" s="384" t="s">
        <v>2417</v>
      </c>
      <c r="HRM22" s="384" t="s">
        <v>3101</v>
      </c>
      <c r="HRN22" s="384" t="s">
        <v>3102</v>
      </c>
      <c r="HRO22" s="370"/>
      <c r="HRP22" s="384" t="s">
        <v>2417</v>
      </c>
      <c r="HRQ22" s="384" t="s">
        <v>3101</v>
      </c>
      <c r="HRR22" s="384" t="s">
        <v>3102</v>
      </c>
      <c r="HRS22" s="370"/>
      <c r="HRT22" s="384" t="s">
        <v>2417</v>
      </c>
      <c r="HRU22" s="384" t="s">
        <v>3101</v>
      </c>
      <c r="HRV22" s="384" t="s">
        <v>3102</v>
      </c>
      <c r="HRW22" s="370"/>
      <c r="HRX22" s="384" t="s">
        <v>2417</v>
      </c>
      <c r="HRY22" s="384" t="s">
        <v>3101</v>
      </c>
      <c r="HRZ22" s="384" t="s">
        <v>3102</v>
      </c>
      <c r="HSA22" s="370"/>
      <c r="HSB22" s="384" t="s">
        <v>2417</v>
      </c>
      <c r="HSC22" s="384" t="s">
        <v>3101</v>
      </c>
      <c r="HSD22" s="384" t="s">
        <v>3102</v>
      </c>
      <c r="HSE22" s="370"/>
      <c r="HSF22" s="384" t="s">
        <v>2417</v>
      </c>
      <c r="HSG22" s="384" t="s">
        <v>3101</v>
      </c>
      <c r="HSH22" s="384" t="s">
        <v>3102</v>
      </c>
      <c r="HSI22" s="370"/>
      <c r="HSJ22" s="384" t="s">
        <v>2417</v>
      </c>
      <c r="HSK22" s="384" t="s">
        <v>3101</v>
      </c>
      <c r="HSL22" s="384" t="s">
        <v>3102</v>
      </c>
      <c r="HSM22" s="370"/>
      <c r="HSN22" s="384" t="s">
        <v>2417</v>
      </c>
      <c r="HSO22" s="384" t="s">
        <v>3101</v>
      </c>
      <c r="HSP22" s="384" t="s">
        <v>3102</v>
      </c>
      <c r="HSQ22" s="370"/>
      <c r="HSR22" s="384" t="s">
        <v>2417</v>
      </c>
      <c r="HSS22" s="384" t="s">
        <v>3101</v>
      </c>
      <c r="HST22" s="384" t="s">
        <v>3102</v>
      </c>
      <c r="HSU22" s="370"/>
      <c r="HSV22" s="384" t="s">
        <v>2417</v>
      </c>
      <c r="HSW22" s="384" t="s">
        <v>3101</v>
      </c>
      <c r="HSX22" s="384" t="s">
        <v>3102</v>
      </c>
      <c r="HSY22" s="370"/>
      <c r="HSZ22" s="384" t="s">
        <v>2417</v>
      </c>
      <c r="HTA22" s="384" t="s">
        <v>3101</v>
      </c>
      <c r="HTB22" s="384" t="s">
        <v>3102</v>
      </c>
      <c r="HTC22" s="370"/>
      <c r="HTD22" s="384" t="s">
        <v>2417</v>
      </c>
      <c r="HTE22" s="384" t="s">
        <v>3101</v>
      </c>
      <c r="HTF22" s="384" t="s">
        <v>3102</v>
      </c>
      <c r="HTG22" s="370"/>
      <c r="HTH22" s="384" t="s">
        <v>2417</v>
      </c>
      <c r="HTI22" s="384" t="s">
        <v>3101</v>
      </c>
      <c r="HTJ22" s="384" t="s">
        <v>3102</v>
      </c>
      <c r="HTK22" s="370"/>
      <c r="HTL22" s="384" t="s">
        <v>2417</v>
      </c>
      <c r="HTM22" s="384" t="s">
        <v>3101</v>
      </c>
      <c r="HTN22" s="384" t="s">
        <v>3102</v>
      </c>
      <c r="HTO22" s="370"/>
      <c r="HTP22" s="384" t="s">
        <v>2417</v>
      </c>
      <c r="HTQ22" s="384" t="s">
        <v>3101</v>
      </c>
      <c r="HTR22" s="384" t="s">
        <v>3102</v>
      </c>
      <c r="HTS22" s="370"/>
      <c r="HTT22" s="384" t="s">
        <v>2417</v>
      </c>
      <c r="HTU22" s="384" t="s">
        <v>3101</v>
      </c>
      <c r="HTV22" s="384" t="s">
        <v>3102</v>
      </c>
      <c r="HTW22" s="370"/>
      <c r="HTX22" s="384" t="s">
        <v>2417</v>
      </c>
      <c r="HTY22" s="384" t="s">
        <v>3101</v>
      </c>
      <c r="HTZ22" s="384" t="s">
        <v>3102</v>
      </c>
      <c r="HUA22" s="370"/>
      <c r="HUB22" s="384" t="s">
        <v>2417</v>
      </c>
      <c r="HUC22" s="384" t="s">
        <v>3101</v>
      </c>
      <c r="HUD22" s="384" t="s">
        <v>3102</v>
      </c>
      <c r="HUE22" s="370"/>
      <c r="HUF22" s="384" t="s">
        <v>2417</v>
      </c>
      <c r="HUG22" s="384" t="s">
        <v>3101</v>
      </c>
      <c r="HUH22" s="384" t="s">
        <v>3102</v>
      </c>
      <c r="HUI22" s="370"/>
      <c r="HUJ22" s="384" t="s">
        <v>2417</v>
      </c>
      <c r="HUK22" s="384" t="s">
        <v>3101</v>
      </c>
      <c r="HUL22" s="384" t="s">
        <v>3102</v>
      </c>
      <c r="HUM22" s="370"/>
      <c r="HUN22" s="384" t="s">
        <v>2417</v>
      </c>
      <c r="HUO22" s="384" t="s">
        <v>3101</v>
      </c>
      <c r="HUP22" s="384" t="s">
        <v>3102</v>
      </c>
      <c r="HUQ22" s="370"/>
      <c r="HUR22" s="384" t="s">
        <v>2417</v>
      </c>
      <c r="HUS22" s="384" t="s">
        <v>3101</v>
      </c>
      <c r="HUT22" s="384" t="s">
        <v>3102</v>
      </c>
      <c r="HUU22" s="370"/>
      <c r="HUV22" s="384" t="s">
        <v>2417</v>
      </c>
      <c r="HUW22" s="384" t="s">
        <v>3101</v>
      </c>
      <c r="HUX22" s="384" t="s">
        <v>3102</v>
      </c>
      <c r="HUY22" s="370"/>
      <c r="HUZ22" s="384" t="s">
        <v>2417</v>
      </c>
      <c r="HVA22" s="384" t="s">
        <v>3101</v>
      </c>
      <c r="HVB22" s="384" t="s">
        <v>3102</v>
      </c>
      <c r="HVC22" s="370"/>
      <c r="HVD22" s="384" t="s">
        <v>2417</v>
      </c>
      <c r="HVE22" s="384" t="s">
        <v>3101</v>
      </c>
      <c r="HVF22" s="384" t="s">
        <v>3102</v>
      </c>
      <c r="HVG22" s="370"/>
      <c r="HVH22" s="384" t="s">
        <v>2417</v>
      </c>
      <c r="HVI22" s="384" t="s">
        <v>3101</v>
      </c>
      <c r="HVJ22" s="384" t="s">
        <v>3102</v>
      </c>
      <c r="HVK22" s="370"/>
      <c r="HVL22" s="384" t="s">
        <v>2417</v>
      </c>
      <c r="HVM22" s="384" t="s">
        <v>3101</v>
      </c>
      <c r="HVN22" s="384" t="s">
        <v>3102</v>
      </c>
      <c r="HVO22" s="370"/>
      <c r="HVP22" s="384" t="s">
        <v>2417</v>
      </c>
      <c r="HVQ22" s="384" t="s">
        <v>3101</v>
      </c>
      <c r="HVR22" s="384" t="s">
        <v>3102</v>
      </c>
      <c r="HVS22" s="370"/>
      <c r="HVT22" s="384" t="s">
        <v>2417</v>
      </c>
      <c r="HVU22" s="384" t="s">
        <v>3101</v>
      </c>
      <c r="HVV22" s="384" t="s">
        <v>3102</v>
      </c>
      <c r="HVW22" s="370"/>
      <c r="HVX22" s="384" t="s">
        <v>2417</v>
      </c>
      <c r="HVY22" s="384" t="s">
        <v>3101</v>
      </c>
      <c r="HVZ22" s="384" t="s">
        <v>3102</v>
      </c>
      <c r="HWA22" s="370"/>
      <c r="HWB22" s="384" t="s">
        <v>2417</v>
      </c>
      <c r="HWC22" s="384" t="s">
        <v>3101</v>
      </c>
      <c r="HWD22" s="384" t="s">
        <v>3102</v>
      </c>
      <c r="HWE22" s="370"/>
      <c r="HWF22" s="384" t="s">
        <v>2417</v>
      </c>
      <c r="HWG22" s="384" t="s">
        <v>3101</v>
      </c>
      <c r="HWH22" s="384" t="s">
        <v>3102</v>
      </c>
      <c r="HWI22" s="370"/>
      <c r="HWJ22" s="384" t="s">
        <v>2417</v>
      </c>
      <c r="HWK22" s="384" t="s">
        <v>3101</v>
      </c>
      <c r="HWL22" s="384" t="s">
        <v>3102</v>
      </c>
      <c r="HWM22" s="370"/>
      <c r="HWN22" s="384" t="s">
        <v>2417</v>
      </c>
      <c r="HWO22" s="384" t="s">
        <v>3101</v>
      </c>
      <c r="HWP22" s="384" t="s">
        <v>3102</v>
      </c>
      <c r="HWQ22" s="370"/>
      <c r="HWR22" s="384" t="s">
        <v>2417</v>
      </c>
      <c r="HWS22" s="384" t="s">
        <v>3101</v>
      </c>
      <c r="HWT22" s="384" t="s">
        <v>3102</v>
      </c>
      <c r="HWU22" s="370"/>
      <c r="HWV22" s="384" t="s">
        <v>2417</v>
      </c>
      <c r="HWW22" s="384" t="s">
        <v>3101</v>
      </c>
      <c r="HWX22" s="384" t="s">
        <v>3102</v>
      </c>
      <c r="HWY22" s="370"/>
      <c r="HWZ22" s="384" t="s">
        <v>2417</v>
      </c>
      <c r="HXA22" s="384" t="s">
        <v>3101</v>
      </c>
      <c r="HXB22" s="384" t="s">
        <v>3102</v>
      </c>
      <c r="HXC22" s="370"/>
      <c r="HXD22" s="384" t="s">
        <v>2417</v>
      </c>
      <c r="HXE22" s="384" t="s">
        <v>3101</v>
      </c>
      <c r="HXF22" s="384" t="s">
        <v>3102</v>
      </c>
      <c r="HXG22" s="370"/>
      <c r="HXH22" s="384" t="s">
        <v>2417</v>
      </c>
      <c r="HXI22" s="384" t="s">
        <v>3101</v>
      </c>
      <c r="HXJ22" s="384" t="s">
        <v>3102</v>
      </c>
      <c r="HXK22" s="370"/>
      <c r="HXL22" s="384" t="s">
        <v>2417</v>
      </c>
      <c r="HXM22" s="384" t="s">
        <v>3101</v>
      </c>
      <c r="HXN22" s="384" t="s">
        <v>3102</v>
      </c>
      <c r="HXO22" s="370"/>
      <c r="HXP22" s="384" t="s">
        <v>2417</v>
      </c>
      <c r="HXQ22" s="384" t="s">
        <v>3101</v>
      </c>
      <c r="HXR22" s="384" t="s">
        <v>3102</v>
      </c>
      <c r="HXS22" s="370"/>
      <c r="HXT22" s="384" t="s">
        <v>2417</v>
      </c>
      <c r="HXU22" s="384" t="s">
        <v>3101</v>
      </c>
      <c r="HXV22" s="384" t="s">
        <v>3102</v>
      </c>
      <c r="HXW22" s="370"/>
      <c r="HXX22" s="384" t="s">
        <v>2417</v>
      </c>
      <c r="HXY22" s="384" t="s">
        <v>3101</v>
      </c>
      <c r="HXZ22" s="384" t="s">
        <v>3102</v>
      </c>
      <c r="HYA22" s="370"/>
      <c r="HYB22" s="384" t="s">
        <v>2417</v>
      </c>
      <c r="HYC22" s="384" t="s">
        <v>3101</v>
      </c>
      <c r="HYD22" s="384" t="s">
        <v>3102</v>
      </c>
      <c r="HYE22" s="370"/>
      <c r="HYF22" s="384" t="s">
        <v>2417</v>
      </c>
      <c r="HYG22" s="384" t="s">
        <v>3101</v>
      </c>
      <c r="HYH22" s="384" t="s">
        <v>3102</v>
      </c>
      <c r="HYI22" s="370"/>
      <c r="HYJ22" s="384" t="s">
        <v>2417</v>
      </c>
      <c r="HYK22" s="384" t="s">
        <v>3101</v>
      </c>
      <c r="HYL22" s="384" t="s">
        <v>3102</v>
      </c>
      <c r="HYM22" s="370"/>
      <c r="HYN22" s="384" t="s">
        <v>2417</v>
      </c>
      <c r="HYO22" s="384" t="s">
        <v>3101</v>
      </c>
      <c r="HYP22" s="384" t="s">
        <v>3102</v>
      </c>
      <c r="HYQ22" s="370"/>
      <c r="HYR22" s="384" t="s">
        <v>2417</v>
      </c>
      <c r="HYS22" s="384" t="s">
        <v>3101</v>
      </c>
      <c r="HYT22" s="384" t="s">
        <v>3102</v>
      </c>
      <c r="HYU22" s="370"/>
      <c r="HYV22" s="384" t="s">
        <v>2417</v>
      </c>
      <c r="HYW22" s="384" t="s">
        <v>3101</v>
      </c>
      <c r="HYX22" s="384" t="s">
        <v>3102</v>
      </c>
      <c r="HYY22" s="370"/>
      <c r="HYZ22" s="384" t="s">
        <v>2417</v>
      </c>
      <c r="HZA22" s="384" t="s">
        <v>3101</v>
      </c>
      <c r="HZB22" s="384" t="s">
        <v>3102</v>
      </c>
      <c r="HZC22" s="370"/>
      <c r="HZD22" s="384" t="s">
        <v>2417</v>
      </c>
      <c r="HZE22" s="384" t="s">
        <v>3101</v>
      </c>
      <c r="HZF22" s="384" t="s">
        <v>3102</v>
      </c>
      <c r="HZG22" s="370"/>
      <c r="HZH22" s="384" t="s">
        <v>2417</v>
      </c>
      <c r="HZI22" s="384" t="s">
        <v>3101</v>
      </c>
      <c r="HZJ22" s="384" t="s">
        <v>3102</v>
      </c>
      <c r="HZK22" s="370"/>
      <c r="HZL22" s="384" t="s">
        <v>2417</v>
      </c>
      <c r="HZM22" s="384" t="s">
        <v>3101</v>
      </c>
      <c r="HZN22" s="384" t="s">
        <v>3102</v>
      </c>
      <c r="HZO22" s="370"/>
      <c r="HZP22" s="384" t="s">
        <v>2417</v>
      </c>
      <c r="HZQ22" s="384" t="s">
        <v>3101</v>
      </c>
      <c r="HZR22" s="384" t="s">
        <v>3102</v>
      </c>
      <c r="HZS22" s="370"/>
      <c r="HZT22" s="384" t="s">
        <v>2417</v>
      </c>
      <c r="HZU22" s="384" t="s">
        <v>3101</v>
      </c>
      <c r="HZV22" s="384" t="s">
        <v>3102</v>
      </c>
      <c r="HZW22" s="370"/>
      <c r="HZX22" s="384" t="s">
        <v>2417</v>
      </c>
      <c r="HZY22" s="384" t="s">
        <v>3101</v>
      </c>
      <c r="HZZ22" s="384" t="s">
        <v>3102</v>
      </c>
      <c r="IAA22" s="370"/>
      <c r="IAB22" s="384" t="s">
        <v>2417</v>
      </c>
      <c r="IAC22" s="384" t="s">
        <v>3101</v>
      </c>
      <c r="IAD22" s="384" t="s">
        <v>3102</v>
      </c>
      <c r="IAE22" s="370"/>
      <c r="IAF22" s="384" t="s">
        <v>2417</v>
      </c>
      <c r="IAG22" s="384" t="s">
        <v>3101</v>
      </c>
      <c r="IAH22" s="384" t="s">
        <v>3102</v>
      </c>
      <c r="IAI22" s="370"/>
      <c r="IAJ22" s="384" t="s">
        <v>2417</v>
      </c>
      <c r="IAK22" s="384" t="s">
        <v>3101</v>
      </c>
      <c r="IAL22" s="384" t="s">
        <v>3102</v>
      </c>
      <c r="IAM22" s="370"/>
      <c r="IAN22" s="384" t="s">
        <v>2417</v>
      </c>
      <c r="IAO22" s="384" t="s">
        <v>3101</v>
      </c>
      <c r="IAP22" s="384" t="s">
        <v>3102</v>
      </c>
      <c r="IAQ22" s="370"/>
      <c r="IAR22" s="384" t="s">
        <v>2417</v>
      </c>
      <c r="IAS22" s="384" t="s">
        <v>3101</v>
      </c>
      <c r="IAT22" s="384" t="s">
        <v>3102</v>
      </c>
      <c r="IAU22" s="370"/>
      <c r="IAV22" s="384" t="s">
        <v>2417</v>
      </c>
      <c r="IAW22" s="384" t="s">
        <v>3101</v>
      </c>
      <c r="IAX22" s="384" t="s">
        <v>3102</v>
      </c>
      <c r="IAY22" s="370"/>
      <c r="IAZ22" s="384" t="s">
        <v>2417</v>
      </c>
      <c r="IBA22" s="384" t="s">
        <v>3101</v>
      </c>
      <c r="IBB22" s="384" t="s">
        <v>3102</v>
      </c>
      <c r="IBC22" s="370"/>
      <c r="IBD22" s="384" t="s">
        <v>2417</v>
      </c>
      <c r="IBE22" s="384" t="s">
        <v>3101</v>
      </c>
      <c r="IBF22" s="384" t="s">
        <v>3102</v>
      </c>
      <c r="IBG22" s="370"/>
      <c r="IBH22" s="384" t="s">
        <v>2417</v>
      </c>
      <c r="IBI22" s="384" t="s">
        <v>3101</v>
      </c>
      <c r="IBJ22" s="384" t="s">
        <v>3102</v>
      </c>
      <c r="IBK22" s="370"/>
      <c r="IBL22" s="384" t="s">
        <v>2417</v>
      </c>
      <c r="IBM22" s="384" t="s">
        <v>3101</v>
      </c>
      <c r="IBN22" s="384" t="s">
        <v>3102</v>
      </c>
      <c r="IBO22" s="370"/>
      <c r="IBP22" s="384" t="s">
        <v>2417</v>
      </c>
      <c r="IBQ22" s="384" t="s">
        <v>3101</v>
      </c>
      <c r="IBR22" s="384" t="s">
        <v>3102</v>
      </c>
      <c r="IBS22" s="370"/>
      <c r="IBT22" s="384" t="s">
        <v>2417</v>
      </c>
      <c r="IBU22" s="384" t="s">
        <v>3101</v>
      </c>
      <c r="IBV22" s="384" t="s">
        <v>3102</v>
      </c>
      <c r="IBW22" s="370"/>
      <c r="IBX22" s="384" t="s">
        <v>2417</v>
      </c>
      <c r="IBY22" s="384" t="s">
        <v>3101</v>
      </c>
      <c r="IBZ22" s="384" t="s">
        <v>3102</v>
      </c>
      <c r="ICA22" s="370"/>
      <c r="ICB22" s="384" t="s">
        <v>2417</v>
      </c>
      <c r="ICC22" s="384" t="s">
        <v>3101</v>
      </c>
      <c r="ICD22" s="384" t="s">
        <v>3102</v>
      </c>
      <c r="ICE22" s="370"/>
      <c r="ICF22" s="384" t="s">
        <v>2417</v>
      </c>
      <c r="ICG22" s="384" t="s">
        <v>3101</v>
      </c>
      <c r="ICH22" s="384" t="s">
        <v>3102</v>
      </c>
      <c r="ICI22" s="370"/>
      <c r="ICJ22" s="384" t="s">
        <v>2417</v>
      </c>
      <c r="ICK22" s="384" t="s">
        <v>3101</v>
      </c>
      <c r="ICL22" s="384" t="s">
        <v>3102</v>
      </c>
      <c r="ICM22" s="370"/>
      <c r="ICN22" s="384" t="s">
        <v>2417</v>
      </c>
      <c r="ICO22" s="384" t="s">
        <v>3101</v>
      </c>
      <c r="ICP22" s="384" t="s">
        <v>3102</v>
      </c>
      <c r="ICQ22" s="370"/>
      <c r="ICR22" s="384" t="s">
        <v>2417</v>
      </c>
      <c r="ICS22" s="384" t="s">
        <v>3101</v>
      </c>
      <c r="ICT22" s="384" t="s">
        <v>3102</v>
      </c>
      <c r="ICU22" s="370"/>
      <c r="ICV22" s="384" t="s">
        <v>2417</v>
      </c>
      <c r="ICW22" s="384" t="s">
        <v>3101</v>
      </c>
      <c r="ICX22" s="384" t="s">
        <v>3102</v>
      </c>
      <c r="ICY22" s="370"/>
      <c r="ICZ22" s="384" t="s">
        <v>2417</v>
      </c>
      <c r="IDA22" s="384" t="s">
        <v>3101</v>
      </c>
      <c r="IDB22" s="384" t="s">
        <v>3102</v>
      </c>
      <c r="IDC22" s="370"/>
      <c r="IDD22" s="384" t="s">
        <v>2417</v>
      </c>
      <c r="IDE22" s="384" t="s">
        <v>3101</v>
      </c>
      <c r="IDF22" s="384" t="s">
        <v>3102</v>
      </c>
      <c r="IDG22" s="370"/>
      <c r="IDH22" s="384" t="s">
        <v>2417</v>
      </c>
      <c r="IDI22" s="384" t="s">
        <v>3101</v>
      </c>
      <c r="IDJ22" s="384" t="s">
        <v>3102</v>
      </c>
      <c r="IDK22" s="370"/>
      <c r="IDL22" s="384" t="s">
        <v>2417</v>
      </c>
      <c r="IDM22" s="384" t="s">
        <v>3101</v>
      </c>
      <c r="IDN22" s="384" t="s">
        <v>3102</v>
      </c>
      <c r="IDO22" s="370"/>
      <c r="IDP22" s="384" t="s">
        <v>2417</v>
      </c>
      <c r="IDQ22" s="384" t="s">
        <v>3101</v>
      </c>
      <c r="IDR22" s="384" t="s">
        <v>3102</v>
      </c>
      <c r="IDS22" s="370"/>
      <c r="IDT22" s="384" t="s">
        <v>2417</v>
      </c>
      <c r="IDU22" s="384" t="s">
        <v>3101</v>
      </c>
      <c r="IDV22" s="384" t="s">
        <v>3102</v>
      </c>
      <c r="IDW22" s="370"/>
      <c r="IDX22" s="384" t="s">
        <v>2417</v>
      </c>
      <c r="IDY22" s="384" t="s">
        <v>3101</v>
      </c>
      <c r="IDZ22" s="384" t="s">
        <v>3102</v>
      </c>
      <c r="IEA22" s="370"/>
      <c r="IEB22" s="384" t="s">
        <v>2417</v>
      </c>
      <c r="IEC22" s="384" t="s">
        <v>3101</v>
      </c>
      <c r="IED22" s="384" t="s">
        <v>3102</v>
      </c>
      <c r="IEE22" s="370"/>
      <c r="IEF22" s="384" t="s">
        <v>2417</v>
      </c>
      <c r="IEG22" s="384" t="s">
        <v>3101</v>
      </c>
      <c r="IEH22" s="384" t="s">
        <v>3102</v>
      </c>
      <c r="IEI22" s="370"/>
      <c r="IEJ22" s="384" t="s">
        <v>2417</v>
      </c>
      <c r="IEK22" s="384" t="s">
        <v>3101</v>
      </c>
      <c r="IEL22" s="384" t="s">
        <v>3102</v>
      </c>
      <c r="IEM22" s="370"/>
      <c r="IEN22" s="384" t="s">
        <v>2417</v>
      </c>
      <c r="IEO22" s="384" t="s">
        <v>3101</v>
      </c>
      <c r="IEP22" s="384" t="s">
        <v>3102</v>
      </c>
      <c r="IEQ22" s="370"/>
      <c r="IER22" s="384" t="s">
        <v>2417</v>
      </c>
      <c r="IES22" s="384" t="s">
        <v>3101</v>
      </c>
      <c r="IET22" s="384" t="s">
        <v>3102</v>
      </c>
      <c r="IEU22" s="370"/>
      <c r="IEV22" s="384" t="s">
        <v>2417</v>
      </c>
      <c r="IEW22" s="384" t="s">
        <v>3101</v>
      </c>
      <c r="IEX22" s="384" t="s">
        <v>3102</v>
      </c>
      <c r="IEY22" s="370"/>
      <c r="IEZ22" s="384" t="s">
        <v>2417</v>
      </c>
      <c r="IFA22" s="384" t="s">
        <v>3101</v>
      </c>
      <c r="IFB22" s="384" t="s">
        <v>3102</v>
      </c>
      <c r="IFC22" s="370"/>
      <c r="IFD22" s="384" t="s">
        <v>2417</v>
      </c>
      <c r="IFE22" s="384" t="s">
        <v>3101</v>
      </c>
      <c r="IFF22" s="384" t="s">
        <v>3102</v>
      </c>
      <c r="IFG22" s="370"/>
      <c r="IFH22" s="384" t="s">
        <v>2417</v>
      </c>
      <c r="IFI22" s="384" t="s">
        <v>3101</v>
      </c>
      <c r="IFJ22" s="384" t="s">
        <v>3102</v>
      </c>
      <c r="IFK22" s="370"/>
      <c r="IFL22" s="384" t="s">
        <v>2417</v>
      </c>
      <c r="IFM22" s="384" t="s">
        <v>3101</v>
      </c>
      <c r="IFN22" s="384" t="s">
        <v>3102</v>
      </c>
      <c r="IFO22" s="370"/>
      <c r="IFP22" s="384" t="s">
        <v>2417</v>
      </c>
      <c r="IFQ22" s="384" t="s">
        <v>3101</v>
      </c>
      <c r="IFR22" s="384" t="s">
        <v>3102</v>
      </c>
      <c r="IFS22" s="370"/>
      <c r="IFT22" s="384" t="s">
        <v>2417</v>
      </c>
      <c r="IFU22" s="384" t="s">
        <v>3101</v>
      </c>
      <c r="IFV22" s="384" t="s">
        <v>3102</v>
      </c>
      <c r="IFW22" s="370"/>
      <c r="IFX22" s="384" t="s">
        <v>2417</v>
      </c>
      <c r="IFY22" s="384" t="s">
        <v>3101</v>
      </c>
      <c r="IFZ22" s="384" t="s">
        <v>3102</v>
      </c>
      <c r="IGA22" s="370"/>
      <c r="IGB22" s="384" t="s">
        <v>2417</v>
      </c>
      <c r="IGC22" s="384" t="s">
        <v>3101</v>
      </c>
      <c r="IGD22" s="384" t="s">
        <v>3102</v>
      </c>
      <c r="IGE22" s="370"/>
      <c r="IGF22" s="384" t="s">
        <v>2417</v>
      </c>
      <c r="IGG22" s="384" t="s">
        <v>3101</v>
      </c>
      <c r="IGH22" s="384" t="s">
        <v>3102</v>
      </c>
      <c r="IGI22" s="370"/>
      <c r="IGJ22" s="384" t="s">
        <v>2417</v>
      </c>
      <c r="IGK22" s="384" t="s">
        <v>3101</v>
      </c>
      <c r="IGL22" s="384" t="s">
        <v>3102</v>
      </c>
      <c r="IGM22" s="370"/>
      <c r="IGN22" s="384" t="s">
        <v>2417</v>
      </c>
      <c r="IGO22" s="384" t="s">
        <v>3101</v>
      </c>
      <c r="IGP22" s="384" t="s">
        <v>3102</v>
      </c>
      <c r="IGQ22" s="370"/>
      <c r="IGR22" s="384" t="s">
        <v>2417</v>
      </c>
      <c r="IGS22" s="384" t="s">
        <v>3101</v>
      </c>
      <c r="IGT22" s="384" t="s">
        <v>3102</v>
      </c>
      <c r="IGU22" s="370"/>
      <c r="IGV22" s="384" t="s">
        <v>2417</v>
      </c>
      <c r="IGW22" s="384" t="s">
        <v>3101</v>
      </c>
      <c r="IGX22" s="384" t="s">
        <v>3102</v>
      </c>
      <c r="IGY22" s="370"/>
      <c r="IGZ22" s="384" t="s">
        <v>2417</v>
      </c>
      <c r="IHA22" s="384" t="s">
        <v>3101</v>
      </c>
      <c r="IHB22" s="384" t="s">
        <v>3102</v>
      </c>
      <c r="IHC22" s="370"/>
      <c r="IHD22" s="384" t="s">
        <v>2417</v>
      </c>
      <c r="IHE22" s="384" t="s">
        <v>3101</v>
      </c>
      <c r="IHF22" s="384" t="s">
        <v>3102</v>
      </c>
      <c r="IHG22" s="370"/>
      <c r="IHH22" s="384" t="s">
        <v>2417</v>
      </c>
      <c r="IHI22" s="384" t="s">
        <v>3101</v>
      </c>
      <c r="IHJ22" s="384" t="s">
        <v>3102</v>
      </c>
      <c r="IHK22" s="370"/>
      <c r="IHL22" s="384" t="s">
        <v>2417</v>
      </c>
      <c r="IHM22" s="384" t="s">
        <v>3101</v>
      </c>
      <c r="IHN22" s="384" t="s">
        <v>3102</v>
      </c>
      <c r="IHO22" s="370"/>
      <c r="IHP22" s="384" t="s">
        <v>2417</v>
      </c>
      <c r="IHQ22" s="384" t="s">
        <v>3101</v>
      </c>
      <c r="IHR22" s="384" t="s">
        <v>3102</v>
      </c>
      <c r="IHS22" s="370"/>
      <c r="IHT22" s="384" t="s">
        <v>2417</v>
      </c>
      <c r="IHU22" s="384" t="s">
        <v>3101</v>
      </c>
      <c r="IHV22" s="384" t="s">
        <v>3102</v>
      </c>
      <c r="IHW22" s="370"/>
      <c r="IHX22" s="384" t="s">
        <v>2417</v>
      </c>
      <c r="IHY22" s="384" t="s">
        <v>3101</v>
      </c>
      <c r="IHZ22" s="384" t="s">
        <v>3102</v>
      </c>
      <c r="IIA22" s="370"/>
      <c r="IIB22" s="384" t="s">
        <v>2417</v>
      </c>
      <c r="IIC22" s="384" t="s">
        <v>3101</v>
      </c>
      <c r="IID22" s="384" t="s">
        <v>3102</v>
      </c>
      <c r="IIE22" s="370"/>
      <c r="IIF22" s="384" t="s">
        <v>2417</v>
      </c>
      <c r="IIG22" s="384" t="s">
        <v>3101</v>
      </c>
      <c r="IIH22" s="384" t="s">
        <v>3102</v>
      </c>
      <c r="III22" s="370"/>
      <c r="IIJ22" s="384" t="s">
        <v>2417</v>
      </c>
      <c r="IIK22" s="384" t="s">
        <v>3101</v>
      </c>
      <c r="IIL22" s="384" t="s">
        <v>3102</v>
      </c>
      <c r="IIM22" s="370"/>
      <c r="IIN22" s="384" t="s">
        <v>2417</v>
      </c>
      <c r="IIO22" s="384" t="s">
        <v>3101</v>
      </c>
      <c r="IIP22" s="384" t="s">
        <v>3102</v>
      </c>
      <c r="IIQ22" s="370"/>
      <c r="IIR22" s="384" t="s">
        <v>2417</v>
      </c>
      <c r="IIS22" s="384" t="s">
        <v>3101</v>
      </c>
      <c r="IIT22" s="384" t="s">
        <v>3102</v>
      </c>
      <c r="IIU22" s="370"/>
      <c r="IIV22" s="384" t="s">
        <v>2417</v>
      </c>
      <c r="IIW22" s="384" t="s">
        <v>3101</v>
      </c>
      <c r="IIX22" s="384" t="s">
        <v>3102</v>
      </c>
      <c r="IIY22" s="370"/>
      <c r="IIZ22" s="384" t="s">
        <v>2417</v>
      </c>
      <c r="IJA22" s="384" t="s">
        <v>3101</v>
      </c>
      <c r="IJB22" s="384" t="s">
        <v>3102</v>
      </c>
      <c r="IJC22" s="370"/>
      <c r="IJD22" s="384" t="s">
        <v>2417</v>
      </c>
      <c r="IJE22" s="384" t="s">
        <v>3101</v>
      </c>
      <c r="IJF22" s="384" t="s">
        <v>3102</v>
      </c>
      <c r="IJG22" s="370"/>
      <c r="IJH22" s="384" t="s">
        <v>2417</v>
      </c>
      <c r="IJI22" s="384" t="s">
        <v>3101</v>
      </c>
      <c r="IJJ22" s="384" t="s">
        <v>3102</v>
      </c>
      <c r="IJK22" s="370"/>
      <c r="IJL22" s="384" t="s">
        <v>2417</v>
      </c>
      <c r="IJM22" s="384" t="s">
        <v>3101</v>
      </c>
      <c r="IJN22" s="384" t="s">
        <v>3102</v>
      </c>
      <c r="IJO22" s="370"/>
      <c r="IJP22" s="384" t="s">
        <v>2417</v>
      </c>
      <c r="IJQ22" s="384" t="s">
        <v>3101</v>
      </c>
      <c r="IJR22" s="384" t="s">
        <v>3102</v>
      </c>
      <c r="IJS22" s="370"/>
      <c r="IJT22" s="384" t="s">
        <v>2417</v>
      </c>
      <c r="IJU22" s="384" t="s">
        <v>3101</v>
      </c>
      <c r="IJV22" s="384" t="s">
        <v>3102</v>
      </c>
      <c r="IJW22" s="370"/>
      <c r="IJX22" s="384" t="s">
        <v>2417</v>
      </c>
      <c r="IJY22" s="384" t="s">
        <v>3101</v>
      </c>
      <c r="IJZ22" s="384" t="s">
        <v>3102</v>
      </c>
      <c r="IKA22" s="370"/>
      <c r="IKB22" s="384" t="s">
        <v>2417</v>
      </c>
      <c r="IKC22" s="384" t="s">
        <v>3101</v>
      </c>
      <c r="IKD22" s="384" t="s">
        <v>3102</v>
      </c>
      <c r="IKE22" s="370"/>
      <c r="IKF22" s="384" t="s">
        <v>2417</v>
      </c>
      <c r="IKG22" s="384" t="s">
        <v>3101</v>
      </c>
      <c r="IKH22" s="384" t="s">
        <v>3102</v>
      </c>
      <c r="IKI22" s="370"/>
      <c r="IKJ22" s="384" t="s">
        <v>2417</v>
      </c>
      <c r="IKK22" s="384" t="s">
        <v>3101</v>
      </c>
      <c r="IKL22" s="384" t="s">
        <v>3102</v>
      </c>
      <c r="IKM22" s="370"/>
      <c r="IKN22" s="384" t="s">
        <v>2417</v>
      </c>
      <c r="IKO22" s="384" t="s">
        <v>3101</v>
      </c>
      <c r="IKP22" s="384" t="s">
        <v>3102</v>
      </c>
      <c r="IKQ22" s="370"/>
      <c r="IKR22" s="384" t="s">
        <v>2417</v>
      </c>
      <c r="IKS22" s="384" t="s">
        <v>3101</v>
      </c>
      <c r="IKT22" s="384" t="s">
        <v>3102</v>
      </c>
      <c r="IKU22" s="370"/>
      <c r="IKV22" s="384" t="s">
        <v>2417</v>
      </c>
      <c r="IKW22" s="384" t="s">
        <v>3101</v>
      </c>
      <c r="IKX22" s="384" t="s">
        <v>3102</v>
      </c>
      <c r="IKY22" s="370"/>
      <c r="IKZ22" s="384" t="s">
        <v>2417</v>
      </c>
      <c r="ILA22" s="384" t="s">
        <v>3101</v>
      </c>
      <c r="ILB22" s="384" t="s">
        <v>3102</v>
      </c>
      <c r="ILC22" s="370"/>
      <c r="ILD22" s="384" t="s">
        <v>2417</v>
      </c>
      <c r="ILE22" s="384" t="s">
        <v>3101</v>
      </c>
      <c r="ILF22" s="384" t="s">
        <v>3102</v>
      </c>
      <c r="ILG22" s="370"/>
      <c r="ILH22" s="384" t="s">
        <v>2417</v>
      </c>
      <c r="ILI22" s="384" t="s">
        <v>3101</v>
      </c>
      <c r="ILJ22" s="384" t="s">
        <v>3102</v>
      </c>
      <c r="ILK22" s="370"/>
      <c r="ILL22" s="384" t="s">
        <v>2417</v>
      </c>
      <c r="ILM22" s="384" t="s">
        <v>3101</v>
      </c>
      <c r="ILN22" s="384" t="s">
        <v>3102</v>
      </c>
      <c r="ILO22" s="370"/>
      <c r="ILP22" s="384" t="s">
        <v>2417</v>
      </c>
      <c r="ILQ22" s="384" t="s">
        <v>3101</v>
      </c>
      <c r="ILR22" s="384" t="s">
        <v>3102</v>
      </c>
      <c r="ILS22" s="370"/>
      <c r="ILT22" s="384" t="s">
        <v>2417</v>
      </c>
      <c r="ILU22" s="384" t="s">
        <v>3101</v>
      </c>
      <c r="ILV22" s="384" t="s">
        <v>3102</v>
      </c>
      <c r="ILW22" s="370"/>
      <c r="ILX22" s="384" t="s">
        <v>2417</v>
      </c>
      <c r="ILY22" s="384" t="s">
        <v>3101</v>
      </c>
      <c r="ILZ22" s="384" t="s">
        <v>3102</v>
      </c>
      <c r="IMA22" s="370"/>
      <c r="IMB22" s="384" t="s">
        <v>2417</v>
      </c>
      <c r="IMC22" s="384" t="s">
        <v>3101</v>
      </c>
      <c r="IMD22" s="384" t="s">
        <v>3102</v>
      </c>
      <c r="IME22" s="370"/>
      <c r="IMF22" s="384" t="s">
        <v>2417</v>
      </c>
      <c r="IMG22" s="384" t="s">
        <v>3101</v>
      </c>
      <c r="IMH22" s="384" t="s">
        <v>3102</v>
      </c>
      <c r="IMI22" s="370"/>
      <c r="IMJ22" s="384" t="s">
        <v>2417</v>
      </c>
      <c r="IMK22" s="384" t="s">
        <v>3101</v>
      </c>
      <c r="IML22" s="384" t="s">
        <v>3102</v>
      </c>
      <c r="IMM22" s="370"/>
      <c r="IMN22" s="384" t="s">
        <v>2417</v>
      </c>
      <c r="IMO22" s="384" t="s">
        <v>3101</v>
      </c>
      <c r="IMP22" s="384" t="s">
        <v>3102</v>
      </c>
      <c r="IMQ22" s="370"/>
      <c r="IMR22" s="384" t="s">
        <v>2417</v>
      </c>
      <c r="IMS22" s="384" t="s">
        <v>3101</v>
      </c>
      <c r="IMT22" s="384" t="s">
        <v>3102</v>
      </c>
      <c r="IMU22" s="370"/>
      <c r="IMV22" s="384" t="s">
        <v>2417</v>
      </c>
      <c r="IMW22" s="384" t="s">
        <v>3101</v>
      </c>
      <c r="IMX22" s="384" t="s">
        <v>3102</v>
      </c>
      <c r="IMY22" s="370"/>
      <c r="IMZ22" s="384" t="s">
        <v>2417</v>
      </c>
      <c r="INA22" s="384" t="s">
        <v>3101</v>
      </c>
      <c r="INB22" s="384" t="s">
        <v>3102</v>
      </c>
      <c r="INC22" s="370"/>
      <c r="IND22" s="384" t="s">
        <v>2417</v>
      </c>
      <c r="INE22" s="384" t="s">
        <v>3101</v>
      </c>
      <c r="INF22" s="384" t="s">
        <v>3102</v>
      </c>
      <c r="ING22" s="370"/>
      <c r="INH22" s="384" t="s">
        <v>2417</v>
      </c>
      <c r="INI22" s="384" t="s">
        <v>3101</v>
      </c>
      <c r="INJ22" s="384" t="s">
        <v>3102</v>
      </c>
      <c r="INK22" s="370"/>
      <c r="INL22" s="384" t="s">
        <v>2417</v>
      </c>
      <c r="INM22" s="384" t="s">
        <v>3101</v>
      </c>
      <c r="INN22" s="384" t="s">
        <v>3102</v>
      </c>
      <c r="INO22" s="370"/>
      <c r="INP22" s="384" t="s">
        <v>2417</v>
      </c>
      <c r="INQ22" s="384" t="s">
        <v>3101</v>
      </c>
      <c r="INR22" s="384" t="s">
        <v>3102</v>
      </c>
      <c r="INS22" s="370"/>
      <c r="INT22" s="384" t="s">
        <v>2417</v>
      </c>
      <c r="INU22" s="384" t="s">
        <v>3101</v>
      </c>
      <c r="INV22" s="384" t="s">
        <v>3102</v>
      </c>
      <c r="INW22" s="370"/>
      <c r="INX22" s="384" t="s">
        <v>2417</v>
      </c>
      <c r="INY22" s="384" t="s">
        <v>3101</v>
      </c>
      <c r="INZ22" s="384" t="s">
        <v>3102</v>
      </c>
      <c r="IOA22" s="370"/>
      <c r="IOB22" s="384" t="s">
        <v>2417</v>
      </c>
      <c r="IOC22" s="384" t="s">
        <v>3101</v>
      </c>
      <c r="IOD22" s="384" t="s">
        <v>3102</v>
      </c>
      <c r="IOE22" s="370"/>
      <c r="IOF22" s="384" t="s">
        <v>2417</v>
      </c>
      <c r="IOG22" s="384" t="s">
        <v>3101</v>
      </c>
      <c r="IOH22" s="384" t="s">
        <v>3102</v>
      </c>
      <c r="IOI22" s="370"/>
      <c r="IOJ22" s="384" t="s">
        <v>2417</v>
      </c>
      <c r="IOK22" s="384" t="s">
        <v>3101</v>
      </c>
      <c r="IOL22" s="384" t="s">
        <v>3102</v>
      </c>
      <c r="IOM22" s="370"/>
      <c r="ION22" s="384" t="s">
        <v>2417</v>
      </c>
      <c r="IOO22" s="384" t="s">
        <v>3101</v>
      </c>
      <c r="IOP22" s="384" t="s">
        <v>3102</v>
      </c>
      <c r="IOQ22" s="370"/>
      <c r="IOR22" s="384" t="s">
        <v>2417</v>
      </c>
      <c r="IOS22" s="384" t="s">
        <v>3101</v>
      </c>
      <c r="IOT22" s="384" t="s">
        <v>3102</v>
      </c>
      <c r="IOU22" s="370"/>
      <c r="IOV22" s="384" t="s">
        <v>2417</v>
      </c>
      <c r="IOW22" s="384" t="s">
        <v>3101</v>
      </c>
      <c r="IOX22" s="384" t="s">
        <v>3102</v>
      </c>
      <c r="IOY22" s="370"/>
      <c r="IOZ22" s="384" t="s">
        <v>2417</v>
      </c>
      <c r="IPA22" s="384" t="s">
        <v>3101</v>
      </c>
      <c r="IPB22" s="384" t="s">
        <v>3102</v>
      </c>
      <c r="IPC22" s="370"/>
      <c r="IPD22" s="384" t="s">
        <v>2417</v>
      </c>
      <c r="IPE22" s="384" t="s">
        <v>3101</v>
      </c>
      <c r="IPF22" s="384" t="s">
        <v>3102</v>
      </c>
      <c r="IPG22" s="370"/>
      <c r="IPH22" s="384" t="s">
        <v>2417</v>
      </c>
      <c r="IPI22" s="384" t="s">
        <v>3101</v>
      </c>
      <c r="IPJ22" s="384" t="s">
        <v>3102</v>
      </c>
      <c r="IPK22" s="370"/>
      <c r="IPL22" s="384" t="s">
        <v>2417</v>
      </c>
      <c r="IPM22" s="384" t="s">
        <v>3101</v>
      </c>
      <c r="IPN22" s="384" t="s">
        <v>3102</v>
      </c>
      <c r="IPO22" s="370"/>
      <c r="IPP22" s="384" t="s">
        <v>2417</v>
      </c>
      <c r="IPQ22" s="384" t="s">
        <v>3101</v>
      </c>
      <c r="IPR22" s="384" t="s">
        <v>3102</v>
      </c>
      <c r="IPS22" s="370"/>
      <c r="IPT22" s="384" t="s">
        <v>2417</v>
      </c>
      <c r="IPU22" s="384" t="s">
        <v>3101</v>
      </c>
      <c r="IPV22" s="384" t="s">
        <v>3102</v>
      </c>
      <c r="IPW22" s="370"/>
      <c r="IPX22" s="384" t="s">
        <v>2417</v>
      </c>
      <c r="IPY22" s="384" t="s">
        <v>3101</v>
      </c>
      <c r="IPZ22" s="384" t="s">
        <v>3102</v>
      </c>
      <c r="IQA22" s="370"/>
      <c r="IQB22" s="384" t="s">
        <v>2417</v>
      </c>
      <c r="IQC22" s="384" t="s">
        <v>3101</v>
      </c>
      <c r="IQD22" s="384" t="s">
        <v>3102</v>
      </c>
      <c r="IQE22" s="370"/>
      <c r="IQF22" s="384" t="s">
        <v>2417</v>
      </c>
      <c r="IQG22" s="384" t="s">
        <v>3101</v>
      </c>
      <c r="IQH22" s="384" t="s">
        <v>3102</v>
      </c>
      <c r="IQI22" s="370"/>
      <c r="IQJ22" s="384" t="s">
        <v>2417</v>
      </c>
      <c r="IQK22" s="384" t="s">
        <v>3101</v>
      </c>
      <c r="IQL22" s="384" t="s">
        <v>3102</v>
      </c>
      <c r="IQM22" s="370"/>
      <c r="IQN22" s="384" t="s">
        <v>2417</v>
      </c>
      <c r="IQO22" s="384" t="s">
        <v>3101</v>
      </c>
      <c r="IQP22" s="384" t="s">
        <v>3102</v>
      </c>
      <c r="IQQ22" s="370"/>
      <c r="IQR22" s="384" t="s">
        <v>2417</v>
      </c>
      <c r="IQS22" s="384" t="s">
        <v>3101</v>
      </c>
      <c r="IQT22" s="384" t="s">
        <v>3102</v>
      </c>
      <c r="IQU22" s="370"/>
      <c r="IQV22" s="384" t="s">
        <v>2417</v>
      </c>
      <c r="IQW22" s="384" t="s">
        <v>3101</v>
      </c>
      <c r="IQX22" s="384" t="s">
        <v>3102</v>
      </c>
      <c r="IQY22" s="370"/>
      <c r="IQZ22" s="384" t="s">
        <v>2417</v>
      </c>
      <c r="IRA22" s="384" t="s">
        <v>3101</v>
      </c>
      <c r="IRB22" s="384" t="s">
        <v>3102</v>
      </c>
      <c r="IRC22" s="370"/>
      <c r="IRD22" s="384" t="s">
        <v>2417</v>
      </c>
      <c r="IRE22" s="384" t="s">
        <v>3101</v>
      </c>
      <c r="IRF22" s="384" t="s">
        <v>3102</v>
      </c>
      <c r="IRG22" s="370"/>
      <c r="IRH22" s="384" t="s">
        <v>2417</v>
      </c>
      <c r="IRI22" s="384" t="s">
        <v>3101</v>
      </c>
      <c r="IRJ22" s="384" t="s">
        <v>3102</v>
      </c>
      <c r="IRK22" s="370"/>
      <c r="IRL22" s="384" t="s">
        <v>2417</v>
      </c>
      <c r="IRM22" s="384" t="s">
        <v>3101</v>
      </c>
      <c r="IRN22" s="384" t="s">
        <v>3102</v>
      </c>
      <c r="IRO22" s="370"/>
      <c r="IRP22" s="384" t="s">
        <v>2417</v>
      </c>
      <c r="IRQ22" s="384" t="s">
        <v>3101</v>
      </c>
      <c r="IRR22" s="384" t="s">
        <v>3102</v>
      </c>
      <c r="IRS22" s="370"/>
      <c r="IRT22" s="384" t="s">
        <v>2417</v>
      </c>
      <c r="IRU22" s="384" t="s">
        <v>3101</v>
      </c>
      <c r="IRV22" s="384" t="s">
        <v>3102</v>
      </c>
      <c r="IRW22" s="370"/>
      <c r="IRX22" s="384" t="s">
        <v>2417</v>
      </c>
      <c r="IRY22" s="384" t="s">
        <v>3101</v>
      </c>
      <c r="IRZ22" s="384" t="s">
        <v>3102</v>
      </c>
      <c r="ISA22" s="370"/>
      <c r="ISB22" s="384" t="s">
        <v>2417</v>
      </c>
      <c r="ISC22" s="384" t="s">
        <v>3101</v>
      </c>
      <c r="ISD22" s="384" t="s">
        <v>3102</v>
      </c>
      <c r="ISE22" s="370"/>
      <c r="ISF22" s="384" t="s">
        <v>2417</v>
      </c>
      <c r="ISG22" s="384" t="s">
        <v>3101</v>
      </c>
      <c r="ISH22" s="384" t="s">
        <v>3102</v>
      </c>
      <c r="ISI22" s="370"/>
      <c r="ISJ22" s="384" t="s">
        <v>2417</v>
      </c>
      <c r="ISK22" s="384" t="s">
        <v>3101</v>
      </c>
      <c r="ISL22" s="384" t="s">
        <v>3102</v>
      </c>
      <c r="ISM22" s="370"/>
      <c r="ISN22" s="384" t="s">
        <v>2417</v>
      </c>
      <c r="ISO22" s="384" t="s">
        <v>3101</v>
      </c>
      <c r="ISP22" s="384" t="s">
        <v>3102</v>
      </c>
      <c r="ISQ22" s="370"/>
      <c r="ISR22" s="384" t="s">
        <v>2417</v>
      </c>
      <c r="ISS22" s="384" t="s">
        <v>3101</v>
      </c>
      <c r="IST22" s="384" t="s">
        <v>3102</v>
      </c>
      <c r="ISU22" s="370"/>
      <c r="ISV22" s="384" t="s">
        <v>2417</v>
      </c>
      <c r="ISW22" s="384" t="s">
        <v>3101</v>
      </c>
      <c r="ISX22" s="384" t="s">
        <v>3102</v>
      </c>
      <c r="ISY22" s="370"/>
      <c r="ISZ22" s="384" t="s">
        <v>2417</v>
      </c>
      <c r="ITA22" s="384" t="s">
        <v>3101</v>
      </c>
      <c r="ITB22" s="384" t="s">
        <v>3102</v>
      </c>
      <c r="ITC22" s="370"/>
      <c r="ITD22" s="384" t="s">
        <v>2417</v>
      </c>
      <c r="ITE22" s="384" t="s">
        <v>3101</v>
      </c>
      <c r="ITF22" s="384" t="s">
        <v>3102</v>
      </c>
      <c r="ITG22" s="370"/>
      <c r="ITH22" s="384" t="s">
        <v>2417</v>
      </c>
      <c r="ITI22" s="384" t="s">
        <v>3101</v>
      </c>
      <c r="ITJ22" s="384" t="s">
        <v>3102</v>
      </c>
      <c r="ITK22" s="370"/>
      <c r="ITL22" s="384" t="s">
        <v>2417</v>
      </c>
      <c r="ITM22" s="384" t="s">
        <v>3101</v>
      </c>
      <c r="ITN22" s="384" t="s">
        <v>3102</v>
      </c>
      <c r="ITO22" s="370"/>
      <c r="ITP22" s="384" t="s">
        <v>2417</v>
      </c>
      <c r="ITQ22" s="384" t="s">
        <v>3101</v>
      </c>
      <c r="ITR22" s="384" t="s">
        <v>3102</v>
      </c>
      <c r="ITS22" s="370"/>
      <c r="ITT22" s="384" t="s">
        <v>2417</v>
      </c>
      <c r="ITU22" s="384" t="s">
        <v>3101</v>
      </c>
      <c r="ITV22" s="384" t="s">
        <v>3102</v>
      </c>
      <c r="ITW22" s="370"/>
      <c r="ITX22" s="384" t="s">
        <v>2417</v>
      </c>
      <c r="ITY22" s="384" t="s">
        <v>3101</v>
      </c>
      <c r="ITZ22" s="384" t="s">
        <v>3102</v>
      </c>
      <c r="IUA22" s="370"/>
      <c r="IUB22" s="384" t="s">
        <v>2417</v>
      </c>
      <c r="IUC22" s="384" t="s">
        <v>3101</v>
      </c>
      <c r="IUD22" s="384" t="s">
        <v>3102</v>
      </c>
      <c r="IUE22" s="370"/>
      <c r="IUF22" s="384" t="s">
        <v>2417</v>
      </c>
      <c r="IUG22" s="384" t="s">
        <v>3101</v>
      </c>
      <c r="IUH22" s="384" t="s">
        <v>3102</v>
      </c>
      <c r="IUI22" s="370"/>
      <c r="IUJ22" s="384" t="s">
        <v>2417</v>
      </c>
      <c r="IUK22" s="384" t="s">
        <v>3101</v>
      </c>
      <c r="IUL22" s="384" t="s">
        <v>3102</v>
      </c>
      <c r="IUM22" s="370"/>
      <c r="IUN22" s="384" t="s">
        <v>2417</v>
      </c>
      <c r="IUO22" s="384" t="s">
        <v>3101</v>
      </c>
      <c r="IUP22" s="384" t="s">
        <v>3102</v>
      </c>
      <c r="IUQ22" s="370"/>
      <c r="IUR22" s="384" t="s">
        <v>2417</v>
      </c>
      <c r="IUS22" s="384" t="s">
        <v>3101</v>
      </c>
      <c r="IUT22" s="384" t="s">
        <v>3102</v>
      </c>
      <c r="IUU22" s="370"/>
      <c r="IUV22" s="384" t="s">
        <v>2417</v>
      </c>
      <c r="IUW22" s="384" t="s">
        <v>3101</v>
      </c>
      <c r="IUX22" s="384" t="s">
        <v>3102</v>
      </c>
      <c r="IUY22" s="370"/>
      <c r="IUZ22" s="384" t="s">
        <v>2417</v>
      </c>
      <c r="IVA22" s="384" t="s">
        <v>3101</v>
      </c>
      <c r="IVB22" s="384" t="s">
        <v>3102</v>
      </c>
      <c r="IVC22" s="370"/>
      <c r="IVD22" s="384" t="s">
        <v>2417</v>
      </c>
      <c r="IVE22" s="384" t="s">
        <v>3101</v>
      </c>
      <c r="IVF22" s="384" t="s">
        <v>3102</v>
      </c>
      <c r="IVG22" s="370"/>
      <c r="IVH22" s="384" t="s">
        <v>2417</v>
      </c>
      <c r="IVI22" s="384" t="s">
        <v>3101</v>
      </c>
      <c r="IVJ22" s="384" t="s">
        <v>3102</v>
      </c>
      <c r="IVK22" s="370"/>
      <c r="IVL22" s="384" t="s">
        <v>2417</v>
      </c>
      <c r="IVM22" s="384" t="s">
        <v>3101</v>
      </c>
      <c r="IVN22" s="384" t="s">
        <v>3102</v>
      </c>
      <c r="IVO22" s="370"/>
      <c r="IVP22" s="384" t="s">
        <v>2417</v>
      </c>
      <c r="IVQ22" s="384" t="s">
        <v>3101</v>
      </c>
      <c r="IVR22" s="384" t="s">
        <v>3102</v>
      </c>
      <c r="IVS22" s="370"/>
      <c r="IVT22" s="384" t="s">
        <v>2417</v>
      </c>
      <c r="IVU22" s="384" t="s">
        <v>3101</v>
      </c>
      <c r="IVV22" s="384" t="s">
        <v>3102</v>
      </c>
      <c r="IVW22" s="370"/>
      <c r="IVX22" s="384" t="s">
        <v>2417</v>
      </c>
      <c r="IVY22" s="384" t="s">
        <v>3101</v>
      </c>
      <c r="IVZ22" s="384" t="s">
        <v>3102</v>
      </c>
      <c r="IWA22" s="370"/>
      <c r="IWB22" s="384" t="s">
        <v>2417</v>
      </c>
      <c r="IWC22" s="384" t="s">
        <v>3101</v>
      </c>
      <c r="IWD22" s="384" t="s">
        <v>3102</v>
      </c>
      <c r="IWE22" s="370"/>
      <c r="IWF22" s="384" t="s">
        <v>2417</v>
      </c>
      <c r="IWG22" s="384" t="s">
        <v>3101</v>
      </c>
      <c r="IWH22" s="384" t="s">
        <v>3102</v>
      </c>
      <c r="IWI22" s="370"/>
      <c r="IWJ22" s="384" t="s">
        <v>2417</v>
      </c>
      <c r="IWK22" s="384" t="s">
        <v>3101</v>
      </c>
      <c r="IWL22" s="384" t="s">
        <v>3102</v>
      </c>
      <c r="IWM22" s="370"/>
      <c r="IWN22" s="384" t="s">
        <v>2417</v>
      </c>
      <c r="IWO22" s="384" t="s">
        <v>3101</v>
      </c>
      <c r="IWP22" s="384" t="s">
        <v>3102</v>
      </c>
      <c r="IWQ22" s="370"/>
      <c r="IWR22" s="384" t="s">
        <v>2417</v>
      </c>
      <c r="IWS22" s="384" t="s">
        <v>3101</v>
      </c>
      <c r="IWT22" s="384" t="s">
        <v>3102</v>
      </c>
      <c r="IWU22" s="370"/>
      <c r="IWV22" s="384" t="s">
        <v>2417</v>
      </c>
      <c r="IWW22" s="384" t="s">
        <v>3101</v>
      </c>
      <c r="IWX22" s="384" t="s">
        <v>3102</v>
      </c>
      <c r="IWY22" s="370"/>
      <c r="IWZ22" s="384" t="s">
        <v>2417</v>
      </c>
      <c r="IXA22" s="384" t="s">
        <v>3101</v>
      </c>
      <c r="IXB22" s="384" t="s">
        <v>3102</v>
      </c>
      <c r="IXC22" s="370"/>
      <c r="IXD22" s="384" t="s">
        <v>2417</v>
      </c>
      <c r="IXE22" s="384" t="s">
        <v>3101</v>
      </c>
      <c r="IXF22" s="384" t="s">
        <v>3102</v>
      </c>
      <c r="IXG22" s="370"/>
      <c r="IXH22" s="384" t="s">
        <v>2417</v>
      </c>
      <c r="IXI22" s="384" t="s">
        <v>3101</v>
      </c>
      <c r="IXJ22" s="384" t="s">
        <v>3102</v>
      </c>
      <c r="IXK22" s="370"/>
      <c r="IXL22" s="384" t="s">
        <v>2417</v>
      </c>
      <c r="IXM22" s="384" t="s">
        <v>3101</v>
      </c>
      <c r="IXN22" s="384" t="s">
        <v>3102</v>
      </c>
      <c r="IXO22" s="370"/>
      <c r="IXP22" s="384" t="s">
        <v>2417</v>
      </c>
      <c r="IXQ22" s="384" t="s">
        <v>3101</v>
      </c>
      <c r="IXR22" s="384" t="s">
        <v>3102</v>
      </c>
      <c r="IXS22" s="370"/>
      <c r="IXT22" s="384" t="s">
        <v>2417</v>
      </c>
      <c r="IXU22" s="384" t="s">
        <v>3101</v>
      </c>
      <c r="IXV22" s="384" t="s">
        <v>3102</v>
      </c>
      <c r="IXW22" s="370"/>
      <c r="IXX22" s="384" t="s">
        <v>2417</v>
      </c>
      <c r="IXY22" s="384" t="s">
        <v>3101</v>
      </c>
      <c r="IXZ22" s="384" t="s">
        <v>3102</v>
      </c>
      <c r="IYA22" s="370"/>
      <c r="IYB22" s="384" t="s">
        <v>2417</v>
      </c>
      <c r="IYC22" s="384" t="s">
        <v>3101</v>
      </c>
      <c r="IYD22" s="384" t="s">
        <v>3102</v>
      </c>
      <c r="IYE22" s="370"/>
      <c r="IYF22" s="384" t="s">
        <v>2417</v>
      </c>
      <c r="IYG22" s="384" t="s">
        <v>3101</v>
      </c>
      <c r="IYH22" s="384" t="s">
        <v>3102</v>
      </c>
      <c r="IYI22" s="370"/>
      <c r="IYJ22" s="384" t="s">
        <v>2417</v>
      </c>
      <c r="IYK22" s="384" t="s">
        <v>3101</v>
      </c>
      <c r="IYL22" s="384" t="s">
        <v>3102</v>
      </c>
      <c r="IYM22" s="370"/>
      <c r="IYN22" s="384" t="s">
        <v>2417</v>
      </c>
      <c r="IYO22" s="384" t="s">
        <v>3101</v>
      </c>
      <c r="IYP22" s="384" t="s">
        <v>3102</v>
      </c>
      <c r="IYQ22" s="370"/>
      <c r="IYR22" s="384" t="s">
        <v>2417</v>
      </c>
      <c r="IYS22" s="384" t="s">
        <v>3101</v>
      </c>
      <c r="IYT22" s="384" t="s">
        <v>3102</v>
      </c>
      <c r="IYU22" s="370"/>
      <c r="IYV22" s="384" t="s">
        <v>2417</v>
      </c>
      <c r="IYW22" s="384" t="s">
        <v>3101</v>
      </c>
      <c r="IYX22" s="384" t="s">
        <v>3102</v>
      </c>
      <c r="IYY22" s="370"/>
      <c r="IYZ22" s="384" t="s">
        <v>2417</v>
      </c>
      <c r="IZA22" s="384" t="s">
        <v>3101</v>
      </c>
      <c r="IZB22" s="384" t="s">
        <v>3102</v>
      </c>
      <c r="IZC22" s="370"/>
      <c r="IZD22" s="384" t="s">
        <v>2417</v>
      </c>
      <c r="IZE22" s="384" t="s">
        <v>3101</v>
      </c>
      <c r="IZF22" s="384" t="s">
        <v>3102</v>
      </c>
      <c r="IZG22" s="370"/>
      <c r="IZH22" s="384" t="s">
        <v>2417</v>
      </c>
      <c r="IZI22" s="384" t="s">
        <v>3101</v>
      </c>
      <c r="IZJ22" s="384" t="s">
        <v>3102</v>
      </c>
      <c r="IZK22" s="370"/>
      <c r="IZL22" s="384" t="s">
        <v>2417</v>
      </c>
      <c r="IZM22" s="384" t="s">
        <v>3101</v>
      </c>
      <c r="IZN22" s="384" t="s">
        <v>3102</v>
      </c>
      <c r="IZO22" s="370"/>
      <c r="IZP22" s="384" t="s">
        <v>2417</v>
      </c>
      <c r="IZQ22" s="384" t="s">
        <v>3101</v>
      </c>
      <c r="IZR22" s="384" t="s">
        <v>3102</v>
      </c>
      <c r="IZS22" s="370"/>
      <c r="IZT22" s="384" t="s">
        <v>2417</v>
      </c>
      <c r="IZU22" s="384" t="s">
        <v>3101</v>
      </c>
      <c r="IZV22" s="384" t="s">
        <v>3102</v>
      </c>
      <c r="IZW22" s="370"/>
      <c r="IZX22" s="384" t="s">
        <v>2417</v>
      </c>
      <c r="IZY22" s="384" t="s">
        <v>3101</v>
      </c>
      <c r="IZZ22" s="384" t="s">
        <v>3102</v>
      </c>
      <c r="JAA22" s="370"/>
      <c r="JAB22" s="384" t="s">
        <v>2417</v>
      </c>
      <c r="JAC22" s="384" t="s">
        <v>3101</v>
      </c>
      <c r="JAD22" s="384" t="s">
        <v>3102</v>
      </c>
      <c r="JAE22" s="370"/>
      <c r="JAF22" s="384" t="s">
        <v>2417</v>
      </c>
      <c r="JAG22" s="384" t="s">
        <v>3101</v>
      </c>
      <c r="JAH22" s="384" t="s">
        <v>3102</v>
      </c>
      <c r="JAI22" s="370"/>
      <c r="JAJ22" s="384" t="s">
        <v>2417</v>
      </c>
      <c r="JAK22" s="384" t="s">
        <v>3101</v>
      </c>
      <c r="JAL22" s="384" t="s">
        <v>3102</v>
      </c>
      <c r="JAM22" s="370"/>
      <c r="JAN22" s="384" t="s">
        <v>2417</v>
      </c>
      <c r="JAO22" s="384" t="s">
        <v>3101</v>
      </c>
      <c r="JAP22" s="384" t="s">
        <v>3102</v>
      </c>
      <c r="JAQ22" s="370"/>
      <c r="JAR22" s="384" t="s">
        <v>2417</v>
      </c>
      <c r="JAS22" s="384" t="s">
        <v>3101</v>
      </c>
      <c r="JAT22" s="384" t="s">
        <v>3102</v>
      </c>
      <c r="JAU22" s="370"/>
      <c r="JAV22" s="384" t="s">
        <v>2417</v>
      </c>
      <c r="JAW22" s="384" t="s">
        <v>3101</v>
      </c>
      <c r="JAX22" s="384" t="s">
        <v>3102</v>
      </c>
      <c r="JAY22" s="370"/>
      <c r="JAZ22" s="384" t="s">
        <v>2417</v>
      </c>
      <c r="JBA22" s="384" t="s">
        <v>3101</v>
      </c>
      <c r="JBB22" s="384" t="s">
        <v>3102</v>
      </c>
      <c r="JBC22" s="370"/>
      <c r="JBD22" s="384" t="s">
        <v>2417</v>
      </c>
      <c r="JBE22" s="384" t="s">
        <v>3101</v>
      </c>
      <c r="JBF22" s="384" t="s">
        <v>3102</v>
      </c>
      <c r="JBG22" s="370"/>
      <c r="JBH22" s="384" t="s">
        <v>2417</v>
      </c>
      <c r="JBI22" s="384" t="s">
        <v>3101</v>
      </c>
      <c r="JBJ22" s="384" t="s">
        <v>3102</v>
      </c>
      <c r="JBK22" s="370"/>
      <c r="JBL22" s="384" t="s">
        <v>2417</v>
      </c>
      <c r="JBM22" s="384" t="s">
        <v>3101</v>
      </c>
      <c r="JBN22" s="384" t="s">
        <v>3102</v>
      </c>
      <c r="JBO22" s="370"/>
      <c r="JBP22" s="384" t="s">
        <v>2417</v>
      </c>
      <c r="JBQ22" s="384" t="s">
        <v>3101</v>
      </c>
      <c r="JBR22" s="384" t="s">
        <v>3102</v>
      </c>
      <c r="JBS22" s="370"/>
      <c r="JBT22" s="384" t="s">
        <v>2417</v>
      </c>
      <c r="JBU22" s="384" t="s">
        <v>3101</v>
      </c>
      <c r="JBV22" s="384" t="s">
        <v>3102</v>
      </c>
      <c r="JBW22" s="370"/>
      <c r="JBX22" s="384" t="s">
        <v>2417</v>
      </c>
      <c r="JBY22" s="384" t="s">
        <v>3101</v>
      </c>
      <c r="JBZ22" s="384" t="s">
        <v>3102</v>
      </c>
      <c r="JCA22" s="370"/>
      <c r="JCB22" s="384" t="s">
        <v>2417</v>
      </c>
      <c r="JCC22" s="384" t="s">
        <v>3101</v>
      </c>
      <c r="JCD22" s="384" t="s">
        <v>3102</v>
      </c>
      <c r="JCE22" s="370"/>
      <c r="JCF22" s="384" t="s">
        <v>2417</v>
      </c>
      <c r="JCG22" s="384" t="s">
        <v>3101</v>
      </c>
      <c r="JCH22" s="384" t="s">
        <v>3102</v>
      </c>
      <c r="JCI22" s="370"/>
      <c r="JCJ22" s="384" t="s">
        <v>2417</v>
      </c>
      <c r="JCK22" s="384" t="s">
        <v>3101</v>
      </c>
      <c r="JCL22" s="384" t="s">
        <v>3102</v>
      </c>
      <c r="JCM22" s="370"/>
      <c r="JCN22" s="384" t="s">
        <v>2417</v>
      </c>
      <c r="JCO22" s="384" t="s">
        <v>3101</v>
      </c>
      <c r="JCP22" s="384" t="s">
        <v>3102</v>
      </c>
      <c r="JCQ22" s="370"/>
      <c r="JCR22" s="384" t="s">
        <v>2417</v>
      </c>
      <c r="JCS22" s="384" t="s">
        <v>3101</v>
      </c>
      <c r="JCT22" s="384" t="s">
        <v>3102</v>
      </c>
      <c r="JCU22" s="370"/>
      <c r="JCV22" s="384" t="s">
        <v>2417</v>
      </c>
      <c r="JCW22" s="384" t="s">
        <v>3101</v>
      </c>
      <c r="JCX22" s="384" t="s">
        <v>3102</v>
      </c>
      <c r="JCY22" s="370"/>
      <c r="JCZ22" s="384" t="s">
        <v>2417</v>
      </c>
      <c r="JDA22" s="384" t="s">
        <v>3101</v>
      </c>
      <c r="JDB22" s="384" t="s">
        <v>3102</v>
      </c>
      <c r="JDC22" s="370"/>
      <c r="JDD22" s="384" t="s">
        <v>2417</v>
      </c>
      <c r="JDE22" s="384" t="s">
        <v>3101</v>
      </c>
      <c r="JDF22" s="384" t="s">
        <v>3102</v>
      </c>
      <c r="JDG22" s="370"/>
      <c r="JDH22" s="384" t="s">
        <v>2417</v>
      </c>
      <c r="JDI22" s="384" t="s">
        <v>3101</v>
      </c>
      <c r="JDJ22" s="384" t="s">
        <v>3102</v>
      </c>
      <c r="JDK22" s="370"/>
      <c r="JDL22" s="384" t="s">
        <v>2417</v>
      </c>
      <c r="JDM22" s="384" t="s">
        <v>3101</v>
      </c>
      <c r="JDN22" s="384" t="s">
        <v>3102</v>
      </c>
      <c r="JDO22" s="370"/>
      <c r="JDP22" s="384" t="s">
        <v>2417</v>
      </c>
      <c r="JDQ22" s="384" t="s">
        <v>3101</v>
      </c>
      <c r="JDR22" s="384" t="s">
        <v>3102</v>
      </c>
      <c r="JDS22" s="370"/>
      <c r="JDT22" s="384" t="s">
        <v>2417</v>
      </c>
      <c r="JDU22" s="384" t="s">
        <v>3101</v>
      </c>
      <c r="JDV22" s="384" t="s">
        <v>3102</v>
      </c>
      <c r="JDW22" s="370"/>
      <c r="JDX22" s="384" t="s">
        <v>2417</v>
      </c>
      <c r="JDY22" s="384" t="s">
        <v>3101</v>
      </c>
      <c r="JDZ22" s="384" t="s">
        <v>3102</v>
      </c>
      <c r="JEA22" s="370"/>
      <c r="JEB22" s="384" t="s">
        <v>2417</v>
      </c>
      <c r="JEC22" s="384" t="s">
        <v>3101</v>
      </c>
      <c r="JED22" s="384" t="s">
        <v>3102</v>
      </c>
      <c r="JEE22" s="370"/>
      <c r="JEF22" s="384" t="s">
        <v>2417</v>
      </c>
      <c r="JEG22" s="384" t="s">
        <v>3101</v>
      </c>
      <c r="JEH22" s="384" t="s">
        <v>3102</v>
      </c>
      <c r="JEI22" s="370"/>
      <c r="JEJ22" s="384" t="s">
        <v>2417</v>
      </c>
      <c r="JEK22" s="384" t="s">
        <v>3101</v>
      </c>
      <c r="JEL22" s="384" t="s">
        <v>3102</v>
      </c>
      <c r="JEM22" s="370"/>
      <c r="JEN22" s="384" t="s">
        <v>2417</v>
      </c>
      <c r="JEO22" s="384" t="s">
        <v>3101</v>
      </c>
      <c r="JEP22" s="384" t="s">
        <v>3102</v>
      </c>
      <c r="JEQ22" s="370"/>
      <c r="JER22" s="384" t="s">
        <v>2417</v>
      </c>
      <c r="JES22" s="384" t="s">
        <v>3101</v>
      </c>
      <c r="JET22" s="384" t="s">
        <v>3102</v>
      </c>
      <c r="JEU22" s="370"/>
      <c r="JEV22" s="384" t="s">
        <v>2417</v>
      </c>
      <c r="JEW22" s="384" t="s">
        <v>3101</v>
      </c>
      <c r="JEX22" s="384" t="s">
        <v>3102</v>
      </c>
      <c r="JEY22" s="370"/>
      <c r="JEZ22" s="384" t="s">
        <v>2417</v>
      </c>
      <c r="JFA22" s="384" t="s">
        <v>3101</v>
      </c>
      <c r="JFB22" s="384" t="s">
        <v>3102</v>
      </c>
      <c r="JFC22" s="370"/>
      <c r="JFD22" s="384" t="s">
        <v>2417</v>
      </c>
      <c r="JFE22" s="384" t="s">
        <v>3101</v>
      </c>
      <c r="JFF22" s="384" t="s">
        <v>3102</v>
      </c>
      <c r="JFG22" s="370"/>
      <c r="JFH22" s="384" t="s">
        <v>2417</v>
      </c>
      <c r="JFI22" s="384" t="s">
        <v>3101</v>
      </c>
      <c r="JFJ22" s="384" t="s">
        <v>3102</v>
      </c>
      <c r="JFK22" s="370"/>
      <c r="JFL22" s="384" t="s">
        <v>2417</v>
      </c>
      <c r="JFM22" s="384" t="s">
        <v>3101</v>
      </c>
      <c r="JFN22" s="384" t="s">
        <v>3102</v>
      </c>
      <c r="JFO22" s="370"/>
      <c r="JFP22" s="384" t="s">
        <v>2417</v>
      </c>
      <c r="JFQ22" s="384" t="s">
        <v>3101</v>
      </c>
      <c r="JFR22" s="384" t="s">
        <v>3102</v>
      </c>
      <c r="JFS22" s="370"/>
      <c r="JFT22" s="384" t="s">
        <v>2417</v>
      </c>
      <c r="JFU22" s="384" t="s">
        <v>3101</v>
      </c>
      <c r="JFV22" s="384" t="s">
        <v>3102</v>
      </c>
      <c r="JFW22" s="370"/>
      <c r="JFX22" s="384" t="s">
        <v>2417</v>
      </c>
      <c r="JFY22" s="384" t="s">
        <v>3101</v>
      </c>
      <c r="JFZ22" s="384" t="s">
        <v>3102</v>
      </c>
      <c r="JGA22" s="370"/>
      <c r="JGB22" s="384" t="s">
        <v>2417</v>
      </c>
      <c r="JGC22" s="384" t="s">
        <v>3101</v>
      </c>
      <c r="JGD22" s="384" t="s">
        <v>3102</v>
      </c>
      <c r="JGE22" s="370"/>
      <c r="JGF22" s="384" t="s">
        <v>2417</v>
      </c>
      <c r="JGG22" s="384" t="s">
        <v>3101</v>
      </c>
      <c r="JGH22" s="384" t="s">
        <v>3102</v>
      </c>
      <c r="JGI22" s="370"/>
      <c r="JGJ22" s="384" t="s">
        <v>2417</v>
      </c>
      <c r="JGK22" s="384" t="s">
        <v>3101</v>
      </c>
      <c r="JGL22" s="384" t="s">
        <v>3102</v>
      </c>
      <c r="JGM22" s="370"/>
      <c r="JGN22" s="384" t="s">
        <v>2417</v>
      </c>
      <c r="JGO22" s="384" t="s">
        <v>3101</v>
      </c>
      <c r="JGP22" s="384" t="s">
        <v>3102</v>
      </c>
      <c r="JGQ22" s="370"/>
      <c r="JGR22" s="384" t="s">
        <v>2417</v>
      </c>
      <c r="JGS22" s="384" t="s">
        <v>3101</v>
      </c>
      <c r="JGT22" s="384" t="s">
        <v>3102</v>
      </c>
      <c r="JGU22" s="370"/>
      <c r="JGV22" s="384" t="s">
        <v>2417</v>
      </c>
      <c r="JGW22" s="384" t="s">
        <v>3101</v>
      </c>
      <c r="JGX22" s="384" t="s">
        <v>3102</v>
      </c>
      <c r="JGY22" s="370"/>
      <c r="JGZ22" s="384" t="s">
        <v>2417</v>
      </c>
      <c r="JHA22" s="384" t="s">
        <v>3101</v>
      </c>
      <c r="JHB22" s="384" t="s">
        <v>3102</v>
      </c>
      <c r="JHC22" s="370"/>
      <c r="JHD22" s="384" t="s">
        <v>2417</v>
      </c>
      <c r="JHE22" s="384" t="s">
        <v>3101</v>
      </c>
      <c r="JHF22" s="384" t="s">
        <v>3102</v>
      </c>
      <c r="JHG22" s="370"/>
      <c r="JHH22" s="384" t="s">
        <v>2417</v>
      </c>
      <c r="JHI22" s="384" t="s">
        <v>3101</v>
      </c>
      <c r="JHJ22" s="384" t="s">
        <v>3102</v>
      </c>
      <c r="JHK22" s="370"/>
      <c r="JHL22" s="384" t="s">
        <v>2417</v>
      </c>
      <c r="JHM22" s="384" t="s">
        <v>3101</v>
      </c>
      <c r="JHN22" s="384" t="s">
        <v>3102</v>
      </c>
      <c r="JHO22" s="370"/>
      <c r="JHP22" s="384" t="s">
        <v>2417</v>
      </c>
      <c r="JHQ22" s="384" t="s">
        <v>3101</v>
      </c>
      <c r="JHR22" s="384" t="s">
        <v>3102</v>
      </c>
      <c r="JHS22" s="370"/>
      <c r="JHT22" s="384" t="s">
        <v>2417</v>
      </c>
      <c r="JHU22" s="384" t="s">
        <v>3101</v>
      </c>
      <c r="JHV22" s="384" t="s">
        <v>3102</v>
      </c>
      <c r="JHW22" s="370"/>
      <c r="JHX22" s="384" t="s">
        <v>2417</v>
      </c>
      <c r="JHY22" s="384" t="s">
        <v>3101</v>
      </c>
      <c r="JHZ22" s="384" t="s">
        <v>3102</v>
      </c>
      <c r="JIA22" s="370"/>
      <c r="JIB22" s="384" t="s">
        <v>2417</v>
      </c>
      <c r="JIC22" s="384" t="s">
        <v>3101</v>
      </c>
      <c r="JID22" s="384" t="s">
        <v>3102</v>
      </c>
      <c r="JIE22" s="370"/>
      <c r="JIF22" s="384" t="s">
        <v>2417</v>
      </c>
      <c r="JIG22" s="384" t="s">
        <v>3101</v>
      </c>
      <c r="JIH22" s="384" t="s">
        <v>3102</v>
      </c>
      <c r="JII22" s="370"/>
      <c r="JIJ22" s="384" t="s">
        <v>2417</v>
      </c>
      <c r="JIK22" s="384" t="s">
        <v>3101</v>
      </c>
      <c r="JIL22" s="384" t="s">
        <v>3102</v>
      </c>
      <c r="JIM22" s="370"/>
      <c r="JIN22" s="384" t="s">
        <v>2417</v>
      </c>
      <c r="JIO22" s="384" t="s">
        <v>3101</v>
      </c>
      <c r="JIP22" s="384" t="s">
        <v>3102</v>
      </c>
      <c r="JIQ22" s="370"/>
      <c r="JIR22" s="384" t="s">
        <v>2417</v>
      </c>
      <c r="JIS22" s="384" t="s">
        <v>3101</v>
      </c>
      <c r="JIT22" s="384" t="s">
        <v>3102</v>
      </c>
      <c r="JIU22" s="370"/>
      <c r="JIV22" s="384" t="s">
        <v>2417</v>
      </c>
      <c r="JIW22" s="384" t="s">
        <v>3101</v>
      </c>
      <c r="JIX22" s="384" t="s">
        <v>3102</v>
      </c>
      <c r="JIY22" s="370"/>
      <c r="JIZ22" s="384" t="s">
        <v>2417</v>
      </c>
      <c r="JJA22" s="384" t="s">
        <v>3101</v>
      </c>
      <c r="JJB22" s="384" t="s">
        <v>3102</v>
      </c>
      <c r="JJC22" s="370"/>
      <c r="JJD22" s="384" t="s">
        <v>2417</v>
      </c>
      <c r="JJE22" s="384" t="s">
        <v>3101</v>
      </c>
      <c r="JJF22" s="384" t="s">
        <v>3102</v>
      </c>
      <c r="JJG22" s="370"/>
      <c r="JJH22" s="384" t="s">
        <v>2417</v>
      </c>
      <c r="JJI22" s="384" t="s">
        <v>3101</v>
      </c>
      <c r="JJJ22" s="384" t="s">
        <v>3102</v>
      </c>
      <c r="JJK22" s="370"/>
      <c r="JJL22" s="384" t="s">
        <v>2417</v>
      </c>
      <c r="JJM22" s="384" t="s">
        <v>3101</v>
      </c>
      <c r="JJN22" s="384" t="s">
        <v>3102</v>
      </c>
      <c r="JJO22" s="370"/>
      <c r="JJP22" s="384" t="s">
        <v>2417</v>
      </c>
      <c r="JJQ22" s="384" t="s">
        <v>3101</v>
      </c>
      <c r="JJR22" s="384" t="s">
        <v>3102</v>
      </c>
      <c r="JJS22" s="370"/>
      <c r="JJT22" s="384" t="s">
        <v>2417</v>
      </c>
      <c r="JJU22" s="384" t="s">
        <v>3101</v>
      </c>
      <c r="JJV22" s="384" t="s">
        <v>3102</v>
      </c>
      <c r="JJW22" s="370"/>
      <c r="JJX22" s="384" t="s">
        <v>2417</v>
      </c>
      <c r="JJY22" s="384" t="s">
        <v>3101</v>
      </c>
      <c r="JJZ22" s="384" t="s">
        <v>3102</v>
      </c>
      <c r="JKA22" s="370"/>
      <c r="JKB22" s="384" t="s">
        <v>2417</v>
      </c>
      <c r="JKC22" s="384" t="s">
        <v>3101</v>
      </c>
      <c r="JKD22" s="384" t="s">
        <v>3102</v>
      </c>
      <c r="JKE22" s="370"/>
      <c r="JKF22" s="384" t="s">
        <v>2417</v>
      </c>
      <c r="JKG22" s="384" t="s">
        <v>3101</v>
      </c>
      <c r="JKH22" s="384" t="s">
        <v>3102</v>
      </c>
      <c r="JKI22" s="370"/>
      <c r="JKJ22" s="384" t="s">
        <v>2417</v>
      </c>
      <c r="JKK22" s="384" t="s">
        <v>3101</v>
      </c>
      <c r="JKL22" s="384" t="s">
        <v>3102</v>
      </c>
      <c r="JKM22" s="370"/>
      <c r="JKN22" s="384" t="s">
        <v>2417</v>
      </c>
      <c r="JKO22" s="384" t="s">
        <v>3101</v>
      </c>
      <c r="JKP22" s="384" t="s">
        <v>3102</v>
      </c>
      <c r="JKQ22" s="370"/>
      <c r="JKR22" s="384" t="s">
        <v>2417</v>
      </c>
      <c r="JKS22" s="384" t="s">
        <v>3101</v>
      </c>
      <c r="JKT22" s="384" t="s">
        <v>3102</v>
      </c>
      <c r="JKU22" s="370"/>
      <c r="JKV22" s="384" t="s">
        <v>2417</v>
      </c>
      <c r="JKW22" s="384" t="s">
        <v>3101</v>
      </c>
      <c r="JKX22" s="384" t="s">
        <v>3102</v>
      </c>
      <c r="JKY22" s="370"/>
      <c r="JKZ22" s="384" t="s">
        <v>2417</v>
      </c>
      <c r="JLA22" s="384" t="s">
        <v>3101</v>
      </c>
      <c r="JLB22" s="384" t="s">
        <v>3102</v>
      </c>
      <c r="JLC22" s="370"/>
      <c r="JLD22" s="384" t="s">
        <v>2417</v>
      </c>
      <c r="JLE22" s="384" t="s">
        <v>3101</v>
      </c>
      <c r="JLF22" s="384" t="s">
        <v>3102</v>
      </c>
      <c r="JLG22" s="370"/>
      <c r="JLH22" s="384" t="s">
        <v>2417</v>
      </c>
      <c r="JLI22" s="384" t="s">
        <v>3101</v>
      </c>
      <c r="JLJ22" s="384" t="s">
        <v>3102</v>
      </c>
      <c r="JLK22" s="370"/>
      <c r="JLL22" s="384" t="s">
        <v>2417</v>
      </c>
      <c r="JLM22" s="384" t="s">
        <v>3101</v>
      </c>
      <c r="JLN22" s="384" t="s">
        <v>3102</v>
      </c>
      <c r="JLO22" s="370"/>
      <c r="JLP22" s="384" t="s">
        <v>2417</v>
      </c>
      <c r="JLQ22" s="384" t="s">
        <v>3101</v>
      </c>
      <c r="JLR22" s="384" t="s">
        <v>3102</v>
      </c>
      <c r="JLS22" s="370"/>
      <c r="JLT22" s="384" t="s">
        <v>2417</v>
      </c>
      <c r="JLU22" s="384" t="s">
        <v>3101</v>
      </c>
      <c r="JLV22" s="384" t="s">
        <v>3102</v>
      </c>
      <c r="JLW22" s="370"/>
      <c r="JLX22" s="384" t="s">
        <v>2417</v>
      </c>
      <c r="JLY22" s="384" t="s">
        <v>3101</v>
      </c>
      <c r="JLZ22" s="384" t="s">
        <v>3102</v>
      </c>
      <c r="JMA22" s="370"/>
      <c r="JMB22" s="384" t="s">
        <v>2417</v>
      </c>
      <c r="JMC22" s="384" t="s">
        <v>3101</v>
      </c>
      <c r="JMD22" s="384" t="s">
        <v>3102</v>
      </c>
      <c r="JME22" s="370"/>
      <c r="JMF22" s="384" t="s">
        <v>2417</v>
      </c>
      <c r="JMG22" s="384" t="s">
        <v>3101</v>
      </c>
      <c r="JMH22" s="384" t="s">
        <v>3102</v>
      </c>
      <c r="JMI22" s="370"/>
      <c r="JMJ22" s="384" t="s">
        <v>2417</v>
      </c>
      <c r="JMK22" s="384" t="s">
        <v>3101</v>
      </c>
      <c r="JML22" s="384" t="s">
        <v>3102</v>
      </c>
      <c r="JMM22" s="370"/>
      <c r="JMN22" s="384" t="s">
        <v>2417</v>
      </c>
      <c r="JMO22" s="384" t="s">
        <v>3101</v>
      </c>
      <c r="JMP22" s="384" t="s">
        <v>3102</v>
      </c>
      <c r="JMQ22" s="370"/>
      <c r="JMR22" s="384" t="s">
        <v>2417</v>
      </c>
      <c r="JMS22" s="384" t="s">
        <v>3101</v>
      </c>
      <c r="JMT22" s="384" t="s">
        <v>3102</v>
      </c>
      <c r="JMU22" s="370"/>
      <c r="JMV22" s="384" t="s">
        <v>2417</v>
      </c>
      <c r="JMW22" s="384" t="s">
        <v>3101</v>
      </c>
      <c r="JMX22" s="384" t="s">
        <v>3102</v>
      </c>
      <c r="JMY22" s="370"/>
      <c r="JMZ22" s="384" t="s">
        <v>2417</v>
      </c>
      <c r="JNA22" s="384" t="s">
        <v>3101</v>
      </c>
      <c r="JNB22" s="384" t="s">
        <v>3102</v>
      </c>
      <c r="JNC22" s="370"/>
      <c r="JND22" s="384" t="s">
        <v>2417</v>
      </c>
      <c r="JNE22" s="384" t="s">
        <v>3101</v>
      </c>
      <c r="JNF22" s="384" t="s">
        <v>3102</v>
      </c>
      <c r="JNG22" s="370"/>
      <c r="JNH22" s="384" t="s">
        <v>2417</v>
      </c>
      <c r="JNI22" s="384" t="s">
        <v>3101</v>
      </c>
      <c r="JNJ22" s="384" t="s">
        <v>3102</v>
      </c>
      <c r="JNK22" s="370"/>
      <c r="JNL22" s="384" t="s">
        <v>2417</v>
      </c>
      <c r="JNM22" s="384" t="s">
        <v>3101</v>
      </c>
      <c r="JNN22" s="384" t="s">
        <v>3102</v>
      </c>
      <c r="JNO22" s="370"/>
      <c r="JNP22" s="384" t="s">
        <v>2417</v>
      </c>
      <c r="JNQ22" s="384" t="s">
        <v>3101</v>
      </c>
      <c r="JNR22" s="384" t="s">
        <v>3102</v>
      </c>
      <c r="JNS22" s="370"/>
      <c r="JNT22" s="384" t="s">
        <v>2417</v>
      </c>
      <c r="JNU22" s="384" t="s">
        <v>3101</v>
      </c>
      <c r="JNV22" s="384" t="s">
        <v>3102</v>
      </c>
      <c r="JNW22" s="370"/>
      <c r="JNX22" s="384" t="s">
        <v>2417</v>
      </c>
      <c r="JNY22" s="384" t="s">
        <v>3101</v>
      </c>
      <c r="JNZ22" s="384" t="s">
        <v>3102</v>
      </c>
      <c r="JOA22" s="370"/>
      <c r="JOB22" s="384" t="s">
        <v>2417</v>
      </c>
      <c r="JOC22" s="384" t="s">
        <v>3101</v>
      </c>
      <c r="JOD22" s="384" t="s">
        <v>3102</v>
      </c>
      <c r="JOE22" s="370"/>
      <c r="JOF22" s="384" t="s">
        <v>2417</v>
      </c>
      <c r="JOG22" s="384" t="s">
        <v>3101</v>
      </c>
      <c r="JOH22" s="384" t="s">
        <v>3102</v>
      </c>
      <c r="JOI22" s="370"/>
      <c r="JOJ22" s="384" t="s">
        <v>2417</v>
      </c>
      <c r="JOK22" s="384" t="s">
        <v>3101</v>
      </c>
      <c r="JOL22" s="384" t="s">
        <v>3102</v>
      </c>
      <c r="JOM22" s="370"/>
      <c r="JON22" s="384" t="s">
        <v>2417</v>
      </c>
      <c r="JOO22" s="384" t="s">
        <v>3101</v>
      </c>
      <c r="JOP22" s="384" t="s">
        <v>3102</v>
      </c>
      <c r="JOQ22" s="370"/>
      <c r="JOR22" s="384" t="s">
        <v>2417</v>
      </c>
      <c r="JOS22" s="384" t="s">
        <v>3101</v>
      </c>
      <c r="JOT22" s="384" t="s">
        <v>3102</v>
      </c>
      <c r="JOU22" s="370"/>
      <c r="JOV22" s="384" t="s">
        <v>2417</v>
      </c>
      <c r="JOW22" s="384" t="s">
        <v>3101</v>
      </c>
      <c r="JOX22" s="384" t="s">
        <v>3102</v>
      </c>
      <c r="JOY22" s="370"/>
      <c r="JOZ22" s="384" t="s">
        <v>2417</v>
      </c>
      <c r="JPA22" s="384" t="s">
        <v>3101</v>
      </c>
      <c r="JPB22" s="384" t="s">
        <v>3102</v>
      </c>
      <c r="JPC22" s="370"/>
      <c r="JPD22" s="384" t="s">
        <v>2417</v>
      </c>
      <c r="JPE22" s="384" t="s">
        <v>3101</v>
      </c>
      <c r="JPF22" s="384" t="s">
        <v>3102</v>
      </c>
      <c r="JPG22" s="370"/>
      <c r="JPH22" s="384" t="s">
        <v>2417</v>
      </c>
      <c r="JPI22" s="384" t="s">
        <v>3101</v>
      </c>
      <c r="JPJ22" s="384" t="s">
        <v>3102</v>
      </c>
      <c r="JPK22" s="370"/>
      <c r="JPL22" s="384" t="s">
        <v>2417</v>
      </c>
      <c r="JPM22" s="384" t="s">
        <v>3101</v>
      </c>
      <c r="JPN22" s="384" t="s">
        <v>3102</v>
      </c>
      <c r="JPO22" s="370"/>
      <c r="JPP22" s="384" t="s">
        <v>2417</v>
      </c>
      <c r="JPQ22" s="384" t="s">
        <v>3101</v>
      </c>
      <c r="JPR22" s="384" t="s">
        <v>3102</v>
      </c>
      <c r="JPS22" s="370"/>
      <c r="JPT22" s="384" t="s">
        <v>2417</v>
      </c>
      <c r="JPU22" s="384" t="s">
        <v>3101</v>
      </c>
      <c r="JPV22" s="384" t="s">
        <v>3102</v>
      </c>
      <c r="JPW22" s="370"/>
      <c r="JPX22" s="384" t="s">
        <v>2417</v>
      </c>
      <c r="JPY22" s="384" t="s">
        <v>3101</v>
      </c>
      <c r="JPZ22" s="384" t="s">
        <v>3102</v>
      </c>
      <c r="JQA22" s="370"/>
      <c r="JQB22" s="384" t="s">
        <v>2417</v>
      </c>
      <c r="JQC22" s="384" t="s">
        <v>3101</v>
      </c>
      <c r="JQD22" s="384" t="s">
        <v>3102</v>
      </c>
      <c r="JQE22" s="370"/>
      <c r="JQF22" s="384" t="s">
        <v>2417</v>
      </c>
      <c r="JQG22" s="384" t="s">
        <v>3101</v>
      </c>
      <c r="JQH22" s="384" t="s">
        <v>3102</v>
      </c>
      <c r="JQI22" s="370"/>
      <c r="JQJ22" s="384" t="s">
        <v>2417</v>
      </c>
      <c r="JQK22" s="384" t="s">
        <v>3101</v>
      </c>
      <c r="JQL22" s="384" t="s">
        <v>3102</v>
      </c>
      <c r="JQM22" s="370"/>
      <c r="JQN22" s="384" t="s">
        <v>2417</v>
      </c>
      <c r="JQO22" s="384" t="s">
        <v>3101</v>
      </c>
      <c r="JQP22" s="384" t="s">
        <v>3102</v>
      </c>
      <c r="JQQ22" s="370"/>
      <c r="JQR22" s="384" t="s">
        <v>2417</v>
      </c>
      <c r="JQS22" s="384" t="s">
        <v>3101</v>
      </c>
      <c r="JQT22" s="384" t="s">
        <v>3102</v>
      </c>
      <c r="JQU22" s="370"/>
      <c r="JQV22" s="384" t="s">
        <v>2417</v>
      </c>
      <c r="JQW22" s="384" t="s">
        <v>3101</v>
      </c>
      <c r="JQX22" s="384" t="s">
        <v>3102</v>
      </c>
      <c r="JQY22" s="370"/>
      <c r="JQZ22" s="384" t="s">
        <v>2417</v>
      </c>
      <c r="JRA22" s="384" t="s">
        <v>3101</v>
      </c>
      <c r="JRB22" s="384" t="s">
        <v>3102</v>
      </c>
      <c r="JRC22" s="370"/>
      <c r="JRD22" s="384" t="s">
        <v>2417</v>
      </c>
      <c r="JRE22" s="384" t="s">
        <v>3101</v>
      </c>
      <c r="JRF22" s="384" t="s">
        <v>3102</v>
      </c>
      <c r="JRG22" s="370"/>
      <c r="JRH22" s="384" t="s">
        <v>2417</v>
      </c>
      <c r="JRI22" s="384" t="s">
        <v>3101</v>
      </c>
      <c r="JRJ22" s="384" t="s">
        <v>3102</v>
      </c>
      <c r="JRK22" s="370"/>
      <c r="JRL22" s="384" t="s">
        <v>2417</v>
      </c>
      <c r="JRM22" s="384" t="s">
        <v>3101</v>
      </c>
      <c r="JRN22" s="384" t="s">
        <v>3102</v>
      </c>
      <c r="JRO22" s="370"/>
      <c r="JRP22" s="384" t="s">
        <v>2417</v>
      </c>
      <c r="JRQ22" s="384" t="s">
        <v>3101</v>
      </c>
      <c r="JRR22" s="384" t="s">
        <v>3102</v>
      </c>
      <c r="JRS22" s="370"/>
      <c r="JRT22" s="384" t="s">
        <v>2417</v>
      </c>
      <c r="JRU22" s="384" t="s">
        <v>3101</v>
      </c>
      <c r="JRV22" s="384" t="s">
        <v>3102</v>
      </c>
      <c r="JRW22" s="370"/>
      <c r="JRX22" s="384" t="s">
        <v>2417</v>
      </c>
      <c r="JRY22" s="384" t="s">
        <v>3101</v>
      </c>
      <c r="JRZ22" s="384" t="s">
        <v>3102</v>
      </c>
      <c r="JSA22" s="370"/>
      <c r="JSB22" s="384" t="s">
        <v>2417</v>
      </c>
      <c r="JSC22" s="384" t="s">
        <v>3101</v>
      </c>
      <c r="JSD22" s="384" t="s">
        <v>3102</v>
      </c>
      <c r="JSE22" s="370"/>
      <c r="JSF22" s="384" t="s">
        <v>2417</v>
      </c>
      <c r="JSG22" s="384" t="s">
        <v>3101</v>
      </c>
      <c r="JSH22" s="384" t="s">
        <v>3102</v>
      </c>
      <c r="JSI22" s="370"/>
      <c r="JSJ22" s="384" t="s">
        <v>2417</v>
      </c>
      <c r="JSK22" s="384" t="s">
        <v>3101</v>
      </c>
      <c r="JSL22" s="384" t="s">
        <v>3102</v>
      </c>
      <c r="JSM22" s="370"/>
      <c r="JSN22" s="384" t="s">
        <v>2417</v>
      </c>
      <c r="JSO22" s="384" t="s">
        <v>3101</v>
      </c>
      <c r="JSP22" s="384" t="s">
        <v>3102</v>
      </c>
      <c r="JSQ22" s="370"/>
      <c r="JSR22" s="384" t="s">
        <v>2417</v>
      </c>
      <c r="JSS22" s="384" t="s">
        <v>3101</v>
      </c>
      <c r="JST22" s="384" t="s">
        <v>3102</v>
      </c>
      <c r="JSU22" s="370"/>
      <c r="JSV22" s="384" t="s">
        <v>2417</v>
      </c>
      <c r="JSW22" s="384" t="s">
        <v>3101</v>
      </c>
      <c r="JSX22" s="384" t="s">
        <v>3102</v>
      </c>
      <c r="JSY22" s="370"/>
      <c r="JSZ22" s="384" t="s">
        <v>2417</v>
      </c>
      <c r="JTA22" s="384" t="s">
        <v>3101</v>
      </c>
      <c r="JTB22" s="384" t="s">
        <v>3102</v>
      </c>
      <c r="JTC22" s="370"/>
      <c r="JTD22" s="384" t="s">
        <v>2417</v>
      </c>
      <c r="JTE22" s="384" t="s">
        <v>3101</v>
      </c>
      <c r="JTF22" s="384" t="s">
        <v>3102</v>
      </c>
      <c r="JTG22" s="370"/>
      <c r="JTH22" s="384" t="s">
        <v>2417</v>
      </c>
      <c r="JTI22" s="384" t="s">
        <v>3101</v>
      </c>
      <c r="JTJ22" s="384" t="s">
        <v>3102</v>
      </c>
      <c r="JTK22" s="370"/>
      <c r="JTL22" s="384" t="s">
        <v>2417</v>
      </c>
      <c r="JTM22" s="384" t="s">
        <v>3101</v>
      </c>
      <c r="JTN22" s="384" t="s">
        <v>3102</v>
      </c>
      <c r="JTO22" s="370"/>
      <c r="JTP22" s="384" t="s">
        <v>2417</v>
      </c>
      <c r="JTQ22" s="384" t="s">
        <v>3101</v>
      </c>
      <c r="JTR22" s="384" t="s">
        <v>3102</v>
      </c>
      <c r="JTS22" s="370"/>
      <c r="JTT22" s="384" t="s">
        <v>2417</v>
      </c>
      <c r="JTU22" s="384" t="s">
        <v>3101</v>
      </c>
      <c r="JTV22" s="384" t="s">
        <v>3102</v>
      </c>
      <c r="JTW22" s="370"/>
      <c r="JTX22" s="384" t="s">
        <v>2417</v>
      </c>
      <c r="JTY22" s="384" t="s">
        <v>3101</v>
      </c>
      <c r="JTZ22" s="384" t="s">
        <v>3102</v>
      </c>
      <c r="JUA22" s="370"/>
      <c r="JUB22" s="384" t="s">
        <v>2417</v>
      </c>
      <c r="JUC22" s="384" t="s">
        <v>3101</v>
      </c>
      <c r="JUD22" s="384" t="s">
        <v>3102</v>
      </c>
      <c r="JUE22" s="370"/>
      <c r="JUF22" s="384" t="s">
        <v>2417</v>
      </c>
      <c r="JUG22" s="384" t="s">
        <v>3101</v>
      </c>
      <c r="JUH22" s="384" t="s">
        <v>3102</v>
      </c>
      <c r="JUI22" s="370"/>
      <c r="JUJ22" s="384" t="s">
        <v>2417</v>
      </c>
      <c r="JUK22" s="384" t="s">
        <v>3101</v>
      </c>
      <c r="JUL22" s="384" t="s">
        <v>3102</v>
      </c>
      <c r="JUM22" s="370"/>
      <c r="JUN22" s="384" t="s">
        <v>2417</v>
      </c>
      <c r="JUO22" s="384" t="s">
        <v>3101</v>
      </c>
      <c r="JUP22" s="384" t="s">
        <v>3102</v>
      </c>
      <c r="JUQ22" s="370"/>
      <c r="JUR22" s="384" t="s">
        <v>2417</v>
      </c>
      <c r="JUS22" s="384" t="s">
        <v>3101</v>
      </c>
      <c r="JUT22" s="384" t="s">
        <v>3102</v>
      </c>
      <c r="JUU22" s="370"/>
      <c r="JUV22" s="384" t="s">
        <v>2417</v>
      </c>
      <c r="JUW22" s="384" t="s">
        <v>3101</v>
      </c>
      <c r="JUX22" s="384" t="s">
        <v>3102</v>
      </c>
      <c r="JUY22" s="370"/>
      <c r="JUZ22" s="384" t="s">
        <v>2417</v>
      </c>
      <c r="JVA22" s="384" t="s">
        <v>3101</v>
      </c>
      <c r="JVB22" s="384" t="s">
        <v>3102</v>
      </c>
      <c r="JVC22" s="370"/>
      <c r="JVD22" s="384" t="s">
        <v>2417</v>
      </c>
      <c r="JVE22" s="384" t="s">
        <v>3101</v>
      </c>
      <c r="JVF22" s="384" t="s">
        <v>3102</v>
      </c>
      <c r="JVG22" s="370"/>
      <c r="JVH22" s="384" t="s">
        <v>2417</v>
      </c>
      <c r="JVI22" s="384" t="s">
        <v>3101</v>
      </c>
      <c r="JVJ22" s="384" t="s">
        <v>3102</v>
      </c>
      <c r="JVK22" s="370"/>
      <c r="JVL22" s="384" t="s">
        <v>2417</v>
      </c>
      <c r="JVM22" s="384" t="s">
        <v>3101</v>
      </c>
      <c r="JVN22" s="384" t="s">
        <v>3102</v>
      </c>
      <c r="JVO22" s="370"/>
      <c r="JVP22" s="384" t="s">
        <v>2417</v>
      </c>
      <c r="JVQ22" s="384" t="s">
        <v>3101</v>
      </c>
      <c r="JVR22" s="384" t="s">
        <v>3102</v>
      </c>
      <c r="JVS22" s="370"/>
      <c r="JVT22" s="384" t="s">
        <v>2417</v>
      </c>
      <c r="JVU22" s="384" t="s">
        <v>3101</v>
      </c>
      <c r="JVV22" s="384" t="s">
        <v>3102</v>
      </c>
      <c r="JVW22" s="370"/>
      <c r="JVX22" s="384" t="s">
        <v>2417</v>
      </c>
      <c r="JVY22" s="384" t="s">
        <v>3101</v>
      </c>
      <c r="JVZ22" s="384" t="s">
        <v>3102</v>
      </c>
      <c r="JWA22" s="370"/>
      <c r="JWB22" s="384" t="s">
        <v>2417</v>
      </c>
      <c r="JWC22" s="384" t="s">
        <v>3101</v>
      </c>
      <c r="JWD22" s="384" t="s">
        <v>3102</v>
      </c>
      <c r="JWE22" s="370"/>
      <c r="JWF22" s="384" t="s">
        <v>2417</v>
      </c>
      <c r="JWG22" s="384" t="s">
        <v>3101</v>
      </c>
      <c r="JWH22" s="384" t="s">
        <v>3102</v>
      </c>
      <c r="JWI22" s="370"/>
      <c r="JWJ22" s="384" t="s">
        <v>2417</v>
      </c>
      <c r="JWK22" s="384" t="s">
        <v>3101</v>
      </c>
      <c r="JWL22" s="384" t="s">
        <v>3102</v>
      </c>
      <c r="JWM22" s="370"/>
      <c r="JWN22" s="384" t="s">
        <v>2417</v>
      </c>
      <c r="JWO22" s="384" t="s">
        <v>3101</v>
      </c>
      <c r="JWP22" s="384" t="s">
        <v>3102</v>
      </c>
      <c r="JWQ22" s="370"/>
      <c r="JWR22" s="384" t="s">
        <v>2417</v>
      </c>
      <c r="JWS22" s="384" t="s">
        <v>3101</v>
      </c>
      <c r="JWT22" s="384" t="s">
        <v>3102</v>
      </c>
      <c r="JWU22" s="370"/>
      <c r="JWV22" s="384" t="s">
        <v>2417</v>
      </c>
      <c r="JWW22" s="384" t="s">
        <v>3101</v>
      </c>
      <c r="JWX22" s="384" t="s">
        <v>3102</v>
      </c>
      <c r="JWY22" s="370"/>
      <c r="JWZ22" s="384" t="s">
        <v>2417</v>
      </c>
      <c r="JXA22" s="384" t="s">
        <v>3101</v>
      </c>
      <c r="JXB22" s="384" t="s">
        <v>3102</v>
      </c>
      <c r="JXC22" s="370"/>
      <c r="JXD22" s="384" t="s">
        <v>2417</v>
      </c>
      <c r="JXE22" s="384" t="s">
        <v>3101</v>
      </c>
      <c r="JXF22" s="384" t="s">
        <v>3102</v>
      </c>
      <c r="JXG22" s="370"/>
      <c r="JXH22" s="384" t="s">
        <v>2417</v>
      </c>
      <c r="JXI22" s="384" t="s">
        <v>3101</v>
      </c>
      <c r="JXJ22" s="384" t="s">
        <v>3102</v>
      </c>
      <c r="JXK22" s="370"/>
      <c r="JXL22" s="384" t="s">
        <v>2417</v>
      </c>
      <c r="JXM22" s="384" t="s">
        <v>3101</v>
      </c>
      <c r="JXN22" s="384" t="s">
        <v>3102</v>
      </c>
      <c r="JXO22" s="370"/>
      <c r="JXP22" s="384" t="s">
        <v>2417</v>
      </c>
      <c r="JXQ22" s="384" t="s">
        <v>3101</v>
      </c>
      <c r="JXR22" s="384" t="s">
        <v>3102</v>
      </c>
      <c r="JXS22" s="370"/>
      <c r="JXT22" s="384" t="s">
        <v>2417</v>
      </c>
      <c r="JXU22" s="384" t="s">
        <v>3101</v>
      </c>
      <c r="JXV22" s="384" t="s">
        <v>3102</v>
      </c>
      <c r="JXW22" s="370"/>
      <c r="JXX22" s="384" t="s">
        <v>2417</v>
      </c>
      <c r="JXY22" s="384" t="s">
        <v>3101</v>
      </c>
      <c r="JXZ22" s="384" t="s">
        <v>3102</v>
      </c>
      <c r="JYA22" s="370"/>
      <c r="JYB22" s="384" t="s">
        <v>2417</v>
      </c>
      <c r="JYC22" s="384" t="s">
        <v>3101</v>
      </c>
      <c r="JYD22" s="384" t="s">
        <v>3102</v>
      </c>
      <c r="JYE22" s="370"/>
      <c r="JYF22" s="384" t="s">
        <v>2417</v>
      </c>
      <c r="JYG22" s="384" t="s">
        <v>3101</v>
      </c>
      <c r="JYH22" s="384" t="s">
        <v>3102</v>
      </c>
      <c r="JYI22" s="370"/>
      <c r="JYJ22" s="384" t="s">
        <v>2417</v>
      </c>
      <c r="JYK22" s="384" t="s">
        <v>3101</v>
      </c>
      <c r="JYL22" s="384" t="s">
        <v>3102</v>
      </c>
      <c r="JYM22" s="370"/>
      <c r="JYN22" s="384" t="s">
        <v>2417</v>
      </c>
      <c r="JYO22" s="384" t="s">
        <v>3101</v>
      </c>
      <c r="JYP22" s="384" t="s">
        <v>3102</v>
      </c>
      <c r="JYQ22" s="370"/>
      <c r="JYR22" s="384" t="s">
        <v>2417</v>
      </c>
      <c r="JYS22" s="384" t="s">
        <v>3101</v>
      </c>
      <c r="JYT22" s="384" t="s">
        <v>3102</v>
      </c>
      <c r="JYU22" s="370"/>
      <c r="JYV22" s="384" t="s">
        <v>2417</v>
      </c>
      <c r="JYW22" s="384" t="s">
        <v>3101</v>
      </c>
      <c r="JYX22" s="384" t="s">
        <v>3102</v>
      </c>
      <c r="JYY22" s="370"/>
      <c r="JYZ22" s="384" t="s">
        <v>2417</v>
      </c>
      <c r="JZA22" s="384" t="s">
        <v>3101</v>
      </c>
      <c r="JZB22" s="384" t="s">
        <v>3102</v>
      </c>
      <c r="JZC22" s="370"/>
      <c r="JZD22" s="384" t="s">
        <v>2417</v>
      </c>
      <c r="JZE22" s="384" t="s">
        <v>3101</v>
      </c>
      <c r="JZF22" s="384" t="s">
        <v>3102</v>
      </c>
      <c r="JZG22" s="370"/>
      <c r="JZH22" s="384" t="s">
        <v>2417</v>
      </c>
      <c r="JZI22" s="384" t="s">
        <v>3101</v>
      </c>
      <c r="JZJ22" s="384" t="s">
        <v>3102</v>
      </c>
      <c r="JZK22" s="370"/>
      <c r="JZL22" s="384" t="s">
        <v>2417</v>
      </c>
      <c r="JZM22" s="384" t="s">
        <v>3101</v>
      </c>
      <c r="JZN22" s="384" t="s">
        <v>3102</v>
      </c>
      <c r="JZO22" s="370"/>
      <c r="JZP22" s="384" t="s">
        <v>2417</v>
      </c>
      <c r="JZQ22" s="384" t="s">
        <v>3101</v>
      </c>
      <c r="JZR22" s="384" t="s">
        <v>3102</v>
      </c>
      <c r="JZS22" s="370"/>
      <c r="JZT22" s="384" t="s">
        <v>2417</v>
      </c>
      <c r="JZU22" s="384" t="s">
        <v>3101</v>
      </c>
      <c r="JZV22" s="384" t="s">
        <v>3102</v>
      </c>
      <c r="JZW22" s="370"/>
      <c r="JZX22" s="384" t="s">
        <v>2417</v>
      </c>
      <c r="JZY22" s="384" t="s">
        <v>3101</v>
      </c>
      <c r="JZZ22" s="384" t="s">
        <v>3102</v>
      </c>
      <c r="KAA22" s="370"/>
      <c r="KAB22" s="384" t="s">
        <v>2417</v>
      </c>
      <c r="KAC22" s="384" t="s">
        <v>3101</v>
      </c>
      <c r="KAD22" s="384" t="s">
        <v>3102</v>
      </c>
      <c r="KAE22" s="370"/>
      <c r="KAF22" s="384" t="s">
        <v>2417</v>
      </c>
      <c r="KAG22" s="384" t="s">
        <v>3101</v>
      </c>
      <c r="KAH22" s="384" t="s">
        <v>3102</v>
      </c>
      <c r="KAI22" s="370"/>
      <c r="KAJ22" s="384" t="s">
        <v>2417</v>
      </c>
      <c r="KAK22" s="384" t="s">
        <v>3101</v>
      </c>
      <c r="KAL22" s="384" t="s">
        <v>3102</v>
      </c>
      <c r="KAM22" s="370"/>
      <c r="KAN22" s="384" t="s">
        <v>2417</v>
      </c>
      <c r="KAO22" s="384" t="s">
        <v>3101</v>
      </c>
      <c r="KAP22" s="384" t="s">
        <v>3102</v>
      </c>
      <c r="KAQ22" s="370"/>
      <c r="KAR22" s="384" t="s">
        <v>2417</v>
      </c>
      <c r="KAS22" s="384" t="s">
        <v>3101</v>
      </c>
      <c r="KAT22" s="384" t="s">
        <v>3102</v>
      </c>
      <c r="KAU22" s="370"/>
      <c r="KAV22" s="384" t="s">
        <v>2417</v>
      </c>
      <c r="KAW22" s="384" t="s">
        <v>3101</v>
      </c>
      <c r="KAX22" s="384" t="s">
        <v>3102</v>
      </c>
      <c r="KAY22" s="370"/>
      <c r="KAZ22" s="384" t="s">
        <v>2417</v>
      </c>
      <c r="KBA22" s="384" t="s">
        <v>3101</v>
      </c>
      <c r="KBB22" s="384" t="s">
        <v>3102</v>
      </c>
      <c r="KBC22" s="370"/>
      <c r="KBD22" s="384" t="s">
        <v>2417</v>
      </c>
      <c r="KBE22" s="384" t="s">
        <v>3101</v>
      </c>
      <c r="KBF22" s="384" t="s">
        <v>3102</v>
      </c>
      <c r="KBG22" s="370"/>
      <c r="KBH22" s="384" t="s">
        <v>2417</v>
      </c>
      <c r="KBI22" s="384" t="s">
        <v>3101</v>
      </c>
      <c r="KBJ22" s="384" t="s">
        <v>3102</v>
      </c>
      <c r="KBK22" s="370"/>
      <c r="KBL22" s="384" t="s">
        <v>2417</v>
      </c>
      <c r="KBM22" s="384" t="s">
        <v>3101</v>
      </c>
      <c r="KBN22" s="384" t="s">
        <v>3102</v>
      </c>
      <c r="KBO22" s="370"/>
      <c r="KBP22" s="384" t="s">
        <v>2417</v>
      </c>
      <c r="KBQ22" s="384" t="s">
        <v>3101</v>
      </c>
      <c r="KBR22" s="384" t="s">
        <v>3102</v>
      </c>
      <c r="KBS22" s="370"/>
      <c r="KBT22" s="384" t="s">
        <v>2417</v>
      </c>
      <c r="KBU22" s="384" t="s">
        <v>3101</v>
      </c>
      <c r="KBV22" s="384" t="s">
        <v>3102</v>
      </c>
      <c r="KBW22" s="370"/>
      <c r="KBX22" s="384" t="s">
        <v>2417</v>
      </c>
      <c r="KBY22" s="384" t="s">
        <v>3101</v>
      </c>
      <c r="KBZ22" s="384" t="s">
        <v>3102</v>
      </c>
      <c r="KCA22" s="370"/>
      <c r="KCB22" s="384" t="s">
        <v>2417</v>
      </c>
      <c r="KCC22" s="384" t="s">
        <v>3101</v>
      </c>
      <c r="KCD22" s="384" t="s">
        <v>3102</v>
      </c>
      <c r="KCE22" s="370"/>
      <c r="KCF22" s="384" t="s">
        <v>2417</v>
      </c>
      <c r="KCG22" s="384" t="s">
        <v>3101</v>
      </c>
      <c r="KCH22" s="384" t="s">
        <v>3102</v>
      </c>
      <c r="KCI22" s="370"/>
      <c r="KCJ22" s="384" t="s">
        <v>2417</v>
      </c>
      <c r="KCK22" s="384" t="s">
        <v>3101</v>
      </c>
      <c r="KCL22" s="384" t="s">
        <v>3102</v>
      </c>
      <c r="KCM22" s="370"/>
      <c r="KCN22" s="384" t="s">
        <v>2417</v>
      </c>
      <c r="KCO22" s="384" t="s">
        <v>3101</v>
      </c>
      <c r="KCP22" s="384" t="s">
        <v>3102</v>
      </c>
      <c r="KCQ22" s="370"/>
      <c r="KCR22" s="384" t="s">
        <v>2417</v>
      </c>
      <c r="KCS22" s="384" t="s">
        <v>3101</v>
      </c>
      <c r="KCT22" s="384" t="s">
        <v>3102</v>
      </c>
      <c r="KCU22" s="370"/>
      <c r="KCV22" s="384" t="s">
        <v>2417</v>
      </c>
      <c r="KCW22" s="384" t="s">
        <v>3101</v>
      </c>
      <c r="KCX22" s="384" t="s">
        <v>3102</v>
      </c>
      <c r="KCY22" s="370"/>
      <c r="KCZ22" s="384" t="s">
        <v>2417</v>
      </c>
      <c r="KDA22" s="384" t="s">
        <v>3101</v>
      </c>
      <c r="KDB22" s="384" t="s">
        <v>3102</v>
      </c>
      <c r="KDC22" s="370"/>
      <c r="KDD22" s="384" t="s">
        <v>2417</v>
      </c>
      <c r="KDE22" s="384" t="s">
        <v>3101</v>
      </c>
      <c r="KDF22" s="384" t="s">
        <v>3102</v>
      </c>
      <c r="KDG22" s="370"/>
      <c r="KDH22" s="384" t="s">
        <v>2417</v>
      </c>
      <c r="KDI22" s="384" t="s">
        <v>3101</v>
      </c>
      <c r="KDJ22" s="384" t="s">
        <v>3102</v>
      </c>
      <c r="KDK22" s="370"/>
      <c r="KDL22" s="384" t="s">
        <v>2417</v>
      </c>
      <c r="KDM22" s="384" t="s">
        <v>3101</v>
      </c>
      <c r="KDN22" s="384" t="s">
        <v>3102</v>
      </c>
      <c r="KDO22" s="370"/>
      <c r="KDP22" s="384" t="s">
        <v>2417</v>
      </c>
      <c r="KDQ22" s="384" t="s">
        <v>3101</v>
      </c>
      <c r="KDR22" s="384" t="s">
        <v>3102</v>
      </c>
      <c r="KDS22" s="370"/>
      <c r="KDT22" s="384" t="s">
        <v>2417</v>
      </c>
      <c r="KDU22" s="384" t="s">
        <v>3101</v>
      </c>
      <c r="KDV22" s="384" t="s">
        <v>3102</v>
      </c>
      <c r="KDW22" s="370"/>
      <c r="KDX22" s="384" t="s">
        <v>2417</v>
      </c>
      <c r="KDY22" s="384" t="s">
        <v>3101</v>
      </c>
      <c r="KDZ22" s="384" t="s">
        <v>3102</v>
      </c>
      <c r="KEA22" s="370"/>
      <c r="KEB22" s="384" t="s">
        <v>2417</v>
      </c>
      <c r="KEC22" s="384" t="s">
        <v>3101</v>
      </c>
      <c r="KED22" s="384" t="s">
        <v>3102</v>
      </c>
      <c r="KEE22" s="370"/>
      <c r="KEF22" s="384" t="s">
        <v>2417</v>
      </c>
      <c r="KEG22" s="384" t="s">
        <v>3101</v>
      </c>
      <c r="KEH22" s="384" t="s">
        <v>3102</v>
      </c>
      <c r="KEI22" s="370"/>
      <c r="KEJ22" s="384" t="s">
        <v>2417</v>
      </c>
      <c r="KEK22" s="384" t="s">
        <v>3101</v>
      </c>
      <c r="KEL22" s="384" t="s">
        <v>3102</v>
      </c>
      <c r="KEM22" s="370"/>
      <c r="KEN22" s="384" t="s">
        <v>2417</v>
      </c>
      <c r="KEO22" s="384" t="s">
        <v>3101</v>
      </c>
      <c r="KEP22" s="384" t="s">
        <v>3102</v>
      </c>
      <c r="KEQ22" s="370"/>
      <c r="KER22" s="384" t="s">
        <v>2417</v>
      </c>
      <c r="KES22" s="384" t="s">
        <v>3101</v>
      </c>
      <c r="KET22" s="384" t="s">
        <v>3102</v>
      </c>
      <c r="KEU22" s="370"/>
      <c r="KEV22" s="384" t="s">
        <v>2417</v>
      </c>
      <c r="KEW22" s="384" t="s">
        <v>3101</v>
      </c>
      <c r="KEX22" s="384" t="s">
        <v>3102</v>
      </c>
      <c r="KEY22" s="370"/>
      <c r="KEZ22" s="384" t="s">
        <v>2417</v>
      </c>
      <c r="KFA22" s="384" t="s">
        <v>3101</v>
      </c>
      <c r="KFB22" s="384" t="s">
        <v>3102</v>
      </c>
      <c r="KFC22" s="370"/>
      <c r="KFD22" s="384" t="s">
        <v>2417</v>
      </c>
      <c r="KFE22" s="384" t="s">
        <v>3101</v>
      </c>
      <c r="KFF22" s="384" t="s">
        <v>3102</v>
      </c>
      <c r="KFG22" s="370"/>
      <c r="KFH22" s="384" t="s">
        <v>2417</v>
      </c>
      <c r="KFI22" s="384" t="s">
        <v>3101</v>
      </c>
      <c r="KFJ22" s="384" t="s">
        <v>3102</v>
      </c>
      <c r="KFK22" s="370"/>
      <c r="KFL22" s="384" t="s">
        <v>2417</v>
      </c>
      <c r="KFM22" s="384" t="s">
        <v>3101</v>
      </c>
      <c r="KFN22" s="384" t="s">
        <v>3102</v>
      </c>
      <c r="KFO22" s="370"/>
      <c r="KFP22" s="384" t="s">
        <v>2417</v>
      </c>
      <c r="KFQ22" s="384" t="s">
        <v>3101</v>
      </c>
      <c r="KFR22" s="384" t="s">
        <v>3102</v>
      </c>
      <c r="KFS22" s="370"/>
      <c r="KFT22" s="384" t="s">
        <v>2417</v>
      </c>
      <c r="KFU22" s="384" t="s">
        <v>3101</v>
      </c>
      <c r="KFV22" s="384" t="s">
        <v>3102</v>
      </c>
      <c r="KFW22" s="370"/>
      <c r="KFX22" s="384" t="s">
        <v>2417</v>
      </c>
      <c r="KFY22" s="384" t="s">
        <v>3101</v>
      </c>
      <c r="KFZ22" s="384" t="s">
        <v>3102</v>
      </c>
      <c r="KGA22" s="370"/>
      <c r="KGB22" s="384" t="s">
        <v>2417</v>
      </c>
      <c r="KGC22" s="384" t="s">
        <v>3101</v>
      </c>
      <c r="KGD22" s="384" t="s">
        <v>3102</v>
      </c>
      <c r="KGE22" s="370"/>
      <c r="KGF22" s="384" t="s">
        <v>2417</v>
      </c>
      <c r="KGG22" s="384" t="s">
        <v>3101</v>
      </c>
      <c r="KGH22" s="384" t="s">
        <v>3102</v>
      </c>
      <c r="KGI22" s="370"/>
      <c r="KGJ22" s="384" t="s">
        <v>2417</v>
      </c>
      <c r="KGK22" s="384" t="s">
        <v>3101</v>
      </c>
      <c r="KGL22" s="384" t="s">
        <v>3102</v>
      </c>
      <c r="KGM22" s="370"/>
      <c r="KGN22" s="384" t="s">
        <v>2417</v>
      </c>
      <c r="KGO22" s="384" t="s">
        <v>3101</v>
      </c>
      <c r="KGP22" s="384" t="s">
        <v>3102</v>
      </c>
      <c r="KGQ22" s="370"/>
      <c r="KGR22" s="384" t="s">
        <v>2417</v>
      </c>
      <c r="KGS22" s="384" t="s">
        <v>3101</v>
      </c>
      <c r="KGT22" s="384" t="s">
        <v>3102</v>
      </c>
      <c r="KGU22" s="370"/>
      <c r="KGV22" s="384" t="s">
        <v>2417</v>
      </c>
      <c r="KGW22" s="384" t="s">
        <v>3101</v>
      </c>
      <c r="KGX22" s="384" t="s">
        <v>3102</v>
      </c>
      <c r="KGY22" s="370"/>
      <c r="KGZ22" s="384" t="s">
        <v>2417</v>
      </c>
      <c r="KHA22" s="384" t="s">
        <v>3101</v>
      </c>
      <c r="KHB22" s="384" t="s">
        <v>3102</v>
      </c>
      <c r="KHC22" s="370"/>
      <c r="KHD22" s="384" t="s">
        <v>2417</v>
      </c>
      <c r="KHE22" s="384" t="s">
        <v>3101</v>
      </c>
      <c r="KHF22" s="384" t="s">
        <v>3102</v>
      </c>
      <c r="KHG22" s="370"/>
      <c r="KHH22" s="384" t="s">
        <v>2417</v>
      </c>
      <c r="KHI22" s="384" t="s">
        <v>3101</v>
      </c>
      <c r="KHJ22" s="384" t="s">
        <v>3102</v>
      </c>
      <c r="KHK22" s="370"/>
      <c r="KHL22" s="384" t="s">
        <v>2417</v>
      </c>
      <c r="KHM22" s="384" t="s">
        <v>3101</v>
      </c>
      <c r="KHN22" s="384" t="s">
        <v>3102</v>
      </c>
      <c r="KHO22" s="370"/>
      <c r="KHP22" s="384" t="s">
        <v>2417</v>
      </c>
      <c r="KHQ22" s="384" t="s">
        <v>3101</v>
      </c>
      <c r="KHR22" s="384" t="s">
        <v>3102</v>
      </c>
      <c r="KHS22" s="370"/>
      <c r="KHT22" s="384" t="s">
        <v>2417</v>
      </c>
      <c r="KHU22" s="384" t="s">
        <v>3101</v>
      </c>
      <c r="KHV22" s="384" t="s">
        <v>3102</v>
      </c>
      <c r="KHW22" s="370"/>
      <c r="KHX22" s="384" t="s">
        <v>2417</v>
      </c>
      <c r="KHY22" s="384" t="s">
        <v>3101</v>
      </c>
      <c r="KHZ22" s="384" t="s">
        <v>3102</v>
      </c>
      <c r="KIA22" s="370"/>
      <c r="KIB22" s="384" t="s">
        <v>2417</v>
      </c>
      <c r="KIC22" s="384" t="s">
        <v>3101</v>
      </c>
      <c r="KID22" s="384" t="s">
        <v>3102</v>
      </c>
      <c r="KIE22" s="370"/>
      <c r="KIF22" s="384" t="s">
        <v>2417</v>
      </c>
      <c r="KIG22" s="384" t="s">
        <v>3101</v>
      </c>
      <c r="KIH22" s="384" t="s">
        <v>3102</v>
      </c>
      <c r="KII22" s="370"/>
      <c r="KIJ22" s="384" t="s">
        <v>2417</v>
      </c>
      <c r="KIK22" s="384" t="s">
        <v>3101</v>
      </c>
      <c r="KIL22" s="384" t="s">
        <v>3102</v>
      </c>
      <c r="KIM22" s="370"/>
      <c r="KIN22" s="384" t="s">
        <v>2417</v>
      </c>
      <c r="KIO22" s="384" t="s">
        <v>3101</v>
      </c>
      <c r="KIP22" s="384" t="s">
        <v>3102</v>
      </c>
      <c r="KIQ22" s="370"/>
      <c r="KIR22" s="384" t="s">
        <v>2417</v>
      </c>
      <c r="KIS22" s="384" t="s">
        <v>3101</v>
      </c>
      <c r="KIT22" s="384" t="s">
        <v>3102</v>
      </c>
      <c r="KIU22" s="370"/>
      <c r="KIV22" s="384" t="s">
        <v>2417</v>
      </c>
      <c r="KIW22" s="384" t="s">
        <v>3101</v>
      </c>
      <c r="KIX22" s="384" t="s">
        <v>3102</v>
      </c>
      <c r="KIY22" s="370"/>
      <c r="KIZ22" s="384" t="s">
        <v>2417</v>
      </c>
      <c r="KJA22" s="384" t="s">
        <v>3101</v>
      </c>
      <c r="KJB22" s="384" t="s">
        <v>3102</v>
      </c>
      <c r="KJC22" s="370"/>
      <c r="KJD22" s="384" t="s">
        <v>2417</v>
      </c>
      <c r="KJE22" s="384" t="s">
        <v>3101</v>
      </c>
      <c r="KJF22" s="384" t="s">
        <v>3102</v>
      </c>
      <c r="KJG22" s="370"/>
      <c r="KJH22" s="384" t="s">
        <v>2417</v>
      </c>
      <c r="KJI22" s="384" t="s">
        <v>3101</v>
      </c>
      <c r="KJJ22" s="384" t="s">
        <v>3102</v>
      </c>
      <c r="KJK22" s="370"/>
      <c r="KJL22" s="384" t="s">
        <v>2417</v>
      </c>
      <c r="KJM22" s="384" t="s">
        <v>3101</v>
      </c>
      <c r="KJN22" s="384" t="s">
        <v>3102</v>
      </c>
      <c r="KJO22" s="370"/>
      <c r="KJP22" s="384" t="s">
        <v>2417</v>
      </c>
      <c r="KJQ22" s="384" t="s">
        <v>3101</v>
      </c>
      <c r="KJR22" s="384" t="s">
        <v>3102</v>
      </c>
      <c r="KJS22" s="370"/>
      <c r="KJT22" s="384" t="s">
        <v>2417</v>
      </c>
      <c r="KJU22" s="384" t="s">
        <v>3101</v>
      </c>
      <c r="KJV22" s="384" t="s">
        <v>3102</v>
      </c>
      <c r="KJW22" s="370"/>
      <c r="KJX22" s="384" t="s">
        <v>2417</v>
      </c>
      <c r="KJY22" s="384" t="s">
        <v>3101</v>
      </c>
      <c r="KJZ22" s="384" t="s">
        <v>3102</v>
      </c>
      <c r="KKA22" s="370"/>
      <c r="KKB22" s="384" t="s">
        <v>2417</v>
      </c>
      <c r="KKC22" s="384" t="s">
        <v>3101</v>
      </c>
      <c r="KKD22" s="384" t="s">
        <v>3102</v>
      </c>
      <c r="KKE22" s="370"/>
      <c r="KKF22" s="384" t="s">
        <v>2417</v>
      </c>
      <c r="KKG22" s="384" t="s">
        <v>3101</v>
      </c>
      <c r="KKH22" s="384" t="s">
        <v>3102</v>
      </c>
      <c r="KKI22" s="370"/>
      <c r="KKJ22" s="384" t="s">
        <v>2417</v>
      </c>
      <c r="KKK22" s="384" t="s">
        <v>3101</v>
      </c>
      <c r="KKL22" s="384" t="s">
        <v>3102</v>
      </c>
      <c r="KKM22" s="370"/>
      <c r="KKN22" s="384" t="s">
        <v>2417</v>
      </c>
      <c r="KKO22" s="384" t="s">
        <v>3101</v>
      </c>
      <c r="KKP22" s="384" t="s">
        <v>3102</v>
      </c>
      <c r="KKQ22" s="370"/>
      <c r="KKR22" s="384" t="s">
        <v>2417</v>
      </c>
      <c r="KKS22" s="384" t="s">
        <v>3101</v>
      </c>
      <c r="KKT22" s="384" t="s">
        <v>3102</v>
      </c>
      <c r="KKU22" s="370"/>
      <c r="KKV22" s="384" t="s">
        <v>2417</v>
      </c>
      <c r="KKW22" s="384" t="s">
        <v>3101</v>
      </c>
      <c r="KKX22" s="384" t="s">
        <v>3102</v>
      </c>
      <c r="KKY22" s="370"/>
      <c r="KKZ22" s="384" t="s">
        <v>2417</v>
      </c>
      <c r="KLA22" s="384" t="s">
        <v>3101</v>
      </c>
      <c r="KLB22" s="384" t="s">
        <v>3102</v>
      </c>
      <c r="KLC22" s="370"/>
      <c r="KLD22" s="384" t="s">
        <v>2417</v>
      </c>
      <c r="KLE22" s="384" t="s">
        <v>3101</v>
      </c>
      <c r="KLF22" s="384" t="s">
        <v>3102</v>
      </c>
      <c r="KLG22" s="370"/>
      <c r="KLH22" s="384" t="s">
        <v>2417</v>
      </c>
      <c r="KLI22" s="384" t="s">
        <v>3101</v>
      </c>
      <c r="KLJ22" s="384" t="s">
        <v>3102</v>
      </c>
      <c r="KLK22" s="370"/>
      <c r="KLL22" s="384" t="s">
        <v>2417</v>
      </c>
      <c r="KLM22" s="384" t="s">
        <v>3101</v>
      </c>
      <c r="KLN22" s="384" t="s">
        <v>3102</v>
      </c>
      <c r="KLO22" s="370"/>
      <c r="KLP22" s="384" t="s">
        <v>2417</v>
      </c>
      <c r="KLQ22" s="384" t="s">
        <v>3101</v>
      </c>
      <c r="KLR22" s="384" t="s">
        <v>3102</v>
      </c>
      <c r="KLS22" s="370"/>
      <c r="KLT22" s="384" t="s">
        <v>2417</v>
      </c>
      <c r="KLU22" s="384" t="s">
        <v>3101</v>
      </c>
      <c r="KLV22" s="384" t="s">
        <v>3102</v>
      </c>
      <c r="KLW22" s="370"/>
      <c r="KLX22" s="384" t="s">
        <v>2417</v>
      </c>
      <c r="KLY22" s="384" t="s">
        <v>3101</v>
      </c>
      <c r="KLZ22" s="384" t="s">
        <v>3102</v>
      </c>
      <c r="KMA22" s="370"/>
      <c r="KMB22" s="384" t="s">
        <v>2417</v>
      </c>
      <c r="KMC22" s="384" t="s">
        <v>3101</v>
      </c>
      <c r="KMD22" s="384" t="s">
        <v>3102</v>
      </c>
      <c r="KME22" s="370"/>
      <c r="KMF22" s="384" t="s">
        <v>2417</v>
      </c>
      <c r="KMG22" s="384" t="s">
        <v>3101</v>
      </c>
      <c r="KMH22" s="384" t="s">
        <v>3102</v>
      </c>
      <c r="KMI22" s="370"/>
      <c r="KMJ22" s="384" t="s">
        <v>2417</v>
      </c>
      <c r="KMK22" s="384" t="s">
        <v>3101</v>
      </c>
      <c r="KML22" s="384" t="s">
        <v>3102</v>
      </c>
      <c r="KMM22" s="370"/>
      <c r="KMN22" s="384" t="s">
        <v>2417</v>
      </c>
      <c r="KMO22" s="384" t="s">
        <v>3101</v>
      </c>
      <c r="KMP22" s="384" t="s">
        <v>3102</v>
      </c>
      <c r="KMQ22" s="370"/>
      <c r="KMR22" s="384" t="s">
        <v>2417</v>
      </c>
      <c r="KMS22" s="384" t="s">
        <v>3101</v>
      </c>
      <c r="KMT22" s="384" t="s">
        <v>3102</v>
      </c>
      <c r="KMU22" s="370"/>
      <c r="KMV22" s="384" t="s">
        <v>2417</v>
      </c>
      <c r="KMW22" s="384" t="s">
        <v>3101</v>
      </c>
      <c r="KMX22" s="384" t="s">
        <v>3102</v>
      </c>
      <c r="KMY22" s="370"/>
      <c r="KMZ22" s="384" t="s">
        <v>2417</v>
      </c>
      <c r="KNA22" s="384" t="s">
        <v>3101</v>
      </c>
      <c r="KNB22" s="384" t="s">
        <v>3102</v>
      </c>
      <c r="KNC22" s="370"/>
      <c r="KND22" s="384" t="s">
        <v>2417</v>
      </c>
      <c r="KNE22" s="384" t="s">
        <v>3101</v>
      </c>
      <c r="KNF22" s="384" t="s">
        <v>3102</v>
      </c>
      <c r="KNG22" s="370"/>
      <c r="KNH22" s="384" t="s">
        <v>2417</v>
      </c>
      <c r="KNI22" s="384" t="s">
        <v>3101</v>
      </c>
      <c r="KNJ22" s="384" t="s">
        <v>3102</v>
      </c>
      <c r="KNK22" s="370"/>
      <c r="KNL22" s="384" t="s">
        <v>2417</v>
      </c>
      <c r="KNM22" s="384" t="s">
        <v>3101</v>
      </c>
      <c r="KNN22" s="384" t="s">
        <v>3102</v>
      </c>
      <c r="KNO22" s="370"/>
      <c r="KNP22" s="384" t="s">
        <v>2417</v>
      </c>
      <c r="KNQ22" s="384" t="s">
        <v>3101</v>
      </c>
      <c r="KNR22" s="384" t="s">
        <v>3102</v>
      </c>
      <c r="KNS22" s="370"/>
      <c r="KNT22" s="384" t="s">
        <v>2417</v>
      </c>
      <c r="KNU22" s="384" t="s">
        <v>3101</v>
      </c>
      <c r="KNV22" s="384" t="s">
        <v>3102</v>
      </c>
      <c r="KNW22" s="370"/>
      <c r="KNX22" s="384" t="s">
        <v>2417</v>
      </c>
      <c r="KNY22" s="384" t="s">
        <v>3101</v>
      </c>
      <c r="KNZ22" s="384" t="s">
        <v>3102</v>
      </c>
      <c r="KOA22" s="370"/>
      <c r="KOB22" s="384" t="s">
        <v>2417</v>
      </c>
      <c r="KOC22" s="384" t="s">
        <v>3101</v>
      </c>
      <c r="KOD22" s="384" t="s">
        <v>3102</v>
      </c>
      <c r="KOE22" s="370"/>
      <c r="KOF22" s="384" t="s">
        <v>2417</v>
      </c>
      <c r="KOG22" s="384" t="s">
        <v>3101</v>
      </c>
      <c r="KOH22" s="384" t="s">
        <v>3102</v>
      </c>
      <c r="KOI22" s="370"/>
      <c r="KOJ22" s="384" t="s">
        <v>2417</v>
      </c>
      <c r="KOK22" s="384" t="s">
        <v>3101</v>
      </c>
      <c r="KOL22" s="384" t="s">
        <v>3102</v>
      </c>
      <c r="KOM22" s="370"/>
      <c r="KON22" s="384" t="s">
        <v>2417</v>
      </c>
      <c r="KOO22" s="384" t="s">
        <v>3101</v>
      </c>
      <c r="KOP22" s="384" t="s">
        <v>3102</v>
      </c>
      <c r="KOQ22" s="370"/>
      <c r="KOR22" s="384" t="s">
        <v>2417</v>
      </c>
      <c r="KOS22" s="384" t="s">
        <v>3101</v>
      </c>
      <c r="KOT22" s="384" t="s">
        <v>3102</v>
      </c>
      <c r="KOU22" s="370"/>
      <c r="KOV22" s="384" t="s">
        <v>2417</v>
      </c>
      <c r="KOW22" s="384" t="s">
        <v>3101</v>
      </c>
      <c r="KOX22" s="384" t="s">
        <v>3102</v>
      </c>
      <c r="KOY22" s="370"/>
      <c r="KOZ22" s="384" t="s">
        <v>2417</v>
      </c>
      <c r="KPA22" s="384" t="s">
        <v>3101</v>
      </c>
      <c r="KPB22" s="384" t="s">
        <v>3102</v>
      </c>
      <c r="KPC22" s="370"/>
      <c r="KPD22" s="384" t="s">
        <v>2417</v>
      </c>
      <c r="KPE22" s="384" t="s">
        <v>3101</v>
      </c>
      <c r="KPF22" s="384" t="s">
        <v>3102</v>
      </c>
      <c r="KPG22" s="370"/>
      <c r="KPH22" s="384" t="s">
        <v>2417</v>
      </c>
      <c r="KPI22" s="384" t="s">
        <v>3101</v>
      </c>
      <c r="KPJ22" s="384" t="s">
        <v>3102</v>
      </c>
      <c r="KPK22" s="370"/>
      <c r="KPL22" s="384" t="s">
        <v>2417</v>
      </c>
      <c r="KPM22" s="384" t="s">
        <v>3101</v>
      </c>
      <c r="KPN22" s="384" t="s">
        <v>3102</v>
      </c>
      <c r="KPO22" s="370"/>
      <c r="KPP22" s="384" t="s">
        <v>2417</v>
      </c>
      <c r="KPQ22" s="384" t="s">
        <v>3101</v>
      </c>
      <c r="KPR22" s="384" t="s">
        <v>3102</v>
      </c>
      <c r="KPS22" s="370"/>
      <c r="KPT22" s="384" t="s">
        <v>2417</v>
      </c>
      <c r="KPU22" s="384" t="s">
        <v>3101</v>
      </c>
      <c r="KPV22" s="384" t="s">
        <v>3102</v>
      </c>
      <c r="KPW22" s="370"/>
      <c r="KPX22" s="384" t="s">
        <v>2417</v>
      </c>
      <c r="KPY22" s="384" t="s">
        <v>3101</v>
      </c>
      <c r="KPZ22" s="384" t="s">
        <v>3102</v>
      </c>
      <c r="KQA22" s="370"/>
      <c r="KQB22" s="384" t="s">
        <v>2417</v>
      </c>
      <c r="KQC22" s="384" t="s">
        <v>3101</v>
      </c>
      <c r="KQD22" s="384" t="s">
        <v>3102</v>
      </c>
      <c r="KQE22" s="370"/>
      <c r="KQF22" s="384" t="s">
        <v>2417</v>
      </c>
      <c r="KQG22" s="384" t="s">
        <v>3101</v>
      </c>
      <c r="KQH22" s="384" t="s">
        <v>3102</v>
      </c>
      <c r="KQI22" s="370"/>
      <c r="KQJ22" s="384" t="s">
        <v>2417</v>
      </c>
      <c r="KQK22" s="384" t="s">
        <v>3101</v>
      </c>
      <c r="KQL22" s="384" t="s">
        <v>3102</v>
      </c>
      <c r="KQM22" s="370"/>
      <c r="KQN22" s="384" t="s">
        <v>2417</v>
      </c>
      <c r="KQO22" s="384" t="s">
        <v>3101</v>
      </c>
      <c r="KQP22" s="384" t="s">
        <v>3102</v>
      </c>
      <c r="KQQ22" s="370"/>
      <c r="KQR22" s="384" t="s">
        <v>2417</v>
      </c>
      <c r="KQS22" s="384" t="s">
        <v>3101</v>
      </c>
      <c r="KQT22" s="384" t="s">
        <v>3102</v>
      </c>
      <c r="KQU22" s="370"/>
      <c r="KQV22" s="384" t="s">
        <v>2417</v>
      </c>
      <c r="KQW22" s="384" t="s">
        <v>3101</v>
      </c>
      <c r="KQX22" s="384" t="s">
        <v>3102</v>
      </c>
      <c r="KQY22" s="370"/>
      <c r="KQZ22" s="384" t="s">
        <v>2417</v>
      </c>
      <c r="KRA22" s="384" t="s">
        <v>3101</v>
      </c>
      <c r="KRB22" s="384" t="s">
        <v>3102</v>
      </c>
      <c r="KRC22" s="370"/>
      <c r="KRD22" s="384" t="s">
        <v>2417</v>
      </c>
      <c r="KRE22" s="384" t="s">
        <v>3101</v>
      </c>
      <c r="KRF22" s="384" t="s">
        <v>3102</v>
      </c>
      <c r="KRG22" s="370"/>
      <c r="KRH22" s="384" t="s">
        <v>2417</v>
      </c>
      <c r="KRI22" s="384" t="s">
        <v>3101</v>
      </c>
      <c r="KRJ22" s="384" t="s">
        <v>3102</v>
      </c>
      <c r="KRK22" s="370"/>
      <c r="KRL22" s="384" t="s">
        <v>2417</v>
      </c>
      <c r="KRM22" s="384" t="s">
        <v>3101</v>
      </c>
      <c r="KRN22" s="384" t="s">
        <v>3102</v>
      </c>
      <c r="KRO22" s="370"/>
      <c r="KRP22" s="384" t="s">
        <v>2417</v>
      </c>
      <c r="KRQ22" s="384" t="s">
        <v>3101</v>
      </c>
      <c r="KRR22" s="384" t="s">
        <v>3102</v>
      </c>
      <c r="KRS22" s="370"/>
      <c r="KRT22" s="384" t="s">
        <v>2417</v>
      </c>
      <c r="KRU22" s="384" t="s">
        <v>3101</v>
      </c>
      <c r="KRV22" s="384" t="s">
        <v>3102</v>
      </c>
      <c r="KRW22" s="370"/>
      <c r="KRX22" s="384" t="s">
        <v>2417</v>
      </c>
      <c r="KRY22" s="384" t="s">
        <v>3101</v>
      </c>
      <c r="KRZ22" s="384" t="s">
        <v>3102</v>
      </c>
      <c r="KSA22" s="370"/>
      <c r="KSB22" s="384" t="s">
        <v>2417</v>
      </c>
      <c r="KSC22" s="384" t="s">
        <v>3101</v>
      </c>
      <c r="KSD22" s="384" t="s">
        <v>3102</v>
      </c>
      <c r="KSE22" s="370"/>
      <c r="KSF22" s="384" t="s">
        <v>2417</v>
      </c>
      <c r="KSG22" s="384" t="s">
        <v>3101</v>
      </c>
      <c r="KSH22" s="384" t="s">
        <v>3102</v>
      </c>
      <c r="KSI22" s="370"/>
      <c r="KSJ22" s="384" t="s">
        <v>2417</v>
      </c>
      <c r="KSK22" s="384" t="s">
        <v>3101</v>
      </c>
      <c r="KSL22" s="384" t="s">
        <v>3102</v>
      </c>
      <c r="KSM22" s="370"/>
      <c r="KSN22" s="384" t="s">
        <v>2417</v>
      </c>
      <c r="KSO22" s="384" t="s">
        <v>3101</v>
      </c>
      <c r="KSP22" s="384" t="s">
        <v>3102</v>
      </c>
      <c r="KSQ22" s="370"/>
      <c r="KSR22" s="384" t="s">
        <v>2417</v>
      </c>
      <c r="KSS22" s="384" t="s">
        <v>3101</v>
      </c>
      <c r="KST22" s="384" t="s">
        <v>3102</v>
      </c>
      <c r="KSU22" s="370"/>
      <c r="KSV22" s="384" t="s">
        <v>2417</v>
      </c>
      <c r="KSW22" s="384" t="s">
        <v>3101</v>
      </c>
      <c r="KSX22" s="384" t="s">
        <v>3102</v>
      </c>
      <c r="KSY22" s="370"/>
      <c r="KSZ22" s="384" t="s">
        <v>2417</v>
      </c>
      <c r="KTA22" s="384" t="s">
        <v>3101</v>
      </c>
      <c r="KTB22" s="384" t="s">
        <v>3102</v>
      </c>
      <c r="KTC22" s="370"/>
      <c r="KTD22" s="384" t="s">
        <v>2417</v>
      </c>
      <c r="KTE22" s="384" t="s">
        <v>3101</v>
      </c>
      <c r="KTF22" s="384" t="s">
        <v>3102</v>
      </c>
      <c r="KTG22" s="370"/>
      <c r="KTH22" s="384" t="s">
        <v>2417</v>
      </c>
      <c r="KTI22" s="384" t="s">
        <v>3101</v>
      </c>
      <c r="KTJ22" s="384" t="s">
        <v>3102</v>
      </c>
      <c r="KTK22" s="370"/>
      <c r="KTL22" s="384" t="s">
        <v>2417</v>
      </c>
      <c r="KTM22" s="384" t="s">
        <v>3101</v>
      </c>
      <c r="KTN22" s="384" t="s">
        <v>3102</v>
      </c>
      <c r="KTO22" s="370"/>
      <c r="KTP22" s="384" t="s">
        <v>2417</v>
      </c>
      <c r="KTQ22" s="384" t="s">
        <v>3101</v>
      </c>
      <c r="KTR22" s="384" t="s">
        <v>3102</v>
      </c>
      <c r="KTS22" s="370"/>
      <c r="KTT22" s="384" t="s">
        <v>2417</v>
      </c>
      <c r="KTU22" s="384" t="s">
        <v>3101</v>
      </c>
      <c r="KTV22" s="384" t="s">
        <v>3102</v>
      </c>
      <c r="KTW22" s="370"/>
      <c r="KTX22" s="384" t="s">
        <v>2417</v>
      </c>
      <c r="KTY22" s="384" t="s">
        <v>3101</v>
      </c>
      <c r="KTZ22" s="384" t="s">
        <v>3102</v>
      </c>
      <c r="KUA22" s="370"/>
      <c r="KUB22" s="384" t="s">
        <v>2417</v>
      </c>
      <c r="KUC22" s="384" t="s">
        <v>3101</v>
      </c>
      <c r="KUD22" s="384" t="s">
        <v>3102</v>
      </c>
      <c r="KUE22" s="370"/>
      <c r="KUF22" s="384" t="s">
        <v>2417</v>
      </c>
      <c r="KUG22" s="384" t="s">
        <v>3101</v>
      </c>
      <c r="KUH22" s="384" t="s">
        <v>3102</v>
      </c>
      <c r="KUI22" s="370"/>
      <c r="KUJ22" s="384" t="s">
        <v>2417</v>
      </c>
      <c r="KUK22" s="384" t="s">
        <v>3101</v>
      </c>
      <c r="KUL22" s="384" t="s">
        <v>3102</v>
      </c>
      <c r="KUM22" s="370"/>
      <c r="KUN22" s="384" t="s">
        <v>2417</v>
      </c>
      <c r="KUO22" s="384" t="s">
        <v>3101</v>
      </c>
      <c r="KUP22" s="384" t="s">
        <v>3102</v>
      </c>
      <c r="KUQ22" s="370"/>
      <c r="KUR22" s="384" t="s">
        <v>2417</v>
      </c>
      <c r="KUS22" s="384" t="s">
        <v>3101</v>
      </c>
      <c r="KUT22" s="384" t="s">
        <v>3102</v>
      </c>
      <c r="KUU22" s="370"/>
      <c r="KUV22" s="384" t="s">
        <v>2417</v>
      </c>
      <c r="KUW22" s="384" t="s">
        <v>3101</v>
      </c>
      <c r="KUX22" s="384" t="s">
        <v>3102</v>
      </c>
      <c r="KUY22" s="370"/>
      <c r="KUZ22" s="384" t="s">
        <v>2417</v>
      </c>
      <c r="KVA22" s="384" t="s">
        <v>3101</v>
      </c>
      <c r="KVB22" s="384" t="s">
        <v>3102</v>
      </c>
      <c r="KVC22" s="370"/>
      <c r="KVD22" s="384" t="s">
        <v>2417</v>
      </c>
      <c r="KVE22" s="384" t="s">
        <v>3101</v>
      </c>
      <c r="KVF22" s="384" t="s">
        <v>3102</v>
      </c>
      <c r="KVG22" s="370"/>
      <c r="KVH22" s="384" t="s">
        <v>2417</v>
      </c>
      <c r="KVI22" s="384" t="s">
        <v>3101</v>
      </c>
      <c r="KVJ22" s="384" t="s">
        <v>3102</v>
      </c>
      <c r="KVK22" s="370"/>
      <c r="KVL22" s="384" t="s">
        <v>2417</v>
      </c>
      <c r="KVM22" s="384" t="s">
        <v>3101</v>
      </c>
      <c r="KVN22" s="384" t="s">
        <v>3102</v>
      </c>
      <c r="KVO22" s="370"/>
      <c r="KVP22" s="384" t="s">
        <v>2417</v>
      </c>
      <c r="KVQ22" s="384" t="s">
        <v>3101</v>
      </c>
      <c r="KVR22" s="384" t="s">
        <v>3102</v>
      </c>
      <c r="KVS22" s="370"/>
      <c r="KVT22" s="384" t="s">
        <v>2417</v>
      </c>
      <c r="KVU22" s="384" t="s">
        <v>3101</v>
      </c>
      <c r="KVV22" s="384" t="s">
        <v>3102</v>
      </c>
      <c r="KVW22" s="370"/>
      <c r="KVX22" s="384" t="s">
        <v>2417</v>
      </c>
      <c r="KVY22" s="384" t="s">
        <v>3101</v>
      </c>
      <c r="KVZ22" s="384" t="s">
        <v>3102</v>
      </c>
      <c r="KWA22" s="370"/>
      <c r="KWB22" s="384" t="s">
        <v>2417</v>
      </c>
      <c r="KWC22" s="384" t="s">
        <v>3101</v>
      </c>
      <c r="KWD22" s="384" t="s">
        <v>3102</v>
      </c>
      <c r="KWE22" s="370"/>
      <c r="KWF22" s="384" t="s">
        <v>2417</v>
      </c>
      <c r="KWG22" s="384" t="s">
        <v>3101</v>
      </c>
      <c r="KWH22" s="384" t="s">
        <v>3102</v>
      </c>
      <c r="KWI22" s="370"/>
      <c r="KWJ22" s="384" t="s">
        <v>2417</v>
      </c>
      <c r="KWK22" s="384" t="s">
        <v>3101</v>
      </c>
      <c r="KWL22" s="384" t="s">
        <v>3102</v>
      </c>
      <c r="KWM22" s="370"/>
      <c r="KWN22" s="384" t="s">
        <v>2417</v>
      </c>
      <c r="KWO22" s="384" t="s">
        <v>3101</v>
      </c>
      <c r="KWP22" s="384" t="s">
        <v>3102</v>
      </c>
      <c r="KWQ22" s="370"/>
      <c r="KWR22" s="384" t="s">
        <v>2417</v>
      </c>
      <c r="KWS22" s="384" t="s">
        <v>3101</v>
      </c>
      <c r="KWT22" s="384" t="s">
        <v>3102</v>
      </c>
      <c r="KWU22" s="370"/>
      <c r="KWV22" s="384" t="s">
        <v>2417</v>
      </c>
      <c r="KWW22" s="384" t="s">
        <v>3101</v>
      </c>
      <c r="KWX22" s="384" t="s">
        <v>3102</v>
      </c>
      <c r="KWY22" s="370"/>
      <c r="KWZ22" s="384" t="s">
        <v>2417</v>
      </c>
      <c r="KXA22" s="384" t="s">
        <v>3101</v>
      </c>
      <c r="KXB22" s="384" t="s">
        <v>3102</v>
      </c>
      <c r="KXC22" s="370"/>
      <c r="KXD22" s="384" t="s">
        <v>2417</v>
      </c>
      <c r="KXE22" s="384" t="s">
        <v>3101</v>
      </c>
      <c r="KXF22" s="384" t="s">
        <v>3102</v>
      </c>
      <c r="KXG22" s="370"/>
      <c r="KXH22" s="384" t="s">
        <v>2417</v>
      </c>
      <c r="KXI22" s="384" t="s">
        <v>3101</v>
      </c>
      <c r="KXJ22" s="384" t="s">
        <v>3102</v>
      </c>
      <c r="KXK22" s="370"/>
      <c r="KXL22" s="384" t="s">
        <v>2417</v>
      </c>
      <c r="KXM22" s="384" t="s">
        <v>3101</v>
      </c>
      <c r="KXN22" s="384" t="s">
        <v>3102</v>
      </c>
      <c r="KXO22" s="370"/>
      <c r="KXP22" s="384" t="s">
        <v>2417</v>
      </c>
      <c r="KXQ22" s="384" t="s">
        <v>3101</v>
      </c>
      <c r="KXR22" s="384" t="s">
        <v>3102</v>
      </c>
      <c r="KXS22" s="370"/>
      <c r="KXT22" s="384" t="s">
        <v>2417</v>
      </c>
      <c r="KXU22" s="384" t="s">
        <v>3101</v>
      </c>
      <c r="KXV22" s="384" t="s">
        <v>3102</v>
      </c>
      <c r="KXW22" s="370"/>
      <c r="KXX22" s="384" t="s">
        <v>2417</v>
      </c>
      <c r="KXY22" s="384" t="s">
        <v>3101</v>
      </c>
      <c r="KXZ22" s="384" t="s">
        <v>3102</v>
      </c>
      <c r="KYA22" s="370"/>
      <c r="KYB22" s="384" t="s">
        <v>2417</v>
      </c>
      <c r="KYC22" s="384" t="s">
        <v>3101</v>
      </c>
      <c r="KYD22" s="384" t="s">
        <v>3102</v>
      </c>
      <c r="KYE22" s="370"/>
      <c r="KYF22" s="384" t="s">
        <v>2417</v>
      </c>
      <c r="KYG22" s="384" t="s">
        <v>3101</v>
      </c>
      <c r="KYH22" s="384" t="s">
        <v>3102</v>
      </c>
      <c r="KYI22" s="370"/>
      <c r="KYJ22" s="384" t="s">
        <v>2417</v>
      </c>
      <c r="KYK22" s="384" t="s">
        <v>3101</v>
      </c>
      <c r="KYL22" s="384" t="s">
        <v>3102</v>
      </c>
      <c r="KYM22" s="370"/>
      <c r="KYN22" s="384" t="s">
        <v>2417</v>
      </c>
      <c r="KYO22" s="384" t="s">
        <v>3101</v>
      </c>
      <c r="KYP22" s="384" t="s">
        <v>3102</v>
      </c>
      <c r="KYQ22" s="370"/>
      <c r="KYR22" s="384" t="s">
        <v>2417</v>
      </c>
      <c r="KYS22" s="384" t="s">
        <v>3101</v>
      </c>
      <c r="KYT22" s="384" t="s">
        <v>3102</v>
      </c>
      <c r="KYU22" s="370"/>
      <c r="KYV22" s="384" t="s">
        <v>2417</v>
      </c>
      <c r="KYW22" s="384" t="s">
        <v>3101</v>
      </c>
      <c r="KYX22" s="384" t="s">
        <v>3102</v>
      </c>
      <c r="KYY22" s="370"/>
      <c r="KYZ22" s="384" t="s">
        <v>2417</v>
      </c>
      <c r="KZA22" s="384" t="s">
        <v>3101</v>
      </c>
      <c r="KZB22" s="384" t="s">
        <v>3102</v>
      </c>
      <c r="KZC22" s="370"/>
      <c r="KZD22" s="384" t="s">
        <v>2417</v>
      </c>
      <c r="KZE22" s="384" t="s">
        <v>3101</v>
      </c>
      <c r="KZF22" s="384" t="s">
        <v>3102</v>
      </c>
      <c r="KZG22" s="370"/>
      <c r="KZH22" s="384" t="s">
        <v>2417</v>
      </c>
      <c r="KZI22" s="384" t="s">
        <v>3101</v>
      </c>
      <c r="KZJ22" s="384" t="s">
        <v>3102</v>
      </c>
      <c r="KZK22" s="370"/>
      <c r="KZL22" s="384" t="s">
        <v>2417</v>
      </c>
      <c r="KZM22" s="384" t="s">
        <v>3101</v>
      </c>
      <c r="KZN22" s="384" t="s">
        <v>3102</v>
      </c>
      <c r="KZO22" s="370"/>
      <c r="KZP22" s="384" t="s">
        <v>2417</v>
      </c>
      <c r="KZQ22" s="384" t="s">
        <v>3101</v>
      </c>
      <c r="KZR22" s="384" t="s">
        <v>3102</v>
      </c>
      <c r="KZS22" s="370"/>
      <c r="KZT22" s="384" t="s">
        <v>2417</v>
      </c>
      <c r="KZU22" s="384" t="s">
        <v>3101</v>
      </c>
      <c r="KZV22" s="384" t="s">
        <v>3102</v>
      </c>
      <c r="KZW22" s="370"/>
      <c r="KZX22" s="384" t="s">
        <v>2417</v>
      </c>
      <c r="KZY22" s="384" t="s">
        <v>3101</v>
      </c>
      <c r="KZZ22" s="384" t="s">
        <v>3102</v>
      </c>
      <c r="LAA22" s="370"/>
      <c r="LAB22" s="384" t="s">
        <v>2417</v>
      </c>
      <c r="LAC22" s="384" t="s">
        <v>3101</v>
      </c>
      <c r="LAD22" s="384" t="s">
        <v>3102</v>
      </c>
      <c r="LAE22" s="370"/>
      <c r="LAF22" s="384" t="s">
        <v>2417</v>
      </c>
      <c r="LAG22" s="384" t="s">
        <v>3101</v>
      </c>
      <c r="LAH22" s="384" t="s">
        <v>3102</v>
      </c>
      <c r="LAI22" s="370"/>
      <c r="LAJ22" s="384" t="s">
        <v>2417</v>
      </c>
      <c r="LAK22" s="384" t="s">
        <v>3101</v>
      </c>
      <c r="LAL22" s="384" t="s">
        <v>3102</v>
      </c>
      <c r="LAM22" s="370"/>
      <c r="LAN22" s="384" t="s">
        <v>2417</v>
      </c>
      <c r="LAO22" s="384" t="s">
        <v>3101</v>
      </c>
      <c r="LAP22" s="384" t="s">
        <v>3102</v>
      </c>
      <c r="LAQ22" s="370"/>
      <c r="LAR22" s="384" t="s">
        <v>2417</v>
      </c>
      <c r="LAS22" s="384" t="s">
        <v>3101</v>
      </c>
      <c r="LAT22" s="384" t="s">
        <v>3102</v>
      </c>
      <c r="LAU22" s="370"/>
      <c r="LAV22" s="384" t="s">
        <v>2417</v>
      </c>
      <c r="LAW22" s="384" t="s">
        <v>3101</v>
      </c>
      <c r="LAX22" s="384" t="s">
        <v>3102</v>
      </c>
      <c r="LAY22" s="370"/>
      <c r="LAZ22" s="384" t="s">
        <v>2417</v>
      </c>
      <c r="LBA22" s="384" t="s">
        <v>3101</v>
      </c>
      <c r="LBB22" s="384" t="s">
        <v>3102</v>
      </c>
      <c r="LBC22" s="370"/>
      <c r="LBD22" s="384" t="s">
        <v>2417</v>
      </c>
      <c r="LBE22" s="384" t="s">
        <v>3101</v>
      </c>
      <c r="LBF22" s="384" t="s">
        <v>3102</v>
      </c>
      <c r="LBG22" s="370"/>
      <c r="LBH22" s="384" t="s">
        <v>2417</v>
      </c>
      <c r="LBI22" s="384" t="s">
        <v>3101</v>
      </c>
      <c r="LBJ22" s="384" t="s">
        <v>3102</v>
      </c>
      <c r="LBK22" s="370"/>
      <c r="LBL22" s="384" t="s">
        <v>2417</v>
      </c>
      <c r="LBM22" s="384" t="s">
        <v>3101</v>
      </c>
      <c r="LBN22" s="384" t="s">
        <v>3102</v>
      </c>
      <c r="LBO22" s="370"/>
      <c r="LBP22" s="384" t="s">
        <v>2417</v>
      </c>
      <c r="LBQ22" s="384" t="s">
        <v>3101</v>
      </c>
      <c r="LBR22" s="384" t="s">
        <v>3102</v>
      </c>
      <c r="LBS22" s="370"/>
      <c r="LBT22" s="384" t="s">
        <v>2417</v>
      </c>
      <c r="LBU22" s="384" t="s">
        <v>3101</v>
      </c>
      <c r="LBV22" s="384" t="s">
        <v>3102</v>
      </c>
      <c r="LBW22" s="370"/>
      <c r="LBX22" s="384" t="s">
        <v>2417</v>
      </c>
      <c r="LBY22" s="384" t="s">
        <v>3101</v>
      </c>
      <c r="LBZ22" s="384" t="s">
        <v>3102</v>
      </c>
      <c r="LCA22" s="370"/>
      <c r="LCB22" s="384" t="s">
        <v>2417</v>
      </c>
      <c r="LCC22" s="384" t="s">
        <v>3101</v>
      </c>
      <c r="LCD22" s="384" t="s">
        <v>3102</v>
      </c>
      <c r="LCE22" s="370"/>
      <c r="LCF22" s="384" t="s">
        <v>2417</v>
      </c>
      <c r="LCG22" s="384" t="s">
        <v>3101</v>
      </c>
      <c r="LCH22" s="384" t="s">
        <v>3102</v>
      </c>
      <c r="LCI22" s="370"/>
      <c r="LCJ22" s="384" t="s">
        <v>2417</v>
      </c>
      <c r="LCK22" s="384" t="s">
        <v>3101</v>
      </c>
      <c r="LCL22" s="384" t="s">
        <v>3102</v>
      </c>
      <c r="LCM22" s="370"/>
      <c r="LCN22" s="384" t="s">
        <v>2417</v>
      </c>
      <c r="LCO22" s="384" t="s">
        <v>3101</v>
      </c>
      <c r="LCP22" s="384" t="s">
        <v>3102</v>
      </c>
      <c r="LCQ22" s="370"/>
      <c r="LCR22" s="384" t="s">
        <v>2417</v>
      </c>
      <c r="LCS22" s="384" t="s">
        <v>3101</v>
      </c>
      <c r="LCT22" s="384" t="s">
        <v>3102</v>
      </c>
      <c r="LCU22" s="370"/>
      <c r="LCV22" s="384" t="s">
        <v>2417</v>
      </c>
      <c r="LCW22" s="384" t="s">
        <v>3101</v>
      </c>
      <c r="LCX22" s="384" t="s">
        <v>3102</v>
      </c>
      <c r="LCY22" s="370"/>
      <c r="LCZ22" s="384" t="s">
        <v>2417</v>
      </c>
      <c r="LDA22" s="384" t="s">
        <v>3101</v>
      </c>
      <c r="LDB22" s="384" t="s">
        <v>3102</v>
      </c>
      <c r="LDC22" s="370"/>
      <c r="LDD22" s="384" t="s">
        <v>2417</v>
      </c>
      <c r="LDE22" s="384" t="s">
        <v>3101</v>
      </c>
      <c r="LDF22" s="384" t="s">
        <v>3102</v>
      </c>
      <c r="LDG22" s="370"/>
      <c r="LDH22" s="384" t="s">
        <v>2417</v>
      </c>
      <c r="LDI22" s="384" t="s">
        <v>3101</v>
      </c>
      <c r="LDJ22" s="384" t="s">
        <v>3102</v>
      </c>
      <c r="LDK22" s="370"/>
      <c r="LDL22" s="384" t="s">
        <v>2417</v>
      </c>
      <c r="LDM22" s="384" t="s">
        <v>3101</v>
      </c>
      <c r="LDN22" s="384" t="s">
        <v>3102</v>
      </c>
      <c r="LDO22" s="370"/>
      <c r="LDP22" s="384" t="s">
        <v>2417</v>
      </c>
      <c r="LDQ22" s="384" t="s">
        <v>3101</v>
      </c>
      <c r="LDR22" s="384" t="s">
        <v>3102</v>
      </c>
      <c r="LDS22" s="370"/>
      <c r="LDT22" s="384" t="s">
        <v>2417</v>
      </c>
      <c r="LDU22" s="384" t="s">
        <v>3101</v>
      </c>
      <c r="LDV22" s="384" t="s">
        <v>3102</v>
      </c>
      <c r="LDW22" s="370"/>
      <c r="LDX22" s="384" t="s">
        <v>2417</v>
      </c>
      <c r="LDY22" s="384" t="s">
        <v>3101</v>
      </c>
      <c r="LDZ22" s="384" t="s">
        <v>3102</v>
      </c>
      <c r="LEA22" s="370"/>
      <c r="LEB22" s="384" t="s">
        <v>2417</v>
      </c>
      <c r="LEC22" s="384" t="s">
        <v>3101</v>
      </c>
      <c r="LED22" s="384" t="s">
        <v>3102</v>
      </c>
      <c r="LEE22" s="370"/>
      <c r="LEF22" s="384" t="s">
        <v>2417</v>
      </c>
      <c r="LEG22" s="384" t="s">
        <v>3101</v>
      </c>
      <c r="LEH22" s="384" t="s">
        <v>3102</v>
      </c>
      <c r="LEI22" s="370"/>
      <c r="LEJ22" s="384" t="s">
        <v>2417</v>
      </c>
      <c r="LEK22" s="384" t="s">
        <v>3101</v>
      </c>
      <c r="LEL22" s="384" t="s">
        <v>3102</v>
      </c>
      <c r="LEM22" s="370"/>
      <c r="LEN22" s="384" t="s">
        <v>2417</v>
      </c>
      <c r="LEO22" s="384" t="s">
        <v>3101</v>
      </c>
      <c r="LEP22" s="384" t="s">
        <v>3102</v>
      </c>
      <c r="LEQ22" s="370"/>
      <c r="LER22" s="384" t="s">
        <v>2417</v>
      </c>
      <c r="LES22" s="384" t="s">
        <v>3101</v>
      </c>
      <c r="LET22" s="384" t="s">
        <v>3102</v>
      </c>
      <c r="LEU22" s="370"/>
      <c r="LEV22" s="384" t="s">
        <v>2417</v>
      </c>
      <c r="LEW22" s="384" t="s">
        <v>3101</v>
      </c>
      <c r="LEX22" s="384" t="s">
        <v>3102</v>
      </c>
      <c r="LEY22" s="370"/>
      <c r="LEZ22" s="384" t="s">
        <v>2417</v>
      </c>
      <c r="LFA22" s="384" t="s">
        <v>3101</v>
      </c>
      <c r="LFB22" s="384" t="s">
        <v>3102</v>
      </c>
      <c r="LFC22" s="370"/>
      <c r="LFD22" s="384" t="s">
        <v>2417</v>
      </c>
      <c r="LFE22" s="384" t="s">
        <v>3101</v>
      </c>
      <c r="LFF22" s="384" t="s">
        <v>3102</v>
      </c>
      <c r="LFG22" s="370"/>
      <c r="LFH22" s="384" t="s">
        <v>2417</v>
      </c>
      <c r="LFI22" s="384" t="s">
        <v>3101</v>
      </c>
      <c r="LFJ22" s="384" t="s">
        <v>3102</v>
      </c>
      <c r="LFK22" s="370"/>
      <c r="LFL22" s="384" t="s">
        <v>2417</v>
      </c>
      <c r="LFM22" s="384" t="s">
        <v>3101</v>
      </c>
      <c r="LFN22" s="384" t="s">
        <v>3102</v>
      </c>
      <c r="LFO22" s="370"/>
      <c r="LFP22" s="384" t="s">
        <v>2417</v>
      </c>
      <c r="LFQ22" s="384" t="s">
        <v>3101</v>
      </c>
      <c r="LFR22" s="384" t="s">
        <v>3102</v>
      </c>
      <c r="LFS22" s="370"/>
      <c r="LFT22" s="384" t="s">
        <v>2417</v>
      </c>
      <c r="LFU22" s="384" t="s">
        <v>3101</v>
      </c>
      <c r="LFV22" s="384" t="s">
        <v>3102</v>
      </c>
      <c r="LFW22" s="370"/>
      <c r="LFX22" s="384" t="s">
        <v>2417</v>
      </c>
      <c r="LFY22" s="384" t="s">
        <v>3101</v>
      </c>
      <c r="LFZ22" s="384" t="s">
        <v>3102</v>
      </c>
      <c r="LGA22" s="370"/>
      <c r="LGB22" s="384" t="s">
        <v>2417</v>
      </c>
      <c r="LGC22" s="384" t="s">
        <v>3101</v>
      </c>
      <c r="LGD22" s="384" t="s">
        <v>3102</v>
      </c>
      <c r="LGE22" s="370"/>
      <c r="LGF22" s="384" t="s">
        <v>2417</v>
      </c>
      <c r="LGG22" s="384" t="s">
        <v>3101</v>
      </c>
      <c r="LGH22" s="384" t="s">
        <v>3102</v>
      </c>
      <c r="LGI22" s="370"/>
      <c r="LGJ22" s="384" t="s">
        <v>2417</v>
      </c>
      <c r="LGK22" s="384" t="s">
        <v>3101</v>
      </c>
      <c r="LGL22" s="384" t="s">
        <v>3102</v>
      </c>
      <c r="LGM22" s="370"/>
      <c r="LGN22" s="384" t="s">
        <v>2417</v>
      </c>
      <c r="LGO22" s="384" t="s">
        <v>3101</v>
      </c>
      <c r="LGP22" s="384" t="s">
        <v>3102</v>
      </c>
      <c r="LGQ22" s="370"/>
      <c r="LGR22" s="384" t="s">
        <v>2417</v>
      </c>
      <c r="LGS22" s="384" t="s">
        <v>3101</v>
      </c>
      <c r="LGT22" s="384" t="s">
        <v>3102</v>
      </c>
      <c r="LGU22" s="370"/>
      <c r="LGV22" s="384" t="s">
        <v>2417</v>
      </c>
      <c r="LGW22" s="384" t="s">
        <v>3101</v>
      </c>
      <c r="LGX22" s="384" t="s">
        <v>3102</v>
      </c>
      <c r="LGY22" s="370"/>
      <c r="LGZ22" s="384" t="s">
        <v>2417</v>
      </c>
      <c r="LHA22" s="384" t="s">
        <v>3101</v>
      </c>
      <c r="LHB22" s="384" t="s">
        <v>3102</v>
      </c>
      <c r="LHC22" s="370"/>
      <c r="LHD22" s="384" t="s">
        <v>2417</v>
      </c>
      <c r="LHE22" s="384" t="s">
        <v>3101</v>
      </c>
      <c r="LHF22" s="384" t="s">
        <v>3102</v>
      </c>
      <c r="LHG22" s="370"/>
      <c r="LHH22" s="384" t="s">
        <v>2417</v>
      </c>
      <c r="LHI22" s="384" t="s">
        <v>3101</v>
      </c>
      <c r="LHJ22" s="384" t="s">
        <v>3102</v>
      </c>
      <c r="LHK22" s="370"/>
      <c r="LHL22" s="384" t="s">
        <v>2417</v>
      </c>
      <c r="LHM22" s="384" t="s">
        <v>3101</v>
      </c>
      <c r="LHN22" s="384" t="s">
        <v>3102</v>
      </c>
      <c r="LHO22" s="370"/>
      <c r="LHP22" s="384" t="s">
        <v>2417</v>
      </c>
      <c r="LHQ22" s="384" t="s">
        <v>3101</v>
      </c>
      <c r="LHR22" s="384" t="s">
        <v>3102</v>
      </c>
      <c r="LHS22" s="370"/>
      <c r="LHT22" s="384" t="s">
        <v>2417</v>
      </c>
      <c r="LHU22" s="384" t="s">
        <v>3101</v>
      </c>
      <c r="LHV22" s="384" t="s">
        <v>3102</v>
      </c>
      <c r="LHW22" s="370"/>
      <c r="LHX22" s="384" t="s">
        <v>2417</v>
      </c>
      <c r="LHY22" s="384" t="s">
        <v>3101</v>
      </c>
      <c r="LHZ22" s="384" t="s">
        <v>3102</v>
      </c>
      <c r="LIA22" s="370"/>
      <c r="LIB22" s="384" t="s">
        <v>2417</v>
      </c>
      <c r="LIC22" s="384" t="s">
        <v>3101</v>
      </c>
      <c r="LID22" s="384" t="s">
        <v>3102</v>
      </c>
      <c r="LIE22" s="370"/>
      <c r="LIF22" s="384" t="s">
        <v>2417</v>
      </c>
      <c r="LIG22" s="384" t="s">
        <v>3101</v>
      </c>
      <c r="LIH22" s="384" t="s">
        <v>3102</v>
      </c>
      <c r="LII22" s="370"/>
      <c r="LIJ22" s="384" t="s">
        <v>2417</v>
      </c>
      <c r="LIK22" s="384" t="s">
        <v>3101</v>
      </c>
      <c r="LIL22" s="384" t="s">
        <v>3102</v>
      </c>
      <c r="LIM22" s="370"/>
      <c r="LIN22" s="384" t="s">
        <v>2417</v>
      </c>
      <c r="LIO22" s="384" t="s">
        <v>3101</v>
      </c>
      <c r="LIP22" s="384" t="s">
        <v>3102</v>
      </c>
      <c r="LIQ22" s="370"/>
      <c r="LIR22" s="384" t="s">
        <v>2417</v>
      </c>
      <c r="LIS22" s="384" t="s">
        <v>3101</v>
      </c>
      <c r="LIT22" s="384" t="s">
        <v>3102</v>
      </c>
      <c r="LIU22" s="370"/>
      <c r="LIV22" s="384" t="s">
        <v>2417</v>
      </c>
      <c r="LIW22" s="384" t="s">
        <v>3101</v>
      </c>
      <c r="LIX22" s="384" t="s">
        <v>3102</v>
      </c>
      <c r="LIY22" s="370"/>
      <c r="LIZ22" s="384" t="s">
        <v>2417</v>
      </c>
      <c r="LJA22" s="384" t="s">
        <v>3101</v>
      </c>
      <c r="LJB22" s="384" t="s">
        <v>3102</v>
      </c>
      <c r="LJC22" s="370"/>
      <c r="LJD22" s="384" t="s">
        <v>2417</v>
      </c>
      <c r="LJE22" s="384" t="s">
        <v>3101</v>
      </c>
      <c r="LJF22" s="384" t="s">
        <v>3102</v>
      </c>
      <c r="LJG22" s="370"/>
      <c r="LJH22" s="384" t="s">
        <v>2417</v>
      </c>
      <c r="LJI22" s="384" t="s">
        <v>3101</v>
      </c>
      <c r="LJJ22" s="384" t="s">
        <v>3102</v>
      </c>
      <c r="LJK22" s="370"/>
      <c r="LJL22" s="384" t="s">
        <v>2417</v>
      </c>
      <c r="LJM22" s="384" t="s">
        <v>3101</v>
      </c>
      <c r="LJN22" s="384" t="s">
        <v>3102</v>
      </c>
      <c r="LJO22" s="370"/>
      <c r="LJP22" s="384" t="s">
        <v>2417</v>
      </c>
      <c r="LJQ22" s="384" t="s">
        <v>3101</v>
      </c>
      <c r="LJR22" s="384" t="s">
        <v>3102</v>
      </c>
      <c r="LJS22" s="370"/>
      <c r="LJT22" s="384" t="s">
        <v>2417</v>
      </c>
      <c r="LJU22" s="384" t="s">
        <v>3101</v>
      </c>
      <c r="LJV22" s="384" t="s">
        <v>3102</v>
      </c>
      <c r="LJW22" s="370"/>
      <c r="LJX22" s="384" t="s">
        <v>2417</v>
      </c>
      <c r="LJY22" s="384" t="s">
        <v>3101</v>
      </c>
      <c r="LJZ22" s="384" t="s">
        <v>3102</v>
      </c>
      <c r="LKA22" s="370"/>
      <c r="LKB22" s="384" t="s">
        <v>2417</v>
      </c>
      <c r="LKC22" s="384" t="s">
        <v>3101</v>
      </c>
      <c r="LKD22" s="384" t="s">
        <v>3102</v>
      </c>
      <c r="LKE22" s="370"/>
      <c r="LKF22" s="384" t="s">
        <v>2417</v>
      </c>
      <c r="LKG22" s="384" t="s">
        <v>3101</v>
      </c>
      <c r="LKH22" s="384" t="s">
        <v>3102</v>
      </c>
      <c r="LKI22" s="370"/>
      <c r="LKJ22" s="384" t="s">
        <v>2417</v>
      </c>
      <c r="LKK22" s="384" t="s">
        <v>3101</v>
      </c>
      <c r="LKL22" s="384" t="s">
        <v>3102</v>
      </c>
      <c r="LKM22" s="370"/>
      <c r="LKN22" s="384" t="s">
        <v>2417</v>
      </c>
      <c r="LKO22" s="384" t="s">
        <v>3101</v>
      </c>
      <c r="LKP22" s="384" t="s">
        <v>3102</v>
      </c>
      <c r="LKQ22" s="370"/>
      <c r="LKR22" s="384" t="s">
        <v>2417</v>
      </c>
      <c r="LKS22" s="384" t="s">
        <v>3101</v>
      </c>
      <c r="LKT22" s="384" t="s">
        <v>3102</v>
      </c>
      <c r="LKU22" s="370"/>
      <c r="LKV22" s="384" t="s">
        <v>2417</v>
      </c>
      <c r="LKW22" s="384" t="s">
        <v>3101</v>
      </c>
      <c r="LKX22" s="384" t="s">
        <v>3102</v>
      </c>
      <c r="LKY22" s="370"/>
      <c r="LKZ22" s="384" t="s">
        <v>2417</v>
      </c>
      <c r="LLA22" s="384" t="s">
        <v>3101</v>
      </c>
      <c r="LLB22" s="384" t="s">
        <v>3102</v>
      </c>
      <c r="LLC22" s="370"/>
      <c r="LLD22" s="384" t="s">
        <v>2417</v>
      </c>
      <c r="LLE22" s="384" t="s">
        <v>3101</v>
      </c>
      <c r="LLF22" s="384" t="s">
        <v>3102</v>
      </c>
      <c r="LLG22" s="370"/>
      <c r="LLH22" s="384" t="s">
        <v>2417</v>
      </c>
      <c r="LLI22" s="384" t="s">
        <v>3101</v>
      </c>
      <c r="LLJ22" s="384" t="s">
        <v>3102</v>
      </c>
      <c r="LLK22" s="370"/>
      <c r="LLL22" s="384" t="s">
        <v>2417</v>
      </c>
      <c r="LLM22" s="384" t="s">
        <v>3101</v>
      </c>
      <c r="LLN22" s="384" t="s">
        <v>3102</v>
      </c>
      <c r="LLO22" s="370"/>
      <c r="LLP22" s="384" t="s">
        <v>2417</v>
      </c>
      <c r="LLQ22" s="384" t="s">
        <v>3101</v>
      </c>
      <c r="LLR22" s="384" t="s">
        <v>3102</v>
      </c>
      <c r="LLS22" s="370"/>
      <c r="LLT22" s="384" t="s">
        <v>2417</v>
      </c>
      <c r="LLU22" s="384" t="s">
        <v>3101</v>
      </c>
      <c r="LLV22" s="384" t="s">
        <v>3102</v>
      </c>
      <c r="LLW22" s="370"/>
      <c r="LLX22" s="384" t="s">
        <v>2417</v>
      </c>
      <c r="LLY22" s="384" t="s">
        <v>3101</v>
      </c>
      <c r="LLZ22" s="384" t="s">
        <v>3102</v>
      </c>
      <c r="LMA22" s="370"/>
      <c r="LMB22" s="384" t="s">
        <v>2417</v>
      </c>
      <c r="LMC22" s="384" t="s">
        <v>3101</v>
      </c>
      <c r="LMD22" s="384" t="s">
        <v>3102</v>
      </c>
      <c r="LME22" s="370"/>
      <c r="LMF22" s="384" t="s">
        <v>2417</v>
      </c>
      <c r="LMG22" s="384" t="s">
        <v>3101</v>
      </c>
      <c r="LMH22" s="384" t="s">
        <v>3102</v>
      </c>
      <c r="LMI22" s="370"/>
      <c r="LMJ22" s="384" t="s">
        <v>2417</v>
      </c>
      <c r="LMK22" s="384" t="s">
        <v>3101</v>
      </c>
      <c r="LML22" s="384" t="s">
        <v>3102</v>
      </c>
      <c r="LMM22" s="370"/>
      <c r="LMN22" s="384" t="s">
        <v>2417</v>
      </c>
      <c r="LMO22" s="384" t="s">
        <v>3101</v>
      </c>
      <c r="LMP22" s="384" t="s">
        <v>3102</v>
      </c>
      <c r="LMQ22" s="370"/>
      <c r="LMR22" s="384" t="s">
        <v>2417</v>
      </c>
      <c r="LMS22" s="384" t="s">
        <v>3101</v>
      </c>
      <c r="LMT22" s="384" t="s">
        <v>3102</v>
      </c>
      <c r="LMU22" s="370"/>
      <c r="LMV22" s="384" t="s">
        <v>2417</v>
      </c>
      <c r="LMW22" s="384" t="s">
        <v>3101</v>
      </c>
      <c r="LMX22" s="384" t="s">
        <v>3102</v>
      </c>
      <c r="LMY22" s="370"/>
      <c r="LMZ22" s="384" t="s">
        <v>2417</v>
      </c>
      <c r="LNA22" s="384" t="s">
        <v>3101</v>
      </c>
      <c r="LNB22" s="384" t="s">
        <v>3102</v>
      </c>
      <c r="LNC22" s="370"/>
      <c r="LND22" s="384" t="s">
        <v>2417</v>
      </c>
      <c r="LNE22" s="384" t="s">
        <v>3101</v>
      </c>
      <c r="LNF22" s="384" t="s">
        <v>3102</v>
      </c>
      <c r="LNG22" s="370"/>
      <c r="LNH22" s="384" t="s">
        <v>2417</v>
      </c>
      <c r="LNI22" s="384" t="s">
        <v>3101</v>
      </c>
      <c r="LNJ22" s="384" t="s">
        <v>3102</v>
      </c>
      <c r="LNK22" s="370"/>
      <c r="LNL22" s="384" t="s">
        <v>2417</v>
      </c>
      <c r="LNM22" s="384" t="s">
        <v>3101</v>
      </c>
      <c r="LNN22" s="384" t="s">
        <v>3102</v>
      </c>
      <c r="LNO22" s="370"/>
      <c r="LNP22" s="384" t="s">
        <v>2417</v>
      </c>
      <c r="LNQ22" s="384" t="s">
        <v>3101</v>
      </c>
      <c r="LNR22" s="384" t="s">
        <v>3102</v>
      </c>
      <c r="LNS22" s="370"/>
      <c r="LNT22" s="384" t="s">
        <v>2417</v>
      </c>
      <c r="LNU22" s="384" t="s">
        <v>3101</v>
      </c>
      <c r="LNV22" s="384" t="s">
        <v>3102</v>
      </c>
      <c r="LNW22" s="370"/>
      <c r="LNX22" s="384" t="s">
        <v>2417</v>
      </c>
      <c r="LNY22" s="384" t="s">
        <v>3101</v>
      </c>
      <c r="LNZ22" s="384" t="s">
        <v>3102</v>
      </c>
      <c r="LOA22" s="370"/>
      <c r="LOB22" s="384" t="s">
        <v>2417</v>
      </c>
      <c r="LOC22" s="384" t="s">
        <v>3101</v>
      </c>
      <c r="LOD22" s="384" t="s">
        <v>3102</v>
      </c>
      <c r="LOE22" s="370"/>
      <c r="LOF22" s="384" t="s">
        <v>2417</v>
      </c>
      <c r="LOG22" s="384" t="s">
        <v>3101</v>
      </c>
      <c r="LOH22" s="384" t="s">
        <v>3102</v>
      </c>
      <c r="LOI22" s="370"/>
      <c r="LOJ22" s="384" t="s">
        <v>2417</v>
      </c>
      <c r="LOK22" s="384" t="s">
        <v>3101</v>
      </c>
      <c r="LOL22" s="384" t="s">
        <v>3102</v>
      </c>
      <c r="LOM22" s="370"/>
      <c r="LON22" s="384" t="s">
        <v>2417</v>
      </c>
      <c r="LOO22" s="384" t="s">
        <v>3101</v>
      </c>
      <c r="LOP22" s="384" t="s">
        <v>3102</v>
      </c>
      <c r="LOQ22" s="370"/>
      <c r="LOR22" s="384" t="s">
        <v>2417</v>
      </c>
      <c r="LOS22" s="384" t="s">
        <v>3101</v>
      </c>
      <c r="LOT22" s="384" t="s">
        <v>3102</v>
      </c>
      <c r="LOU22" s="370"/>
      <c r="LOV22" s="384" t="s">
        <v>2417</v>
      </c>
      <c r="LOW22" s="384" t="s">
        <v>3101</v>
      </c>
      <c r="LOX22" s="384" t="s">
        <v>3102</v>
      </c>
      <c r="LOY22" s="370"/>
      <c r="LOZ22" s="384" t="s">
        <v>2417</v>
      </c>
      <c r="LPA22" s="384" t="s">
        <v>3101</v>
      </c>
      <c r="LPB22" s="384" t="s">
        <v>3102</v>
      </c>
      <c r="LPC22" s="370"/>
      <c r="LPD22" s="384" t="s">
        <v>2417</v>
      </c>
      <c r="LPE22" s="384" t="s">
        <v>3101</v>
      </c>
      <c r="LPF22" s="384" t="s">
        <v>3102</v>
      </c>
      <c r="LPG22" s="370"/>
      <c r="LPH22" s="384" t="s">
        <v>2417</v>
      </c>
      <c r="LPI22" s="384" t="s">
        <v>3101</v>
      </c>
      <c r="LPJ22" s="384" t="s">
        <v>3102</v>
      </c>
      <c r="LPK22" s="370"/>
      <c r="LPL22" s="384" t="s">
        <v>2417</v>
      </c>
      <c r="LPM22" s="384" t="s">
        <v>3101</v>
      </c>
      <c r="LPN22" s="384" t="s">
        <v>3102</v>
      </c>
      <c r="LPO22" s="370"/>
      <c r="LPP22" s="384" t="s">
        <v>2417</v>
      </c>
      <c r="LPQ22" s="384" t="s">
        <v>3101</v>
      </c>
      <c r="LPR22" s="384" t="s">
        <v>3102</v>
      </c>
      <c r="LPS22" s="370"/>
      <c r="LPT22" s="384" t="s">
        <v>2417</v>
      </c>
      <c r="LPU22" s="384" t="s">
        <v>3101</v>
      </c>
      <c r="LPV22" s="384" t="s">
        <v>3102</v>
      </c>
      <c r="LPW22" s="370"/>
      <c r="LPX22" s="384" t="s">
        <v>2417</v>
      </c>
      <c r="LPY22" s="384" t="s">
        <v>3101</v>
      </c>
      <c r="LPZ22" s="384" t="s">
        <v>3102</v>
      </c>
      <c r="LQA22" s="370"/>
      <c r="LQB22" s="384" t="s">
        <v>2417</v>
      </c>
      <c r="LQC22" s="384" t="s">
        <v>3101</v>
      </c>
      <c r="LQD22" s="384" t="s">
        <v>3102</v>
      </c>
      <c r="LQE22" s="370"/>
      <c r="LQF22" s="384" t="s">
        <v>2417</v>
      </c>
      <c r="LQG22" s="384" t="s">
        <v>3101</v>
      </c>
      <c r="LQH22" s="384" t="s">
        <v>3102</v>
      </c>
      <c r="LQI22" s="370"/>
      <c r="LQJ22" s="384" t="s">
        <v>2417</v>
      </c>
      <c r="LQK22" s="384" t="s">
        <v>3101</v>
      </c>
      <c r="LQL22" s="384" t="s">
        <v>3102</v>
      </c>
      <c r="LQM22" s="370"/>
      <c r="LQN22" s="384" t="s">
        <v>2417</v>
      </c>
      <c r="LQO22" s="384" t="s">
        <v>3101</v>
      </c>
      <c r="LQP22" s="384" t="s">
        <v>3102</v>
      </c>
      <c r="LQQ22" s="370"/>
      <c r="LQR22" s="384" t="s">
        <v>2417</v>
      </c>
      <c r="LQS22" s="384" t="s">
        <v>3101</v>
      </c>
      <c r="LQT22" s="384" t="s">
        <v>3102</v>
      </c>
      <c r="LQU22" s="370"/>
      <c r="LQV22" s="384" t="s">
        <v>2417</v>
      </c>
      <c r="LQW22" s="384" t="s">
        <v>3101</v>
      </c>
      <c r="LQX22" s="384" t="s">
        <v>3102</v>
      </c>
      <c r="LQY22" s="370"/>
      <c r="LQZ22" s="384" t="s">
        <v>2417</v>
      </c>
      <c r="LRA22" s="384" t="s">
        <v>3101</v>
      </c>
      <c r="LRB22" s="384" t="s">
        <v>3102</v>
      </c>
      <c r="LRC22" s="370"/>
      <c r="LRD22" s="384" t="s">
        <v>2417</v>
      </c>
      <c r="LRE22" s="384" t="s">
        <v>3101</v>
      </c>
      <c r="LRF22" s="384" t="s">
        <v>3102</v>
      </c>
      <c r="LRG22" s="370"/>
      <c r="LRH22" s="384" t="s">
        <v>2417</v>
      </c>
      <c r="LRI22" s="384" t="s">
        <v>3101</v>
      </c>
      <c r="LRJ22" s="384" t="s">
        <v>3102</v>
      </c>
      <c r="LRK22" s="370"/>
      <c r="LRL22" s="384" t="s">
        <v>2417</v>
      </c>
      <c r="LRM22" s="384" t="s">
        <v>3101</v>
      </c>
      <c r="LRN22" s="384" t="s">
        <v>3102</v>
      </c>
      <c r="LRO22" s="370"/>
      <c r="LRP22" s="384" t="s">
        <v>2417</v>
      </c>
      <c r="LRQ22" s="384" t="s">
        <v>3101</v>
      </c>
      <c r="LRR22" s="384" t="s">
        <v>3102</v>
      </c>
      <c r="LRS22" s="370"/>
      <c r="LRT22" s="384" t="s">
        <v>2417</v>
      </c>
      <c r="LRU22" s="384" t="s">
        <v>3101</v>
      </c>
      <c r="LRV22" s="384" t="s">
        <v>3102</v>
      </c>
      <c r="LRW22" s="370"/>
      <c r="LRX22" s="384" t="s">
        <v>2417</v>
      </c>
      <c r="LRY22" s="384" t="s">
        <v>3101</v>
      </c>
      <c r="LRZ22" s="384" t="s">
        <v>3102</v>
      </c>
      <c r="LSA22" s="370"/>
      <c r="LSB22" s="384" t="s">
        <v>2417</v>
      </c>
      <c r="LSC22" s="384" t="s">
        <v>3101</v>
      </c>
      <c r="LSD22" s="384" t="s">
        <v>3102</v>
      </c>
      <c r="LSE22" s="370"/>
      <c r="LSF22" s="384" t="s">
        <v>2417</v>
      </c>
      <c r="LSG22" s="384" t="s">
        <v>3101</v>
      </c>
      <c r="LSH22" s="384" t="s">
        <v>3102</v>
      </c>
      <c r="LSI22" s="370"/>
      <c r="LSJ22" s="384" t="s">
        <v>2417</v>
      </c>
      <c r="LSK22" s="384" t="s">
        <v>3101</v>
      </c>
      <c r="LSL22" s="384" t="s">
        <v>3102</v>
      </c>
      <c r="LSM22" s="370"/>
      <c r="LSN22" s="384" t="s">
        <v>2417</v>
      </c>
      <c r="LSO22" s="384" t="s">
        <v>3101</v>
      </c>
      <c r="LSP22" s="384" t="s">
        <v>3102</v>
      </c>
      <c r="LSQ22" s="370"/>
      <c r="LSR22" s="384" t="s">
        <v>2417</v>
      </c>
      <c r="LSS22" s="384" t="s">
        <v>3101</v>
      </c>
      <c r="LST22" s="384" t="s">
        <v>3102</v>
      </c>
      <c r="LSU22" s="370"/>
      <c r="LSV22" s="384" t="s">
        <v>2417</v>
      </c>
      <c r="LSW22" s="384" t="s">
        <v>3101</v>
      </c>
      <c r="LSX22" s="384" t="s">
        <v>3102</v>
      </c>
      <c r="LSY22" s="370"/>
      <c r="LSZ22" s="384" t="s">
        <v>2417</v>
      </c>
      <c r="LTA22" s="384" t="s">
        <v>3101</v>
      </c>
      <c r="LTB22" s="384" t="s">
        <v>3102</v>
      </c>
      <c r="LTC22" s="370"/>
      <c r="LTD22" s="384" t="s">
        <v>2417</v>
      </c>
      <c r="LTE22" s="384" t="s">
        <v>3101</v>
      </c>
      <c r="LTF22" s="384" t="s">
        <v>3102</v>
      </c>
      <c r="LTG22" s="370"/>
      <c r="LTH22" s="384" t="s">
        <v>2417</v>
      </c>
      <c r="LTI22" s="384" t="s">
        <v>3101</v>
      </c>
      <c r="LTJ22" s="384" t="s">
        <v>3102</v>
      </c>
      <c r="LTK22" s="370"/>
      <c r="LTL22" s="384" t="s">
        <v>2417</v>
      </c>
      <c r="LTM22" s="384" t="s">
        <v>3101</v>
      </c>
      <c r="LTN22" s="384" t="s">
        <v>3102</v>
      </c>
      <c r="LTO22" s="370"/>
      <c r="LTP22" s="384" t="s">
        <v>2417</v>
      </c>
      <c r="LTQ22" s="384" t="s">
        <v>3101</v>
      </c>
      <c r="LTR22" s="384" t="s">
        <v>3102</v>
      </c>
      <c r="LTS22" s="370"/>
      <c r="LTT22" s="384" t="s">
        <v>2417</v>
      </c>
      <c r="LTU22" s="384" t="s">
        <v>3101</v>
      </c>
      <c r="LTV22" s="384" t="s">
        <v>3102</v>
      </c>
      <c r="LTW22" s="370"/>
      <c r="LTX22" s="384" t="s">
        <v>2417</v>
      </c>
      <c r="LTY22" s="384" t="s">
        <v>3101</v>
      </c>
      <c r="LTZ22" s="384" t="s">
        <v>3102</v>
      </c>
      <c r="LUA22" s="370"/>
      <c r="LUB22" s="384" t="s">
        <v>2417</v>
      </c>
      <c r="LUC22" s="384" t="s">
        <v>3101</v>
      </c>
      <c r="LUD22" s="384" t="s">
        <v>3102</v>
      </c>
      <c r="LUE22" s="370"/>
      <c r="LUF22" s="384" t="s">
        <v>2417</v>
      </c>
      <c r="LUG22" s="384" t="s">
        <v>3101</v>
      </c>
      <c r="LUH22" s="384" t="s">
        <v>3102</v>
      </c>
      <c r="LUI22" s="370"/>
      <c r="LUJ22" s="384" t="s">
        <v>2417</v>
      </c>
      <c r="LUK22" s="384" t="s">
        <v>3101</v>
      </c>
      <c r="LUL22" s="384" t="s">
        <v>3102</v>
      </c>
      <c r="LUM22" s="370"/>
      <c r="LUN22" s="384" t="s">
        <v>2417</v>
      </c>
      <c r="LUO22" s="384" t="s">
        <v>3101</v>
      </c>
      <c r="LUP22" s="384" t="s">
        <v>3102</v>
      </c>
      <c r="LUQ22" s="370"/>
      <c r="LUR22" s="384" t="s">
        <v>2417</v>
      </c>
      <c r="LUS22" s="384" t="s">
        <v>3101</v>
      </c>
      <c r="LUT22" s="384" t="s">
        <v>3102</v>
      </c>
      <c r="LUU22" s="370"/>
      <c r="LUV22" s="384" t="s">
        <v>2417</v>
      </c>
      <c r="LUW22" s="384" t="s">
        <v>3101</v>
      </c>
      <c r="LUX22" s="384" t="s">
        <v>3102</v>
      </c>
      <c r="LUY22" s="370"/>
      <c r="LUZ22" s="384" t="s">
        <v>2417</v>
      </c>
      <c r="LVA22" s="384" t="s">
        <v>3101</v>
      </c>
      <c r="LVB22" s="384" t="s">
        <v>3102</v>
      </c>
      <c r="LVC22" s="370"/>
      <c r="LVD22" s="384" t="s">
        <v>2417</v>
      </c>
      <c r="LVE22" s="384" t="s">
        <v>3101</v>
      </c>
      <c r="LVF22" s="384" t="s">
        <v>3102</v>
      </c>
      <c r="LVG22" s="370"/>
      <c r="LVH22" s="384" t="s">
        <v>2417</v>
      </c>
      <c r="LVI22" s="384" t="s">
        <v>3101</v>
      </c>
      <c r="LVJ22" s="384" t="s">
        <v>3102</v>
      </c>
      <c r="LVK22" s="370"/>
      <c r="LVL22" s="384" t="s">
        <v>2417</v>
      </c>
      <c r="LVM22" s="384" t="s">
        <v>3101</v>
      </c>
      <c r="LVN22" s="384" t="s">
        <v>3102</v>
      </c>
      <c r="LVO22" s="370"/>
      <c r="LVP22" s="384" t="s">
        <v>2417</v>
      </c>
      <c r="LVQ22" s="384" t="s">
        <v>3101</v>
      </c>
      <c r="LVR22" s="384" t="s">
        <v>3102</v>
      </c>
      <c r="LVS22" s="370"/>
      <c r="LVT22" s="384" t="s">
        <v>2417</v>
      </c>
      <c r="LVU22" s="384" t="s">
        <v>3101</v>
      </c>
      <c r="LVV22" s="384" t="s">
        <v>3102</v>
      </c>
      <c r="LVW22" s="370"/>
      <c r="LVX22" s="384" t="s">
        <v>2417</v>
      </c>
      <c r="LVY22" s="384" t="s">
        <v>3101</v>
      </c>
      <c r="LVZ22" s="384" t="s">
        <v>3102</v>
      </c>
      <c r="LWA22" s="370"/>
      <c r="LWB22" s="384" t="s">
        <v>2417</v>
      </c>
      <c r="LWC22" s="384" t="s">
        <v>3101</v>
      </c>
      <c r="LWD22" s="384" t="s">
        <v>3102</v>
      </c>
      <c r="LWE22" s="370"/>
      <c r="LWF22" s="384" t="s">
        <v>2417</v>
      </c>
      <c r="LWG22" s="384" t="s">
        <v>3101</v>
      </c>
      <c r="LWH22" s="384" t="s">
        <v>3102</v>
      </c>
      <c r="LWI22" s="370"/>
      <c r="LWJ22" s="384" t="s">
        <v>2417</v>
      </c>
      <c r="LWK22" s="384" t="s">
        <v>3101</v>
      </c>
      <c r="LWL22" s="384" t="s">
        <v>3102</v>
      </c>
      <c r="LWM22" s="370"/>
      <c r="LWN22" s="384" t="s">
        <v>2417</v>
      </c>
      <c r="LWO22" s="384" t="s">
        <v>3101</v>
      </c>
      <c r="LWP22" s="384" t="s">
        <v>3102</v>
      </c>
      <c r="LWQ22" s="370"/>
      <c r="LWR22" s="384" t="s">
        <v>2417</v>
      </c>
      <c r="LWS22" s="384" t="s">
        <v>3101</v>
      </c>
      <c r="LWT22" s="384" t="s">
        <v>3102</v>
      </c>
      <c r="LWU22" s="370"/>
      <c r="LWV22" s="384" t="s">
        <v>2417</v>
      </c>
      <c r="LWW22" s="384" t="s">
        <v>3101</v>
      </c>
      <c r="LWX22" s="384" t="s">
        <v>3102</v>
      </c>
      <c r="LWY22" s="370"/>
      <c r="LWZ22" s="384" t="s">
        <v>2417</v>
      </c>
      <c r="LXA22" s="384" t="s">
        <v>3101</v>
      </c>
      <c r="LXB22" s="384" t="s">
        <v>3102</v>
      </c>
      <c r="LXC22" s="370"/>
      <c r="LXD22" s="384" t="s">
        <v>2417</v>
      </c>
      <c r="LXE22" s="384" t="s">
        <v>3101</v>
      </c>
      <c r="LXF22" s="384" t="s">
        <v>3102</v>
      </c>
      <c r="LXG22" s="370"/>
      <c r="LXH22" s="384" t="s">
        <v>2417</v>
      </c>
      <c r="LXI22" s="384" t="s">
        <v>3101</v>
      </c>
      <c r="LXJ22" s="384" t="s">
        <v>3102</v>
      </c>
      <c r="LXK22" s="370"/>
      <c r="LXL22" s="384" t="s">
        <v>2417</v>
      </c>
      <c r="LXM22" s="384" t="s">
        <v>3101</v>
      </c>
      <c r="LXN22" s="384" t="s">
        <v>3102</v>
      </c>
      <c r="LXO22" s="370"/>
      <c r="LXP22" s="384" t="s">
        <v>2417</v>
      </c>
      <c r="LXQ22" s="384" t="s">
        <v>3101</v>
      </c>
      <c r="LXR22" s="384" t="s">
        <v>3102</v>
      </c>
      <c r="LXS22" s="370"/>
      <c r="LXT22" s="384" t="s">
        <v>2417</v>
      </c>
      <c r="LXU22" s="384" t="s">
        <v>3101</v>
      </c>
      <c r="LXV22" s="384" t="s">
        <v>3102</v>
      </c>
      <c r="LXW22" s="370"/>
      <c r="LXX22" s="384" t="s">
        <v>2417</v>
      </c>
      <c r="LXY22" s="384" t="s">
        <v>3101</v>
      </c>
      <c r="LXZ22" s="384" t="s">
        <v>3102</v>
      </c>
      <c r="LYA22" s="370"/>
      <c r="LYB22" s="384" t="s">
        <v>2417</v>
      </c>
      <c r="LYC22" s="384" t="s">
        <v>3101</v>
      </c>
      <c r="LYD22" s="384" t="s">
        <v>3102</v>
      </c>
      <c r="LYE22" s="370"/>
      <c r="LYF22" s="384" t="s">
        <v>2417</v>
      </c>
      <c r="LYG22" s="384" t="s">
        <v>3101</v>
      </c>
      <c r="LYH22" s="384" t="s">
        <v>3102</v>
      </c>
      <c r="LYI22" s="370"/>
      <c r="LYJ22" s="384" t="s">
        <v>2417</v>
      </c>
      <c r="LYK22" s="384" t="s">
        <v>3101</v>
      </c>
      <c r="LYL22" s="384" t="s">
        <v>3102</v>
      </c>
      <c r="LYM22" s="370"/>
      <c r="LYN22" s="384" t="s">
        <v>2417</v>
      </c>
      <c r="LYO22" s="384" t="s">
        <v>3101</v>
      </c>
      <c r="LYP22" s="384" t="s">
        <v>3102</v>
      </c>
      <c r="LYQ22" s="370"/>
      <c r="LYR22" s="384" t="s">
        <v>2417</v>
      </c>
      <c r="LYS22" s="384" t="s">
        <v>3101</v>
      </c>
      <c r="LYT22" s="384" t="s">
        <v>3102</v>
      </c>
      <c r="LYU22" s="370"/>
      <c r="LYV22" s="384" t="s">
        <v>2417</v>
      </c>
      <c r="LYW22" s="384" t="s">
        <v>3101</v>
      </c>
      <c r="LYX22" s="384" t="s">
        <v>3102</v>
      </c>
      <c r="LYY22" s="370"/>
      <c r="LYZ22" s="384" t="s">
        <v>2417</v>
      </c>
      <c r="LZA22" s="384" t="s">
        <v>3101</v>
      </c>
      <c r="LZB22" s="384" t="s">
        <v>3102</v>
      </c>
      <c r="LZC22" s="370"/>
      <c r="LZD22" s="384" t="s">
        <v>2417</v>
      </c>
      <c r="LZE22" s="384" t="s">
        <v>3101</v>
      </c>
      <c r="LZF22" s="384" t="s">
        <v>3102</v>
      </c>
      <c r="LZG22" s="370"/>
      <c r="LZH22" s="384" t="s">
        <v>2417</v>
      </c>
      <c r="LZI22" s="384" t="s">
        <v>3101</v>
      </c>
      <c r="LZJ22" s="384" t="s">
        <v>3102</v>
      </c>
      <c r="LZK22" s="370"/>
      <c r="LZL22" s="384" t="s">
        <v>2417</v>
      </c>
      <c r="LZM22" s="384" t="s">
        <v>3101</v>
      </c>
      <c r="LZN22" s="384" t="s">
        <v>3102</v>
      </c>
      <c r="LZO22" s="370"/>
      <c r="LZP22" s="384" t="s">
        <v>2417</v>
      </c>
      <c r="LZQ22" s="384" t="s">
        <v>3101</v>
      </c>
      <c r="LZR22" s="384" t="s">
        <v>3102</v>
      </c>
      <c r="LZS22" s="370"/>
      <c r="LZT22" s="384" t="s">
        <v>2417</v>
      </c>
      <c r="LZU22" s="384" t="s">
        <v>3101</v>
      </c>
      <c r="LZV22" s="384" t="s">
        <v>3102</v>
      </c>
      <c r="LZW22" s="370"/>
      <c r="LZX22" s="384" t="s">
        <v>2417</v>
      </c>
      <c r="LZY22" s="384" t="s">
        <v>3101</v>
      </c>
      <c r="LZZ22" s="384" t="s">
        <v>3102</v>
      </c>
      <c r="MAA22" s="370"/>
      <c r="MAB22" s="384" t="s">
        <v>2417</v>
      </c>
      <c r="MAC22" s="384" t="s">
        <v>3101</v>
      </c>
      <c r="MAD22" s="384" t="s">
        <v>3102</v>
      </c>
      <c r="MAE22" s="370"/>
      <c r="MAF22" s="384" t="s">
        <v>2417</v>
      </c>
      <c r="MAG22" s="384" t="s">
        <v>3101</v>
      </c>
      <c r="MAH22" s="384" t="s">
        <v>3102</v>
      </c>
      <c r="MAI22" s="370"/>
      <c r="MAJ22" s="384" t="s">
        <v>2417</v>
      </c>
      <c r="MAK22" s="384" t="s">
        <v>3101</v>
      </c>
      <c r="MAL22" s="384" t="s">
        <v>3102</v>
      </c>
      <c r="MAM22" s="370"/>
      <c r="MAN22" s="384" t="s">
        <v>2417</v>
      </c>
      <c r="MAO22" s="384" t="s">
        <v>3101</v>
      </c>
      <c r="MAP22" s="384" t="s">
        <v>3102</v>
      </c>
      <c r="MAQ22" s="370"/>
      <c r="MAR22" s="384" t="s">
        <v>2417</v>
      </c>
      <c r="MAS22" s="384" t="s">
        <v>3101</v>
      </c>
      <c r="MAT22" s="384" t="s">
        <v>3102</v>
      </c>
      <c r="MAU22" s="370"/>
      <c r="MAV22" s="384" t="s">
        <v>2417</v>
      </c>
      <c r="MAW22" s="384" t="s">
        <v>3101</v>
      </c>
      <c r="MAX22" s="384" t="s">
        <v>3102</v>
      </c>
      <c r="MAY22" s="370"/>
      <c r="MAZ22" s="384" t="s">
        <v>2417</v>
      </c>
      <c r="MBA22" s="384" t="s">
        <v>3101</v>
      </c>
      <c r="MBB22" s="384" t="s">
        <v>3102</v>
      </c>
      <c r="MBC22" s="370"/>
      <c r="MBD22" s="384" t="s">
        <v>2417</v>
      </c>
      <c r="MBE22" s="384" t="s">
        <v>3101</v>
      </c>
      <c r="MBF22" s="384" t="s">
        <v>3102</v>
      </c>
      <c r="MBG22" s="370"/>
      <c r="MBH22" s="384" t="s">
        <v>2417</v>
      </c>
      <c r="MBI22" s="384" t="s">
        <v>3101</v>
      </c>
      <c r="MBJ22" s="384" t="s">
        <v>3102</v>
      </c>
      <c r="MBK22" s="370"/>
      <c r="MBL22" s="384" t="s">
        <v>2417</v>
      </c>
      <c r="MBM22" s="384" t="s">
        <v>3101</v>
      </c>
      <c r="MBN22" s="384" t="s">
        <v>3102</v>
      </c>
      <c r="MBO22" s="370"/>
      <c r="MBP22" s="384" t="s">
        <v>2417</v>
      </c>
      <c r="MBQ22" s="384" t="s">
        <v>3101</v>
      </c>
      <c r="MBR22" s="384" t="s">
        <v>3102</v>
      </c>
      <c r="MBS22" s="370"/>
      <c r="MBT22" s="384" t="s">
        <v>2417</v>
      </c>
      <c r="MBU22" s="384" t="s">
        <v>3101</v>
      </c>
      <c r="MBV22" s="384" t="s">
        <v>3102</v>
      </c>
      <c r="MBW22" s="370"/>
      <c r="MBX22" s="384" t="s">
        <v>2417</v>
      </c>
      <c r="MBY22" s="384" t="s">
        <v>3101</v>
      </c>
      <c r="MBZ22" s="384" t="s">
        <v>3102</v>
      </c>
      <c r="MCA22" s="370"/>
      <c r="MCB22" s="384" t="s">
        <v>2417</v>
      </c>
      <c r="MCC22" s="384" t="s">
        <v>3101</v>
      </c>
      <c r="MCD22" s="384" t="s">
        <v>3102</v>
      </c>
      <c r="MCE22" s="370"/>
      <c r="MCF22" s="384" t="s">
        <v>2417</v>
      </c>
      <c r="MCG22" s="384" t="s">
        <v>3101</v>
      </c>
      <c r="MCH22" s="384" t="s">
        <v>3102</v>
      </c>
      <c r="MCI22" s="370"/>
      <c r="MCJ22" s="384" t="s">
        <v>2417</v>
      </c>
      <c r="MCK22" s="384" t="s">
        <v>3101</v>
      </c>
      <c r="MCL22" s="384" t="s">
        <v>3102</v>
      </c>
      <c r="MCM22" s="370"/>
      <c r="MCN22" s="384" t="s">
        <v>2417</v>
      </c>
      <c r="MCO22" s="384" t="s">
        <v>3101</v>
      </c>
      <c r="MCP22" s="384" t="s">
        <v>3102</v>
      </c>
      <c r="MCQ22" s="370"/>
      <c r="MCR22" s="384" t="s">
        <v>2417</v>
      </c>
      <c r="MCS22" s="384" t="s">
        <v>3101</v>
      </c>
      <c r="MCT22" s="384" t="s">
        <v>3102</v>
      </c>
      <c r="MCU22" s="370"/>
      <c r="MCV22" s="384" t="s">
        <v>2417</v>
      </c>
      <c r="MCW22" s="384" t="s">
        <v>3101</v>
      </c>
      <c r="MCX22" s="384" t="s">
        <v>3102</v>
      </c>
      <c r="MCY22" s="370"/>
      <c r="MCZ22" s="384" t="s">
        <v>2417</v>
      </c>
      <c r="MDA22" s="384" t="s">
        <v>3101</v>
      </c>
      <c r="MDB22" s="384" t="s">
        <v>3102</v>
      </c>
      <c r="MDC22" s="370"/>
      <c r="MDD22" s="384" t="s">
        <v>2417</v>
      </c>
      <c r="MDE22" s="384" t="s">
        <v>3101</v>
      </c>
      <c r="MDF22" s="384" t="s">
        <v>3102</v>
      </c>
      <c r="MDG22" s="370"/>
      <c r="MDH22" s="384" t="s">
        <v>2417</v>
      </c>
      <c r="MDI22" s="384" t="s">
        <v>3101</v>
      </c>
      <c r="MDJ22" s="384" t="s">
        <v>3102</v>
      </c>
      <c r="MDK22" s="370"/>
      <c r="MDL22" s="384" t="s">
        <v>2417</v>
      </c>
      <c r="MDM22" s="384" t="s">
        <v>3101</v>
      </c>
      <c r="MDN22" s="384" t="s">
        <v>3102</v>
      </c>
      <c r="MDO22" s="370"/>
      <c r="MDP22" s="384" t="s">
        <v>2417</v>
      </c>
      <c r="MDQ22" s="384" t="s">
        <v>3101</v>
      </c>
      <c r="MDR22" s="384" t="s">
        <v>3102</v>
      </c>
      <c r="MDS22" s="370"/>
      <c r="MDT22" s="384" t="s">
        <v>2417</v>
      </c>
      <c r="MDU22" s="384" t="s">
        <v>3101</v>
      </c>
      <c r="MDV22" s="384" t="s">
        <v>3102</v>
      </c>
      <c r="MDW22" s="370"/>
      <c r="MDX22" s="384" t="s">
        <v>2417</v>
      </c>
      <c r="MDY22" s="384" t="s">
        <v>3101</v>
      </c>
      <c r="MDZ22" s="384" t="s">
        <v>3102</v>
      </c>
      <c r="MEA22" s="370"/>
      <c r="MEB22" s="384" t="s">
        <v>2417</v>
      </c>
      <c r="MEC22" s="384" t="s">
        <v>3101</v>
      </c>
      <c r="MED22" s="384" t="s">
        <v>3102</v>
      </c>
      <c r="MEE22" s="370"/>
      <c r="MEF22" s="384" t="s">
        <v>2417</v>
      </c>
      <c r="MEG22" s="384" t="s">
        <v>3101</v>
      </c>
      <c r="MEH22" s="384" t="s">
        <v>3102</v>
      </c>
      <c r="MEI22" s="370"/>
      <c r="MEJ22" s="384" t="s">
        <v>2417</v>
      </c>
      <c r="MEK22" s="384" t="s">
        <v>3101</v>
      </c>
      <c r="MEL22" s="384" t="s">
        <v>3102</v>
      </c>
      <c r="MEM22" s="370"/>
      <c r="MEN22" s="384" t="s">
        <v>2417</v>
      </c>
      <c r="MEO22" s="384" t="s">
        <v>3101</v>
      </c>
      <c r="MEP22" s="384" t="s">
        <v>3102</v>
      </c>
      <c r="MEQ22" s="370"/>
      <c r="MER22" s="384" t="s">
        <v>2417</v>
      </c>
      <c r="MES22" s="384" t="s">
        <v>3101</v>
      </c>
      <c r="MET22" s="384" t="s">
        <v>3102</v>
      </c>
      <c r="MEU22" s="370"/>
      <c r="MEV22" s="384" t="s">
        <v>2417</v>
      </c>
      <c r="MEW22" s="384" t="s">
        <v>3101</v>
      </c>
      <c r="MEX22" s="384" t="s">
        <v>3102</v>
      </c>
      <c r="MEY22" s="370"/>
      <c r="MEZ22" s="384" t="s">
        <v>2417</v>
      </c>
      <c r="MFA22" s="384" t="s">
        <v>3101</v>
      </c>
      <c r="MFB22" s="384" t="s">
        <v>3102</v>
      </c>
      <c r="MFC22" s="370"/>
      <c r="MFD22" s="384" t="s">
        <v>2417</v>
      </c>
      <c r="MFE22" s="384" t="s">
        <v>3101</v>
      </c>
      <c r="MFF22" s="384" t="s">
        <v>3102</v>
      </c>
      <c r="MFG22" s="370"/>
      <c r="MFH22" s="384" t="s">
        <v>2417</v>
      </c>
      <c r="MFI22" s="384" t="s">
        <v>3101</v>
      </c>
      <c r="MFJ22" s="384" t="s">
        <v>3102</v>
      </c>
      <c r="MFK22" s="370"/>
      <c r="MFL22" s="384" t="s">
        <v>2417</v>
      </c>
      <c r="MFM22" s="384" t="s">
        <v>3101</v>
      </c>
      <c r="MFN22" s="384" t="s">
        <v>3102</v>
      </c>
      <c r="MFO22" s="370"/>
      <c r="MFP22" s="384" t="s">
        <v>2417</v>
      </c>
      <c r="MFQ22" s="384" t="s">
        <v>3101</v>
      </c>
      <c r="MFR22" s="384" t="s">
        <v>3102</v>
      </c>
      <c r="MFS22" s="370"/>
      <c r="MFT22" s="384" t="s">
        <v>2417</v>
      </c>
      <c r="MFU22" s="384" t="s">
        <v>3101</v>
      </c>
      <c r="MFV22" s="384" t="s">
        <v>3102</v>
      </c>
      <c r="MFW22" s="370"/>
      <c r="MFX22" s="384" t="s">
        <v>2417</v>
      </c>
      <c r="MFY22" s="384" t="s">
        <v>3101</v>
      </c>
      <c r="MFZ22" s="384" t="s">
        <v>3102</v>
      </c>
      <c r="MGA22" s="370"/>
      <c r="MGB22" s="384" t="s">
        <v>2417</v>
      </c>
      <c r="MGC22" s="384" t="s">
        <v>3101</v>
      </c>
      <c r="MGD22" s="384" t="s">
        <v>3102</v>
      </c>
      <c r="MGE22" s="370"/>
      <c r="MGF22" s="384" t="s">
        <v>2417</v>
      </c>
      <c r="MGG22" s="384" t="s">
        <v>3101</v>
      </c>
      <c r="MGH22" s="384" t="s">
        <v>3102</v>
      </c>
      <c r="MGI22" s="370"/>
      <c r="MGJ22" s="384" t="s">
        <v>2417</v>
      </c>
      <c r="MGK22" s="384" t="s">
        <v>3101</v>
      </c>
      <c r="MGL22" s="384" t="s">
        <v>3102</v>
      </c>
      <c r="MGM22" s="370"/>
      <c r="MGN22" s="384" t="s">
        <v>2417</v>
      </c>
      <c r="MGO22" s="384" t="s">
        <v>3101</v>
      </c>
      <c r="MGP22" s="384" t="s">
        <v>3102</v>
      </c>
      <c r="MGQ22" s="370"/>
      <c r="MGR22" s="384" t="s">
        <v>2417</v>
      </c>
      <c r="MGS22" s="384" t="s">
        <v>3101</v>
      </c>
      <c r="MGT22" s="384" t="s">
        <v>3102</v>
      </c>
      <c r="MGU22" s="370"/>
      <c r="MGV22" s="384" t="s">
        <v>2417</v>
      </c>
      <c r="MGW22" s="384" t="s">
        <v>3101</v>
      </c>
      <c r="MGX22" s="384" t="s">
        <v>3102</v>
      </c>
      <c r="MGY22" s="370"/>
      <c r="MGZ22" s="384" t="s">
        <v>2417</v>
      </c>
      <c r="MHA22" s="384" t="s">
        <v>3101</v>
      </c>
      <c r="MHB22" s="384" t="s">
        <v>3102</v>
      </c>
      <c r="MHC22" s="370"/>
      <c r="MHD22" s="384" t="s">
        <v>2417</v>
      </c>
      <c r="MHE22" s="384" t="s">
        <v>3101</v>
      </c>
      <c r="MHF22" s="384" t="s">
        <v>3102</v>
      </c>
      <c r="MHG22" s="370"/>
      <c r="MHH22" s="384" t="s">
        <v>2417</v>
      </c>
      <c r="MHI22" s="384" t="s">
        <v>3101</v>
      </c>
      <c r="MHJ22" s="384" t="s">
        <v>3102</v>
      </c>
      <c r="MHK22" s="370"/>
      <c r="MHL22" s="384" t="s">
        <v>2417</v>
      </c>
      <c r="MHM22" s="384" t="s">
        <v>3101</v>
      </c>
      <c r="MHN22" s="384" t="s">
        <v>3102</v>
      </c>
      <c r="MHO22" s="370"/>
      <c r="MHP22" s="384" t="s">
        <v>2417</v>
      </c>
      <c r="MHQ22" s="384" t="s">
        <v>3101</v>
      </c>
      <c r="MHR22" s="384" t="s">
        <v>3102</v>
      </c>
      <c r="MHS22" s="370"/>
      <c r="MHT22" s="384" t="s">
        <v>2417</v>
      </c>
      <c r="MHU22" s="384" t="s">
        <v>3101</v>
      </c>
      <c r="MHV22" s="384" t="s">
        <v>3102</v>
      </c>
      <c r="MHW22" s="370"/>
      <c r="MHX22" s="384" t="s">
        <v>2417</v>
      </c>
      <c r="MHY22" s="384" t="s">
        <v>3101</v>
      </c>
      <c r="MHZ22" s="384" t="s">
        <v>3102</v>
      </c>
      <c r="MIA22" s="370"/>
      <c r="MIB22" s="384" t="s">
        <v>2417</v>
      </c>
      <c r="MIC22" s="384" t="s">
        <v>3101</v>
      </c>
      <c r="MID22" s="384" t="s">
        <v>3102</v>
      </c>
      <c r="MIE22" s="370"/>
      <c r="MIF22" s="384" t="s">
        <v>2417</v>
      </c>
      <c r="MIG22" s="384" t="s">
        <v>3101</v>
      </c>
      <c r="MIH22" s="384" t="s">
        <v>3102</v>
      </c>
      <c r="MII22" s="370"/>
      <c r="MIJ22" s="384" t="s">
        <v>2417</v>
      </c>
      <c r="MIK22" s="384" t="s">
        <v>3101</v>
      </c>
      <c r="MIL22" s="384" t="s">
        <v>3102</v>
      </c>
      <c r="MIM22" s="370"/>
      <c r="MIN22" s="384" t="s">
        <v>2417</v>
      </c>
      <c r="MIO22" s="384" t="s">
        <v>3101</v>
      </c>
      <c r="MIP22" s="384" t="s">
        <v>3102</v>
      </c>
      <c r="MIQ22" s="370"/>
      <c r="MIR22" s="384" t="s">
        <v>2417</v>
      </c>
      <c r="MIS22" s="384" t="s">
        <v>3101</v>
      </c>
      <c r="MIT22" s="384" t="s">
        <v>3102</v>
      </c>
      <c r="MIU22" s="370"/>
      <c r="MIV22" s="384" t="s">
        <v>2417</v>
      </c>
      <c r="MIW22" s="384" t="s">
        <v>3101</v>
      </c>
      <c r="MIX22" s="384" t="s">
        <v>3102</v>
      </c>
      <c r="MIY22" s="370"/>
      <c r="MIZ22" s="384" t="s">
        <v>2417</v>
      </c>
      <c r="MJA22" s="384" t="s">
        <v>3101</v>
      </c>
      <c r="MJB22" s="384" t="s">
        <v>3102</v>
      </c>
      <c r="MJC22" s="370"/>
      <c r="MJD22" s="384" t="s">
        <v>2417</v>
      </c>
      <c r="MJE22" s="384" t="s">
        <v>3101</v>
      </c>
      <c r="MJF22" s="384" t="s">
        <v>3102</v>
      </c>
      <c r="MJG22" s="370"/>
      <c r="MJH22" s="384" t="s">
        <v>2417</v>
      </c>
      <c r="MJI22" s="384" t="s">
        <v>3101</v>
      </c>
      <c r="MJJ22" s="384" t="s">
        <v>3102</v>
      </c>
      <c r="MJK22" s="370"/>
      <c r="MJL22" s="384" t="s">
        <v>2417</v>
      </c>
      <c r="MJM22" s="384" t="s">
        <v>3101</v>
      </c>
      <c r="MJN22" s="384" t="s">
        <v>3102</v>
      </c>
      <c r="MJO22" s="370"/>
      <c r="MJP22" s="384" t="s">
        <v>2417</v>
      </c>
      <c r="MJQ22" s="384" t="s">
        <v>3101</v>
      </c>
      <c r="MJR22" s="384" t="s">
        <v>3102</v>
      </c>
      <c r="MJS22" s="370"/>
      <c r="MJT22" s="384" t="s">
        <v>2417</v>
      </c>
      <c r="MJU22" s="384" t="s">
        <v>3101</v>
      </c>
      <c r="MJV22" s="384" t="s">
        <v>3102</v>
      </c>
      <c r="MJW22" s="370"/>
      <c r="MJX22" s="384" t="s">
        <v>2417</v>
      </c>
      <c r="MJY22" s="384" t="s">
        <v>3101</v>
      </c>
      <c r="MJZ22" s="384" t="s">
        <v>3102</v>
      </c>
      <c r="MKA22" s="370"/>
      <c r="MKB22" s="384" t="s">
        <v>2417</v>
      </c>
      <c r="MKC22" s="384" t="s">
        <v>3101</v>
      </c>
      <c r="MKD22" s="384" t="s">
        <v>3102</v>
      </c>
      <c r="MKE22" s="370"/>
      <c r="MKF22" s="384" t="s">
        <v>2417</v>
      </c>
      <c r="MKG22" s="384" t="s">
        <v>3101</v>
      </c>
      <c r="MKH22" s="384" t="s">
        <v>3102</v>
      </c>
      <c r="MKI22" s="370"/>
      <c r="MKJ22" s="384" t="s">
        <v>2417</v>
      </c>
      <c r="MKK22" s="384" t="s">
        <v>3101</v>
      </c>
      <c r="MKL22" s="384" t="s">
        <v>3102</v>
      </c>
      <c r="MKM22" s="370"/>
      <c r="MKN22" s="384" t="s">
        <v>2417</v>
      </c>
      <c r="MKO22" s="384" t="s">
        <v>3101</v>
      </c>
      <c r="MKP22" s="384" t="s">
        <v>3102</v>
      </c>
      <c r="MKQ22" s="370"/>
      <c r="MKR22" s="384" t="s">
        <v>2417</v>
      </c>
      <c r="MKS22" s="384" t="s">
        <v>3101</v>
      </c>
      <c r="MKT22" s="384" t="s">
        <v>3102</v>
      </c>
      <c r="MKU22" s="370"/>
      <c r="MKV22" s="384" t="s">
        <v>2417</v>
      </c>
      <c r="MKW22" s="384" t="s">
        <v>3101</v>
      </c>
      <c r="MKX22" s="384" t="s">
        <v>3102</v>
      </c>
      <c r="MKY22" s="370"/>
      <c r="MKZ22" s="384" t="s">
        <v>2417</v>
      </c>
      <c r="MLA22" s="384" t="s">
        <v>3101</v>
      </c>
      <c r="MLB22" s="384" t="s">
        <v>3102</v>
      </c>
      <c r="MLC22" s="370"/>
      <c r="MLD22" s="384" t="s">
        <v>2417</v>
      </c>
      <c r="MLE22" s="384" t="s">
        <v>3101</v>
      </c>
      <c r="MLF22" s="384" t="s">
        <v>3102</v>
      </c>
      <c r="MLG22" s="370"/>
      <c r="MLH22" s="384" t="s">
        <v>2417</v>
      </c>
      <c r="MLI22" s="384" t="s">
        <v>3101</v>
      </c>
      <c r="MLJ22" s="384" t="s">
        <v>3102</v>
      </c>
      <c r="MLK22" s="370"/>
      <c r="MLL22" s="384" t="s">
        <v>2417</v>
      </c>
      <c r="MLM22" s="384" t="s">
        <v>3101</v>
      </c>
      <c r="MLN22" s="384" t="s">
        <v>3102</v>
      </c>
      <c r="MLO22" s="370"/>
      <c r="MLP22" s="384" t="s">
        <v>2417</v>
      </c>
      <c r="MLQ22" s="384" t="s">
        <v>3101</v>
      </c>
      <c r="MLR22" s="384" t="s">
        <v>3102</v>
      </c>
      <c r="MLS22" s="370"/>
      <c r="MLT22" s="384" t="s">
        <v>2417</v>
      </c>
      <c r="MLU22" s="384" t="s">
        <v>3101</v>
      </c>
      <c r="MLV22" s="384" t="s">
        <v>3102</v>
      </c>
      <c r="MLW22" s="370"/>
      <c r="MLX22" s="384" t="s">
        <v>2417</v>
      </c>
      <c r="MLY22" s="384" t="s">
        <v>3101</v>
      </c>
      <c r="MLZ22" s="384" t="s">
        <v>3102</v>
      </c>
      <c r="MMA22" s="370"/>
      <c r="MMB22" s="384" t="s">
        <v>2417</v>
      </c>
      <c r="MMC22" s="384" t="s">
        <v>3101</v>
      </c>
      <c r="MMD22" s="384" t="s">
        <v>3102</v>
      </c>
      <c r="MME22" s="370"/>
      <c r="MMF22" s="384" t="s">
        <v>2417</v>
      </c>
      <c r="MMG22" s="384" t="s">
        <v>3101</v>
      </c>
      <c r="MMH22" s="384" t="s">
        <v>3102</v>
      </c>
      <c r="MMI22" s="370"/>
      <c r="MMJ22" s="384" t="s">
        <v>2417</v>
      </c>
      <c r="MMK22" s="384" t="s">
        <v>3101</v>
      </c>
      <c r="MML22" s="384" t="s">
        <v>3102</v>
      </c>
      <c r="MMM22" s="370"/>
      <c r="MMN22" s="384" t="s">
        <v>2417</v>
      </c>
      <c r="MMO22" s="384" t="s">
        <v>3101</v>
      </c>
      <c r="MMP22" s="384" t="s">
        <v>3102</v>
      </c>
      <c r="MMQ22" s="370"/>
      <c r="MMR22" s="384" t="s">
        <v>2417</v>
      </c>
      <c r="MMS22" s="384" t="s">
        <v>3101</v>
      </c>
      <c r="MMT22" s="384" t="s">
        <v>3102</v>
      </c>
      <c r="MMU22" s="370"/>
      <c r="MMV22" s="384" t="s">
        <v>2417</v>
      </c>
      <c r="MMW22" s="384" t="s">
        <v>3101</v>
      </c>
      <c r="MMX22" s="384" t="s">
        <v>3102</v>
      </c>
      <c r="MMY22" s="370"/>
      <c r="MMZ22" s="384" t="s">
        <v>2417</v>
      </c>
      <c r="MNA22" s="384" t="s">
        <v>3101</v>
      </c>
      <c r="MNB22" s="384" t="s">
        <v>3102</v>
      </c>
      <c r="MNC22" s="370"/>
      <c r="MND22" s="384" t="s">
        <v>2417</v>
      </c>
      <c r="MNE22" s="384" t="s">
        <v>3101</v>
      </c>
      <c r="MNF22" s="384" t="s">
        <v>3102</v>
      </c>
      <c r="MNG22" s="370"/>
      <c r="MNH22" s="384" t="s">
        <v>2417</v>
      </c>
      <c r="MNI22" s="384" t="s">
        <v>3101</v>
      </c>
      <c r="MNJ22" s="384" t="s">
        <v>3102</v>
      </c>
      <c r="MNK22" s="370"/>
      <c r="MNL22" s="384" t="s">
        <v>2417</v>
      </c>
      <c r="MNM22" s="384" t="s">
        <v>3101</v>
      </c>
      <c r="MNN22" s="384" t="s">
        <v>3102</v>
      </c>
      <c r="MNO22" s="370"/>
      <c r="MNP22" s="384" t="s">
        <v>2417</v>
      </c>
      <c r="MNQ22" s="384" t="s">
        <v>3101</v>
      </c>
      <c r="MNR22" s="384" t="s">
        <v>3102</v>
      </c>
      <c r="MNS22" s="370"/>
      <c r="MNT22" s="384" t="s">
        <v>2417</v>
      </c>
      <c r="MNU22" s="384" t="s">
        <v>3101</v>
      </c>
      <c r="MNV22" s="384" t="s">
        <v>3102</v>
      </c>
      <c r="MNW22" s="370"/>
      <c r="MNX22" s="384" t="s">
        <v>2417</v>
      </c>
      <c r="MNY22" s="384" t="s">
        <v>3101</v>
      </c>
      <c r="MNZ22" s="384" t="s">
        <v>3102</v>
      </c>
      <c r="MOA22" s="370"/>
      <c r="MOB22" s="384" t="s">
        <v>2417</v>
      </c>
      <c r="MOC22" s="384" t="s">
        <v>3101</v>
      </c>
      <c r="MOD22" s="384" t="s">
        <v>3102</v>
      </c>
      <c r="MOE22" s="370"/>
      <c r="MOF22" s="384" t="s">
        <v>2417</v>
      </c>
      <c r="MOG22" s="384" t="s">
        <v>3101</v>
      </c>
      <c r="MOH22" s="384" t="s">
        <v>3102</v>
      </c>
      <c r="MOI22" s="370"/>
      <c r="MOJ22" s="384" t="s">
        <v>2417</v>
      </c>
      <c r="MOK22" s="384" t="s">
        <v>3101</v>
      </c>
      <c r="MOL22" s="384" t="s">
        <v>3102</v>
      </c>
      <c r="MOM22" s="370"/>
      <c r="MON22" s="384" t="s">
        <v>2417</v>
      </c>
      <c r="MOO22" s="384" t="s">
        <v>3101</v>
      </c>
      <c r="MOP22" s="384" t="s">
        <v>3102</v>
      </c>
      <c r="MOQ22" s="370"/>
      <c r="MOR22" s="384" t="s">
        <v>2417</v>
      </c>
      <c r="MOS22" s="384" t="s">
        <v>3101</v>
      </c>
      <c r="MOT22" s="384" t="s">
        <v>3102</v>
      </c>
      <c r="MOU22" s="370"/>
      <c r="MOV22" s="384" t="s">
        <v>2417</v>
      </c>
      <c r="MOW22" s="384" t="s">
        <v>3101</v>
      </c>
      <c r="MOX22" s="384" t="s">
        <v>3102</v>
      </c>
      <c r="MOY22" s="370"/>
      <c r="MOZ22" s="384" t="s">
        <v>2417</v>
      </c>
      <c r="MPA22" s="384" t="s">
        <v>3101</v>
      </c>
      <c r="MPB22" s="384" t="s">
        <v>3102</v>
      </c>
      <c r="MPC22" s="370"/>
      <c r="MPD22" s="384" t="s">
        <v>2417</v>
      </c>
      <c r="MPE22" s="384" t="s">
        <v>3101</v>
      </c>
      <c r="MPF22" s="384" t="s">
        <v>3102</v>
      </c>
      <c r="MPG22" s="370"/>
      <c r="MPH22" s="384" t="s">
        <v>2417</v>
      </c>
      <c r="MPI22" s="384" t="s">
        <v>3101</v>
      </c>
      <c r="MPJ22" s="384" t="s">
        <v>3102</v>
      </c>
      <c r="MPK22" s="370"/>
      <c r="MPL22" s="384" t="s">
        <v>2417</v>
      </c>
      <c r="MPM22" s="384" t="s">
        <v>3101</v>
      </c>
      <c r="MPN22" s="384" t="s">
        <v>3102</v>
      </c>
      <c r="MPO22" s="370"/>
      <c r="MPP22" s="384" t="s">
        <v>2417</v>
      </c>
      <c r="MPQ22" s="384" t="s">
        <v>3101</v>
      </c>
      <c r="MPR22" s="384" t="s">
        <v>3102</v>
      </c>
      <c r="MPS22" s="370"/>
      <c r="MPT22" s="384" t="s">
        <v>2417</v>
      </c>
      <c r="MPU22" s="384" t="s">
        <v>3101</v>
      </c>
      <c r="MPV22" s="384" t="s">
        <v>3102</v>
      </c>
      <c r="MPW22" s="370"/>
      <c r="MPX22" s="384" t="s">
        <v>2417</v>
      </c>
      <c r="MPY22" s="384" t="s">
        <v>3101</v>
      </c>
      <c r="MPZ22" s="384" t="s">
        <v>3102</v>
      </c>
      <c r="MQA22" s="370"/>
      <c r="MQB22" s="384" t="s">
        <v>2417</v>
      </c>
      <c r="MQC22" s="384" t="s">
        <v>3101</v>
      </c>
      <c r="MQD22" s="384" t="s">
        <v>3102</v>
      </c>
      <c r="MQE22" s="370"/>
      <c r="MQF22" s="384" t="s">
        <v>2417</v>
      </c>
      <c r="MQG22" s="384" t="s">
        <v>3101</v>
      </c>
      <c r="MQH22" s="384" t="s">
        <v>3102</v>
      </c>
      <c r="MQI22" s="370"/>
      <c r="MQJ22" s="384" t="s">
        <v>2417</v>
      </c>
      <c r="MQK22" s="384" t="s">
        <v>3101</v>
      </c>
      <c r="MQL22" s="384" t="s">
        <v>3102</v>
      </c>
      <c r="MQM22" s="370"/>
      <c r="MQN22" s="384" t="s">
        <v>2417</v>
      </c>
      <c r="MQO22" s="384" t="s">
        <v>3101</v>
      </c>
      <c r="MQP22" s="384" t="s">
        <v>3102</v>
      </c>
      <c r="MQQ22" s="370"/>
      <c r="MQR22" s="384" t="s">
        <v>2417</v>
      </c>
      <c r="MQS22" s="384" t="s">
        <v>3101</v>
      </c>
      <c r="MQT22" s="384" t="s">
        <v>3102</v>
      </c>
      <c r="MQU22" s="370"/>
      <c r="MQV22" s="384" t="s">
        <v>2417</v>
      </c>
      <c r="MQW22" s="384" t="s">
        <v>3101</v>
      </c>
      <c r="MQX22" s="384" t="s">
        <v>3102</v>
      </c>
      <c r="MQY22" s="370"/>
      <c r="MQZ22" s="384" t="s">
        <v>2417</v>
      </c>
      <c r="MRA22" s="384" t="s">
        <v>3101</v>
      </c>
      <c r="MRB22" s="384" t="s">
        <v>3102</v>
      </c>
      <c r="MRC22" s="370"/>
      <c r="MRD22" s="384" t="s">
        <v>2417</v>
      </c>
      <c r="MRE22" s="384" t="s">
        <v>3101</v>
      </c>
      <c r="MRF22" s="384" t="s">
        <v>3102</v>
      </c>
      <c r="MRG22" s="370"/>
      <c r="MRH22" s="384" t="s">
        <v>2417</v>
      </c>
      <c r="MRI22" s="384" t="s">
        <v>3101</v>
      </c>
      <c r="MRJ22" s="384" t="s">
        <v>3102</v>
      </c>
      <c r="MRK22" s="370"/>
      <c r="MRL22" s="384" t="s">
        <v>2417</v>
      </c>
      <c r="MRM22" s="384" t="s">
        <v>3101</v>
      </c>
      <c r="MRN22" s="384" t="s">
        <v>3102</v>
      </c>
      <c r="MRO22" s="370"/>
      <c r="MRP22" s="384" t="s">
        <v>2417</v>
      </c>
      <c r="MRQ22" s="384" t="s">
        <v>3101</v>
      </c>
      <c r="MRR22" s="384" t="s">
        <v>3102</v>
      </c>
      <c r="MRS22" s="370"/>
      <c r="MRT22" s="384" t="s">
        <v>2417</v>
      </c>
      <c r="MRU22" s="384" t="s">
        <v>3101</v>
      </c>
      <c r="MRV22" s="384" t="s">
        <v>3102</v>
      </c>
      <c r="MRW22" s="370"/>
      <c r="MRX22" s="384" t="s">
        <v>2417</v>
      </c>
      <c r="MRY22" s="384" t="s">
        <v>3101</v>
      </c>
      <c r="MRZ22" s="384" t="s">
        <v>3102</v>
      </c>
      <c r="MSA22" s="370"/>
      <c r="MSB22" s="384" t="s">
        <v>2417</v>
      </c>
      <c r="MSC22" s="384" t="s">
        <v>3101</v>
      </c>
      <c r="MSD22" s="384" t="s">
        <v>3102</v>
      </c>
      <c r="MSE22" s="370"/>
      <c r="MSF22" s="384" t="s">
        <v>2417</v>
      </c>
      <c r="MSG22" s="384" t="s">
        <v>3101</v>
      </c>
      <c r="MSH22" s="384" t="s">
        <v>3102</v>
      </c>
      <c r="MSI22" s="370"/>
      <c r="MSJ22" s="384" t="s">
        <v>2417</v>
      </c>
      <c r="MSK22" s="384" t="s">
        <v>3101</v>
      </c>
      <c r="MSL22" s="384" t="s">
        <v>3102</v>
      </c>
      <c r="MSM22" s="370"/>
      <c r="MSN22" s="384" t="s">
        <v>2417</v>
      </c>
      <c r="MSO22" s="384" t="s">
        <v>3101</v>
      </c>
      <c r="MSP22" s="384" t="s">
        <v>3102</v>
      </c>
      <c r="MSQ22" s="370"/>
      <c r="MSR22" s="384" t="s">
        <v>2417</v>
      </c>
      <c r="MSS22" s="384" t="s">
        <v>3101</v>
      </c>
      <c r="MST22" s="384" t="s">
        <v>3102</v>
      </c>
      <c r="MSU22" s="370"/>
      <c r="MSV22" s="384" t="s">
        <v>2417</v>
      </c>
      <c r="MSW22" s="384" t="s">
        <v>3101</v>
      </c>
      <c r="MSX22" s="384" t="s">
        <v>3102</v>
      </c>
      <c r="MSY22" s="370"/>
      <c r="MSZ22" s="384" t="s">
        <v>2417</v>
      </c>
      <c r="MTA22" s="384" t="s">
        <v>3101</v>
      </c>
      <c r="MTB22" s="384" t="s">
        <v>3102</v>
      </c>
      <c r="MTC22" s="370"/>
      <c r="MTD22" s="384" t="s">
        <v>2417</v>
      </c>
      <c r="MTE22" s="384" t="s">
        <v>3101</v>
      </c>
      <c r="MTF22" s="384" t="s">
        <v>3102</v>
      </c>
      <c r="MTG22" s="370"/>
      <c r="MTH22" s="384" t="s">
        <v>2417</v>
      </c>
      <c r="MTI22" s="384" t="s">
        <v>3101</v>
      </c>
      <c r="MTJ22" s="384" t="s">
        <v>3102</v>
      </c>
      <c r="MTK22" s="370"/>
      <c r="MTL22" s="384" t="s">
        <v>2417</v>
      </c>
      <c r="MTM22" s="384" t="s">
        <v>3101</v>
      </c>
      <c r="MTN22" s="384" t="s">
        <v>3102</v>
      </c>
      <c r="MTO22" s="370"/>
      <c r="MTP22" s="384" t="s">
        <v>2417</v>
      </c>
      <c r="MTQ22" s="384" t="s">
        <v>3101</v>
      </c>
      <c r="MTR22" s="384" t="s">
        <v>3102</v>
      </c>
      <c r="MTS22" s="370"/>
      <c r="MTT22" s="384" t="s">
        <v>2417</v>
      </c>
      <c r="MTU22" s="384" t="s">
        <v>3101</v>
      </c>
      <c r="MTV22" s="384" t="s">
        <v>3102</v>
      </c>
      <c r="MTW22" s="370"/>
      <c r="MTX22" s="384" t="s">
        <v>2417</v>
      </c>
      <c r="MTY22" s="384" t="s">
        <v>3101</v>
      </c>
      <c r="MTZ22" s="384" t="s">
        <v>3102</v>
      </c>
      <c r="MUA22" s="370"/>
      <c r="MUB22" s="384" t="s">
        <v>2417</v>
      </c>
      <c r="MUC22" s="384" t="s">
        <v>3101</v>
      </c>
      <c r="MUD22" s="384" t="s">
        <v>3102</v>
      </c>
      <c r="MUE22" s="370"/>
      <c r="MUF22" s="384" t="s">
        <v>2417</v>
      </c>
      <c r="MUG22" s="384" t="s">
        <v>3101</v>
      </c>
      <c r="MUH22" s="384" t="s">
        <v>3102</v>
      </c>
      <c r="MUI22" s="370"/>
      <c r="MUJ22" s="384" t="s">
        <v>2417</v>
      </c>
      <c r="MUK22" s="384" t="s">
        <v>3101</v>
      </c>
      <c r="MUL22" s="384" t="s">
        <v>3102</v>
      </c>
      <c r="MUM22" s="370"/>
      <c r="MUN22" s="384" t="s">
        <v>2417</v>
      </c>
      <c r="MUO22" s="384" t="s">
        <v>3101</v>
      </c>
      <c r="MUP22" s="384" t="s">
        <v>3102</v>
      </c>
      <c r="MUQ22" s="370"/>
      <c r="MUR22" s="384" t="s">
        <v>2417</v>
      </c>
      <c r="MUS22" s="384" t="s">
        <v>3101</v>
      </c>
      <c r="MUT22" s="384" t="s">
        <v>3102</v>
      </c>
      <c r="MUU22" s="370"/>
      <c r="MUV22" s="384" t="s">
        <v>2417</v>
      </c>
      <c r="MUW22" s="384" t="s">
        <v>3101</v>
      </c>
      <c r="MUX22" s="384" t="s">
        <v>3102</v>
      </c>
      <c r="MUY22" s="370"/>
      <c r="MUZ22" s="384" t="s">
        <v>2417</v>
      </c>
      <c r="MVA22" s="384" t="s">
        <v>3101</v>
      </c>
      <c r="MVB22" s="384" t="s">
        <v>3102</v>
      </c>
      <c r="MVC22" s="370"/>
      <c r="MVD22" s="384" t="s">
        <v>2417</v>
      </c>
      <c r="MVE22" s="384" t="s">
        <v>3101</v>
      </c>
      <c r="MVF22" s="384" t="s">
        <v>3102</v>
      </c>
      <c r="MVG22" s="370"/>
      <c r="MVH22" s="384" t="s">
        <v>2417</v>
      </c>
      <c r="MVI22" s="384" t="s">
        <v>3101</v>
      </c>
      <c r="MVJ22" s="384" t="s">
        <v>3102</v>
      </c>
      <c r="MVK22" s="370"/>
      <c r="MVL22" s="384" t="s">
        <v>2417</v>
      </c>
      <c r="MVM22" s="384" t="s">
        <v>3101</v>
      </c>
      <c r="MVN22" s="384" t="s">
        <v>3102</v>
      </c>
      <c r="MVO22" s="370"/>
      <c r="MVP22" s="384" t="s">
        <v>2417</v>
      </c>
      <c r="MVQ22" s="384" t="s">
        <v>3101</v>
      </c>
      <c r="MVR22" s="384" t="s">
        <v>3102</v>
      </c>
      <c r="MVS22" s="370"/>
      <c r="MVT22" s="384" t="s">
        <v>2417</v>
      </c>
      <c r="MVU22" s="384" t="s">
        <v>3101</v>
      </c>
      <c r="MVV22" s="384" t="s">
        <v>3102</v>
      </c>
      <c r="MVW22" s="370"/>
      <c r="MVX22" s="384" t="s">
        <v>2417</v>
      </c>
      <c r="MVY22" s="384" t="s">
        <v>3101</v>
      </c>
      <c r="MVZ22" s="384" t="s">
        <v>3102</v>
      </c>
      <c r="MWA22" s="370"/>
      <c r="MWB22" s="384" t="s">
        <v>2417</v>
      </c>
      <c r="MWC22" s="384" t="s">
        <v>3101</v>
      </c>
      <c r="MWD22" s="384" t="s">
        <v>3102</v>
      </c>
      <c r="MWE22" s="370"/>
      <c r="MWF22" s="384" t="s">
        <v>2417</v>
      </c>
      <c r="MWG22" s="384" t="s">
        <v>3101</v>
      </c>
      <c r="MWH22" s="384" t="s">
        <v>3102</v>
      </c>
      <c r="MWI22" s="370"/>
      <c r="MWJ22" s="384" t="s">
        <v>2417</v>
      </c>
      <c r="MWK22" s="384" t="s">
        <v>3101</v>
      </c>
      <c r="MWL22" s="384" t="s">
        <v>3102</v>
      </c>
      <c r="MWM22" s="370"/>
      <c r="MWN22" s="384" t="s">
        <v>2417</v>
      </c>
      <c r="MWO22" s="384" t="s">
        <v>3101</v>
      </c>
      <c r="MWP22" s="384" t="s">
        <v>3102</v>
      </c>
      <c r="MWQ22" s="370"/>
      <c r="MWR22" s="384" t="s">
        <v>2417</v>
      </c>
      <c r="MWS22" s="384" t="s">
        <v>3101</v>
      </c>
      <c r="MWT22" s="384" t="s">
        <v>3102</v>
      </c>
      <c r="MWU22" s="370"/>
      <c r="MWV22" s="384" t="s">
        <v>2417</v>
      </c>
      <c r="MWW22" s="384" t="s">
        <v>3101</v>
      </c>
      <c r="MWX22" s="384" t="s">
        <v>3102</v>
      </c>
      <c r="MWY22" s="370"/>
      <c r="MWZ22" s="384" t="s">
        <v>2417</v>
      </c>
      <c r="MXA22" s="384" t="s">
        <v>3101</v>
      </c>
      <c r="MXB22" s="384" t="s">
        <v>3102</v>
      </c>
      <c r="MXC22" s="370"/>
      <c r="MXD22" s="384" t="s">
        <v>2417</v>
      </c>
      <c r="MXE22" s="384" t="s">
        <v>3101</v>
      </c>
      <c r="MXF22" s="384" t="s">
        <v>3102</v>
      </c>
      <c r="MXG22" s="370"/>
      <c r="MXH22" s="384" t="s">
        <v>2417</v>
      </c>
      <c r="MXI22" s="384" t="s">
        <v>3101</v>
      </c>
      <c r="MXJ22" s="384" t="s">
        <v>3102</v>
      </c>
      <c r="MXK22" s="370"/>
      <c r="MXL22" s="384" t="s">
        <v>2417</v>
      </c>
      <c r="MXM22" s="384" t="s">
        <v>3101</v>
      </c>
      <c r="MXN22" s="384" t="s">
        <v>3102</v>
      </c>
      <c r="MXO22" s="370"/>
      <c r="MXP22" s="384" t="s">
        <v>2417</v>
      </c>
      <c r="MXQ22" s="384" t="s">
        <v>3101</v>
      </c>
      <c r="MXR22" s="384" t="s">
        <v>3102</v>
      </c>
      <c r="MXS22" s="370"/>
      <c r="MXT22" s="384" t="s">
        <v>2417</v>
      </c>
      <c r="MXU22" s="384" t="s">
        <v>3101</v>
      </c>
      <c r="MXV22" s="384" t="s">
        <v>3102</v>
      </c>
      <c r="MXW22" s="370"/>
      <c r="MXX22" s="384" t="s">
        <v>2417</v>
      </c>
      <c r="MXY22" s="384" t="s">
        <v>3101</v>
      </c>
      <c r="MXZ22" s="384" t="s">
        <v>3102</v>
      </c>
      <c r="MYA22" s="370"/>
      <c r="MYB22" s="384" t="s">
        <v>2417</v>
      </c>
      <c r="MYC22" s="384" t="s">
        <v>3101</v>
      </c>
      <c r="MYD22" s="384" t="s">
        <v>3102</v>
      </c>
      <c r="MYE22" s="370"/>
      <c r="MYF22" s="384" t="s">
        <v>2417</v>
      </c>
      <c r="MYG22" s="384" t="s">
        <v>3101</v>
      </c>
      <c r="MYH22" s="384" t="s">
        <v>3102</v>
      </c>
      <c r="MYI22" s="370"/>
      <c r="MYJ22" s="384" t="s">
        <v>2417</v>
      </c>
      <c r="MYK22" s="384" t="s">
        <v>3101</v>
      </c>
      <c r="MYL22" s="384" t="s">
        <v>3102</v>
      </c>
      <c r="MYM22" s="370"/>
      <c r="MYN22" s="384" t="s">
        <v>2417</v>
      </c>
      <c r="MYO22" s="384" t="s">
        <v>3101</v>
      </c>
      <c r="MYP22" s="384" t="s">
        <v>3102</v>
      </c>
      <c r="MYQ22" s="370"/>
      <c r="MYR22" s="384" t="s">
        <v>2417</v>
      </c>
      <c r="MYS22" s="384" t="s">
        <v>3101</v>
      </c>
      <c r="MYT22" s="384" t="s">
        <v>3102</v>
      </c>
      <c r="MYU22" s="370"/>
      <c r="MYV22" s="384" t="s">
        <v>2417</v>
      </c>
      <c r="MYW22" s="384" t="s">
        <v>3101</v>
      </c>
      <c r="MYX22" s="384" t="s">
        <v>3102</v>
      </c>
      <c r="MYY22" s="370"/>
      <c r="MYZ22" s="384" t="s">
        <v>2417</v>
      </c>
      <c r="MZA22" s="384" t="s">
        <v>3101</v>
      </c>
      <c r="MZB22" s="384" t="s">
        <v>3102</v>
      </c>
      <c r="MZC22" s="370"/>
      <c r="MZD22" s="384" t="s">
        <v>2417</v>
      </c>
      <c r="MZE22" s="384" t="s">
        <v>3101</v>
      </c>
      <c r="MZF22" s="384" t="s">
        <v>3102</v>
      </c>
      <c r="MZG22" s="370"/>
      <c r="MZH22" s="384" t="s">
        <v>2417</v>
      </c>
      <c r="MZI22" s="384" t="s">
        <v>3101</v>
      </c>
      <c r="MZJ22" s="384" t="s">
        <v>3102</v>
      </c>
      <c r="MZK22" s="370"/>
      <c r="MZL22" s="384" t="s">
        <v>2417</v>
      </c>
      <c r="MZM22" s="384" t="s">
        <v>3101</v>
      </c>
      <c r="MZN22" s="384" t="s">
        <v>3102</v>
      </c>
      <c r="MZO22" s="370"/>
      <c r="MZP22" s="384" t="s">
        <v>2417</v>
      </c>
      <c r="MZQ22" s="384" t="s">
        <v>3101</v>
      </c>
      <c r="MZR22" s="384" t="s">
        <v>3102</v>
      </c>
      <c r="MZS22" s="370"/>
      <c r="MZT22" s="384" t="s">
        <v>2417</v>
      </c>
      <c r="MZU22" s="384" t="s">
        <v>3101</v>
      </c>
      <c r="MZV22" s="384" t="s">
        <v>3102</v>
      </c>
      <c r="MZW22" s="370"/>
      <c r="MZX22" s="384" t="s">
        <v>2417</v>
      </c>
      <c r="MZY22" s="384" t="s">
        <v>3101</v>
      </c>
      <c r="MZZ22" s="384" t="s">
        <v>3102</v>
      </c>
      <c r="NAA22" s="370"/>
      <c r="NAB22" s="384" t="s">
        <v>2417</v>
      </c>
      <c r="NAC22" s="384" t="s">
        <v>3101</v>
      </c>
      <c r="NAD22" s="384" t="s">
        <v>3102</v>
      </c>
      <c r="NAE22" s="370"/>
      <c r="NAF22" s="384" t="s">
        <v>2417</v>
      </c>
      <c r="NAG22" s="384" t="s">
        <v>3101</v>
      </c>
      <c r="NAH22" s="384" t="s">
        <v>3102</v>
      </c>
      <c r="NAI22" s="370"/>
      <c r="NAJ22" s="384" t="s">
        <v>2417</v>
      </c>
      <c r="NAK22" s="384" t="s">
        <v>3101</v>
      </c>
      <c r="NAL22" s="384" t="s">
        <v>3102</v>
      </c>
      <c r="NAM22" s="370"/>
      <c r="NAN22" s="384" t="s">
        <v>2417</v>
      </c>
      <c r="NAO22" s="384" t="s">
        <v>3101</v>
      </c>
      <c r="NAP22" s="384" t="s">
        <v>3102</v>
      </c>
      <c r="NAQ22" s="370"/>
      <c r="NAR22" s="384" t="s">
        <v>2417</v>
      </c>
      <c r="NAS22" s="384" t="s">
        <v>3101</v>
      </c>
      <c r="NAT22" s="384" t="s">
        <v>3102</v>
      </c>
      <c r="NAU22" s="370"/>
      <c r="NAV22" s="384" t="s">
        <v>2417</v>
      </c>
      <c r="NAW22" s="384" t="s">
        <v>3101</v>
      </c>
      <c r="NAX22" s="384" t="s">
        <v>3102</v>
      </c>
      <c r="NAY22" s="370"/>
      <c r="NAZ22" s="384" t="s">
        <v>2417</v>
      </c>
      <c r="NBA22" s="384" t="s">
        <v>3101</v>
      </c>
      <c r="NBB22" s="384" t="s">
        <v>3102</v>
      </c>
      <c r="NBC22" s="370"/>
      <c r="NBD22" s="384" t="s">
        <v>2417</v>
      </c>
      <c r="NBE22" s="384" t="s">
        <v>3101</v>
      </c>
      <c r="NBF22" s="384" t="s">
        <v>3102</v>
      </c>
      <c r="NBG22" s="370"/>
      <c r="NBH22" s="384" t="s">
        <v>2417</v>
      </c>
      <c r="NBI22" s="384" t="s">
        <v>3101</v>
      </c>
      <c r="NBJ22" s="384" t="s">
        <v>3102</v>
      </c>
      <c r="NBK22" s="370"/>
      <c r="NBL22" s="384" t="s">
        <v>2417</v>
      </c>
      <c r="NBM22" s="384" t="s">
        <v>3101</v>
      </c>
      <c r="NBN22" s="384" t="s">
        <v>3102</v>
      </c>
      <c r="NBO22" s="370"/>
      <c r="NBP22" s="384" t="s">
        <v>2417</v>
      </c>
      <c r="NBQ22" s="384" t="s">
        <v>3101</v>
      </c>
      <c r="NBR22" s="384" t="s">
        <v>3102</v>
      </c>
      <c r="NBS22" s="370"/>
      <c r="NBT22" s="384" t="s">
        <v>2417</v>
      </c>
      <c r="NBU22" s="384" t="s">
        <v>3101</v>
      </c>
      <c r="NBV22" s="384" t="s">
        <v>3102</v>
      </c>
      <c r="NBW22" s="370"/>
      <c r="NBX22" s="384" t="s">
        <v>2417</v>
      </c>
      <c r="NBY22" s="384" t="s">
        <v>3101</v>
      </c>
      <c r="NBZ22" s="384" t="s">
        <v>3102</v>
      </c>
      <c r="NCA22" s="370"/>
      <c r="NCB22" s="384" t="s">
        <v>2417</v>
      </c>
      <c r="NCC22" s="384" t="s">
        <v>3101</v>
      </c>
      <c r="NCD22" s="384" t="s">
        <v>3102</v>
      </c>
      <c r="NCE22" s="370"/>
      <c r="NCF22" s="384" t="s">
        <v>2417</v>
      </c>
      <c r="NCG22" s="384" t="s">
        <v>3101</v>
      </c>
      <c r="NCH22" s="384" t="s">
        <v>3102</v>
      </c>
      <c r="NCI22" s="370"/>
      <c r="NCJ22" s="384" t="s">
        <v>2417</v>
      </c>
      <c r="NCK22" s="384" t="s">
        <v>3101</v>
      </c>
      <c r="NCL22" s="384" t="s">
        <v>3102</v>
      </c>
      <c r="NCM22" s="370"/>
      <c r="NCN22" s="384" t="s">
        <v>2417</v>
      </c>
      <c r="NCO22" s="384" t="s">
        <v>3101</v>
      </c>
      <c r="NCP22" s="384" t="s">
        <v>3102</v>
      </c>
      <c r="NCQ22" s="370"/>
      <c r="NCR22" s="384" t="s">
        <v>2417</v>
      </c>
      <c r="NCS22" s="384" t="s">
        <v>3101</v>
      </c>
      <c r="NCT22" s="384" t="s">
        <v>3102</v>
      </c>
      <c r="NCU22" s="370"/>
      <c r="NCV22" s="384" t="s">
        <v>2417</v>
      </c>
      <c r="NCW22" s="384" t="s">
        <v>3101</v>
      </c>
      <c r="NCX22" s="384" t="s">
        <v>3102</v>
      </c>
      <c r="NCY22" s="370"/>
      <c r="NCZ22" s="384" t="s">
        <v>2417</v>
      </c>
      <c r="NDA22" s="384" t="s">
        <v>3101</v>
      </c>
      <c r="NDB22" s="384" t="s">
        <v>3102</v>
      </c>
      <c r="NDC22" s="370"/>
      <c r="NDD22" s="384" t="s">
        <v>2417</v>
      </c>
      <c r="NDE22" s="384" t="s">
        <v>3101</v>
      </c>
      <c r="NDF22" s="384" t="s">
        <v>3102</v>
      </c>
      <c r="NDG22" s="370"/>
      <c r="NDH22" s="384" t="s">
        <v>2417</v>
      </c>
      <c r="NDI22" s="384" t="s">
        <v>3101</v>
      </c>
      <c r="NDJ22" s="384" t="s">
        <v>3102</v>
      </c>
      <c r="NDK22" s="370"/>
      <c r="NDL22" s="384" t="s">
        <v>2417</v>
      </c>
      <c r="NDM22" s="384" t="s">
        <v>3101</v>
      </c>
      <c r="NDN22" s="384" t="s">
        <v>3102</v>
      </c>
      <c r="NDO22" s="370"/>
      <c r="NDP22" s="384" t="s">
        <v>2417</v>
      </c>
      <c r="NDQ22" s="384" t="s">
        <v>3101</v>
      </c>
      <c r="NDR22" s="384" t="s">
        <v>3102</v>
      </c>
      <c r="NDS22" s="370"/>
      <c r="NDT22" s="384" t="s">
        <v>2417</v>
      </c>
      <c r="NDU22" s="384" t="s">
        <v>3101</v>
      </c>
      <c r="NDV22" s="384" t="s">
        <v>3102</v>
      </c>
      <c r="NDW22" s="370"/>
      <c r="NDX22" s="384" t="s">
        <v>2417</v>
      </c>
      <c r="NDY22" s="384" t="s">
        <v>3101</v>
      </c>
      <c r="NDZ22" s="384" t="s">
        <v>3102</v>
      </c>
      <c r="NEA22" s="370"/>
      <c r="NEB22" s="384" t="s">
        <v>2417</v>
      </c>
      <c r="NEC22" s="384" t="s">
        <v>3101</v>
      </c>
      <c r="NED22" s="384" t="s">
        <v>3102</v>
      </c>
      <c r="NEE22" s="370"/>
      <c r="NEF22" s="384" t="s">
        <v>2417</v>
      </c>
      <c r="NEG22" s="384" t="s">
        <v>3101</v>
      </c>
      <c r="NEH22" s="384" t="s">
        <v>3102</v>
      </c>
      <c r="NEI22" s="370"/>
      <c r="NEJ22" s="384" t="s">
        <v>2417</v>
      </c>
      <c r="NEK22" s="384" t="s">
        <v>3101</v>
      </c>
      <c r="NEL22" s="384" t="s">
        <v>3102</v>
      </c>
      <c r="NEM22" s="370"/>
      <c r="NEN22" s="384" t="s">
        <v>2417</v>
      </c>
      <c r="NEO22" s="384" t="s">
        <v>3101</v>
      </c>
      <c r="NEP22" s="384" t="s">
        <v>3102</v>
      </c>
      <c r="NEQ22" s="370"/>
      <c r="NER22" s="384" t="s">
        <v>2417</v>
      </c>
      <c r="NES22" s="384" t="s">
        <v>3101</v>
      </c>
      <c r="NET22" s="384" t="s">
        <v>3102</v>
      </c>
      <c r="NEU22" s="370"/>
      <c r="NEV22" s="384" t="s">
        <v>2417</v>
      </c>
      <c r="NEW22" s="384" t="s">
        <v>3101</v>
      </c>
      <c r="NEX22" s="384" t="s">
        <v>3102</v>
      </c>
      <c r="NEY22" s="370"/>
      <c r="NEZ22" s="384" t="s">
        <v>2417</v>
      </c>
      <c r="NFA22" s="384" t="s">
        <v>3101</v>
      </c>
      <c r="NFB22" s="384" t="s">
        <v>3102</v>
      </c>
      <c r="NFC22" s="370"/>
      <c r="NFD22" s="384" t="s">
        <v>2417</v>
      </c>
      <c r="NFE22" s="384" t="s">
        <v>3101</v>
      </c>
      <c r="NFF22" s="384" t="s">
        <v>3102</v>
      </c>
      <c r="NFG22" s="370"/>
      <c r="NFH22" s="384" t="s">
        <v>2417</v>
      </c>
      <c r="NFI22" s="384" t="s">
        <v>3101</v>
      </c>
      <c r="NFJ22" s="384" t="s">
        <v>3102</v>
      </c>
      <c r="NFK22" s="370"/>
      <c r="NFL22" s="384" t="s">
        <v>2417</v>
      </c>
      <c r="NFM22" s="384" t="s">
        <v>3101</v>
      </c>
      <c r="NFN22" s="384" t="s">
        <v>3102</v>
      </c>
      <c r="NFO22" s="370"/>
      <c r="NFP22" s="384" t="s">
        <v>2417</v>
      </c>
      <c r="NFQ22" s="384" t="s">
        <v>3101</v>
      </c>
      <c r="NFR22" s="384" t="s">
        <v>3102</v>
      </c>
      <c r="NFS22" s="370"/>
      <c r="NFT22" s="384" t="s">
        <v>2417</v>
      </c>
      <c r="NFU22" s="384" t="s">
        <v>3101</v>
      </c>
      <c r="NFV22" s="384" t="s">
        <v>3102</v>
      </c>
      <c r="NFW22" s="370"/>
      <c r="NFX22" s="384" t="s">
        <v>2417</v>
      </c>
      <c r="NFY22" s="384" t="s">
        <v>3101</v>
      </c>
      <c r="NFZ22" s="384" t="s">
        <v>3102</v>
      </c>
      <c r="NGA22" s="370"/>
      <c r="NGB22" s="384" t="s">
        <v>2417</v>
      </c>
      <c r="NGC22" s="384" t="s">
        <v>3101</v>
      </c>
      <c r="NGD22" s="384" t="s">
        <v>3102</v>
      </c>
      <c r="NGE22" s="370"/>
      <c r="NGF22" s="384" t="s">
        <v>2417</v>
      </c>
      <c r="NGG22" s="384" t="s">
        <v>3101</v>
      </c>
      <c r="NGH22" s="384" t="s">
        <v>3102</v>
      </c>
      <c r="NGI22" s="370"/>
      <c r="NGJ22" s="384" t="s">
        <v>2417</v>
      </c>
      <c r="NGK22" s="384" t="s">
        <v>3101</v>
      </c>
      <c r="NGL22" s="384" t="s">
        <v>3102</v>
      </c>
      <c r="NGM22" s="370"/>
      <c r="NGN22" s="384" t="s">
        <v>2417</v>
      </c>
      <c r="NGO22" s="384" t="s">
        <v>3101</v>
      </c>
      <c r="NGP22" s="384" t="s">
        <v>3102</v>
      </c>
      <c r="NGQ22" s="370"/>
      <c r="NGR22" s="384" t="s">
        <v>2417</v>
      </c>
      <c r="NGS22" s="384" t="s">
        <v>3101</v>
      </c>
      <c r="NGT22" s="384" t="s">
        <v>3102</v>
      </c>
      <c r="NGU22" s="370"/>
      <c r="NGV22" s="384" t="s">
        <v>2417</v>
      </c>
      <c r="NGW22" s="384" t="s">
        <v>3101</v>
      </c>
      <c r="NGX22" s="384" t="s">
        <v>3102</v>
      </c>
      <c r="NGY22" s="370"/>
      <c r="NGZ22" s="384" t="s">
        <v>2417</v>
      </c>
      <c r="NHA22" s="384" t="s">
        <v>3101</v>
      </c>
      <c r="NHB22" s="384" t="s">
        <v>3102</v>
      </c>
      <c r="NHC22" s="370"/>
      <c r="NHD22" s="384" t="s">
        <v>2417</v>
      </c>
      <c r="NHE22" s="384" t="s">
        <v>3101</v>
      </c>
      <c r="NHF22" s="384" t="s">
        <v>3102</v>
      </c>
      <c r="NHG22" s="370"/>
      <c r="NHH22" s="384" t="s">
        <v>2417</v>
      </c>
      <c r="NHI22" s="384" t="s">
        <v>3101</v>
      </c>
      <c r="NHJ22" s="384" t="s">
        <v>3102</v>
      </c>
      <c r="NHK22" s="370"/>
      <c r="NHL22" s="384" t="s">
        <v>2417</v>
      </c>
      <c r="NHM22" s="384" t="s">
        <v>3101</v>
      </c>
      <c r="NHN22" s="384" t="s">
        <v>3102</v>
      </c>
      <c r="NHO22" s="370"/>
      <c r="NHP22" s="384" t="s">
        <v>2417</v>
      </c>
      <c r="NHQ22" s="384" t="s">
        <v>3101</v>
      </c>
      <c r="NHR22" s="384" t="s">
        <v>3102</v>
      </c>
      <c r="NHS22" s="370"/>
      <c r="NHT22" s="384" t="s">
        <v>2417</v>
      </c>
      <c r="NHU22" s="384" t="s">
        <v>3101</v>
      </c>
      <c r="NHV22" s="384" t="s">
        <v>3102</v>
      </c>
      <c r="NHW22" s="370"/>
      <c r="NHX22" s="384" t="s">
        <v>2417</v>
      </c>
      <c r="NHY22" s="384" t="s">
        <v>3101</v>
      </c>
      <c r="NHZ22" s="384" t="s">
        <v>3102</v>
      </c>
      <c r="NIA22" s="370"/>
      <c r="NIB22" s="384" t="s">
        <v>2417</v>
      </c>
      <c r="NIC22" s="384" t="s">
        <v>3101</v>
      </c>
      <c r="NID22" s="384" t="s">
        <v>3102</v>
      </c>
      <c r="NIE22" s="370"/>
      <c r="NIF22" s="384" t="s">
        <v>2417</v>
      </c>
      <c r="NIG22" s="384" t="s">
        <v>3101</v>
      </c>
      <c r="NIH22" s="384" t="s">
        <v>3102</v>
      </c>
      <c r="NII22" s="370"/>
      <c r="NIJ22" s="384" t="s">
        <v>2417</v>
      </c>
      <c r="NIK22" s="384" t="s">
        <v>3101</v>
      </c>
      <c r="NIL22" s="384" t="s">
        <v>3102</v>
      </c>
      <c r="NIM22" s="370"/>
      <c r="NIN22" s="384" t="s">
        <v>2417</v>
      </c>
      <c r="NIO22" s="384" t="s">
        <v>3101</v>
      </c>
      <c r="NIP22" s="384" t="s">
        <v>3102</v>
      </c>
      <c r="NIQ22" s="370"/>
      <c r="NIR22" s="384" t="s">
        <v>2417</v>
      </c>
      <c r="NIS22" s="384" t="s">
        <v>3101</v>
      </c>
      <c r="NIT22" s="384" t="s">
        <v>3102</v>
      </c>
      <c r="NIU22" s="370"/>
      <c r="NIV22" s="384" t="s">
        <v>2417</v>
      </c>
      <c r="NIW22" s="384" t="s">
        <v>3101</v>
      </c>
      <c r="NIX22" s="384" t="s">
        <v>3102</v>
      </c>
      <c r="NIY22" s="370"/>
      <c r="NIZ22" s="384" t="s">
        <v>2417</v>
      </c>
      <c r="NJA22" s="384" t="s">
        <v>3101</v>
      </c>
      <c r="NJB22" s="384" t="s">
        <v>3102</v>
      </c>
      <c r="NJC22" s="370"/>
      <c r="NJD22" s="384" t="s">
        <v>2417</v>
      </c>
      <c r="NJE22" s="384" t="s">
        <v>3101</v>
      </c>
      <c r="NJF22" s="384" t="s">
        <v>3102</v>
      </c>
      <c r="NJG22" s="370"/>
      <c r="NJH22" s="384" t="s">
        <v>2417</v>
      </c>
      <c r="NJI22" s="384" t="s">
        <v>3101</v>
      </c>
      <c r="NJJ22" s="384" t="s">
        <v>3102</v>
      </c>
      <c r="NJK22" s="370"/>
      <c r="NJL22" s="384" t="s">
        <v>2417</v>
      </c>
      <c r="NJM22" s="384" t="s">
        <v>3101</v>
      </c>
      <c r="NJN22" s="384" t="s">
        <v>3102</v>
      </c>
      <c r="NJO22" s="370"/>
      <c r="NJP22" s="384" t="s">
        <v>2417</v>
      </c>
      <c r="NJQ22" s="384" t="s">
        <v>3101</v>
      </c>
      <c r="NJR22" s="384" t="s">
        <v>3102</v>
      </c>
      <c r="NJS22" s="370"/>
      <c r="NJT22" s="384" t="s">
        <v>2417</v>
      </c>
      <c r="NJU22" s="384" t="s">
        <v>3101</v>
      </c>
      <c r="NJV22" s="384" t="s">
        <v>3102</v>
      </c>
      <c r="NJW22" s="370"/>
      <c r="NJX22" s="384" t="s">
        <v>2417</v>
      </c>
      <c r="NJY22" s="384" t="s">
        <v>3101</v>
      </c>
      <c r="NJZ22" s="384" t="s">
        <v>3102</v>
      </c>
      <c r="NKA22" s="370"/>
      <c r="NKB22" s="384" t="s">
        <v>2417</v>
      </c>
      <c r="NKC22" s="384" t="s">
        <v>3101</v>
      </c>
      <c r="NKD22" s="384" t="s">
        <v>3102</v>
      </c>
      <c r="NKE22" s="370"/>
      <c r="NKF22" s="384" t="s">
        <v>2417</v>
      </c>
      <c r="NKG22" s="384" t="s">
        <v>3101</v>
      </c>
      <c r="NKH22" s="384" t="s">
        <v>3102</v>
      </c>
      <c r="NKI22" s="370"/>
      <c r="NKJ22" s="384" t="s">
        <v>2417</v>
      </c>
      <c r="NKK22" s="384" t="s">
        <v>3101</v>
      </c>
      <c r="NKL22" s="384" t="s">
        <v>3102</v>
      </c>
      <c r="NKM22" s="370"/>
      <c r="NKN22" s="384" t="s">
        <v>2417</v>
      </c>
      <c r="NKO22" s="384" t="s">
        <v>3101</v>
      </c>
      <c r="NKP22" s="384" t="s">
        <v>3102</v>
      </c>
      <c r="NKQ22" s="370"/>
      <c r="NKR22" s="384" t="s">
        <v>2417</v>
      </c>
      <c r="NKS22" s="384" t="s">
        <v>3101</v>
      </c>
      <c r="NKT22" s="384" t="s">
        <v>3102</v>
      </c>
      <c r="NKU22" s="370"/>
      <c r="NKV22" s="384" t="s">
        <v>2417</v>
      </c>
      <c r="NKW22" s="384" t="s">
        <v>3101</v>
      </c>
      <c r="NKX22" s="384" t="s">
        <v>3102</v>
      </c>
      <c r="NKY22" s="370"/>
      <c r="NKZ22" s="384" t="s">
        <v>2417</v>
      </c>
      <c r="NLA22" s="384" t="s">
        <v>3101</v>
      </c>
      <c r="NLB22" s="384" t="s">
        <v>3102</v>
      </c>
      <c r="NLC22" s="370"/>
      <c r="NLD22" s="384" t="s">
        <v>2417</v>
      </c>
      <c r="NLE22" s="384" t="s">
        <v>3101</v>
      </c>
      <c r="NLF22" s="384" t="s">
        <v>3102</v>
      </c>
      <c r="NLG22" s="370"/>
      <c r="NLH22" s="384" t="s">
        <v>2417</v>
      </c>
      <c r="NLI22" s="384" t="s">
        <v>3101</v>
      </c>
      <c r="NLJ22" s="384" t="s">
        <v>3102</v>
      </c>
      <c r="NLK22" s="370"/>
      <c r="NLL22" s="384" t="s">
        <v>2417</v>
      </c>
      <c r="NLM22" s="384" t="s">
        <v>3101</v>
      </c>
      <c r="NLN22" s="384" t="s">
        <v>3102</v>
      </c>
      <c r="NLO22" s="370"/>
      <c r="NLP22" s="384" t="s">
        <v>2417</v>
      </c>
      <c r="NLQ22" s="384" t="s">
        <v>3101</v>
      </c>
      <c r="NLR22" s="384" t="s">
        <v>3102</v>
      </c>
      <c r="NLS22" s="370"/>
      <c r="NLT22" s="384" t="s">
        <v>2417</v>
      </c>
      <c r="NLU22" s="384" t="s">
        <v>3101</v>
      </c>
      <c r="NLV22" s="384" t="s">
        <v>3102</v>
      </c>
      <c r="NLW22" s="370"/>
      <c r="NLX22" s="384" t="s">
        <v>2417</v>
      </c>
      <c r="NLY22" s="384" t="s">
        <v>3101</v>
      </c>
      <c r="NLZ22" s="384" t="s">
        <v>3102</v>
      </c>
      <c r="NMA22" s="370"/>
      <c r="NMB22" s="384" t="s">
        <v>2417</v>
      </c>
      <c r="NMC22" s="384" t="s">
        <v>3101</v>
      </c>
      <c r="NMD22" s="384" t="s">
        <v>3102</v>
      </c>
      <c r="NME22" s="370"/>
      <c r="NMF22" s="384" t="s">
        <v>2417</v>
      </c>
      <c r="NMG22" s="384" t="s">
        <v>3101</v>
      </c>
      <c r="NMH22" s="384" t="s">
        <v>3102</v>
      </c>
      <c r="NMI22" s="370"/>
      <c r="NMJ22" s="384" t="s">
        <v>2417</v>
      </c>
      <c r="NMK22" s="384" t="s">
        <v>3101</v>
      </c>
      <c r="NML22" s="384" t="s">
        <v>3102</v>
      </c>
      <c r="NMM22" s="370"/>
      <c r="NMN22" s="384" t="s">
        <v>2417</v>
      </c>
      <c r="NMO22" s="384" t="s">
        <v>3101</v>
      </c>
      <c r="NMP22" s="384" t="s">
        <v>3102</v>
      </c>
      <c r="NMQ22" s="370"/>
      <c r="NMR22" s="384" t="s">
        <v>2417</v>
      </c>
      <c r="NMS22" s="384" t="s">
        <v>3101</v>
      </c>
      <c r="NMT22" s="384" t="s">
        <v>3102</v>
      </c>
      <c r="NMU22" s="370"/>
      <c r="NMV22" s="384" t="s">
        <v>2417</v>
      </c>
      <c r="NMW22" s="384" t="s">
        <v>3101</v>
      </c>
      <c r="NMX22" s="384" t="s">
        <v>3102</v>
      </c>
      <c r="NMY22" s="370"/>
      <c r="NMZ22" s="384" t="s">
        <v>2417</v>
      </c>
      <c r="NNA22" s="384" t="s">
        <v>3101</v>
      </c>
      <c r="NNB22" s="384" t="s">
        <v>3102</v>
      </c>
      <c r="NNC22" s="370"/>
      <c r="NND22" s="384" t="s">
        <v>2417</v>
      </c>
      <c r="NNE22" s="384" t="s">
        <v>3101</v>
      </c>
      <c r="NNF22" s="384" t="s">
        <v>3102</v>
      </c>
      <c r="NNG22" s="370"/>
      <c r="NNH22" s="384" t="s">
        <v>2417</v>
      </c>
      <c r="NNI22" s="384" t="s">
        <v>3101</v>
      </c>
      <c r="NNJ22" s="384" t="s">
        <v>3102</v>
      </c>
      <c r="NNK22" s="370"/>
      <c r="NNL22" s="384" t="s">
        <v>2417</v>
      </c>
      <c r="NNM22" s="384" t="s">
        <v>3101</v>
      </c>
      <c r="NNN22" s="384" t="s">
        <v>3102</v>
      </c>
      <c r="NNO22" s="370"/>
      <c r="NNP22" s="384" t="s">
        <v>2417</v>
      </c>
      <c r="NNQ22" s="384" t="s">
        <v>3101</v>
      </c>
      <c r="NNR22" s="384" t="s">
        <v>3102</v>
      </c>
      <c r="NNS22" s="370"/>
      <c r="NNT22" s="384" t="s">
        <v>2417</v>
      </c>
      <c r="NNU22" s="384" t="s">
        <v>3101</v>
      </c>
      <c r="NNV22" s="384" t="s">
        <v>3102</v>
      </c>
      <c r="NNW22" s="370"/>
      <c r="NNX22" s="384" t="s">
        <v>2417</v>
      </c>
      <c r="NNY22" s="384" t="s">
        <v>3101</v>
      </c>
      <c r="NNZ22" s="384" t="s">
        <v>3102</v>
      </c>
      <c r="NOA22" s="370"/>
      <c r="NOB22" s="384" t="s">
        <v>2417</v>
      </c>
      <c r="NOC22" s="384" t="s">
        <v>3101</v>
      </c>
      <c r="NOD22" s="384" t="s">
        <v>3102</v>
      </c>
      <c r="NOE22" s="370"/>
      <c r="NOF22" s="384" t="s">
        <v>2417</v>
      </c>
      <c r="NOG22" s="384" t="s">
        <v>3101</v>
      </c>
      <c r="NOH22" s="384" t="s">
        <v>3102</v>
      </c>
      <c r="NOI22" s="370"/>
      <c r="NOJ22" s="384" t="s">
        <v>2417</v>
      </c>
      <c r="NOK22" s="384" t="s">
        <v>3101</v>
      </c>
      <c r="NOL22" s="384" t="s">
        <v>3102</v>
      </c>
      <c r="NOM22" s="370"/>
      <c r="NON22" s="384" t="s">
        <v>2417</v>
      </c>
      <c r="NOO22" s="384" t="s">
        <v>3101</v>
      </c>
      <c r="NOP22" s="384" t="s">
        <v>3102</v>
      </c>
      <c r="NOQ22" s="370"/>
      <c r="NOR22" s="384" t="s">
        <v>2417</v>
      </c>
      <c r="NOS22" s="384" t="s">
        <v>3101</v>
      </c>
      <c r="NOT22" s="384" t="s">
        <v>3102</v>
      </c>
      <c r="NOU22" s="370"/>
      <c r="NOV22" s="384" t="s">
        <v>2417</v>
      </c>
      <c r="NOW22" s="384" t="s">
        <v>3101</v>
      </c>
      <c r="NOX22" s="384" t="s">
        <v>3102</v>
      </c>
      <c r="NOY22" s="370"/>
      <c r="NOZ22" s="384" t="s">
        <v>2417</v>
      </c>
      <c r="NPA22" s="384" t="s">
        <v>3101</v>
      </c>
      <c r="NPB22" s="384" t="s">
        <v>3102</v>
      </c>
      <c r="NPC22" s="370"/>
      <c r="NPD22" s="384" t="s">
        <v>2417</v>
      </c>
      <c r="NPE22" s="384" t="s">
        <v>3101</v>
      </c>
      <c r="NPF22" s="384" t="s">
        <v>3102</v>
      </c>
      <c r="NPG22" s="370"/>
      <c r="NPH22" s="384" t="s">
        <v>2417</v>
      </c>
      <c r="NPI22" s="384" t="s">
        <v>3101</v>
      </c>
      <c r="NPJ22" s="384" t="s">
        <v>3102</v>
      </c>
      <c r="NPK22" s="370"/>
      <c r="NPL22" s="384" t="s">
        <v>2417</v>
      </c>
      <c r="NPM22" s="384" t="s">
        <v>3101</v>
      </c>
      <c r="NPN22" s="384" t="s">
        <v>3102</v>
      </c>
      <c r="NPO22" s="370"/>
      <c r="NPP22" s="384" t="s">
        <v>2417</v>
      </c>
      <c r="NPQ22" s="384" t="s">
        <v>3101</v>
      </c>
      <c r="NPR22" s="384" t="s">
        <v>3102</v>
      </c>
      <c r="NPS22" s="370"/>
      <c r="NPT22" s="384" t="s">
        <v>2417</v>
      </c>
      <c r="NPU22" s="384" t="s">
        <v>3101</v>
      </c>
      <c r="NPV22" s="384" t="s">
        <v>3102</v>
      </c>
      <c r="NPW22" s="370"/>
      <c r="NPX22" s="384" t="s">
        <v>2417</v>
      </c>
      <c r="NPY22" s="384" t="s">
        <v>3101</v>
      </c>
      <c r="NPZ22" s="384" t="s">
        <v>3102</v>
      </c>
      <c r="NQA22" s="370"/>
      <c r="NQB22" s="384" t="s">
        <v>2417</v>
      </c>
      <c r="NQC22" s="384" t="s">
        <v>3101</v>
      </c>
      <c r="NQD22" s="384" t="s">
        <v>3102</v>
      </c>
      <c r="NQE22" s="370"/>
      <c r="NQF22" s="384" t="s">
        <v>2417</v>
      </c>
      <c r="NQG22" s="384" t="s">
        <v>3101</v>
      </c>
      <c r="NQH22" s="384" t="s">
        <v>3102</v>
      </c>
      <c r="NQI22" s="370"/>
      <c r="NQJ22" s="384" t="s">
        <v>2417</v>
      </c>
      <c r="NQK22" s="384" t="s">
        <v>3101</v>
      </c>
      <c r="NQL22" s="384" t="s">
        <v>3102</v>
      </c>
      <c r="NQM22" s="370"/>
      <c r="NQN22" s="384" t="s">
        <v>2417</v>
      </c>
      <c r="NQO22" s="384" t="s">
        <v>3101</v>
      </c>
      <c r="NQP22" s="384" t="s">
        <v>3102</v>
      </c>
      <c r="NQQ22" s="370"/>
      <c r="NQR22" s="384" t="s">
        <v>2417</v>
      </c>
      <c r="NQS22" s="384" t="s">
        <v>3101</v>
      </c>
      <c r="NQT22" s="384" t="s">
        <v>3102</v>
      </c>
      <c r="NQU22" s="370"/>
      <c r="NQV22" s="384" t="s">
        <v>2417</v>
      </c>
      <c r="NQW22" s="384" t="s">
        <v>3101</v>
      </c>
      <c r="NQX22" s="384" t="s">
        <v>3102</v>
      </c>
      <c r="NQY22" s="370"/>
      <c r="NQZ22" s="384" t="s">
        <v>2417</v>
      </c>
      <c r="NRA22" s="384" t="s">
        <v>3101</v>
      </c>
      <c r="NRB22" s="384" t="s">
        <v>3102</v>
      </c>
      <c r="NRC22" s="370"/>
      <c r="NRD22" s="384" t="s">
        <v>2417</v>
      </c>
      <c r="NRE22" s="384" t="s">
        <v>3101</v>
      </c>
      <c r="NRF22" s="384" t="s">
        <v>3102</v>
      </c>
      <c r="NRG22" s="370"/>
      <c r="NRH22" s="384" t="s">
        <v>2417</v>
      </c>
      <c r="NRI22" s="384" t="s">
        <v>3101</v>
      </c>
      <c r="NRJ22" s="384" t="s">
        <v>3102</v>
      </c>
      <c r="NRK22" s="370"/>
      <c r="NRL22" s="384" t="s">
        <v>2417</v>
      </c>
      <c r="NRM22" s="384" t="s">
        <v>3101</v>
      </c>
      <c r="NRN22" s="384" t="s">
        <v>3102</v>
      </c>
      <c r="NRO22" s="370"/>
      <c r="NRP22" s="384" t="s">
        <v>2417</v>
      </c>
      <c r="NRQ22" s="384" t="s">
        <v>3101</v>
      </c>
      <c r="NRR22" s="384" t="s">
        <v>3102</v>
      </c>
      <c r="NRS22" s="370"/>
      <c r="NRT22" s="384" t="s">
        <v>2417</v>
      </c>
      <c r="NRU22" s="384" t="s">
        <v>3101</v>
      </c>
      <c r="NRV22" s="384" t="s">
        <v>3102</v>
      </c>
      <c r="NRW22" s="370"/>
      <c r="NRX22" s="384" t="s">
        <v>2417</v>
      </c>
      <c r="NRY22" s="384" t="s">
        <v>3101</v>
      </c>
      <c r="NRZ22" s="384" t="s">
        <v>3102</v>
      </c>
      <c r="NSA22" s="370"/>
      <c r="NSB22" s="384" t="s">
        <v>2417</v>
      </c>
      <c r="NSC22" s="384" t="s">
        <v>3101</v>
      </c>
      <c r="NSD22" s="384" t="s">
        <v>3102</v>
      </c>
      <c r="NSE22" s="370"/>
      <c r="NSF22" s="384" t="s">
        <v>2417</v>
      </c>
      <c r="NSG22" s="384" t="s">
        <v>3101</v>
      </c>
      <c r="NSH22" s="384" t="s">
        <v>3102</v>
      </c>
      <c r="NSI22" s="370"/>
      <c r="NSJ22" s="384" t="s">
        <v>2417</v>
      </c>
      <c r="NSK22" s="384" t="s">
        <v>3101</v>
      </c>
      <c r="NSL22" s="384" t="s">
        <v>3102</v>
      </c>
      <c r="NSM22" s="370"/>
      <c r="NSN22" s="384" t="s">
        <v>2417</v>
      </c>
      <c r="NSO22" s="384" t="s">
        <v>3101</v>
      </c>
      <c r="NSP22" s="384" t="s">
        <v>3102</v>
      </c>
      <c r="NSQ22" s="370"/>
      <c r="NSR22" s="384" t="s">
        <v>2417</v>
      </c>
      <c r="NSS22" s="384" t="s">
        <v>3101</v>
      </c>
      <c r="NST22" s="384" t="s">
        <v>3102</v>
      </c>
      <c r="NSU22" s="370"/>
      <c r="NSV22" s="384" t="s">
        <v>2417</v>
      </c>
      <c r="NSW22" s="384" t="s">
        <v>3101</v>
      </c>
      <c r="NSX22" s="384" t="s">
        <v>3102</v>
      </c>
      <c r="NSY22" s="370"/>
      <c r="NSZ22" s="384" t="s">
        <v>2417</v>
      </c>
      <c r="NTA22" s="384" t="s">
        <v>3101</v>
      </c>
      <c r="NTB22" s="384" t="s">
        <v>3102</v>
      </c>
      <c r="NTC22" s="370"/>
      <c r="NTD22" s="384" t="s">
        <v>2417</v>
      </c>
      <c r="NTE22" s="384" t="s">
        <v>3101</v>
      </c>
      <c r="NTF22" s="384" t="s">
        <v>3102</v>
      </c>
      <c r="NTG22" s="370"/>
      <c r="NTH22" s="384" t="s">
        <v>2417</v>
      </c>
      <c r="NTI22" s="384" t="s">
        <v>3101</v>
      </c>
      <c r="NTJ22" s="384" t="s">
        <v>3102</v>
      </c>
      <c r="NTK22" s="370"/>
      <c r="NTL22" s="384" t="s">
        <v>2417</v>
      </c>
      <c r="NTM22" s="384" t="s">
        <v>3101</v>
      </c>
      <c r="NTN22" s="384" t="s">
        <v>3102</v>
      </c>
      <c r="NTO22" s="370"/>
      <c r="NTP22" s="384" t="s">
        <v>2417</v>
      </c>
      <c r="NTQ22" s="384" t="s">
        <v>3101</v>
      </c>
      <c r="NTR22" s="384" t="s">
        <v>3102</v>
      </c>
      <c r="NTS22" s="370"/>
      <c r="NTT22" s="384" t="s">
        <v>2417</v>
      </c>
      <c r="NTU22" s="384" t="s">
        <v>3101</v>
      </c>
      <c r="NTV22" s="384" t="s">
        <v>3102</v>
      </c>
      <c r="NTW22" s="370"/>
      <c r="NTX22" s="384" t="s">
        <v>2417</v>
      </c>
      <c r="NTY22" s="384" t="s">
        <v>3101</v>
      </c>
      <c r="NTZ22" s="384" t="s">
        <v>3102</v>
      </c>
      <c r="NUA22" s="370"/>
      <c r="NUB22" s="384" t="s">
        <v>2417</v>
      </c>
      <c r="NUC22" s="384" t="s">
        <v>3101</v>
      </c>
      <c r="NUD22" s="384" t="s">
        <v>3102</v>
      </c>
      <c r="NUE22" s="370"/>
      <c r="NUF22" s="384" t="s">
        <v>2417</v>
      </c>
      <c r="NUG22" s="384" t="s">
        <v>3101</v>
      </c>
      <c r="NUH22" s="384" t="s">
        <v>3102</v>
      </c>
      <c r="NUI22" s="370"/>
      <c r="NUJ22" s="384" t="s">
        <v>2417</v>
      </c>
      <c r="NUK22" s="384" t="s">
        <v>3101</v>
      </c>
      <c r="NUL22" s="384" t="s">
        <v>3102</v>
      </c>
      <c r="NUM22" s="370"/>
      <c r="NUN22" s="384" t="s">
        <v>2417</v>
      </c>
      <c r="NUO22" s="384" t="s">
        <v>3101</v>
      </c>
      <c r="NUP22" s="384" t="s">
        <v>3102</v>
      </c>
      <c r="NUQ22" s="370"/>
      <c r="NUR22" s="384" t="s">
        <v>2417</v>
      </c>
      <c r="NUS22" s="384" t="s">
        <v>3101</v>
      </c>
      <c r="NUT22" s="384" t="s">
        <v>3102</v>
      </c>
      <c r="NUU22" s="370"/>
      <c r="NUV22" s="384" t="s">
        <v>2417</v>
      </c>
      <c r="NUW22" s="384" t="s">
        <v>3101</v>
      </c>
      <c r="NUX22" s="384" t="s">
        <v>3102</v>
      </c>
      <c r="NUY22" s="370"/>
      <c r="NUZ22" s="384" t="s">
        <v>2417</v>
      </c>
      <c r="NVA22" s="384" t="s">
        <v>3101</v>
      </c>
      <c r="NVB22" s="384" t="s">
        <v>3102</v>
      </c>
      <c r="NVC22" s="370"/>
      <c r="NVD22" s="384" t="s">
        <v>2417</v>
      </c>
      <c r="NVE22" s="384" t="s">
        <v>3101</v>
      </c>
      <c r="NVF22" s="384" t="s">
        <v>3102</v>
      </c>
      <c r="NVG22" s="370"/>
      <c r="NVH22" s="384" t="s">
        <v>2417</v>
      </c>
      <c r="NVI22" s="384" t="s">
        <v>3101</v>
      </c>
      <c r="NVJ22" s="384" t="s">
        <v>3102</v>
      </c>
      <c r="NVK22" s="370"/>
      <c r="NVL22" s="384" t="s">
        <v>2417</v>
      </c>
      <c r="NVM22" s="384" t="s">
        <v>3101</v>
      </c>
      <c r="NVN22" s="384" t="s">
        <v>3102</v>
      </c>
      <c r="NVO22" s="370"/>
      <c r="NVP22" s="384" t="s">
        <v>2417</v>
      </c>
      <c r="NVQ22" s="384" t="s">
        <v>3101</v>
      </c>
      <c r="NVR22" s="384" t="s">
        <v>3102</v>
      </c>
      <c r="NVS22" s="370"/>
      <c r="NVT22" s="384" t="s">
        <v>2417</v>
      </c>
      <c r="NVU22" s="384" t="s">
        <v>3101</v>
      </c>
      <c r="NVV22" s="384" t="s">
        <v>3102</v>
      </c>
      <c r="NVW22" s="370"/>
      <c r="NVX22" s="384" t="s">
        <v>2417</v>
      </c>
      <c r="NVY22" s="384" t="s">
        <v>3101</v>
      </c>
      <c r="NVZ22" s="384" t="s">
        <v>3102</v>
      </c>
      <c r="NWA22" s="370"/>
      <c r="NWB22" s="384" t="s">
        <v>2417</v>
      </c>
      <c r="NWC22" s="384" t="s">
        <v>3101</v>
      </c>
      <c r="NWD22" s="384" t="s">
        <v>3102</v>
      </c>
      <c r="NWE22" s="370"/>
      <c r="NWF22" s="384" t="s">
        <v>2417</v>
      </c>
      <c r="NWG22" s="384" t="s">
        <v>3101</v>
      </c>
      <c r="NWH22" s="384" t="s">
        <v>3102</v>
      </c>
      <c r="NWI22" s="370"/>
      <c r="NWJ22" s="384" t="s">
        <v>2417</v>
      </c>
      <c r="NWK22" s="384" t="s">
        <v>3101</v>
      </c>
      <c r="NWL22" s="384" t="s">
        <v>3102</v>
      </c>
      <c r="NWM22" s="370"/>
      <c r="NWN22" s="384" t="s">
        <v>2417</v>
      </c>
      <c r="NWO22" s="384" t="s">
        <v>3101</v>
      </c>
      <c r="NWP22" s="384" t="s">
        <v>3102</v>
      </c>
      <c r="NWQ22" s="370"/>
      <c r="NWR22" s="384" t="s">
        <v>2417</v>
      </c>
      <c r="NWS22" s="384" t="s">
        <v>3101</v>
      </c>
      <c r="NWT22" s="384" t="s">
        <v>3102</v>
      </c>
      <c r="NWU22" s="370"/>
      <c r="NWV22" s="384" t="s">
        <v>2417</v>
      </c>
      <c r="NWW22" s="384" t="s">
        <v>3101</v>
      </c>
      <c r="NWX22" s="384" t="s">
        <v>3102</v>
      </c>
      <c r="NWY22" s="370"/>
      <c r="NWZ22" s="384" t="s">
        <v>2417</v>
      </c>
      <c r="NXA22" s="384" t="s">
        <v>3101</v>
      </c>
      <c r="NXB22" s="384" t="s">
        <v>3102</v>
      </c>
      <c r="NXC22" s="370"/>
      <c r="NXD22" s="384" t="s">
        <v>2417</v>
      </c>
      <c r="NXE22" s="384" t="s">
        <v>3101</v>
      </c>
      <c r="NXF22" s="384" t="s">
        <v>3102</v>
      </c>
      <c r="NXG22" s="370"/>
      <c r="NXH22" s="384" t="s">
        <v>2417</v>
      </c>
      <c r="NXI22" s="384" t="s">
        <v>3101</v>
      </c>
      <c r="NXJ22" s="384" t="s">
        <v>3102</v>
      </c>
      <c r="NXK22" s="370"/>
      <c r="NXL22" s="384" t="s">
        <v>2417</v>
      </c>
      <c r="NXM22" s="384" t="s">
        <v>3101</v>
      </c>
      <c r="NXN22" s="384" t="s">
        <v>3102</v>
      </c>
      <c r="NXO22" s="370"/>
      <c r="NXP22" s="384" t="s">
        <v>2417</v>
      </c>
      <c r="NXQ22" s="384" t="s">
        <v>3101</v>
      </c>
      <c r="NXR22" s="384" t="s">
        <v>3102</v>
      </c>
      <c r="NXS22" s="370"/>
      <c r="NXT22" s="384" t="s">
        <v>2417</v>
      </c>
      <c r="NXU22" s="384" t="s">
        <v>3101</v>
      </c>
      <c r="NXV22" s="384" t="s">
        <v>3102</v>
      </c>
      <c r="NXW22" s="370"/>
      <c r="NXX22" s="384" t="s">
        <v>2417</v>
      </c>
      <c r="NXY22" s="384" t="s">
        <v>3101</v>
      </c>
      <c r="NXZ22" s="384" t="s">
        <v>3102</v>
      </c>
      <c r="NYA22" s="370"/>
      <c r="NYB22" s="384" t="s">
        <v>2417</v>
      </c>
      <c r="NYC22" s="384" t="s">
        <v>3101</v>
      </c>
      <c r="NYD22" s="384" t="s">
        <v>3102</v>
      </c>
      <c r="NYE22" s="370"/>
      <c r="NYF22" s="384" t="s">
        <v>2417</v>
      </c>
      <c r="NYG22" s="384" t="s">
        <v>3101</v>
      </c>
      <c r="NYH22" s="384" t="s">
        <v>3102</v>
      </c>
      <c r="NYI22" s="370"/>
      <c r="NYJ22" s="384" t="s">
        <v>2417</v>
      </c>
      <c r="NYK22" s="384" t="s">
        <v>3101</v>
      </c>
      <c r="NYL22" s="384" t="s">
        <v>3102</v>
      </c>
      <c r="NYM22" s="370"/>
      <c r="NYN22" s="384" t="s">
        <v>2417</v>
      </c>
      <c r="NYO22" s="384" t="s">
        <v>3101</v>
      </c>
      <c r="NYP22" s="384" t="s">
        <v>3102</v>
      </c>
      <c r="NYQ22" s="370"/>
      <c r="NYR22" s="384" t="s">
        <v>2417</v>
      </c>
      <c r="NYS22" s="384" t="s">
        <v>3101</v>
      </c>
      <c r="NYT22" s="384" t="s">
        <v>3102</v>
      </c>
      <c r="NYU22" s="370"/>
      <c r="NYV22" s="384" t="s">
        <v>2417</v>
      </c>
      <c r="NYW22" s="384" t="s">
        <v>3101</v>
      </c>
      <c r="NYX22" s="384" t="s">
        <v>3102</v>
      </c>
      <c r="NYY22" s="370"/>
      <c r="NYZ22" s="384" t="s">
        <v>2417</v>
      </c>
      <c r="NZA22" s="384" t="s">
        <v>3101</v>
      </c>
      <c r="NZB22" s="384" t="s">
        <v>3102</v>
      </c>
      <c r="NZC22" s="370"/>
      <c r="NZD22" s="384" t="s">
        <v>2417</v>
      </c>
      <c r="NZE22" s="384" t="s">
        <v>3101</v>
      </c>
      <c r="NZF22" s="384" t="s">
        <v>3102</v>
      </c>
      <c r="NZG22" s="370"/>
      <c r="NZH22" s="384" t="s">
        <v>2417</v>
      </c>
      <c r="NZI22" s="384" t="s">
        <v>3101</v>
      </c>
      <c r="NZJ22" s="384" t="s">
        <v>3102</v>
      </c>
      <c r="NZK22" s="370"/>
      <c r="NZL22" s="384" t="s">
        <v>2417</v>
      </c>
      <c r="NZM22" s="384" t="s">
        <v>3101</v>
      </c>
      <c r="NZN22" s="384" t="s">
        <v>3102</v>
      </c>
      <c r="NZO22" s="370"/>
      <c r="NZP22" s="384" t="s">
        <v>2417</v>
      </c>
      <c r="NZQ22" s="384" t="s">
        <v>3101</v>
      </c>
      <c r="NZR22" s="384" t="s">
        <v>3102</v>
      </c>
      <c r="NZS22" s="370"/>
      <c r="NZT22" s="384" t="s">
        <v>2417</v>
      </c>
      <c r="NZU22" s="384" t="s">
        <v>3101</v>
      </c>
      <c r="NZV22" s="384" t="s">
        <v>3102</v>
      </c>
      <c r="NZW22" s="370"/>
      <c r="NZX22" s="384" t="s">
        <v>2417</v>
      </c>
      <c r="NZY22" s="384" t="s">
        <v>3101</v>
      </c>
      <c r="NZZ22" s="384" t="s">
        <v>3102</v>
      </c>
      <c r="OAA22" s="370"/>
      <c r="OAB22" s="384" t="s">
        <v>2417</v>
      </c>
      <c r="OAC22" s="384" t="s">
        <v>3101</v>
      </c>
      <c r="OAD22" s="384" t="s">
        <v>3102</v>
      </c>
      <c r="OAE22" s="370"/>
      <c r="OAF22" s="384" t="s">
        <v>2417</v>
      </c>
      <c r="OAG22" s="384" t="s">
        <v>3101</v>
      </c>
      <c r="OAH22" s="384" t="s">
        <v>3102</v>
      </c>
      <c r="OAI22" s="370"/>
      <c r="OAJ22" s="384" t="s">
        <v>2417</v>
      </c>
      <c r="OAK22" s="384" t="s">
        <v>3101</v>
      </c>
      <c r="OAL22" s="384" t="s">
        <v>3102</v>
      </c>
      <c r="OAM22" s="370"/>
      <c r="OAN22" s="384" t="s">
        <v>2417</v>
      </c>
      <c r="OAO22" s="384" t="s">
        <v>3101</v>
      </c>
      <c r="OAP22" s="384" t="s">
        <v>3102</v>
      </c>
      <c r="OAQ22" s="370"/>
      <c r="OAR22" s="384" t="s">
        <v>2417</v>
      </c>
      <c r="OAS22" s="384" t="s">
        <v>3101</v>
      </c>
      <c r="OAT22" s="384" t="s">
        <v>3102</v>
      </c>
      <c r="OAU22" s="370"/>
      <c r="OAV22" s="384" t="s">
        <v>2417</v>
      </c>
      <c r="OAW22" s="384" t="s">
        <v>3101</v>
      </c>
      <c r="OAX22" s="384" t="s">
        <v>3102</v>
      </c>
      <c r="OAY22" s="370"/>
      <c r="OAZ22" s="384" t="s">
        <v>2417</v>
      </c>
      <c r="OBA22" s="384" t="s">
        <v>3101</v>
      </c>
      <c r="OBB22" s="384" t="s">
        <v>3102</v>
      </c>
      <c r="OBC22" s="370"/>
      <c r="OBD22" s="384" t="s">
        <v>2417</v>
      </c>
      <c r="OBE22" s="384" t="s">
        <v>3101</v>
      </c>
      <c r="OBF22" s="384" t="s">
        <v>3102</v>
      </c>
      <c r="OBG22" s="370"/>
      <c r="OBH22" s="384" t="s">
        <v>2417</v>
      </c>
      <c r="OBI22" s="384" t="s">
        <v>3101</v>
      </c>
      <c r="OBJ22" s="384" t="s">
        <v>3102</v>
      </c>
      <c r="OBK22" s="370"/>
      <c r="OBL22" s="384" t="s">
        <v>2417</v>
      </c>
      <c r="OBM22" s="384" t="s">
        <v>3101</v>
      </c>
      <c r="OBN22" s="384" t="s">
        <v>3102</v>
      </c>
      <c r="OBO22" s="370"/>
      <c r="OBP22" s="384" t="s">
        <v>2417</v>
      </c>
      <c r="OBQ22" s="384" t="s">
        <v>3101</v>
      </c>
      <c r="OBR22" s="384" t="s">
        <v>3102</v>
      </c>
      <c r="OBS22" s="370"/>
      <c r="OBT22" s="384" t="s">
        <v>2417</v>
      </c>
      <c r="OBU22" s="384" t="s">
        <v>3101</v>
      </c>
      <c r="OBV22" s="384" t="s">
        <v>3102</v>
      </c>
      <c r="OBW22" s="370"/>
      <c r="OBX22" s="384" t="s">
        <v>2417</v>
      </c>
      <c r="OBY22" s="384" t="s">
        <v>3101</v>
      </c>
      <c r="OBZ22" s="384" t="s">
        <v>3102</v>
      </c>
      <c r="OCA22" s="370"/>
      <c r="OCB22" s="384" t="s">
        <v>2417</v>
      </c>
      <c r="OCC22" s="384" t="s">
        <v>3101</v>
      </c>
      <c r="OCD22" s="384" t="s">
        <v>3102</v>
      </c>
      <c r="OCE22" s="370"/>
      <c r="OCF22" s="384" t="s">
        <v>2417</v>
      </c>
      <c r="OCG22" s="384" t="s">
        <v>3101</v>
      </c>
      <c r="OCH22" s="384" t="s">
        <v>3102</v>
      </c>
      <c r="OCI22" s="370"/>
      <c r="OCJ22" s="384" t="s">
        <v>2417</v>
      </c>
      <c r="OCK22" s="384" t="s">
        <v>3101</v>
      </c>
      <c r="OCL22" s="384" t="s">
        <v>3102</v>
      </c>
      <c r="OCM22" s="370"/>
      <c r="OCN22" s="384" t="s">
        <v>2417</v>
      </c>
      <c r="OCO22" s="384" t="s">
        <v>3101</v>
      </c>
      <c r="OCP22" s="384" t="s">
        <v>3102</v>
      </c>
      <c r="OCQ22" s="370"/>
      <c r="OCR22" s="384" t="s">
        <v>2417</v>
      </c>
      <c r="OCS22" s="384" t="s">
        <v>3101</v>
      </c>
      <c r="OCT22" s="384" t="s">
        <v>3102</v>
      </c>
      <c r="OCU22" s="370"/>
      <c r="OCV22" s="384" t="s">
        <v>2417</v>
      </c>
      <c r="OCW22" s="384" t="s">
        <v>3101</v>
      </c>
      <c r="OCX22" s="384" t="s">
        <v>3102</v>
      </c>
      <c r="OCY22" s="370"/>
      <c r="OCZ22" s="384" t="s">
        <v>2417</v>
      </c>
      <c r="ODA22" s="384" t="s">
        <v>3101</v>
      </c>
      <c r="ODB22" s="384" t="s">
        <v>3102</v>
      </c>
      <c r="ODC22" s="370"/>
      <c r="ODD22" s="384" t="s">
        <v>2417</v>
      </c>
      <c r="ODE22" s="384" t="s">
        <v>3101</v>
      </c>
      <c r="ODF22" s="384" t="s">
        <v>3102</v>
      </c>
      <c r="ODG22" s="370"/>
      <c r="ODH22" s="384" t="s">
        <v>2417</v>
      </c>
      <c r="ODI22" s="384" t="s">
        <v>3101</v>
      </c>
      <c r="ODJ22" s="384" t="s">
        <v>3102</v>
      </c>
      <c r="ODK22" s="370"/>
      <c r="ODL22" s="384" t="s">
        <v>2417</v>
      </c>
      <c r="ODM22" s="384" t="s">
        <v>3101</v>
      </c>
      <c r="ODN22" s="384" t="s">
        <v>3102</v>
      </c>
      <c r="ODO22" s="370"/>
      <c r="ODP22" s="384" t="s">
        <v>2417</v>
      </c>
      <c r="ODQ22" s="384" t="s">
        <v>3101</v>
      </c>
      <c r="ODR22" s="384" t="s">
        <v>3102</v>
      </c>
      <c r="ODS22" s="370"/>
      <c r="ODT22" s="384" t="s">
        <v>2417</v>
      </c>
      <c r="ODU22" s="384" t="s">
        <v>3101</v>
      </c>
      <c r="ODV22" s="384" t="s">
        <v>3102</v>
      </c>
      <c r="ODW22" s="370"/>
      <c r="ODX22" s="384" t="s">
        <v>2417</v>
      </c>
      <c r="ODY22" s="384" t="s">
        <v>3101</v>
      </c>
      <c r="ODZ22" s="384" t="s">
        <v>3102</v>
      </c>
      <c r="OEA22" s="370"/>
      <c r="OEB22" s="384" t="s">
        <v>2417</v>
      </c>
      <c r="OEC22" s="384" t="s">
        <v>3101</v>
      </c>
      <c r="OED22" s="384" t="s">
        <v>3102</v>
      </c>
      <c r="OEE22" s="370"/>
      <c r="OEF22" s="384" t="s">
        <v>2417</v>
      </c>
      <c r="OEG22" s="384" t="s">
        <v>3101</v>
      </c>
      <c r="OEH22" s="384" t="s">
        <v>3102</v>
      </c>
      <c r="OEI22" s="370"/>
      <c r="OEJ22" s="384" t="s">
        <v>2417</v>
      </c>
      <c r="OEK22" s="384" t="s">
        <v>3101</v>
      </c>
      <c r="OEL22" s="384" t="s">
        <v>3102</v>
      </c>
      <c r="OEM22" s="370"/>
      <c r="OEN22" s="384" t="s">
        <v>2417</v>
      </c>
      <c r="OEO22" s="384" t="s">
        <v>3101</v>
      </c>
      <c r="OEP22" s="384" t="s">
        <v>3102</v>
      </c>
      <c r="OEQ22" s="370"/>
      <c r="OER22" s="384" t="s">
        <v>2417</v>
      </c>
      <c r="OES22" s="384" t="s">
        <v>3101</v>
      </c>
      <c r="OET22" s="384" t="s">
        <v>3102</v>
      </c>
      <c r="OEU22" s="370"/>
      <c r="OEV22" s="384" t="s">
        <v>2417</v>
      </c>
      <c r="OEW22" s="384" t="s">
        <v>3101</v>
      </c>
      <c r="OEX22" s="384" t="s">
        <v>3102</v>
      </c>
      <c r="OEY22" s="370"/>
      <c r="OEZ22" s="384" t="s">
        <v>2417</v>
      </c>
      <c r="OFA22" s="384" t="s">
        <v>3101</v>
      </c>
      <c r="OFB22" s="384" t="s">
        <v>3102</v>
      </c>
      <c r="OFC22" s="370"/>
      <c r="OFD22" s="384" t="s">
        <v>2417</v>
      </c>
      <c r="OFE22" s="384" t="s">
        <v>3101</v>
      </c>
      <c r="OFF22" s="384" t="s">
        <v>3102</v>
      </c>
      <c r="OFG22" s="370"/>
      <c r="OFH22" s="384" t="s">
        <v>2417</v>
      </c>
      <c r="OFI22" s="384" t="s">
        <v>3101</v>
      </c>
      <c r="OFJ22" s="384" t="s">
        <v>3102</v>
      </c>
      <c r="OFK22" s="370"/>
      <c r="OFL22" s="384" t="s">
        <v>2417</v>
      </c>
      <c r="OFM22" s="384" t="s">
        <v>3101</v>
      </c>
      <c r="OFN22" s="384" t="s">
        <v>3102</v>
      </c>
      <c r="OFO22" s="370"/>
      <c r="OFP22" s="384" t="s">
        <v>2417</v>
      </c>
      <c r="OFQ22" s="384" t="s">
        <v>3101</v>
      </c>
      <c r="OFR22" s="384" t="s">
        <v>3102</v>
      </c>
      <c r="OFS22" s="370"/>
      <c r="OFT22" s="384" t="s">
        <v>2417</v>
      </c>
      <c r="OFU22" s="384" t="s">
        <v>3101</v>
      </c>
      <c r="OFV22" s="384" t="s">
        <v>3102</v>
      </c>
      <c r="OFW22" s="370"/>
      <c r="OFX22" s="384" t="s">
        <v>2417</v>
      </c>
      <c r="OFY22" s="384" t="s">
        <v>3101</v>
      </c>
      <c r="OFZ22" s="384" t="s">
        <v>3102</v>
      </c>
      <c r="OGA22" s="370"/>
      <c r="OGB22" s="384" t="s">
        <v>2417</v>
      </c>
      <c r="OGC22" s="384" t="s">
        <v>3101</v>
      </c>
      <c r="OGD22" s="384" t="s">
        <v>3102</v>
      </c>
      <c r="OGE22" s="370"/>
      <c r="OGF22" s="384" t="s">
        <v>2417</v>
      </c>
      <c r="OGG22" s="384" t="s">
        <v>3101</v>
      </c>
      <c r="OGH22" s="384" t="s">
        <v>3102</v>
      </c>
      <c r="OGI22" s="370"/>
      <c r="OGJ22" s="384" t="s">
        <v>2417</v>
      </c>
      <c r="OGK22" s="384" t="s">
        <v>3101</v>
      </c>
      <c r="OGL22" s="384" t="s">
        <v>3102</v>
      </c>
      <c r="OGM22" s="370"/>
      <c r="OGN22" s="384" t="s">
        <v>2417</v>
      </c>
      <c r="OGO22" s="384" t="s">
        <v>3101</v>
      </c>
      <c r="OGP22" s="384" t="s">
        <v>3102</v>
      </c>
      <c r="OGQ22" s="370"/>
      <c r="OGR22" s="384" t="s">
        <v>2417</v>
      </c>
      <c r="OGS22" s="384" t="s">
        <v>3101</v>
      </c>
      <c r="OGT22" s="384" t="s">
        <v>3102</v>
      </c>
      <c r="OGU22" s="370"/>
      <c r="OGV22" s="384" t="s">
        <v>2417</v>
      </c>
      <c r="OGW22" s="384" t="s">
        <v>3101</v>
      </c>
      <c r="OGX22" s="384" t="s">
        <v>3102</v>
      </c>
      <c r="OGY22" s="370"/>
      <c r="OGZ22" s="384" t="s">
        <v>2417</v>
      </c>
      <c r="OHA22" s="384" t="s">
        <v>3101</v>
      </c>
      <c r="OHB22" s="384" t="s">
        <v>3102</v>
      </c>
      <c r="OHC22" s="370"/>
      <c r="OHD22" s="384" t="s">
        <v>2417</v>
      </c>
      <c r="OHE22" s="384" t="s">
        <v>3101</v>
      </c>
      <c r="OHF22" s="384" t="s">
        <v>3102</v>
      </c>
      <c r="OHG22" s="370"/>
      <c r="OHH22" s="384" t="s">
        <v>2417</v>
      </c>
      <c r="OHI22" s="384" t="s">
        <v>3101</v>
      </c>
      <c r="OHJ22" s="384" t="s">
        <v>3102</v>
      </c>
      <c r="OHK22" s="370"/>
      <c r="OHL22" s="384" t="s">
        <v>2417</v>
      </c>
      <c r="OHM22" s="384" t="s">
        <v>3101</v>
      </c>
      <c r="OHN22" s="384" t="s">
        <v>3102</v>
      </c>
      <c r="OHO22" s="370"/>
      <c r="OHP22" s="384" t="s">
        <v>2417</v>
      </c>
      <c r="OHQ22" s="384" t="s">
        <v>3101</v>
      </c>
      <c r="OHR22" s="384" t="s">
        <v>3102</v>
      </c>
      <c r="OHS22" s="370"/>
      <c r="OHT22" s="384" t="s">
        <v>2417</v>
      </c>
      <c r="OHU22" s="384" t="s">
        <v>3101</v>
      </c>
      <c r="OHV22" s="384" t="s">
        <v>3102</v>
      </c>
      <c r="OHW22" s="370"/>
      <c r="OHX22" s="384" t="s">
        <v>2417</v>
      </c>
      <c r="OHY22" s="384" t="s">
        <v>3101</v>
      </c>
      <c r="OHZ22" s="384" t="s">
        <v>3102</v>
      </c>
      <c r="OIA22" s="370"/>
      <c r="OIB22" s="384" t="s">
        <v>2417</v>
      </c>
      <c r="OIC22" s="384" t="s">
        <v>3101</v>
      </c>
      <c r="OID22" s="384" t="s">
        <v>3102</v>
      </c>
      <c r="OIE22" s="370"/>
      <c r="OIF22" s="384" t="s">
        <v>2417</v>
      </c>
      <c r="OIG22" s="384" t="s">
        <v>3101</v>
      </c>
      <c r="OIH22" s="384" t="s">
        <v>3102</v>
      </c>
      <c r="OII22" s="370"/>
      <c r="OIJ22" s="384" t="s">
        <v>2417</v>
      </c>
      <c r="OIK22" s="384" t="s">
        <v>3101</v>
      </c>
      <c r="OIL22" s="384" t="s">
        <v>3102</v>
      </c>
      <c r="OIM22" s="370"/>
      <c r="OIN22" s="384" t="s">
        <v>2417</v>
      </c>
      <c r="OIO22" s="384" t="s">
        <v>3101</v>
      </c>
      <c r="OIP22" s="384" t="s">
        <v>3102</v>
      </c>
      <c r="OIQ22" s="370"/>
      <c r="OIR22" s="384" t="s">
        <v>2417</v>
      </c>
      <c r="OIS22" s="384" t="s">
        <v>3101</v>
      </c>
      <c r="OIT22" s="384" t="s">
        <v>3102</v>
      </c>
      <c r="OIU22" s="370"/>
      <c r="OIV22" s="384" t="s">
        <v>2417</v>
      </c>
      <c r="OIW22" s="384" t="s">
        <v>3101</v>
      </c>
      <c r="OIX22" s="384" t="s">
        <v>3102</v>
      </c>
      <c r="OIY22" s="370"/>
      <c r="OIZ22" s="384" t="s">
        <v>2417</v>
      </c>
      <c r="OJA22" s="384" t="s">
        <v>3101</v>
      </c>
      <c r="OJB22" s="384" t="s">
        <v>3102</v>
      </c>
      <c r="OJC22" s="370"/>
      <c r="OJD22" s="384" t="s">
        <v>2417</v>
      </c>
      <c r="OJE22" s="384" t="s">
        <v>3101</v>
      </c>
      <c r="OJF22" s="384" t="s">
        <v>3102</v>
      </c>
      <c r="OJG22" s="370"/>
      <c r="OJH22" s="384" t="s">
        <v>2417</v>
      </c>
      <c r="OJI22" s="384" t="s">
        <v>3101</v>
      </c>
      <c r="OJJ22" s="384" t="s">
        <v>3102</v>
      </c>
      <c r="OJK22" s="370"/>
      <c r="OJL22" s="384" t="s">
        <v>2417</v>
      </c>
      <c r="OJM22" s="384" t="s">
        <v>3101</v>
      </c>
      <c r="OJN22" s="384" t="s">
        <v>3102</v>
      </c>
      <c r="OJO22" s="370"/>
      <c r="OJP22" s="384" t="s">
        <v>2417</v>
      </c>
      <c r="OJQ22" s="384" t="s">
        <v>3101</v>
      </c>
      <c r="OJR22" s="384" t="s">
        <v>3102</v>
      </c>
      <c r="OJS22" s="370"/>
      <c r="OJT22" s="384" t="s">
        <v>2417</v>
      </c>
      <c r="OJU22" s="384" t="s">
        <v>3101</v>
      </c>
      <c r="OJV22" s="384" t="s">
        <v>3102</v>
      </c>
      <c r="OJW22" s="370"/>
      <c r="OJX22" s="384" t="s">
        <v>2417</v>
      </c>
      <c r="OJY22" s="384" t="s">
        <v>3101</v>
      </c>
      <c r="OJZ22" s="384" t="s">
        <v>3102</v>
      </c>
      <c r="OKA22" s="370"/>
      <c r="OKB22" s="384" t="s">
        <v>2417</v>
      </c>
      <c r="OKC22" s="384" t="s">
        <v>3101</v>
      </c>
      <c r="OKD22" s="384" t="s">
        <v>3102</v>
      </c>
      <c r="OKE22" s="370"/>
      <c r="OKF22" s="384" t="s">
        <v>2417</v>
      </c>
      <c r="OKG22" s="384" t="s">
        <v>3101</v>
      </c>
      <c r="OKH22" s="384" t="s">
        <v>3102</v>
      </c>
      <c r="OKI22" s="370"/>
      <c r="OKJ22" s="384" t="s">
        <v>2417</v>
      </c>
      <c r="OKK22" s="384" t="s">
        <v>3101</v>
      </c>
      <c r="OKL22" s="384" t="s">
        <v>3102</v>
      </c>
      <c r="OKM22" s="370"/>
      <c r="OKN22" s="384" t="s">
        <v>2417</v>
      </c>
      <c r="OKO22" s="384" t="s">
        <v>3101</v>
      </c>
      <c r="OKP22" s="384" t="s">
        <v>3102</v>
      </c>
      <c r="OKQ22" s="370"/>
      <c r="OKR22" s="384" t="s">
        <v>2417</v>
      </c>
      <c r="OKS22" s="384" t="s">
        <v>3101</v>
      </c>
      <c r="OKT22" s="384" t="s">
        <v>3102</v>
      </c>
      <c r="OKU22" s="370"/>
      <c r="OKV22" s="384" t="s">
        <v>2417</v>
      </c>
      <c r="OKW22" s="384" t="s">
        <v>3101</v>
      </c>
      <c r="OKX22" s="384" t="s">
        <v>3102</v>
      </c>
      <c r="OKY22" s="370"/>
      <c r="OKZ22" s="384" t="s">
        <v>2417</v>
      </c>
      <c r="OLA22" s="384" t="s">
        <v>3101</v>
      </c>
      <c r="OLB22" s="384" t="s">
        <v>3102</v>
      </c>
      <c r="OLC22" s="370"/>
      <c r="OLD22" s="384" t="s">
        <v>2417</v>
      </c>
      <c r="OLE22" s="384" t="s">
        <v>3101</v>
      </c>
      <c r="OLF22" s="384" t="s">
        <v>3102</v>
      </c>
      <c r="OLG22" s="370"/>
      <c r="OLH22" s="384" t="s">
        <v>2417</v>
      </c>
      <c r="OLI22" s="384" t="s">
        <v>3101</v>
      </c>
      <c r="OLJ22" s="384" t="s">
        <v>3102</v>
      </c>
      <c r="OLK22" s="370"/>
      <c r="OLL22" s="384" t="s">
        <v>2417</v>
      </c>
      <c r="OLM22" s="384" t="s">
        <v>3101</v>
      </c>
      <c r="OLN22" s="384" t="s">
        <v>3102</v>
      </c>
      <c r="OLO22" s="370"/>
      <c r="OLP22" s="384" t="s">
        <v>2417</v>
      </c>
      <c r="OLQ22" s="384" t="s">
        <v>3101</v>
      </c>
      <c r="OLR22" s="384" t="s">
        <v>3102</v>
      </c>
      <c r="OLS22" s="370"/>
      <c r="OLT22" s="384" t="s">
        <v>2417</v>
      </c>
      <c r="OLU22" s="384" t="s">
        <v>3101</v>
      </c>
      <c r="OLV22" s="384" t="s">
        <v>3102</v>
      </c>
      <c r="OLW22" s="370"/>
      <c r="OLX22" s="384" t="s">
        <v>2417</v>
      </c>
      <c r="OLY22" s="384" t="s">
        <v>3101</v>
      </c>
      <c r="OLZ22" s="384" t="s">
        <v>3102</v>
      </c>
      <c r="OMA22" s="370"/>
      <c r="OMB22" s="384" t="s">
        <v>2417</v>
      </c>
      <c r="OMC22" s="384" t="s">
        <v>3101</v>
      </c>
      <c r="OMD22" s="384" t="s">
        <v>3102</v>
      </c>
      <c r="OME22" s="370"/>
      <c r="OMF22" s="384" t="s">
        <v>2417</v>
      </c>
      <c r="OMG22" s="384" t="s">
        <v>3101</v>
      </c>
      <c r="OMH22" s="384" t="s">
        <v>3102</v>
      </c>
      <c r="OMI22" s="370"/>
      <c r="OMJ22" s="384" t="s">
        <v>2417</v>
      </c>
      <c r="OMK22" s="384" t="s">
        <v>3101</v>
      </c>
      <c r="OML22" s="384" t="s">
        <v>3102</v>
      </c>
      <c r="OMM22" s="370"/>
      <c r="OMN22" s="384" t="s">
        <v>2417</v>
      </c>
      <c r="OMO22" s="384" t="s">
        <v>3101</v>
      </c>
      <c r="OMP22" s="384" t="s">
        <v>3102</v>
      </c>
      <c r="OMQ22" s="370"/>
      <c r="OMR22" s="384" t="s">
        <v>2417</v>
      </c>
      <c r="OMS22" s="384" t="s">
        <v>3101</v>
      </c>
      <c r="OMT22" s="384" t="s">
        <v>3102</v>
      </c>
      <c r="OMU22" s="370"/>
      <c r="OMV22" s="384" t="s">
        <v>2417</v>
      </c>
      <c r="OMW22" s="384" t="s">
        <v>3101</v>
      </c>
      <c r="OMX22" s="384" t="s">
        <v>3102</v>
      </c>
      <c r="OMY22" s="370"/>
      <c r="OMZ22" s="384" t="s">
        <v>2417</v>
      </c>
      <c r="ONA22" s="384" t="s">
        <v>3101</v>
      </c>
      <c r="ONB22" s="384" t="s">
        <v>3102</v>
      </c>
      <c r="ONC22" s="370"/>
      <c r="OND22" s="384" t="s">
        <v>2417</v>
      </c>
      <c r="ONE22" s="384" t="s">
        <v>3101</v>
      </c>
      <c r="ONF22" s="384" t="s">
        <v>3102</v>
      </c>
      <c r="ONG22" s="370"/>
      <c r="ONH22" s="384" t="s">
        <v>2417</v>
      </c>
      <c r="ONI22" s="384" t="s">
        <v>3101</v>
      </c>
      <c r="ONJ22" s="384" t="s">
        <v>3102</v>
      </c>
      <c r="ONK22" s="370"/>
      <c r="ONL22" s="384" t="s">
        <v>2417</v>
      </c>
      <c r="ONM22" s="384" t="s">
        <v>3101</v>
      </c>
      <c r="ONN22" s="384" t="s">
        <v>3102</v>
      </c>
      <c r="ONO22" s="370"/>
      <c r="ONP22" s="384" t="s">
        <v>2417</v>
      </c>
      <c r="ONQ22" s="384" t="s">
        <v>3101</v>
      </c>
      <c r="ONR22" s="384" t="s">
        <v>3102</v>
      </c>
      <c r="ONS22" s="370"/>
      <c r="ONT22" s="384" t="s">
        <v>2417</v>
      </c>
      <c r="ONU22" s="384" t="s">
        <v>3101</v>
      </c>
      <c r="ONV22" s="384" t="s">
        <v>3102</v>
      </c>
      <c r="ONW22" s="370"/>
      <c r="ONX22" s="384" t="s">
        <v>2417</v>
      </c>
      <c r="ONY22" s="384" t="s">
        <v>3101</v>
      </c>
      <c r="ONZ22" s="384" t="s">
        <v>3102</v>
      </c>
      <c r="OOA22" s="370"/>
      <c r="OOB22" s="384" t="s">
        <v>2417</v>
      </c>
      <c r="OOC22" s="384" t="s">
        <v>3101</v>
      </c>
      <c r="OOD22" s="384" t="s">
        <v>3102</v>
      </c>
      <c r="OOE22" s="370"/>
      <c r="OOF22" s="384" t="s">
        <v>2417</v>
      </c>
      <c r="OOG22" s="384" t="s">
        <v>3101</v>
      </c>
      <c r="OOH22" s="384" t="s">
        <v>3102</v>
      </c>
      <c r="OOI22" s="370"/>
      <c r="OOJ22" s="384" t="s">
        <v>2417</v>
      </c>
      <c r="OOK22" s="384" t="s">
        <v>3101</v>
      </c>
      <c r="OOL22" s="384" t="s">
        <v>3102</v>
      </c>
      <c r="OOM22" s="370"/>
      <c r="OON22" s="384" t="s">
        <v>2417</v>
      </c>
      <c r="OOO22" s="384" t="s">
        <v>3101</v>
      </c>
      <c r="OOP22" s="384" t="s">
        <v>3102</v>
      </c>
      <c r="OOQ22" s="370"/>
      <c r="OOR22" s="384" t="s">
        <v>2417</v>
      </c>
      <c r="OOS22" s="384" t="s">
        <v>3101</v>
      </c>
      <c r="OOT22" s="384" t="s">
        <v>3102</v>
      </c>
      <c r="OOU22" s="370"/>
      <c r="OOV22" s="384" t="s">
        <v>2417</v>
      </c>
      <c r="OOW22" s="384" t="s">
        <v>3101</v>
      </c>
      <c r="OOX22" s="384" t="s">
        <v>3102</v>
      </c>
      <c r="OOY22" s="370"/>
      <c r="OOZ22" s="384" t="s">
        <v>2417</v>
      </c>
      <c r="OPA22" s="384" t="s">
        <v>3101</v>
      </c>
      <c r="OPB22" s="384" t="s">
        <v>3102</v>
      </c>
      <c r="OPC22" s="370"/>
      <c r="OPD22" s="384" t="s">
        <v>2417</v>
      </c>
      <c r="OPE22" s="384" t="s">
        <v>3101</v>
      </c>
      <c r="OPF22" s="384" t="s">
        <v>3102</v>
      </c>
      <c r="OPG22" s="370"/>
      <c r="OPH22" s="384" t="s">
        <v>2417</v>
      </c>
      <c r="OPI22" s="384" t="s">
        <v>3101</v>
      </c>
      <c r="OPJ22" s="384" t="s">
        <v>3102</v>
      </c>
      <c r="OPK22" s="370"/>
      <c r="OPL22" s="384" t="s">
        <v>2417</v>
      </c>
      <c r="OPM22" s="384" t="s">
        <v>3101</v>
      </c>
      <c r="OPN22" s="384" t="s">
        <v>3102</v>
      </c>
      <c r="OPO22" s="370"/>
      <c r="OPP22" s="384" t="s">
        <v>2417</v>
      </c>
      <c r="OPQ22" s="384" t="s">
        <v>3101</v>
      </c>
      <c r="OPR22" s="384" t="s">
        <v>3102</v>
      </c>
      <c r="OPS22" s="370"/>
      <c r="OPT22" s="384" t="s">
        <v>2417</v>
      </c>
      <c r="OPU22" s="384" t="s">
        <v>3101</v>
      </c>
      <c r="OPV22" s="384" t="s">
        <v>3102</v>
      </c>
      <c r="OPW22" s="370"/>
      <c r="OPX22" s="384" t="s">
        <v>2417</v>
      </c>
      <c r="OPY22" s="384" t="s">
        <v>3101</v>
      </c>
      <c r="OPZ22" s="384" t="s">
        <v>3102</v>
      </c>
      <c r="OQA22" s="370"/>
      <c r="OQB22" s="384" t="s">
        <v>2417</v>
      </c>
      <c r="OQC22" s="384" t="s">
        <v>3101</v>
      </c>
      <c r="OQD22" s="384" t="s">
        <v>3102</v>
      </c>
      <c r="OQE22" s="370"/>
      <c r="OQF22" s="384" t="s">
        <v>2417</v>
      </c>
      <c r="OQG22" s="384" t="s">
        <v>3101</v>
      </c>
      <c r="OQH22" s="384" t="s">
        <v>3102</v>
      </c>
      <c r="OQI22" s="370"/>
      <c r="OQJ22" s="384" t="s">
        <v>2417</v>
      </c>
      <c r="OQK22" s="384" t="s">
        <v>3101</v>
      </c>
      <c r="OQL22" s="384" t="s">
        <v>3102</v>
      </c>
      <c r="OQM22" s="370"/>
      <c r="OQN22" s="384" t="s">
        <v>2417</v>
      </c>
      <c r="OQO22" s="384" t="s">
        <v>3101</v>
      </c>
      <c r="OQP22" s="384" t="s">
        <v>3102</v>
      </c>
      <c r="OQQ22" s="370"/>
      <c r="OQR22" s="384" t="s">
        <v>2417</v>
      </c>
      <c r="OQS22" s="384" t="s">
        <v>3101</v>
      </c>
      <c r="OQT22" s="384" t="s">
        <v>3102</v>
      </c>
      <c r="OQU22" s="370"/>
      <c r="OQV22" s="384" t="s">
        <v>2417</v>
      </c>
      <c r="OQW22" s="384" t="s">
        <v>3101</v>
      </c>
      <c r="OQX22" s="384" t="s">
        <v>3102</v>
      </c>
      <c r="OQY22" s="370"/>
      <c r="OQZ22" s="384" t="s">
        <v>2417</v>
      </c>
      <c r="ORA22" s="384" t="s">
        <v>3101</v>
      </c>
      <c r="ORB22" s="384" t="s">
        <v>3102</v>
      </c>
      <c r="ORC22" s="370"/>
      <c r="ORD22" s="384" t="s">
        <v>2417</v>
      </c>
      <c r="ORE22" s="384" t="s">
        <v>3101</v>
      </c>
      <c r="ORF22" s="384" t="s">
        <v>3102</v>
      </c>
      <c r="ORG22" s="370"/>
      <c r="ORH22" s="384" t="s">
        <v>2417</v>
      </c>
      <c r="ORI22" s="384" t="s">
        <v>3101</v>
      </c>
      <c r="ORJ22" s="384" t="s">
        <v>3102</v>
      </c>
      <c r="ORK22" s="370"/>
      <c r="ORL22" s="384" t="s">
        <v>2417</v>
      </c>
      <c r="ORM22" s="384" t="s">
        <v>3101</v>
      </c>
      <c r="ORN22" s="384" t="s">
        <v>3102</v>
      </c>
      <c r="ORO22" s="370"/>
      <c r="ORP22" s="384" t="s">
        <v>2417</v>
      </c>
      <c r="ORQ22" s="384" t="s">
        <v>3101</v>
      </c>
      <c r="ORR22" s="384" t="s">
        <v>3102</v>
      </c>
      <c r="ORS22" s="370"/>
      <c r="ORT22" s="384" t="s">
        <v>2417</v>
      </c>
      <c r="ORU22" s="384" t="s">
        <v>3101</v>
      </c>
      <c r="ORV22" s="384" t="s">
        <v>3102</v>
      </c>
      <c r="ORW22" s="370"/>
      <c r="ORX22" s="384" t="s">
        <v>2417</v>
      </c>
      <c r="ORY22" s="384" t="s">
        <v>3101</v>
      </c>
      <c r="ORZ22" s="384" t="s">
        <v>3102</v>
      </c>
      <c r="OSA22" s="370"/>
      <c r="OSB22" s="384" t="s">
        <v>2417</v>
      </c>
      <c r="OSC22" s="384" t="s">
        <v>3101</v>
      </c>
      <c r="OSD22" s="384" t="s">
        <v>3102</v>
      </c>
      <c r="OSE22" s="370"/>
      <c r="OSF22" s="384" t="s">
        <v>2417</v>
      </c>
      <c r="OSG22" s="384" t="s">
        <v>3101</v>
      </c>
      <c r="OSH22" s="384" t="s">
        <v>3102</v>
      </c>
      <c r="OSI22" s="370"/>
      <c r="OSJ22" s="384" t="s">
        <v>2417</v>
      </c>
      <c r="OSK22" s="384" t="s">
        <v>3101</v>
      </c>
      <c r="OSL22" s="384" t="s">
        <v>3102</v>
      </c>
      <c r="OSM22" s="370"/>
      <c r="OSN22" s="384" t="s">
        <v>2417</v>
      </c>
      <c r="OSO22" s="384" t="s">
        <v>3101</v>
      </c>
      <c r="OSP22" s="384" t="s">
        <v>3102</v>
      </c>
      <c r="OSQ22" s="370"/>
      <c r="OSR22" s="384" t="s">
        <v>2417</v>
      </c>
      <c r="OSS22" s="384" t="s">
        <v>3101</v>
      </c>
      <c r="OST22" s="384" t="s">
        <v>3102</v>
      </c>
      <c r="OSU22" s="370"/>
      <c r="OSV22" s="384" t="s">
        <v>2417</v>
      </c>
      <c r="OSW22" s="384" t="s">
        <v>3101</v>
      </c>
      <c r="OSX22" s="384" t="s">
        <v>3102</v>
      </c>
      <c r="OSY22" s="370"/>
      <c r="OSZ22" s="384" t="s">
        <v>2417</v>
      </c>
      <c r="OTA22" s="384" t="s">
        <v>3101</v>
      </c>
      <c r="OTB22" s="384" t="s">
        <v>3102</v>
      </c>
      <c r="OTC22" s="370"/>
      <c r="OTD22" s="384" t="s">
        <v>2417</v>
      </c>
      <c r="OTE22" s="384" t="s">
        <v>3101</v>
      </c>
      <c r="OTF22" s="384" t="s">
        <v>3102</v>
      </c>
      <c r="OTG22" s="370"/>
      <c r="OTH22" s="384" t="s">
        <v>2417</v>
      </c>
      <c r="OTI22" s="384" t="s">
        <v>3101</v>
      </c>
      <c r="OTJ22" s="384" t="s">
        <v>3102</v>
      </c>
      <c r="OTK22" s="370"/>
      <c r="OTL22" s="384" t="s">
        <v>2417</v>
      </c>
      <c r="OTM22" s="384" t="s">
        <v>3101</v>
      </c>
      <c r="OTN22" s="384" t="s">
        <v>3102</v>
      </c>
      <c r="OTO22" s="370"/>
      <c r="OTP22" s="384" t="s">
        <v>2417</v>
      </c>
      <c r="OTQ22" s="384" t="s">
        <v>3101</v>
      </c>
      <c r="OTR22" s="384" t="s">
        <v>3102</v>
      </c>
      <c r="OTS22" s="370"/>
      <c r="OTT22" s="384" t="s">
        <v>2417</v>
      </c>
      <c r="OTU22" s="384" t="s">
        <v>3101</v>
      </c>
      <c r="OTV22" s="384" t="s">
        <v>3102</v>
      </c>
      <c r="OTW22" s="370"/>
      <c r="OTX22" s="384" t="s">
        <v>2417</v>
      </c>
      <c r="OTY22" s="384" t="s">
        <v>3101</v>
      </c>
      <c r="OTZ22" s="384" t="s">
        <v>3102</v>
      </c>
      <c r="OUA22" s="370"/>
      <c r="OUB22" s="384" t="s">
        <v>2417</v>
      </c>
      <c r="OUC22" s="384" t="s">
        <v>3101</v>
      </c>
      <c r="OUD22" s="384" t="s">
        <v>3102</v>
      </c>
      <c r="OUE22" s="370"/>
      <c r="OUF22" s="384" t="s">
        <v>2417</v>
      </c>
      <c r="OUG22" s="384" t="s">
        <v>3101</v>
      </c>
      <c r="OUH22" s="384" t="s">
        <v>3102</v>
      </c>
      <c r="OUI22" s="370"/>
      <c r="OUJ22" s="384" t="s">
        <v>2417</v>
      </c>
      <c r="OUK22" s="384" t="s">
        <v>3101</v>
      </c>
      <c r="OUL22" s="384" t="s">
        <v>3102</v>
      </c>
      <c r="OUM22" s="370"/>
      <c r="OUN22" s="384" t="s">
        <v>2417</v>
      </c>
      <c r="OUO22" s="384" t="s">
        <v>3101</v>
      </c>
      <c r="OUP22" s="384" t="s">
        <v>3102</v>
      </c>
      <c r="OUQ22" s="370"/>
      <c r="OUR22" s="384" t="s">
        <v>2417</v>
      </c>
      <c r="OUS22" s="384" t="s">
        <v>3101</v>
      </c>
      <c r="OUT22" s="384" t="s">
        <v>3102</v>
      </c>
      <c r="OUU22" s="370"/>
      <c r="OUV22" s="384" t="s">
        <v>2417</v>
      </c>
      <c r="OUW22" s="384" t="s">
        <v>3101</v>
      </c>
      <c r="OUX22" s="384" t="s">
        <v>3102</v>
      </c>
      <c r="OUY22" s="370"/>
      <c r="OUZ22" s="384" t="s">
        <v>2417</v>
      </c>
      <c r="OVA22" s="384" t="s">
        <v>3101</v>
      </c>
      <c r="OVB22" s="384" t="s">
        <v>3102</v>
      </c>
      <c r="OVC22" s="370"/>
      <c r="OVD22" s="384" t="s">
        <v>2417</v>
      </c>
      <c r="OVE22" s="384" t="s">
        <v>3101</v>
      </c>
      <c r="OVF22" s="384" t="s">
        <v>3102</v>
      </c>
      <c r="OVG22" s="370"/>
      <c r="OVH22" s="384" t="s">
        <v>2417</v>
      </c>
      <c r="OVI22" s="384" t="s">
        <v>3101</v>
      </c>
      <c r="OVJ22" s="384" t="s">
        <v>3102</v>
      </c>
      <c r="OVK22" s="370"/>
      <c r="OVL22" s="384" t="s">
        <v>2417</v>
      </c>
      <c r="OVM22" s="384" t="s">
        <v>3101</v>
      </c>
      <c r="OVN22" s="384" t="s">
        <v>3102</v>
      </c>
      <c r="OVO22" s="370"/>
      <c r="OVP22" s="384" t="s">
        <v>2417</v>
      </c>
      <c r="OVQ22" s="384" t="s">
        <v>3101</v>
      </c>
      <c r="OVR22" s="384" t="s">
        <v>3102</v>
      </c>
      <c r="OVS22" s="370"/>
      <c r="OVT22" s="384" t="s">
        <v>2417</v>
      </c>
      <c r="OVU22" s="384" t="s">
        <v>3101</v>
      </c>
      <c r="OVV22" s="384" t="s">
        <v>3102</v>
      </c>
      <c r="OVW22" s="370"/>
      <c r="OVX22" s="384" t="s">
        <v>2417</v>
      </c>
      <c r="OVY22" s="384" t="s">
        <v>3101</v>
      </c>
      <c r="OVZ22" s="384" t="s">
        <v>3102</v>
      </c>
      <c r="OWA22" s="370"/>
      <c r="OWB22" s="384" t="s">
        <v>2417</v>
      </c>
      <c r="OWC22" s="384" t="s">
        <v>3101</v>
      </c>
      <c r="OWD22" s="384" t="s">
        <v>3102</v>
      </c>
      <c r="OWE22" s="370"/>
      <c r="OWF22" s="384" t="s">
        <v>2417</v>
      </c>
      <c r="OWG22" s="384" t="s">
        <v>3101</v>
      </c>
      <c r="OWH22" s="384" t="s">
        <v>3102</v>
      </c>
      <c r="OWI22" s="370"/>
      <c r="OWJ22" s="384" t="s">
        <v>2417</v>
      </c>
      <c r="OWK22" s="384" t="s">
        <v>3101</v>
      </c>
      <c r="OWL22" s="384" t="s">
        <v>3102</v>
      </c>
      <c r="OWM22" s="370"/>
      <c r="OWN22" s="384" t="s">
        <v>2417</v>
      </c>
      <c r="OWO22" s="384" t="s">
        <v>3101</v>
      </c>
      <c r="OWP22" s="384" t="s">
        <v>3102</v>
      </c>
      <c r="OWQ22" s="370"/>
      <c r="OWR22" s="384" t="s">
        <v>2417</v>
      </c>
      <c r="OWS22" s="384" t="s">
        <v>3101</v>
      </c>
      <c r="OWT22" s="384" t="s">
        <v>3102</v>
      </c>
      <c r="OWU22" s="370"/>
      <c r="OWV22" s="384" t="s">
        <v>2417</v>
      </c>
      <c r="OWW22" s="384" t="s">
        <v>3101</v>
      </c>
      <c r="OWX22" s="384" t="s">
        <v>3102</v>
      </c>
      <c r="OWY22" s="370"/>
      <c r="OWZ22" s="384" t="s">
        <v>2417</v>
      </c>
      <c r="OXA22" s="384" t="s">
        <v>3101</v>
      </c>
      <c r="OXB22" s="384" t="s">
        <v>3102</v>
      </c>
      <c r="OXC22" s="370"/>
      <c r="OXD22" s="384" t="s">
        <v>2417</v>
      </c>
      <c r="OXE22" s="384" t="s">
        <v>3101</v>
      </c>
      <c r="OXF22" s="384" t="s">
        <v>3102</v>
      </c>
      <c r="OXG22" s="370"/>
      <c r="OXH22" s="384" t="s">
        <v>2417</v>
      </c>
      <c r="OXI22" s="384" t="s">
        <v>3101</v>
      </c>
      <c r="OXJ22" s="384" t="s">
        <v>3102</v>
      </c>
      <c r="OXK22" s="370"/>
      <c r="OXL22" s="384" t="s">
        <v>2417</v>
      </c>
      <c r="OXM22" s="384" t="s">
        <v>3101</v>
      </c>
      <c r="OXN22" s="384" t="s">
        <v>3102</v>
      </c>
      <c r="OXO22" s="370"/>
      <c r="OXP22" s="384" t="s">
        <v>2417</v>
      </c>
      <c r="OXQ22" s="384" t="s">
        <v>3101</v>
      </c>
      <c r="OXR22" s="384" t="s">
        <v>3102</v>
      </c>
      <c r="OXS22" s="370"/>
      <c r="OXT22" s="384" t="s">
        <v>2417</v>
      </c>
      <c r="OXU22" s="384" t="s">
        <v>3101</v>
      </c>
      <c r="OXV22" s="384" t="s">
        <v>3102</v>
      </c>
      <c r="OXW22" s="370"/>
      <c r="OXX22" s="384" t="s">
        <v>2417</v>
      </c>
      <c r="OXY22" s="384" t="s">
        <v>3101</v>
      </c>
      <c r="OXZ22" s="384" t="s">
        <v>3102</v>
      </c>
      <c r="OYA22" s="370"/>
      <c r="OYB22" s="384" t="s">
        <v>2417</v>
      </c>
      <c r="OYC22" s="384" t="s">
        <v>3101</v>
      </c>
      <c r="OYD22" s="384" t="s">
        <v>3102</v>
      </c>
      <c r="OYE22" s="370"/>
      <c r="OYF22" s="384" t="s">
        <v>2417</v>
      </c>
      <c r="OYG22" s="384" t="s">
        <v>3101</v>
      </c>
      <c r="OYH22" s="384" t="s">
        <v>3102</v>
      </c>
      <c r="OYI22" s="370"/>
      <c r="OYJ22" s="384" t="s">
        <v>2417</v>
      </c>
      <c r="OYK22" s="384" t="s">
        <v>3101</v>
      </c>
      <c r="OYL22" s="384" t="s">
        <v>3102</v>
      </c>
      <c r="OYM22" s="370"/>
      <c r="OYN22" s="384" t="s">
        <v>2417</v>
      </c>
      <c r="OYO22" s="384" t="s">
        <v>3101</v>
      </c>
      <c r="OYP22" s="384" t="s">
        <v>3102</v>
      </c>
      <c r="OYQ22" s="370"/>
      <c r="OYR22" s="384" t="s">
        <v>2417</v>
      </c>
      <c r="OYS22" s="384" t="s">
        <v>3101</v>
      </c>
      <c r="OYT22" s="384" t="s">
        <v>3102</v>
      </c>
      <c r="OYU22" s="370"/>
      <c r="OYV22" s="384" t="s">
        <v>2417</v>
      </c>
      <c r="OYW22" s="384" t="s">
        <v>3101</v>
      </c>
      <c r="OYX22" s="384" t="s">
        <v>3102</v>
      </c>
      <c r="OYY22" s="370"/>
      <c r="OYZ22" s="384" t="s">
        <v>2417</v>
      </c>
      <c r="OZA22" s="384" t="s">
        <v>3101</v>
      </c>
      <c r="OZB22" s="384" t="s">
        <v>3102</v>
      </c>
      <c r="OZC22" s="370"/>
      <c r="OZD22" s="384" t="s">
        <v>2417</v>
      </c>
      <c r="OZE22" s="384" t="s">
        <v>3101</v>
      </c>
      <c r="OZF22" s="384" t="s">
        <v>3102</v>
      </c>
      <c r="OZG22" s="370"/>
      <c r="OZH22" s="384" t="s">
        <v>2417</v>
      </c>
      <c r="OZI22" s="384" t="s">
        <v>3101</v>
      </c>
      <c r="OZJ22" s="384" t="s">
        <v>3102</v>
      </c>
      <c r="OZK22" s="370"/>
      <c r="OZL22" s="384" t="s">
        <v>2417</v>
      </c>
      <c r="OZM22" s="384" t="s">
        <v>3101</v>
      </c>
      <c r="OZN22" s="384" t="s">
        <v>3102</v>
      </c>
      <c r="OZO22" s="370"/>
      <c r="OZP22" s="384" t="s">
        <v>2417</v>
      </c>
      <c r="OZQ22" s="384" t="s">
        <v>3101</v>
      </c>
      <c r="OZR22" s="384" t="s">
        <v>3102</v>
      </c>
      <c r="OZS22" s="370"/>
      <c r="OZT22" s="384" t="s">
        <v>2417</v>
      </c>
      <c r="OZU22" s="384" t="s">
        <v>3101</v>
      </c>
      <c r="OZV22" s="384" t="s">
        <v>3102</v>
      </c>
      <c r="OZW22" s="370"/>
      <c r="OZX22" s="384" t="s">
        <v>2417</v>
      </c>
      <c r="OZY22" s="384" t="s">
        <v>3101</v>
      </c>
      <c r="OZZ22" s="384" t="s">
        <v>3102</v>
      </c>
      <c r="PAA22" s="370"/>
      <c r="PAB22" s="384" t="s">
        <v>2417</v>
      </c>
      <c r="PAC22" s="384" t="s">
        <v>3101</v>
      </c>
      <c r="PAD22" s="384" t="s">
        <v>3102</v>
      </c>
      <c r="PAE22" s="370"/>
      <c r="PAF22" s="384" t="s">
        <v>2417</v>
      </c>
      <c r="PAG22" s="384" t="s">
        <v>3101</v>
      </c>
      <c r="PAH22" s="384" t="s">
        <v>3102</v>
      </c>
      <c r="PAI22" s="370"/>
      <c r="PAJ22" s="384" t="s">
        <v>2417</v>
      </c>
      <c r="PAK22" s="384" t="s">
        <v>3101</v>
      </c>
      <c r="PAL22" s="384" t="s">
        <v>3102</v>
      </c>
      <c r="PAM22" s="370"/>
      <c r="PAN22" s="384" t="s">
        <v>2417</v>
      </c>
      <c r="PAO22" s="384" t="s">
        <v>3101</v>
      </c>
      <c r="PAP22" s="384" t="s">
        <v>3102</v>
      </c>
      <c r="PAQ22" s="370"/>
      <c r="PAR22" s="384" t="s">
        <v>2417</v>
      </c>
      <c r="PAS22" s="384" t="s">
        <v>3101</v>
      </c>
      <c r="PAT22" s="384" t="s">
        <v>3102</v>
      </c>
      <c r="PAU22" s="370"/>
      <c r="PAV22" s="384" t="s">
        <v>2417</v>
      </c>
      <c r="PAW22" s="384" t="s">
        <v>3101</v>
      </c>
      <c r="PAX22" s="384" t="s">
        <v>3102</v>
      </c>
      <c r="PAY22" s="370"/>
      <c r="PAZ22" s="384" t="s">
        <v>2417</v>
      </c>
      <c r="PBA22" s="384" t="s">
        <v>3101</v>
      </c>
      <c r="PBB22" s="384" t="s">
        <v>3102</v>
      </c>
      <c r="PBC22" s="370"/>
      <c r="PBD22" s="384" t="s">
        <v>2417</v>
      </c>
      <c r="PBE22" s="384" t="s">
        <v>3101</v>
      </c>
      <c r="PBF22" s="384" t="s">
        <v>3102</v>
      </c>
      <c r="PBG22" s="370"/>
      <c r="PBH22" s="384" t="s">
        <v>2417</v>
      </c>
      <c r="PBI22" s="384" t="s">
        <v>3101</v>
      </c>
      <c r="PBJ22" s="384" t="s">
        <v>3102</v>
      </c>
      <c r="PBK22" s="370"/>
      <c r="PBL22" s="384" t="s">
        <v>2417</v>
      </c>
      <c r="PBM22" s="384" t="s">
        <v>3101</v>
      </c>
      <c r="PBN22" s="384" t="s">
        <v>3102</v>
      </c>
      <c r="PBO22" s="370"/>
      <c r="PBP22" s="384" t="s">
        <v>2417</v>
      </c>
      <c r="PBQ22" s="384" t="s">
        <v>3101</v>
      </c>
      <c r="PBR22" s="384" t="s">
        <v>3102</v>
      </c>
      <c r="PBS22" s="370"/>
      <c r="PBT22" s="384" t="s">
        <v>2417</v>
      </c>
      <c r="PBU22" s="384" t="s">
        <v>3101</v>
      </c>
      <c r="PBV22" s="384" t="s">
        <v>3102</v>
      </c>
      <c r="PBW22" s="370"/>
      <c r="PBX22" s="384" t="s">
        <v>2417</v>
      </c>
      <c r="PBY22" s="384" t="s">
        <v>3101</v>
      </c>
      <c r="PBZ22" s="384" t="s">
        <v>3102</v>
      </c>
      <c r="PCA22" s="370"/>
      <c r="PCB22" s="384" t="s">
        <v>2417</v>
      </c>
      <c r="PCC22" s="384" t="s">
        <v>3101</v>
      </c>
      <c r="PCD22" s="384" t="s">
        <v>3102</v>
      </c>
      <c r="PCE22" s="370"/>
      <c r="PCF22" s="384" t="s">
        <v>2417</v>
      </c>
      <c r="PCG22" s="384" t="s">
        <v>3101</v>
      </c>
      <c r="PCH22" s="384" t="s">
        <v>3102</v>
      </c>
      <c r="PCI22" s="370"/>
      <c r="PCJ22" s="384" t="s">
        <v>2417</v>
      </c>
      <c r="PCK22" s="384" t="s">
        <v>3101</v>
      </c>
      <c r="PCL22" s="384" t="s">
        <v>3102</v>
      </c>
      <c r="PCM22" s="370"/>
      <c r="PCN22" s="384" t="s">
        <v>2417</v>
      </c>
      <c r="PCO22" s="384" t="s">
        <v>3101</v>
      </c>
      <c r="PCP22" s="384" t="s">
        <v>3102</v>
      </c>
      <c r="PCQ22" s="370"/>
      <c r="PCR22" s="384" t="s">
        <v>2417</v>
      </c>
      <c r="PCS22" s="384" t="s">
        <v>3101</v>
      </c>
      <c r="PCT22" s="384" t="s">
        <v>3102</v>
      </c>
      <c r="PCU22" s="370"/>
      <c r="PCV22" s="384" t="s">
        <v>2417</v>
      </c>
      <c r="PCW22" s="384" t="s">
        <v>3101</v>
      </c>
      <c r="PCX22" s="384" t="s">
        <v>3102</v>
      </c>
      <c r="PCY22" s="370"/>
      <c r="PCZ22" s="384" t="s">
        <v>2417</v>
      </c>
      <c r="PDA22" s="384" t="s">
        <v>3101</v>
      </c>
      <c r="PDB22" s="384" t="s">
        <v>3102</v>
      </c>
      <c r="PDC22" s="370"/>
      <c r="PDD22" s="384" t="s">
        <v>2417</v>
      </c>
      <c r="PDE22" s="384" t="s">
        <v>3101</v>
      </c>
      <c r="PDF22" s="384" t="s">
        <v>3102</v>
      </c>
      <c r="PDG22" s="370"/>
      <c r="PDH22" s="384" t="s">
        <v>2417</v>
      </c>
      <c r="PDI22" s="384" t="s">
        <v>3101</v>
      </c>
      <c r="PDJ22" s="384" t="s">
        <v>3102</v>
      </c>
      <c r="PDK22" s="370"/>
      <c r="PDL22" s="384" t="s">
        <v>2417</v>
      </c>
      <c r="PDM22" s="384" t="s">
        <v>3101</v>
      </c>
      <c r="PDN22" s="384" t="s">
        <v>3102</v>
      </c>
      <c r="PDO22" s="370"/>
      <c r="PDP22" s="384" t="s">
        <v>2417</v>
      </c>
      <c r="PDQ22" s="384" t="s">
        <v>3101</v>
      </c>
      <c r="PDR22" s="384" t="s">
        <v>3102</v>
      </c>
      <c r="PDS22" s="370"/>
      <c r="PDT22" s="384" t="s">
        <v>2417</v>
      </c>
      <c r="PDU22" s="384" t="s">
        <v>3101</v>
      </c>
      <c r="PDV22" s="384" t="s">
        <v>3102</v>
      </c>
      <c r="PDW22" s="370"/>
      <c r="PDX22" s="384" t="s">
        <v>2417</v>
      </c>
      <c r="PDY22" s="384" t="s">
        <v>3101</v>
      </c>
      <c r="PDZ22" s="384" t="s">
        <v>3102</v>
      </c>
      <c r="PEA22" s="370"/>
      <c r="PEB22" s="384" t="s">
        <v>2417</v>
      </c>
      <c r="PEC22" s="384" t="s">
        <v>3101</v>
      </c>
      <c r="PED22" s="384" t="s">
        <v>3102</v>
      </c>
      <c r="PEE22" s="370"/>
      <c r="PEF22" s="384" t="s">
        <v>2417</v>
      </c>
      <c r="PEG22" s="384" t="s">
        <v>3101</v>
      </c>
      <c r="PEH22" s="384" t="s">
        <v>3102</v>
      </c>
      <c r="PEI22" s="370"/>
      <c r="PEJ22" s="384" t="s">
        <v>2417</v>
      </c>
      <c r="PEK22" s="384" t="s">
        <v>3101</v>
      </c>
      <c r="PEL22" s="384" t="s">
        <v>3102</v>
      </c>
      <c r="PEM22" s="370"/>
      <c r="PEN22" s="384" t="s">
        <v>2417</v>
      </c>
      <c r="PEO22" s="384" t="s">
        <v>3101</v>
      </c>
      <c r="PEP22" s="384" t="s">
        <v>3102</v>
      </c>
      <c r="PEQ22" s="370"/>
      <c r="PER22" s="384" t="s">
        <v>2417</v>
      </c>
      <c r="PES22" s="384" t="s">
        <v>3101</v>
      </c>
      <c r="PET22" s="384" t="s">
        <v>3102</v>
      </c>
      <c r="PEU22" s="370"/>
      <c r="PEV22" s="384" t="s">
        <v>2417</v>
      </c>
      <c r="PEW22" s="384" t="s">
        <v>3101</v>
      </c>
      <c r="PEX22" s="384" t="s">
        <v>3102</v>
      </c>
      <c r="PEY22" s="370"/>
      <c r="PEZ22" s="384" t="s">
        <v>2417</v>
      </c>
      <c r="PFA22" s="384" t="s">
        <v>3101</v>
      </c>
      <c r="PFB22" s="384" t="s">
        <v>3102</v>
      </c>
      <c r="PFC22" s="370"/>
      <c r="PFD22" s="384" t="s">
        <v>2417</v>
      </c>
      <c r="PFE22" s="384" t="s">
        <v>3101</v>
      </c>
      <c r="PFF22" s="384" t="s">
        <v>3102</v>
      </c>
      <c r="PFG22" s="370"/>
      <c r="PFH22" s="384" t="s">
        <v>2417</v>
      </c>
      <c r="PFI22" s="384" t="s">
        <v>3101</v>
      </c>
      <c r="PFJ22" s="384" t="s">
        <v>3102</v>
      </c>
      <c r="PFK22" s="370"/>
      <c r="PFL22" s="384" t="s">
        <v>2417</v>
      </c>
      <c r="PFM22" s="384" t="s">
        <v>3101</v>
      </c>
      <c r="PFN22" s="384" t="s">
        <v>3102</v>
      </c>
      <c r="PFO22" s="370"/>
      <c r="PFP22" s="384" t="s">
        <v>2417</v>
      </c>
      <c r="PFQ22" s="384" t="s">
        <v>3101</v>
      </c>
      <c r="PFR22" s="384" t="s">
        <v>3102</v>
      </c>
      <c r="PFS22" s="370"/>
      <c r="PFT22" s="384" t="s">
        <v>2417</v>
      </c>
      <c r="PFU22" s="384" t="s">
        <v>3101</v>
      </c>
      <c r="PFV22" s="384" t="s">
        <v>3102</v>
      </c>
      <c r="PFW22" s="370"/>
      <c r="PFX22" s="384" t="s">
        <v>2417</v>
      </c>
      <c r="PFY22" s="384" t="s">
        <v>3101</v>
      </c>
      <c r="PFZ22" s="384" t="s">
        <v>3102</v>
      </c>
      <c r="PGA22" s="370"/>
      <c r="PGB22" s="384" t="s">
        <v>2417</v>
      </c>
      <c r="PGC22" s="384" t="s">
        <v>3101</v>
      </c>
      <c r="PGD22" s="384" t="s">
        <v>3102</v>
      </c>
      <c r="PGE22" s="370"/>
      <c r="PGF22" s="384" t="s">
        <v>2417</v>
      </c>
      <c r="PGG22" s="384" t="s">
        <v>3101</v>
      </c>
      <c r="PGH22" s="384" t="s">
        <v>3102</v>
      </c>
      <c r="PGI22" s="370"/>
      <c r="PGJ22" s="384" t="s">
        <v>2417</v>
      </c>
      <c r="PGK22" s="384" t="s">
        <v>3101</v>
      </c>
      <c r="PGL22" s="384" t="s">
        <v>3102</v>
      </c>
      <c r="PGM22" s="370"/>
      <c r="PGN22" s="384" t="s">
        <v>2417</v>
      </c>
      <c r="PGO22" s="384" t="s">
        <v>3101</v>
      </c>
      <c r="PGP22" s="384" t="s">
        <v>3102</v>
      </c>
      <c r="PGQ22" s="370"/>
      <c r="PGR22" s="384" t="s">
        <v>2417</v>
      </c>
      <c r="PGS22" s="384" t="s">
        <v>3101</v>
      </c>
      <c r="PGT22" s="384" t="s">
        <v>3102</v>
      </c>
      <c r="PGU22" s="370"/>
      <c r="PGV22" s="384" t="s">
        <v>2417</v>
      </c>
      <c r="PGW22" s="384" t="s">
        <v>3101</v>
      </c>
      <c r="PGX22" s="384" t="s">
        <v>3102</v>
      </c>
      <c r="PGY22" s="370"/>
      <c r="PGZ22" s="384" t="s">
        <v>2417</v>
      </c>
      <c r="PHA22" s="384" t="s">
        <v>3101</v>
      </c>
      <c r="PHB22" s="384" t="s">
        <v>3102</v>
      </c>
      <c r="PHC22" s="370"/>
      <c r="PHD22" s="384" t="s">
        <v>2417</v>
      </c>
      <c r="PHE22" s="384" t="s">
        <v>3101</v>
      </c>
      <c r="PHF22" s="384" t="s">
        <v>3102</v>
      </c>
      <c r="PHG22" s="370"/>
      <c r="PHH22" s="384" t="s">
        <v>2417</v>
      </c>
      <c r="PHI22" s="384" t="s">
        <v>3101</v>
      </c>
      <c r="PHJ22" s="384" t="s">
        <v>3102</v>
      </c>
      <c r="PHK22" s="370"/>
      <c r="PHL22" s="384" t="s">
        <v>2417</v>
      </c>
      <c r="PHM22" s="384" t="s">
        <v>3101</v>
      </c>
      <c r="PHN22" s="384" t="s">
        <v>3102</v>
      </c>
      <c r="PHO22" s="370"/>
      <c r="PHP22" s="384" t="s">
        <v>2417</v>
      </c>
      <c r="PHQ22" s="384" t="s">
        <v>3101</v>
      </c>
      <c r="PHR22" s="384" t="s">
        <v>3102</v>
      </c>
      <c r="PHS22" s="370"/>
      <c r="PHT22" s="384" t="s">
        <v>2417</v>
      </c>
      <c r="PHU22" s="384" t="s">
        <v>3101</v>
      </c>
      <c r="PHV22" s="384" t="s">
        <v>3102</v>
      </c>
      <c r="PHW22" s="370"/>
      <c r="PHX22" s="384" t="s">
        <v>2417</v>
      </c>
      <c r="PHY22" s="384" t="s">
        <v>3101</v>
      </c>
      <c r="PHZ22" s="384" t="s">
        <v>3102</v>
      </c>
      <c r="PIA22" s="370"/>
      <c r="PIB22" s="384" t="s">
        <v>2417</v>
      </c>
      <c r="PIC22" s="384" t="s">
        <v>3101</v>
      </c>
      <c r="PID22" s="384" t="s">
        <v>3102</v>
      </c>
      <c r="PIE22" s="370"/>
      <c r="PIF22" s="384" t="s">
        <v>2417</v>
      </c>
      <c r="PIG22" s="384" t="s">
        <v>3101</v>
      </c>
      <c r="PIH22" s="384" t="s">
        <v>3102</v>
      </c>
      <c r="PII22" s="370"/>
      <c r="PIJ22" s="384" t="s">
        <v>2417</v>
      </c>
      <c r="PIK22" s="384" t="s">
        <v>3101</v>
      </c>
      <c r="PIL22" s="384" t="s">
        <v>3102</v>
      </c>
      <c r="PIM22" s="370"/>
      <c r="PIN22" s="384" t="s">
        <v>2417</v>
      </c>
      <c r="PIO22" s="384" t="s">
        <v>3101</v>
      </c>
      <c r="PIP22" s="384" t="s">
        <v>3102</v>
      </c>
      <c r="PIQ22" s="370"/>
      <c r="PIR22" s="384" t="s">
        <v>2417</v>
      </c>
      <c r="PIS22" s="384" t="s">
        <v>3101</v>
      </c>
      <c r="PIT22" s="384" t="s">
        <v>3102</v>
      </c>
      <c r="PIU22" s="370"/>
      <c r="PIV22" s="384" t="s">
        <v>2417</v>
      </c>
      <c r="PIW22" s="384" t="s">
        <v>3101</v>
      </c>
      <c r="PIX22" s="384" t="s">
        <v>3102</v>
      </c>
      <c r="PIY22" s="370"/>
      <c r="PIZ22" s="384" t="s">
        <v>2417</v>
      </c>
      <c r="PJA22" s="384" t="s">
        <v>3101</v>
      </c>
      <c r="PJB22" s="384" t="s">
        <v>3102</v>
      </c>
      <c r="PJC22" s="370"/>
      <c r="PJD22" s="384" t="s">
        <v>2417</v>
      </c>
      <c r="PJE22" s="384" t="s">
        <v>3101</v>
      </c>
      <c r="PJF22" s="384" t="s">
        <v>3102</v>
      </c>
      <c r="PJG22" s="370"/>
      <c r="PJH22" s="384" t="s">
        <v>2417</v>
      </c>
      <c r="PJI22" s="384" t="s">
        <v>3101</v>
      </c>
      <c r="PJJ22" s="384" t="s">
        <v>3102</v>
      </c>
      <c r="PJK22" s="370"/>
      <c r="PJL22" s="384" t="s">
        <v>2417</v>
      </c>
      <c r="PJM22" s="384" t="s">
        <v>3101</v>
      </c>
      <c r="PJN22" s="384" t="s">
        <v>3102</v>
      </c>
      <c r="PJO22" s="370"/>
      <c r="PJP22" s="384" t="s">
        <v>2417</v>
      </c>
      <c r="PJQ22" s="384" t="s">
        <v>3101</v>
      </c>
      <c r="PJR22" s="384" t="s">
        <v>3102</v>
      </c>
      <c r="PJS22" s="370"/>
      <c r="PJT22" s="384" t="s">
        <v>2417</v>
      </c>
      <c r="PJU22" s="384" t="s">
        <v>3101</v>
      </c>
      <c r="PJV22" s="384" t="s">
        <v>3102</v>
      </c>
      <c r="PJW22" s="370"/>
      <c r="PJX22" s="384" t="s">
        <v>2417</v>
      </c>
      <c r="PJY22" s="384" t="s">
        <v>3101</v>
      </c>
      <c r="PJZ22" s="384" t="s">
        <v>3102</v>
      </c>
      <c r="PKA22" s="370"/>
      <c r="PKB22" s="384" t="s">
        <v>2417</v>
      </c>
      <c r="PKC22" s="384" t="s">
        <v>3101</v>
      </c>
      <c r="PKD22" s="384" t="s">
        <v>3102</v>
      </c>
      <c r="PKE22" s="370"/>
      <c r="PKF22" s="384" t="s">
        <v>2417</v>
      </c>
      <c r="PKG22" s="384" t="s">
        <v>3101</v>
      </c>
      <c r="PKH22" s="384" t="s">
        <v>3102</v>
      </c>
      <c r="PKI22" s="370"/>
      <c r="PKJ22" s="384" t="s">
        <v>2417</v>
      </c>
      <c r="PKK22" s="384" t="s">
        <v>3101</v>
      </c>
      <c r="PKL22" s="384" t="s">
        <v>3102</v>
      </c>
      <c r="PKM22" s="370"/>
      <c r="PKN22" s="384" t="s">
        <v>2417</v>
      </c>
      <c r="PKO22" s="384" t="s">
        <v>3101</v>
      </c>
      <c r="PKP22" s="384" t="s">
        <v>3102</v>
      </c>
      <c r="PKQ22" s="370"/>
      <c r="PKR22" s="384" t="s">
        <v>2417</v>
      </c>
      <c r="PKS22" s="384" t="s">
        <v>3101</v>
      </c>
      <c r="PKT22" s="384" t="s">
        <v>3102</v>
      </c>
      <c r="PKU22" s="370"/>
      <c r="PKV22" s="384" t="s">
        <v>2417</v>
      </c>
      <c r="PKW22" s="384" t="s">
        <v>3101</v>
      </c>
      <c r="PKX22" s="384" t="s">
        <v>3102</v>
      </c>
      <c r="PKY22" s="370"/>
      <c r="PKZ22" s="384" t="s">
        <v>2417</v>
      </c>
      <c r="PLA22" s="384" t="s">
        <v>3101</v>
      </c>
      <c r="PLB22" s="384" t="s">
        <v>3102</v>
      </c>
      <c r="PLC22" s="370"/>
      <c r="PLD22" s="384" t="s">
        <v>2417</v>
      </c>
      <c r="PLE22" s="384" t="s">
        <v>3101</v>
      </c>
      <c r="PLF22" s="384" t="s">
        <v>3102</v>
      </c>
      <c r="PLG22" s="370"/>
      <c r="PLH22" s="384" t="s">
        <v>2417</v>
      </c>
      <c r="PLI22" s="384" t="s">
        <v>3101</v>
      </c>
      <c r="PLJ22" s="384" t="s">
        <v>3102</v>
      </c>
      <c r="PLK22" s="370"/>
      <c r="PLL22" s="384" t="s">
        <v>2417</v>
      </c>
      <c r="PLM22" s="384" t="s">
        <v>3101</v>
      </c>
      <c r="PLN22" s="384" t="s">
        <v>3102</v>
      </c>
      <c r="PLO22" s="370"/>
      <c r="PLP22" s="384" t="s">
        <v>2417</v>
      </c>
      <c r="PLQ22" s="384" t="s">
        <v>3101</v>
      </c>
      <c r="PLR22" s="384" t="s">
        <v>3102</v>
      </c>
      <c r="PLS22" s="370"/>
      <c r="PLT22" s="384" t="s">
        <v>2417</v>
      </c>
      <c r="PLU22" s="384" t="s">
        <v>3101</v>
      </c>
      <c r="PLV22" s="384" t="s">
        <v>3102</v>
      </c>
      <c r="PLW22" s="370"/>
      <c r="PLX22" s="384" t="s">
        <v>2417</v>
      </c>
      <c r="PLY22" s="384" t="s">
        <v>3101</v>
      </c>
      <c r="PLZ22" s="384" t="s">
        <v>3102</v>
      </c>
      <c r="PMA22" s="370"/>
      <c r="PMB22" s="384" t="s">
        <v>2417</v>
      </c>
      <c r="PMC22" s="384" t="s">
        <v>3101</v>
      </c>
      <c r="PMD22" s="384" t="s">
        <v>3102</v>
      </c>
      <c r="PME22" s="370"/>
      <c r="PMF22" s="384" t="s">
        <v>2417</v>
      </c>
      <c r="PMG22" s="384" t="s">
        <v>3101</v>
      </c>
      <c r="PMH22" s="384" t="s">
        <v>3102</v>
      </c>
      <c r="PMI22" s="370"/>
      <c r="PMJ22" s="384" t="s">
        <v>2417</v>
      </c>
      <c r="PMK22" s="384" t="s">
        <v>3101</v>
      </c>
      <c r="PML22" s="384" t="s">
        <v>3102</v>
      </c>
      <c r="PMM22" s="370"/>
      <c r="PMN22" s="384" t="s">
        <v>2417</v>
      </c>
      <c r="PMO22" s="384" t="s">
        <v>3101</v>
      </c>
      <c r="PMP22" s="384" t="s">
        <v>3102</v>
      </c>
      <c r="PMQ22" s="370"/>
      <c r="PMR22" s="384" t="s">
        <v>2417</v>
      </c>
      <c r="PMS22" s="384" t="s">
        <v>3101</v>
      </c>
      <c r="PMT22" s="384" t="s">
        <v>3102</v>
      </c>
      <c r="PMU22" s="370"/>
      <c r="PMV22" s="384" t="s">
        <v>2417</v>
      </c>
      <c r="PMW22" s="384" t="s">
        <v>3101</v>
      </c>
      <c r="PMX22" s="384" t="s">
        <v>3102</v>
      </c>
      <c r="PMY22" s="370"/>
      <c r="PMZ22" s="384" t="s">
        <v>2417</v>
      </c>
      <c r="PNA22" s="384" t="s">
        <v>3101</v>
      </c>
      <c r="PNB22" s="384" t="s">
        <v>3102</v>
      </c>
      <c r="PNC22" s="370"/>
      <c r="PND22" s="384" t="s">
        <v>2417</v>
      </c>
      <c r="PNE22" s="384" t="s">
        <v>3101</v>
      </c>
      <c r="PNF22" s="384" t="s">
        <v>3102</v>
      </c>
      <c r="PNG22" s="370"/>
      <c r="PNH22" s="384" t="s">
        <v>2417</v>
      </c>
      <c r="PNI22" s="384" t="s">
        <v>3101</v>
      </c>
      <c r="PNJ22" s="384" t="s">
        <v>3102</v>
      </c>
      <c r="PNK22" s="370"/>
      <c r="PNL22" s="384" t="s">
        <v>2417</v>
      </c>
      <c r="PNM22" s="384" t="s">
        <v>3101</v>
      </c>
      <c r="PNN22" s="384" t="s">
        <v>3102</v>
      </c>
      <c r="PNO22" s="370"/>
      <c r="PNP22" s="384" t="s">
        <v>2417</v>
      </c>
      <c r="PNQ22" s="384" t="s">
        <v>3101</v>
      </c>
      <c r="PNR22" s="384" t="s">
        <v>3102</v>
      </c>
      <c r="PNS22" s="370"/>
      <c r="PNT22" s="384" t="s">
        <v>2417</v>
      </c>
      <c r="PNU22" s="384" t="s">
        <v>3101</v>
      </c>
      <c r="PNV22" s="384" t="s">
        <v>3102</v>
      </c>
      <c r="PNW22" s="370"/>
      <c r="PNX22" s="384" t="s">
        <v>2417</v>
      </c>
      <c r="PNY22" s="384" t="s">
        <v>3101</v>
      </c>
      <c r="PNZ22" s="384" t="s">
        <v>3102</v>
      </c>
      <c r="POA22" s="370"/>
      <c r="POB22" s="384" t="s">
        <v>2417</v>
      </c>
      <c r="POC22" s="384" t="s">
        <v>3101</v>
      </c>
      <c r="POD22" s="384" t="s">
        <v>3102</v>
      </c>
      <c r="POE22" s="370"/>
      <c r="POF22" s="384" t="s">
        <v>2417</v>
      </c>
      <c r="POG22" s="384" t="s">
        <v>3101</v>
      </c>
      <c r="POH22" s="384" t="s">
        <v>3102</v>
      </c>
      <c r="POI22" s="370"/>
      <c r="POJ22" s="384" t="s">
        <v>2417</v>
      </c>
      <c r="POK22" s="384" t="s">
        <v>3101</v>
      </c>
      <c r="POL22" s="384" t="s">
        <v>3102</v>
      </c>
      <c r="POM22" s="370"/>
      <c r="PON22" s="384" t="s">
        <v>2417</v>
      </c>
      <c r="POO22" s="384" t="s">
        <v>3101</v>
      </c>
      <c r="POP22" s="384" t="s">
        <v>3102</v>
      </c>
      <c r="POQ22" s="370"/>
      <c r="POR22" s="384" t="s">
        <v>2417</v>
      </c>
      <c r="POS22" s="384" t="s">
        <v>3101</v>
      </c>
      <c r="POT22" s="384" t="s">
        <v>3102</v>
      </c>
      <c r="POU22" s="370"/>
      <c r="POV22" s="384" t="s">
        <v>2417</v>
      </c>
      <c r="POW22" s="384" t="s">
        <v>3101</v>
      </c>
      <c r="POX22" s="384" t="s">
        <v>3102</v>
      </c>
      <c r="POY22" s="370"/>
      <c r="POZ22" s="384" t="s">
        <v>2417</v>
      </c>
      <c r="PPA22" s="384" t="s">
        <v>3101</v>
      </c>
      <c r="PPB22" s="384" t="s">
        <v>3102</v>
      </c>
      <c r="PPC22" s="370"/>
      <c r="PPD22" s="384" t="s">
        <v>2417</v>
      </c>
      <c r="PPE22" s="384" t="s">
        <v>3101</v>
      </c>
      <c r="PPF22" s="384" t="s">
        <v>3102</v>
      </c>
      <c r="PPG22" s="370"/>
      <c r="PPH22" s="384" t="s">
        <v>2417</v>
      </c>
      <c r="PPI22" s="384" t="s">
        <v>3101</v>
      </c>
      <c r="PPJ22" s="384" t="s">
        <v>3102</v>
      </c>
      <c r="PPK22" s="370"/>
      <c r="PPL22" s="384" t="s">
        <v>2417</v>
      </c>
      <c r="PPM22" s="384" t="s">
        <v>3101</v>
      </c>
      <c r="PPN22" s="384" t="s">
        <v>3102</v>
      </c>
      <c r="PPO22" s="370"/>
      <c r="PPP22" s="384" t="s">
        <v>2417</v>
      </c>
      <c r="PPQ22" s="384" t="s">
        <v>3101</v>
      </c>
      <c r="PPR22" s="384" t="s">
        <v>3102</v>
      </c>
      <c r="PPS22" s="370"/>
      <c r="PPT22" s="384" t="s">
        <v>2417</v>
      </c>
      <c r="PPU22" s="384" t="s">
        <v>3101</v>
      </c>
      <c r="PPV22" s="384" t="s">
        <v>3102</v>
      </c>
      <c r="PPW22" s="370"/>
      <c r="PPX22" s="384" t="s">
        <v>2417</v>
      </c>
      <c r="PPY22" s="384" t="s">
        <v>3101</v>
      </c>
      <c r="PPZ22" s="384" t="s">
        <v>3102</v>
      </c>
      <c r="PQA22" s="370"/>
      <c r="PQB22" s="384" t="s">
        <v>2417</v>
      </c>
      <c r="PQC22" s="384" t="s">
        <v>3101</v>
      </c>
      <c r="PQD22" s="384" t="s">
        <v>3102</v>
      </c>
      <c r="PQE22" s="370"/>
      <c r="PQF22" s="384" t="s">
        <v>2417</v>
      </c>
      <c r="PQG22" s="384" t="s">
        <v>3101</v>
      </c>
      <c r="PQH22" s="384" t="s">
        <v>3102</v>
      </c>
      <c r="PQI22" s="370"/>
      <c r="PQJ22" s="384" t="s">
        <v>2417</v>
      </c>
      <c r="PQK22" s="384" t="s">
        <v>3101</v>
      </c>
      <c r="PQL22" s="384" t="s">
        <v>3102</v>
      </c>
      <c r="PQM22" s="370"/>
      <c r="PQN22" s="384" t="s">
        <v>2417</v>
      </c>
      <c r="PQO22" s="384" t="s">
        <v>3101</v>
      </c>
      <c r="PQP22" s="384" t="s">
        <v>3102</v>
      </c>
      <c r="PQQ22" s="370"/>
      <c r="PQR22" s="384" t="s">
        <v>2417</v>
      </c>
      <c r="PQS22" s="384" t="s">
        <v>3101</v>
      </c>
      <c r="PQT22" s="384" t="s">
        <v>3102</v>
      </c>
      <c r="PQU22" s="370"/>
      <c r="PQV22" s="384" t="s">
        <v>2417</v>
      </c>
      <c r="PQW22" s="384" t="s">
        <v>3101</v>
      </c>
      <c r="PQX22" s="384" t="s">
        <v>3102</v>
      </c>
      <c r="PQY22" s="370"/>
      <c r="PQZ22" s="384" t="s">
        <v>2417</v>
      </c>
      <c r="PRA22" s="384" t="s">
        <v>3101</v>
      </c>
      <c r="PRB22" s="384" t="s">
        <v>3102</v>
      </c>
      <c r="PRC22" s="370"/>
      <c r="PRD22" s="384" t="s">
        <v>2417</v>
      </c>
      <c r="PRE22" s="384" t="s">
        <v>3101</v>
      </c>
      <c r="PRF22" s="384" t="s">
        <v>3102</v>
      </c>
      <c r="PRG22" s="370"/>
      <c r="PRH22" s="384" t="s">
        <v>2417</v>
      </c>
      <c r="PRI22" s="384" t="s">
        <v>3101</v>
      </c>
      <c r="PRJ22" s="384" t="s">
        <v>3102</v>
      </c>
      <c r="PRK22" s="370"/>
      <c r="PRL22" s="384" t="s">
        <v>2417</v>
      </c>
      <c r="PRM22" s="384" t="s">
        <v>3101</v>
      </c>
      <c r="PRN22" s="384" t="s">
        <v>3102</v>
      </c>
      <c r="PRO22" s="370"/>
      <c r="PRP22" s="384" t="s">
        <v>2417</v>
      </c>
      <c r="PRQ22" s="384" t="s">
        <v>3101</v>
      </c>
      <c r="PRR22" s="384" t="s">
        <v>3102</v>
      </c>
      <c r="PRS22" s="370"/>
      <c r="PRT22" s="384" t="s">
        <v>2417</v>
      </c>
      <c r="PRU22" s="384" t="s">
        <v>3101</v>
      </c>
      <c r="PRV22" s="384" t="s">
        <v>3102</v>
      </c>
      <c r="PRW22" s="370"/>
      <c r="PRX22" s="384" t="s">
        <v>2417</v>
      </c>
      <c r="PRY22" s="384" t="s">
        <v>3101</v>
      </c>
      <c r="PRZ22" s="384" t="s">
        <v>3102</v>
      </c>
      <c r="PSA22" s="370"/>
      <c r="PSB22" s="384" t="s">
        <v>2417</v>
      </c>
      <c r="PSC22" s="384" t="s">
        <v>3101</v>
      </c>
      <c r="PSD22" s="384" t="s">
        <v>3102</v>
      </c>
      <c r="PSE22" s="370"/>
      <c r="PSF22" s="384" t="s">
        <v>2417</v>
      </c>
      <c r="PSG22" s="384" t="s">
        <v>3101</v>
      </c>
      <c r="PSH22" s="384" t="s">
        <v>3102</v>
      </c>
      <c r="PSI22" s="370"/>
      <c r="PSJ22" s="384" t="s">
        <v>2417</v>
      </c>
      <c r="PSK22" s="384" t="s">
        <v>3101</v>
      </c>
      <c r="PSL22" s="384" t="s">
        <v>3102</v>
      </c>
      <c r="PSM22" s="370"/>
      <c r="PSN22" s="384" t="s">
        <v>2417</v>
      </c>
      <c r="PSO22" s="384" t="s">
        <v>3101</v>
      </c>
      <c r="PSP22" s="384" t="s">
        <v>3102</v>
      </c>
      <c r="PSQ22" s="370"/>
      <c r="PSR22" s="384" t="s">
        <v>2417</v>
      </c>
      <c r="PSS22" s="384" t="s">
        <v>3101</v>
      </c>
      <c r="PST22" s="384" t="s">
        <v>3102</v>
      </c>
      <c r="PSU22" s="370"/>
      <c r="PSV22" s="384" t="s">
        <v>2417</v>
      </c>
      <c r="PSW22" s="384" t="s">
        <v>3101</v>
      </c>
      <c r="PSX22" s="384" t="s">
        <v>3102</v>
      </c>
      <c r="PSY22" s="370"/>
      <c r="PSZ22" s="384" t="s">
        <v>2417</v>
      </c>
      <c r="PTA22" s="384" t="s">
        <v>3101</v>
      </c>
      <c r="PTB22" s="384" t="s">
        <v>3102</v>
      </c>
      <c r="PTC22" s="370"/>
      <c r="PTD22" s="384" t="s">
        <v>2417</v>
      </c>
      <c r="PTE22" s="384" t="s">
        <v>3101</v>
      </c>
      <c r="PTF22" s="384" t="s">
        <v>3102</v>
      </c>
      <c r="PTG22" s="370"/>
      <c r="PTH22" s="384" t="s">
        <v>2417</v>
      </c>
      <c r="PTI22" s="384" t="s">
        <v>3101</v>
      </c>
      <c r="PTJ22" s="384" t="s">
        <v>3102</v>
      </c>
      <c r="PTK22" s="370"/>
      <c r="PTL22" s="384" t="s">
        <v>2417</v>
      </c>
      <c r="PTM22" s="384" t="s">
        <v>3101</v>
      </c>
      <c r="PTN22" s="384" t="s">
        <v>3102</v>
      </c>
      <c r="PTO22" s="370"/>
      <c r="PTP22" s="384" t="s">
        <v>2417</v>
      </c>
      <c r="PTQ22" s="384" t="s">
        <v>3101</v>
      </c>
      <c r="PTR22" s="384" t="s">
        <v>3102</v>
      </c>
      <c r="PTS22" s="370"/>
      <c r="PTT22" s="384" t="s">
        <v>2417</v>
      </c>
      <c r="PTU22" s="384" t="s">
        <v>3101</v>
      </c>
      <c r="PTV22" s="384" t="s">
        <v>3102</v>
      </c>
      <c r="PTW22" s="370"/>
      <c r="PTX22" s="384" t="s">
        <v>2417</v>
      </c>
      <c r="PTY22" s="384" t="s">
        <v>3101</v>
      </c>
      <c r="PTZ22" s="384" t="s">
        <v>3102</v>
      </c>
      <c r="PUA22" s="370"/>
      <c r="PUB22" s="384" t="s">
        <v>2417</v>
      </c>
      <c r="PUC22" s="384" t="s">
        <v>3101</v>
      </c>
      <c r="PUD22" s="384" t="s">
        <v>3102</v>
      </c>
      <c r="PUE22" s="370"/>
      <c r="PUF22" s="384" t="s">
        <v>2417</v>
      </c>
      <c r="PUG22" s="384" t="s">
        <v>3101</v>
      </c>
      <c r="PUH22" s="384" t="s">
        <v>3102</v>
      </c>
      <c r="PUI22" s="370"/>
      <c r="PUJ22" s="384" t="s">
        <v>2417</v>
      </c>
      <c r="PUK22" s="384" t="s">
        <v>3101</v>
      </c>
      <c r="PUL22" s="384" t="s">
        <v>3102</v>
      </c>
      <c r="PUM22" s="370"/>
      <c r="PUN22" s="384" t="s">
        <v>2417</v>
      </c>
      <c r="PUO22" s="384" t="s">
        <v>3101</v>
      </c>
      <c r="PUP22" s="384" t="s">
        <v>3102</v>
      </c>
      <c r="PUQ22" s="370"/>
      <c r="PUR22" s="384" t="s">
        <v>2417</v>
      </c>
      <c r="PUS22" s="384" t="s">
        <v>3101</v>
      </c>
      <c r="PUT22" s="384" t="s">
        <v>3102</v>
      </c>
      <c r="PUU22" s="370"/>
      <c r="PUV22" s="384" t="s">
        <v>2417</v>
      </c>
      <c r="PUW22" s="384" t="s">
        <v>3101</v>
      </c>
      <c r="PUX22" s="384" t="s">
        <v>3102</v>
      </c>
      <c r="PUY22" s="370"/>
      <c r="PUZ22" s="384" t="s">
        <v>2417</v>
      </c>
      <c r="PVA22" s="384" t="s">
        <v>3101</v>
      </c>
      <c r="PVB22" s="384" t="s">
        <v>3102</v>
      </c>
      <c r="PVC22" s="370"/>
      <c r="PVD22" s="384" t="s">
        <v>2417</v>
      </c>
      <c r="PVE22" s="384" t="s">
        <v>3101</v>
      </c>
      <c r="PVF22" s="384" t="s">
        <v>3102</v>
      </c>
      <c r="PVG22" s="370"/>
      <c r="PVH22" s="384" t="s">
        <v>2417</v>
      </c>
      <c r="PVI22" s="384" t="s">
        <v>3101</v>
      </c>
      <c r="PVJ22" s="384" t="s">
        <v>3102</v>
      </c>
      <c r="PVK22" s="370"/>
      <c r="PVL22" s="384" t="s">
        <v>2417</v>
      </c>
      <c r="PVM22" s="384" t="s">
        <v>3101</v>
      </c>
      <c r="PVN22" s="384" t="s">
        <v>3102</v>
      </c>
      <c r="PVO22" s="370"/>
      <c r="PVP22" s="384" t="s">
        <v>2417</v>
      </c>
      <c r="PVQ22" s="384" t="s">
        <v>3101</v>
      </c>
      <c r="PVR22" s="384" t="s">
        <v>3102</v>
      </c>
      <c r="PVS22" s="370"/>
      <c r="PVT22" s="384" t="s">
        <v>2417</v>
      </c>
      <c r="PVU22" s="384" t="s">
        <v>3101</v>
      </c>
      <c r="PVV22" s="384" t="s">
        <v>3102</v>
      </c>
      <c r="PVW22" s="370"/>
      <c r="PVX22" s="384" t="s">
        <v>2417</v>
      </c>
      <c r="PVY22" s="384" t="s">
        <v>3101</v>
      </c>
      <c r="PVZ22" s="384" t="s">
        <v>3102</v>
      </c>
      <c r="PWA22" s="370"/>
      <c r="PWB22" s="384" t="s">
        <v>2417</v>
      </c>
      <c r="PWC22" s="384" t="s">
        <v>3101</v>
      </c>
      <c r="PWD22" s="384" t="s">
        <v>3102</v>
      </c>
      <c r="PWE22" s="370"/>
      <c r="PWF22" s="384" t="s">
        <v>2417</v>
      </c>
      <c r="PWG22" s="384" t="s">
        <v>3101</v>
      </c>
      <c r="PWH22" s="384" t="s">
        <v>3102</v>
      </c>
      <c r="PWI22" s="370"/>
      <c r="PWJ22" s="384" t="s">
        <v>2417</v>
      </c>
      <c r="PWK22" s="384" t="s">
        <v>3101</v>
      </c>
      <c r="PWL22" s="384" t="s">
        <v>3102</v>
      </c>
      <c r="PWM22" s="370"/>
      <c r="PWN22" s="384" t="s">
        <v>2417</v>
      </c>
      <c r="PWO22" s="384" t="s">
        <v>3101</v>
      </c>
      <c r="PWP22" s="384" t="s">
        <v>3102</v>
      </c>
      <c r="PWQ22" s="370"/>
      <c r="PWR22" s="384" t="s">
        <v>2417</v>
      </c>
      <c r="PWS22" s="384" t="s">
        <v>3101</v>
      </c>
      <c r="PWT22" s="384" t="s">
        <v>3102</v>
      </c>
      <c r="PWU22" s="370"/>
      <c r="PWV22" s="384" t="s">
        <v>2417</v>
      </c>
      <c r="PWW22" s="384" t="s">
        <v>3101</v>
      </c>
      <c r="PWX22" s="384" t="s">
        <v>3102</v>
      </c>
      <c r="PWY22" s="370"/>
      <c r="PWZ22" s="384" t="s">
        <v>2417</v>
      </c>
      <c r="PXA22" s="384" t="s">
        <v>3101</v>
      </c>
      <c r="PXB22" s="384" t="s">
        <v>3102</v>
      </c>
      <c r="PXC22" s="370"/>
      <c r="PXD22" s="384" t="s">
        <v>2417</v>
      </c>
      <c r="PXE22" s="384" t="s">
        <v>3101</v>
      </c>
      <c r="PXF22" s="384" t="s">
        <v>3102</v>
      </c>
      <c r="PXG22" s="370"/>
      <c r="PXH22" s="384" t="s">
        <v>2417</v>
      </c>
      <c r="PXI22" s="384" t="s">
        <v>3101</v>
      </c>
      <c r="PXJ22" s="384" t="s">
        <v>3102</v>
      </c>
      <c r="PXK22" s="370"/>
      <c r="PXL22" s="384" t="s">
        <v>2417</v>
      </c>
      <c r="PXM22" s="384" t="s">
        <v>3101</v>
      </c>
      <c r="PXN22" s="384" t="s">
        <v>3102</v>
      </c>
      <c r="PXO22" s="370"/>
      <c r="PXP22" s="384" t="s">
        <v>2417</v>
      </c>
      <c r="PXQ22" s="384" t="s">
        <v>3101</v>
      </c>
      <c r="PXR22" s="384" t="s">
        <v>3102</v>
      </c>
      <c r="PXS22" s="370"/>
      <c r="PXT22" s="384" t="s">
        <v>2417</v>
      </c>
      <c r="PXU22" s="384" t="s">
        <v>3101</v>
      </c>
      <c r="PXV22" s="384" t="s">
        <v>3102</v>
      </c>
      <c r="PXW22" s="370"/>
      <c r="PXX22" s="384" t="s">
        <v>2417</v>
      </c>
      <c r="PXY22" s="384" t="s">
        <v>3101</v>
      </c>
      <c r="PXZ22" s="384" t="s">
        <v>3102</v>
      </c>
      <c r="PYA22" s="370"/>
      <c r="PYB22" s="384" t="s">
        <v>2417</v>
      </c>
      <c r="PYC22" s="384" t="s">
        <v>3101</v>
      </c>
      <c r="PYD22" s="384" t="s">
        <v>3102</v>
      </c>
      <c r="PYE22" s="370"/>
      <c r="PYF22" s="384" t="s">
        <v>2417</v>
      </c>
      <c r="PYG22" s="384" t="s">
        <v>3101</v>
      </c>
      <c r="PYH22" s="384" t="s">
        <v>3102</v>
      </c>
      <c r="PYI22" s="370"/>
      <c r="PYJ22" s="384" t="s">
        <v>2417</v>
      </c>
      <c r="PYK22" s="384" t="s">
        <v>3101</v>
      </c>
      <c r="PYL22" s="384" t="s">
        <v>3102</v>
      </c>
      <c r="PYM22" s="370"/>
      <c r="PYN22" s="384" t="s">
        <v>2417</v>
      </c>
      <c r="PYO22" s="384" t="s">
        <v>3101</v>
      </c>
      <c r="PYP22" s="384" t="s">
        <v>3102</v>
      </c>
      <c r="PYQ22" s="370"/>
      <c r="PYR22" s="384" t="s">
        <v>2417</v>
      </c>
      <c r="PYS22" s="384" t="s">
        <v>3101</v>
      </c>
      <c r="PYT22" s="384" t="s">
        <v>3102</v>
      </c>
      <c r="PYU22" s="370"/>
      <c r="PYV22" s="384" t="s">
        <v>2417</v>
      </c>
      <c r="PYW22" s="384" t="s">
        <v>3101</v>
      </c>
      <c r="PYX22" s="384" t="s">
        <v>3102</v>
      </c>
      <c r="PYY22" s="370"/>
      <c r="PYZ22" s="384" t="s">
        <v>2417</v>
      </c>
      <c r="PZA22" s="384" t="s">
        <v>3101</v>
      </c>
      <c r="PZB22" s="384" t="s">
        <v>3102</v>
      </c>
      <c r="PZC22" s="370"/>
      <c r="PZD22" s="384" t="s">
        <v>2417</v>
      </c>
      <c r="PZE22" s="384" t="s">
        <v>3101</v>
      </c>
      <c r="PZF22" s="384" t="s">
        <v>3102</v>
      </c>
      <c r="PZG22" s="370"/>
      <c r="PZH22" s="384" t="s">
        <v>2417</v>
      </c>
      <c r="PZI22" s="384" t="s">
        <v>3101</v>
      </c>
      <c r="PZJ22" s="384" t="s">
        <v>3102</v>
      </c>
      <c r="PZK22" s="370"/>
      <c r="PZL22" s="384" t="s">
        <v>2417</v>
      </c>
      <c r="PZM22" s="384" t="s">
        <v>3101</v>
      </c>
      <c r="PZN22" s="384" t="s">
        <v>3102</v>
      </c>
      <c r="PZO22" s="370"/>
      <c r="PZP22" s="384" t="s">
        <v>2417</v>
      </c>
      <c r="PZQ22" s="384" t="s">
        <v>3101</v>
      </c>
      <c r="PZR22" s="384" t="s">
        <v>3102</v>
      </c>
      <c r="PZS22" s="370"/>
      <c r="PZT22" s="384" t="s">
        <v>2417</v>
      </c>
      <c r="PZU22" s="384" t="s">
        <v>3101</v>
      </c>
      <c r="PZV22" s="384" t="s">
        <v>3102</v>
      </c>
      <c r="PZW22" s="370"/>
      <c r="PZX22" s="384" t="s">
        <v>2417</v>
      </c>
      <c r="PZY22" s="384" t="s">
        <v>3101</v>
      </c>
      <c r="PZZ22" s="384" t="s">
        <v>3102</v>
      </c>
      <c r="QAA22" s="370"/>
      <c r="QAB22" s="384" t="s">
        <v>2417</v>
      </c>
      <c r="QAC22" s="384" t="s">
        <v>3101</v>
      </c>
      <c r="QAD22" s="384" t="s">
        <v>3102</v>
      </c>
      <c r="QAE22" s="370"/>
      <c r="QAF22" s="384" t="s">
        <v>2417</v>
      </c>
      <c r="QAG22" s="384" t="s">
        <v>3101</v>
      </c>
      <c r="QAH22" s="384" t="s">
        <v>3102</v>
      </c>
      <c r="QAI22" s="370"/>
      <c r="QAJ22" s="384" t="s">
        <v>2417</v>
      </c>
      <c r="QAK22" s="384" t="s">
        <v>3101</v>
      </c>
      <c r="QAL22" s="384" t="s">
        <v>3102</v>
      </c>
      <c r="QAM22" s="370"/>
      <c r="QAN22" s="384" t="s">
        <v>2417</v>
      </c>
      <c r="QAO22" s="384" t="s">
        <v>3101</v>
      </c>
      <c r="QAP22" s="384" t="s">
        <v>3102</v>
      </c>
      <c r="QAQ22" s="370"/>
      <c r="QAR22" s="384" t="s">
        <v>2417</v>
      </c>
      <c r="QAS22" s="384" t="s">
        <v>3101</v>
      </c>
      <c r="QAT22" s="384" t="s">
        <v>3102</v>
      </c>
      <c r="QAU22" s="370"/>
      <c r="QAV22" s="384" t="s">
        <v>2417</v>
      </c>
      <c r="QAW22" s="384" t="s">
        <v>3101</v>
      </c>
      <c r="QAX22" s="384" t="s">
        <v>3102</v>
      </c>
      <c r="QAY22" s="370"/>
      <c r="QAZ22" s="384" t="s">
        <v>2417</v>
      </c>
      <c r="QBA22" s="384" t="s">
        <v>3101</v>
      </c>
      <c r="QBB22" s="384" t="s">
        <v>3102</v>
      </c>
      <c r="QBC22" s="370"/>
      <c r="QBD22" s="384" t="s">
        <v>2417</v>
      </c>
      <c r="QBE22" s="384" t="s">
        <v>3101</v>
      </c>
      <c r="QBF22" s="384" t="s">
        <v>3102</v>
      </c>
      <c r="QBG22" s="370"/>
      <c r="QBH22" s="384" t="s">
        <v>2417</v>
      </c>
      <c r="QBI22" s="384" t="s">
        <v>3101</v>
      </c>
      <c r="QBJ22" s="384" t="s">
        <v>3102</v>
      </c>
      <c r="QBK22" s="370"/>
      <c r="QBL22" s="384" t="s">
        <v>2417</v>
      </c>
      <c r="QBM22" s="384" t="s">
        <v>3101</v>
      </c>
      <c r="QBN22" s="384" t="s">
        <v>3102</v>
      </c>
      <c r="QBO22" s="370"/>
      <c r="QBP22" s="384" t="s">
        <v>2417</v>
      </c>
      <c r="QBQ22" s="384" t="s">
        <v>3101</v>
      </c>
      <c r="QBR22" s="384" t="s">
        <v>3102</v>
      </c>
      <c r="QBS22" s="370"/>
      <c r="QBT22" s="384" t="s">
        <v>2417</v>
      </c>
      <c r="QBU22" s="384" t="s">
        <v>3101</v>
      </c>
      <c r="QBV22" s="384" t="s">
        <v>3102</v>
      </c>
      <c r="QBW22" s="370"/>
      <c r="QBX22" s="384" t="s">
        <v>2417</v>
      </c>
      <c r="QBY22" s="384" t="s">
        <v>3101</v>
      </c>
      <c r="QBZ22" s="384" t="s">
        <v>3102</v>
      </c>
      <c r="QCA22" s="370"/>
      <c r="QCB22" s="384" t="s">
        <v>2417</v>
      </c>
      <c r="QCC22" s="384" t="s">
        <v>3101</v>
      </c>
      <c r="QCD22" s="384" t="s">
        <v>3102</v>
      </c>
      <c r="QCE22" s="370"/>
      <c r="QCF22" s="384" t="s">
        <v>2417</v>
      </c>
      <c r="QCG22" s="384" t="s">
        <v>3101</v>
      </c>
      <c r="QCH22" s="384" t="s">
        <v>3102</v>
      </c>
      <c r="QCI22" s="370"/>
      <c r="QCJ22" s="384" t="s">
        <v>2417</v>
      </c>
      <c r="QCK22" s="384" t="s">
        <v>3101</v>
      </c>
      <c r="QCL22" s="384" t="s">
        <v>3102</v>
      </c>
      <c r="QCM22" s="370"/>
      <c r="QCN22" s="384" t="s">
        <v>2417</v>
      </c>
      <c r="QCO22" s="384" t="s">
        <v>3101</v>
      </c>
      <c r="QCP22" s="384" t="s">
        <v>3102</v>
      </c>
      <c r="QCQ22" s="370"/>
      <c r="QCR22" s="384" t="s">
        <v>2417</v>
      </c>
      <c r="QCS22" s="384" t="s">
        <v>3101</v>
      </c>
      <c r="QCT22" s="384" t="s">
        <v>3102</v>
      </c>
      <c r="QCU22" s="370"/>
      <c r="QCV22" s="384" t="s">
        <v>2417</v>
      </c>
      <c r="QCW22" s="384" t="s">
        <v>3101</v>
      </c>
      <c r="QCX22" s="384" t="s">
        <v>3102</v>
      </c>
      <c r="QCY22" s="370"/>
      <c r="QCZ22" s="384" t="s">
        <v>2417</v>
      </c>
      <c r="QDA22" s="384" t="s">
        <v>3101</v>
      </c>
      <c r="QDB22" s="384" t="s">
        <v>3102</v>
      </c>
      <c r="QDC22" s="370"/>
      <c r="QDD22" s="384" t="s">
        <v>2417</v>
      </c>
      <c r="QDE22" s="384" t="s">
        <v>3101</v>
      </c>
      <c r="QDF22" s="384" t="s">
        <v>3102</v>
      </c>
      <c r="QDG22" s="370"/>
      <c r="QDH22" s="384" t="s">
        <v>2417</v>
      </c>
      <c r="QDI22" s="384" t="s">
        <v>3101</v>
      </c>
      <c r="QDJ22" s="384" t="s">
        <v>3102</v>
      </c>
      <c r="QDK22" s="370"/>
      <c r="QDL22" s="384" t="s">
        <v>2417</v>
      </c>
      <c r="QDM22" s="384" t="s">
        <v>3101</v>
      </c>
      <c r="QDN22" s="384" t="s">
        <v>3102</v>
      </c>
      <c r="QDO22" s="370"/>
      <c r="QDP22" s="384" t="s">
        <v>2417</v>
      </c>
      <c r="QDQ22" s="384" t="s">
        <v>3101</v>
      </c>
      <c r="QDR22" s="384" t="s">
        <v>3102</v>
      </c>
      <c r="QDS22" s="370"/>
      <c r="QDT22" s="384" t="s">
        <v>2417</v>
      </c>
      <c r="QDU22" s="384" t="s">
        <v>3101</v>
      </c>
      <c r="QDV22" s="384" t="s">
        <v>3102</v>
      </c>
      <c r="QDW22" s="370"/>
      <c r="QDX22" s="384" t="s">
        <v>2417</v>
      </c>
      <c r="QDY22" s="384" t="s">
        <v>3101</v>
      </c>
      <c r="QDZ22" s="384" t="s">
        <v>3102</v>
      </c>
      <c r="QEA22" s="370"/>
      <c r="QEB22" s="384" t="s">
        <v>2417</v>
      </c>
      <c r="QEC22" s="384" t="s">
        <v>3101</v>
      </c>
      <c r="QED22" s="384" t="s">
        <v>3102</v>
      </c>
      <c r="QEE22" s="370"/>
      <c r="QEF22" s="384" t="s">
        <v>2417</v>
      </c>
      <c r="QEG22" s="384" t="s">
        <v>3101</v>
      </c>
      <c r="QEH22" s="384" t="s">
        <v>3102</v>
      </c>
      <c r="QEI22" s="370"/>
      <c r="QEJ22" s="384" t="s">
        <v>2417</v>
      </c>
      <c r="QEK22" s="384" t="s">
        <v>3101</v>
      </c>
      <c r="QEL22" s="384" t="s">
        <v>3102</v>
      </c>
      <c r="QEM22" s="370"/>
      <c r="QEN22" s="384" t="s">
        <v>2417</v>
      </c>
      <c r="QEO22" s="384" t="s">
        <v>3101</v>
      </c>
      <c r="QEP22" s="384" t="s">
        <v>3102</v>
      </c>
      <c r="QEQ22" s="370"/>
      <c r="QER22" s="384" t="s">
        <v>2417</v>
      </c>
      <c r="QES22" s="384" t="s">
        <v>3101</v>
      </c>
      <c r="QET22" s="384" t="s">
        <v>3102</v>
      </c>
      <c r="QEU22" s="370"/>
      <c r="QEV22" s="384" t="s">
        <v>2417</v>
      </c>
      <c r="QEW22" s="384" t="s">
        <v>3101</v>
      </c>
      <c r="QEX22" s="384" t="s">
        <v>3102</v>
      </c>
      <c r="QEY22" s="370"/>
      <c r="QEZ22" s="384" t="s">
        <v>2417</v>
      </c>
      <c r="QFA22" s="384" t="s">
        <v>3101</v>
      </c>
      <c r="QFB22" s="384" t="s">
        <v>3102</v>
      </c>
      <c r="QFC22" s="370"/>
      <c r="QFD22" s="384" t="s">
        <v>2417</v>
      </c>
      <c r="QFE22" s="384" t="s">
        <v>3101</v>
      </c>
      <c r="QFF22" s="384" t="s">
        <v>3102</v>
      </c>
      <c r="QFG22" s="370"/>
      <c r="QFH22" s="384" t="s">
        <v>2417</v>
      </c>
      <c r="QFI22" s="384" t="s">
        <v>3101</v>
      </c>
      <c r="QFJ22" s="384" t="s">
        <v>3102</v>
      </c>
      <c r="QFK22" s="370"/>
      <c r="QFL22" s="384" t="s">
        <v>2417</v>
      </c>
      <c r="QFM22" s="384" t="s">
        <v>3101</v>
      </c>
      <c r="QFN22" s="384" t="s">
        <v>3102</v>
      </c>
      <c r="QFO22" s="370"/>
      <c r="QFP22" s="384" t="s">
        <v>2417</v>
      </c>
      <c r="QFQ22" s="384" t="s">
        <v>3101</v>
      </c>
      <c r="QFR22" s="384" t="s">
        <v>3102</v>
      </c>
      <c r="QFS22" s="370"/>
      <c r="QFT22" s="384" t="s">
        <v>2417</v>
      </c>
      <c r="QFU22" s="384" t="s">
        <v>3101</v>
      </c>
      <c r="QFV22" s="384" t="s">
        <v>3102</v>
      </c>
      <c r="QFW22" s="370"/>
      <c r="QFX22" s="384" t="s">
        <v>2417</v>
      </c>
      <c r="QFY22" s="384" t="s">
        <v>3101</v>
      </c>
      <c r="QFZ22" s="384" t="s">
        <v>3102</v>
      </c>
      <c r="QGA22" s="370"/>
      <c r="QGB22" s="384" t="s">
        <v>2417</v>
      </c>
      <c r="QGC22" s="384" t="s">
        <v>3101</v>
      </c>
      <c r="QGD22" s="384" t="s">
        <v>3102</v>
      </c>
      <c r="QGE22" s="370"/>
      <c r="QGF22" s="384" t="s">
        <v>2417</v>
      </c>
      <c r="QGG22" s="384" t="s">
        <v>3101</v>
      </c>
      <c r="QGH22" s="384" t="s">
        <v>3102</v>
      </c>
      <c r="QGI22" s="370"/>
      <c r="QGJ22" s="384" t="s">
        <v>2417</v>
      </c>
      <c r="QGK22" s="384" t="s">
        <v>3101</v>
      </c>
      <c r="QGL22" s="384" t="s">
        <v>3102</v>
      </c>
      <c r="QGM22" s="370"/>
      <c r="QGN22" s="384" t="s">
        <v>2417</v>
      </c>
      <c r="QGO22" s="384" t="s">
        <v>3101</v>
      </c>
      <c r="QGP22" s="384" t="s">
        <v>3102</v>
      </c>
      <c r="QGQ22" s="370"/>
      <c r="QGR22" s="384" t="s">
        <v>2417</v>
      </c>
      <c r="QGS22" s="384" t="s">
        <v>3101</v>
      </c>
      <c r="QGT22" s="384" t="s">
        <v>3102</v>
      </c>
      <c r="QGU22" s="370"/>
      <c r="QGV22" s="384" t="s">
        <v>2417</v>
      </c>
      <c r="QGW22" s="384" t="s">
        <v>3101</v>
      </c>
      <c r="QGX22" s="384" t="s">
        <v>3102</v>
      </c>
      <c r="QGY22" s="370"/>
      <c r="QGZ22" s="384" t="s">
        <v>2417</v>
      </c>
      <c r="QHA22" s="384" t="s">
        <v>3101</v>
      </c>
      <c r="QHB22" s="384" t="s">
        <v>3102</v>
      </c>
      <c r="QHC22" s="370"/>
      <c r="QHD22" s="384" t="s">
        <v>2417</v>
      </c>
      <c r="QHE22" s="384" t="s">
        <v>3101</v>
      </c>
      <c r="QHF22" s="384" t="s">
        <v>3102</v>
      </c>
      <c r="QHG22" s="370"/>
      <c r="QHH22" s="384" t="s">
        <v>2417</v>
      </c>
      <c r="QHI22" s="384" t="s">
        <v>3101</v>
      </c>
      <c r="QHJ22" s="384" t="s">
        <v>3102</v>
      </c>
      <c r="QHK22" s="370"/>
      <c r="QHL22" s="384" t="s">
        <v>2417</v>
      </c>
      <c r="QHM22" s="384" t="s">
        <v>3101</v>
      </c>
      <c r="QHN22" s="384" t="s">
        <v>3102</v>
      </c>
      <c r="QHO22" s="370"/>
      <c r="QHP22" s="384" t="s">
        <v>2417</v>
      </c>
      <c r="QHQ22" s="384" t="s">
        <v>3101</v>
      </c>
      <c r="QHR22" s="384" t="s">
        <v>3102</v>
      </c>
      <c r="QHS22" s="370"/>
      <c r="QHT22" s="384" t="s">
        <v>2417</v>
      </c>
      <c r="QHU22" s="384" t="s">
        <v>3101</v>
      </c>
      <c r="QHV22" s="384" t="s">
        <v>3102</v>
      </c>
      <c r="QHW22" s="370"/>
      <c r="QHX22" s="384" t="s">
        <v>2417</v>
      </c>
      <c r="QHY22" s="384" t="s">
        <v>3101</v>
      </c>
      <c r="QHZ22" s="384" t="s">
        <v>3102</v>
      </c>
      <c r="QIA22" s="370"/>
      <c r="QIB22" s="384" t="s">
        <v>2417</v>
      </c>
      <c r="QIC22" s="384" t="s">
        <v>3101</v>
      </c>
      <c r="QID22" s="384" t="s">
        <v>3102</v>
      </c>
      <c r="QIE22" s="370"/>
      <c r="QIF22" s="384" t="s">
        <v>2417</v>
      </c>
      <c r="QIG22" s="384" t="s">
        <v>3101</v>
      </c>
      <c r="QIH22" s="384" t="s">
        <v>3102</v>
      </c>
      <c r="QII22" s="370"/>
      <c r="QIJ22" s="384" t="s">
        <v>2417</v>
      </c>
      <c r="QIK22" s="384" t="s">
        <v>3101</v>
      </c>
      <c r="QIL22" s="384" t="s">
        <v>3102</v>
      </c>
      <c r="QIM22" s="370"/>
      <c r="QIN22" s="384" t="s">
        <v>2417</v>
      </c>
      <c r="QIO22" s="384" t="s">
        <v>3101</v>
      </c>
      <c r="QIP22" s="384" t="s">
        <v>3102</v>
      </c>
      <c r="QIQ22" s="370"/>
      <c r="QIR22" s="384" t="s">
        <v>2417</v>
      </c>
      <c r="QIS22" s="384" t="s">
        <v>3101</v>
      </c>
      <c r="QIT22" s="384" t="s">
        <v>3102</v>
      </c>
      <c r="QIU22" s="370"/>
      <c r="QIV22" s="384" t="s">
        <v>2417</v>
      </c>
      <c r="QIW22" s="384" t="s">
        <v>3101</v>
      </c>
      <c r="QIX22" s="384" t="s">
        <v>3102</v>
      </c>
      <c r="QIY22" s="370"/>
      <c r="QIZ22" s="384" t="s">
        <v>2417</v>
      </c>
      <c r="QJA22" s="384" t="s">
        <v>3101</v>
      </c>
      <c r="QJB22" s="384" t="s">
        <v>3102</v>
      </c>
      <c r="QJC22" s="370"/>
      <c r="QJD22" s="384" t="s">
        <v>2417</v>
      </c>
      <c r="QJE22" s="384" t="s">
        <v>3101</v>
      </c>
      <c r="QJF22" s="384" t="s">
        <v>3102</v>
      </c>
      <c r="QJG22" s="370"/>
      <c r="QJH22" s="384" t="s">
        <v>2417</v>
      </c>
      <c r="QJI22" s="384" t="s">
        <v>3101</v>
      </c>
      <c r="QJJ22" s="384" t="s">
        <v>3102</v>
      </c>
      <c r="QJK22" s="370"/>
      <c r="QJL22" s="384" t="s">
        <v>2417</v>
      </c>
      <c r="QJM22" s="384" t="s">
        <v>3101</v>
      </c>
      <c r="QJN22" s="384" t="s">
        <v>3102</v>
      </c>
      <c r="QJO22" s="370"/>
      <c r="QJP22" s="384" t="s">
        <v>2417</v>
      </c>
      <c r="QJQ22" s="384" t="s">
        <v>3101</v>
      </c>
      <c r="QJR22" s="384" t="s">
        <v>3102</v>
      </c>
      <c r="QJS22" s="370"/>
      <c r="QJT22" s="384" t="s">
        <v>2417</v>
      </c>
      <c r="QJU22" s="384" t="s">
        <v>3101</v>
      </c>
      <c r="QJV22" s="384" t="s">
        <v>3102</v>
      </c>
      <c r="QJW22" s="370"/>
      <c r="QJX22" s="384" t="s">
        <v>2417</v>
      </c>
      <c r="QJY22" s="384" t="s">
        <v>3101</v>
      </c>
      <c r="QJZ22" s="384" t="s">
        <v>3102</v>
      </c>
      <c r="QKA22" s="370"/>
      <c r="QKB22" s="384" t="s">
        <v>2417</v>
      </c>
      <c r="QKC22" s="384" t="s">
        <v>3101</v>
      </c>
      <c r="QKD22" s="384" t="s">
        <v>3102</v>
      </c>
      <c r="QKE22" s="370"/>
      <c r="QKF22" s="384" t="s">
        <v>2417</v>
      </c>
      <c r="QKG22" s="384" t="s">
        <v>3101</v>
      </c>
      <c r="QKH22" s="384" t="s">
        <v>3102</v>
      </c>
      <c r="QKI22" s="370"/>
      <c r="QKJ22" s="384" t="s">
        <v>2417</v>
      </c>
      <c r="QKK22" s="384" t="s">
        <v>3101</v>
      </c>
      <c r="QKL22" s="384" t="s">
        <v>3102</v>
      </c>
      <c r="QKM22" s="370"/>
      <c r="QKN22" s="384" t="s">
        <v>2417</v>
      </c>
      <c r="QKO22" s="384" t="s">
        <v>3101</v>
      </c>
      <c r="QKP22" s="384" t="s">
        <v>3102</v>
      </c>
      <c r="QKQ22" s="370"/>
      <c r="QKR22" s="384" t="s">
        <v>2417</v>
      </c>
      <c r="QKS22" s="384" t="s">
        <v>3101</v>
      </c>
      <c r="QKT22" s="384" t="s">
        <v>3102</v>
      </c>
      <c r="QKU22" s="370"/>
      <c r="QKV22" s="384" t="s">
        <v>2417</v>
      </c>
      <c r="QKW22" s="384" t="s">
        <v>3101</v>
      </c>
      <c r="QKX22" s="384" t="s">
        <v>3102</v>
      </c>
      <c r="QKY22" s="370"/>
      <c r="QKZ22" s="384" t="s">
        <v>2417</v>
      </c>
      <c r="QLA22" s="384" t="s">
        <v>3101</v>
      </c>
      <c r="QLB22" s="384" t="s">
        <v>3102</v>
      </c>
      <c r="QLC22" s="370"/>
      <c r="QLD22" s="384" t="s">
        <v>2417</v>
      </c>
      <c r="QLE22" s="384" t="s">
        <v>3101</v>
      </c>
      <c r="QLF22" s="384" t="s">
        <v>3102</v>
      </c>
      <c r="QLG22" s="370"/>
      <c r="QLH22" s="384" t="s">
        <v>2417</v>
      </c>
      <c r="QLI22" s="384" t="s">
        <v>3101</v>
      </c>
      <c r="QLJ22" s="384" t="s">
        <v>3102</v>
      </c>
      <c r="QLK22" s="370"/>
      <c r="QLL22" s="384" t="s">
        <v>2417</v>
      </c>
      <c r="QLM22" s="384" t="s">
        <v>3101</v>
      </c>
      <c r="QLN22" s="384" t="s">
        <v>3102</v>
      </c>
      <c r="QLO22" s="370"/>
      <c r="QLP22" s="384" t="s">
        <v>2417</v>
      </c>
      <c r="QLQ22" s="384" t="s">
        <v>3101</v>
      </c>
      <c r="QLR22" s="384" t="s">
        <v>3102</v>
      </c>
      <c r="QLS22" s="370"/>
      <c r="QLT22" s="384" t="s">
        <v>2417</v>
      </c>
      <c r="QLU22" s="384" t="s">
        <v>3101</v>
      </c>
      <c r="QLV22" s="384" t="s">
        <v>3102</v>
      </c>
      <c r="QLW22" s="370"/>
      <c r="QLX22" s="384" t="s">
        <v>2417</v>
      </c>
      <c r="QLY22" s="384" t="s">
        <v>3101</v>
      </c>
      <c r="QLZ22" s="384" t="s">
        <v>3102</v>
      </c>
      <c r="QMA22" s="370"/>
      <c r="QMB22" s="384" t="s">
        <v>2417</v>
      </c>
      <c r="QMC22" s="384" t="s">
        <v>3101</v>
      </c>
      <c r="QMD22" s="384" t="s">
        <v>3102</v>
      </c>
      <c r="QME22" s="370"/>
      <c r="QMF22" s="384" t="s">
        <v>2417</v>
      </c>
      <c r="QMG22" s="384" t="s">
        <v>3101</v>
      </c>
      <c r="QMH22" s="384" t="s">
        <v>3102</v>
      </c>
      <c r="QMI22" s="370"/>
      <c r="QMJ22" s="384" t="s">
        <v>2417</v>
      </c>
      <c r="QMK22" s="384" t="s">
        <v>3101</v>
      </c>
      <c r="QML22" s="384" t="s">
        <v>3102</v>
      </c>
      <c r="QMM22" s="370"/>
      <c r="QMN22" s="384" t="s">
        <v>2417</v>
      </c>
      <c r="QMO22" s="384" t="s">
        <v>3101</v>
      </c>
      <c r="QMP22" s="384" t="s">
        <v>3102</v>
      </c>
      <c r="QMQ22" s="370"/>
      <c r="QMR22" s="384" t="s">
        <v>2417</v>
      </c>
      <c r="QMS22" s="384" t="s">
        <v>3101</v>
      </c>
      <c r="QMT22" s="384" t="s">
        <v>3102</v>
      </c>
      <c r="QMU22" s="370"/>
      <c r="QMV22" s="384" t="s">
        <v>2417</v>
      </c>
      <c r="QMW22" s="384" t="s">
        <v>3101</v>
      </c>
      <c r="QMX22" s="384" t="s">
        <v>3102</v>
      </c>
      <c r="QMY22" s="370"/>
      <c r="QMZ22" s="384" t="s">
        <v>2417</v>
      </c>
      <c r="QNA22" s="384" t="s">
        <v>3101</v>
      </c>
      <c r="QNB22" s="384" t="s">
        <v>3102</v>
      </c>
      <c r="QNC22" s="370"/>
      <c r="QND22" s="384" t="s">
        <v>2417</v>
      </c>
      <c r="QNE22" s="384" t="s">
        <v>3101</v>
      </c>
      <c r="QNF22" s="384" t="s">
        <v>3102</v>
      </c>
      <c r="QNG22" s="370"/>
      <c r="QNH22" s="384" t="s">
        <v>2417</v>
      </c>
      <c r="QNI22" s="384" t="s">
        <v>3101</v>
      </c>
      <c r="QNJ22" s="384" t="s">
        <v>3102</v>
      </c>
      <c r="QNK22" s="370"/>
      <c r="QNL22" s="384" t="s">
        <v>2417</v>
      </c>
      <c r="QNM22" s="384" t="s">
        <v>3101</v>
      </c>
      <c r="QNN22" s="384" t="s">
        <v>3102</v>
      </c>
      <c r="QNO22" s="370"/>
      <c r="QNP22" s="384" t="s">
        <v>2417</v>
      </c>
      <c r="QNQ22" s="384" t="s">
        <v>3101</v>
      </c>
      <c r="QNR22" s="384" t="s">
        <v>3102</v>
      </c>
      <c r="QNS22" s="370"/>
      <c r="QNT22" s="384" t="s">
        <v>2417</v>
      </c>
      <c r="QNU22" s="384" t="s">
        <v>3101</v>
      </c>
      <c r="QNV22" s="384" t="s">
        <v>3102</v>
      </c>
      <c r="QNW22" s="370"/>
      <c r="QNX22" s="384" t="s">
        <v>2417</v>
      </c>
      <c r="QNY22" s="384" t="s">
        <v>3101</v>
      </c>
      <c r="QNZ22" s="384" t="s">
        <v>3102</v>
      </c>
      <c r="QOA22" s="370"/>
      <c r="QOB22" s="384" t="s">
        <v>2417</v>
      </c>
      <c r="QOC22" s="384" t="s">
        <v>3101</v>
      </c>
      <c r="QOD22" s="384" t="s">
        <v>3102</v>
      </c>
      <c r="QOE22" s="370"/>
      <c r="QOF22" s="384" t="s">
        <v>2417</v>
      </c>
      <c r="QOG22" s="384" t="s">
        <v>3101</v>
      </c>
      <c r="QOH22" s="384" t="s">
        <v>3102</v>
      </c>
      <c r="QOI22" s="370"/>
      <c r="QOJ22" s="384" t="s">
        <v>2417</v>
      </c>
      <c r="QOK22" s="384" t="s">
        <v>3101</v>
      </c>
      <c r="QOL22" s="384" t="s">
        <v>3102</v>
      </c>
      <c r="QOM22" s="370"/>
      <c r="QON22" s="384" t="s">
        <v>2417</v>
      </c>
      <c r="QOO22" s="384" t="s">
        <v>3101</v>
      </c>
      <c r="QOP22" s="384" t="s">
        <v>3102</v>
      </c>
      <c r="QOQ22" s="370"/>
      <c r="QOR22" s="384" t="s">
        <v>2417</v>
      </c>
      <c r="QOS22" s="384" t="s">
        <v>3101</v>
      </c>
      <c r="QOT22" s="384" t="s">
        <v>3102</v>
      </c>
      <c r="QOU22" s="370"/>
      <c r="QOV22" s="384" t="s">
        <v>2417</v>
      </c>
      <c r="QOW22" s="384" t="s">
        <v>3101</v>
      </c>
      <c r="QOX22" s="384" t="s">
        <v>3102</v>
      </c>
      <c r="QOY22" s="370"/>
      <c r="QOZ22" s="384" t="s">
        <v>2417</v>
      </c>
      <c r="QPA22" s="384" t="s">
        <v>3101</v>
      </c>
      <c r="QPB22" s="384" t="s">
        <v>3102</v>
      </c>
      <c r="QPC22" s="370"/>
      <c r="QPD22" s="384" t="s">
        <v>2417</v>
      </c>
      <c r="QPE22" s="384" t="s">
        <v>3101</v>
      </c>
      <c r="QPF22" s="384" t="s">
        <v>3102</v>
      </c>
      <c r="QPG22" s="370"/>
      <c r="QPH22" s="384" t="s">
        <v>2417</v>
      </c>
      <c r="QPI22" s="384" t="s">
        <v>3101</v>
      </c>
      <c r="QPJ22" s="384" t="s">
        <v>3102</v>
      </c>
      <c r="QPK22" s="370"/>
      <c r="QPL22" s="384" t="s">
        <v>2417</v>
      </c>
      <c r="QPM22" s="384" t="s">
        <v>3101</v>
      </c>
      <c r="QPN22" s="384" t="s">
        <v>3102</v>
      </c>
      <c r="QPO22" s="370"/>
      <c r="QPP22" s="384" t="s">
        <v>2417</v>
      </c>
      <c r="QPQ22" s="384" t="s">
        <v>3101</v>
      </c>
      <c r="QPR22" s="384" t="s">
        <v>3102</v>
      </c>
      <c r="QPS22" s="370"/>
      <c r="QPT22" s="384" t="s">
        <v>2417</v>
      </c>
      <c r="QPU22" s="384" t="s">
        <v>3101</v>
      </c>
      <c r="QPV22" s="384" t="s">
        <v>3102</v>
      </c>
      <c r="QPW22" s="370"/>
      <c r="QPX22" s="384" t="s">
        <v>2417</v>
      </c>
      <c r="QPY22" s="384" t="s">
        <v>3101</v>
      </c>
      <c r="QPZ22" s="384" t="s">
        <v>3102</v>
      </c>
      <c r="QQA22" s="370"/>
      <c r="QQB22" s="384" t="s">
        <v>2417</v>
      </c>
      <c r="QQC22" s="384" t="s">
        <v>3101</v>
      </c>
      <c r="QQD22" s="384" t="s">
        <v>3102</v>
      </c>
      <c r="QQE22" s="370"/>
      <c r="QQF22" s="384" t="s">
        <v>2417</v>
      </c>
      <c r="QQG22" s="384" t="s">
        <v>3101</v>
      </c>
      <c r="QQH22" s="384" t="s">
        <v>3102</v>
      </c>
      <c r="QQI22" s="370"/>
      <c r="QQJ22" s="384" t="s">
        <v>2417</v>
      </c>
      <c r="QQK22" s="384" t="s">
        <v>3101</v>
      </c>
      <c r="QQL22" s="384" t="s">
        <v>3102</v>
      </c>
      <c r="QQM22" s="370"/>
      <c r="QQN22" s="384" t="s">
        <v>2417</v>
      </c>
      <c r="QQO22" s="384" t="s">
        <v>3101</v>
      </c>
      <c r="QQP22" s="384" t="s">
        <v>3102</v>
      </c>
      <c r="QQQ22" s="370"/>
      <c r="QQR22" s="384" t="s">
        <v>2417</v>
      </c>
      <c r="QQS22" s="384" t="s">
        <v>3101</v>
      </c>
      <c r="QQT22" s="384" t="s">
        <v>3102</v>
      </c>
      <c r="QQU22" s="370"/>
      <c r="QQV22" s="384" t="s">
        <v>2417</v>
      </c>
      <c r="QQW22" s="384" t="s">
        <v>3101</v>
      </c>
      <c r="QQX22" s="384" t="s">
        <v>3102</v>
      </c>
      <c r="QQY22" s="370"/>
      <c r="QQZ22" s="384" t="s">
        <v>2417</v>
      </c>
      <c r="QRA22" s="384" t="s">
        <v>3101</v>
      </c>
      <c r="QRB22" s="384" t="s">
        <v>3102</v>
      </c>
      <c r="QRC22" s="370"/>
      <c r="QRD22" s="384" t="s">
        <v>2417</v>
      </c>
      <c r="QRE22" s="384" t="s">
        <v>3101</v>
      </c>
      <c r="QRF22" s="384" t="s">
        <v>3102</v>
      </c>
      <c r="QRG22" s="370"/>
      <c r="QRH22" s="384" t="s">
        <v>2417</v>
      </c>
      <c r="QRI22" s="384" t="s">
        <v>3101</v>
      </c>
      <c r="QRJ22" s="384" t="s">
        <v>3102</v>
      </c>
      <c r="QRK22" s="370"/>
      <c r="QRL22" s="384" t="s">
        <v>2417</v>
      </c>
      <c r="QRM22" s="384" t="s">
        <v>3101</v>
      </c>
      <c r="QRN22" s="384" t="s">
        <v>3102</v>
      </c>
      <c r="QRO22" s="370"/>
      <c r="QRP22" s="384" t="s">
        <v>2417</v>
      </c>
      <c r="QRQ22" s="384" t="s">
        <v>3101</v>
      </c>
      <c r="QRR22" s="384" t="s">
        <v>3102</v>
      </c>
      <c r="QRS22" s="370"/>
      <c r="QRT22" s="384" t="s">
        <v>2417</v>
      </c>
      <c r="QRU22" s="384" t="s">
        <v>3101</v>
      </c>
      <c r="QRV22" s="384" t="s">
        <v>3102</v>
      </c>
      <c r="QRW22" s="370"/>
      <c r="QRX22" s="384" t="s">
        <v>2417</v>
      </c>
      <c r="QRY22" s="384" t="s">
        <v>3101</v>
      </c>
      <c r="QRZ22" s="384" t="s">
        <v>3102</v>
      </c>
      <c r="QSA22" s="370"/>
      <c r="QSB22" s="384" t="s">
        <v>2417</v>
      </c>
      <c r="QSC22" s="384" t="s">
        <v>3101</v>
      </c>
      <c r="QSD22" s="384" t="s">
        <v>3102</v>
      </c>
      <c r="QSE22" s="370"/>
      <c r="QSF22" s="384" t="s">
        <v>2417</v>
      </c>
      <c r="QSG22" s="384" t="s">
        <v>3101</v>
      </c>
      <c r="QSH22" s="384" t="s">
        <v>3102</v>
      </c>
      <c r="QSI22" s="370"/>
      <c r="QSJ22" s="384" t="s">
        <v>2417</v>
      </c>
      <c r="QSK22" s="384" t="s">
        <v>3101</v>
      </c>
      <c r="QSL22" s="384" t="s">
        <v>3102</v>
      </c>
      <c r="QSM22" s="370"/>
      <c r="QSN22" s="384" t="s">
        <v>2417</v>
      </c>
      <c r="QSO22" s="384" t="s">
        <v>3101</v>
      </c>
      <c r="QSP22" s="384" t="s">
        <v>3102</v>
      </c>
      <c r="QSQ22" s="370"/>
      <c r="QSR22" s="384" t="s">
        <v>2417</v>
      </c>
      <c r="QSS22" s="384" t="s">
        <v>3101</v>
      </c>
      <c r="QST22" s="384" t="s">
        <v>3102</v>
      </c>
      <c r="QSU22" s="370"/>
      <c r="QSV22" s="384" t="s">
        <v>2417</v>
      </c>
      <c r="QSW22" s="384" t="s">
        <v>3101</v>
      </c>
      <c r="QSX22" s="384" t="s">
        <v>3102</v>
      </c>
      <c r="QSY22" s="370"/>
      <c r="QSZ22" s="384" t="s">
        <v>2417</v>
      </c>
      <c r="QTA22" s="384" t="s">
        <v>3101</v>
      </c>
      <c r="QTB22" s="384" t="s">
        <v>3102</v>
      </c>
      <c r="QTC22" s="370"/>
      <c r="QTD22" s="384" t="s">
        <v>2417</v>
      </c>
      <c r="QTE22" s="384" t="s">
        <v>3101</v>
      </c>
      <c r="QTF22" s="384" t="s">
        <v>3102</v>
      </c>
      <c r="QTG22" s="370"/>
      <c r="QTH22" s="384" t="s">
        <v>2417</v>
      </c>
      <c r="QTI22" s="384" t="s">
        <v>3101</v>
      </c>
      <c r="QTJ22" s="384" t="s">
        <v>3102</v>
      </c>
      <c r="QTK22" s="370"/>
      <c r="QTL22" s="384" t="s">
        <v>2417</v>
      </c>
      <c r="QTM22" s="384" t="s">
        <v>3101</v>
      </c>
      <c r="QTN22" s="384" t="s">
        <v>3102</v>
      </c>
      <c r="QTO22" s="370"/>
      <c r="QTP22" s="384" t="s">
        <v>2417</v>
      </c>
      <c r="QTQ22" s="384" t="s">
        <v>3101</v>
      </c>
      <c r="QTR22" s="384" t="s">
        <v>3102</v>
      </c>
      <c r="QTS22" s="370"/>
      <c r="QTT22" s="384" t="s">
        <v>2417</v>
      </c>
      <c r="QTU22" s="384" t="s">
        <v>3101</v>
      </c>
      <c r="QTV22" s="384" t="s">
        <v>3102</v>
      </c>
      <c r="QTW22" s="370"/>
      <c r="QTX22" s="384" t="s">
        <v>2417</v>
      </c>
      <c r="QTY22" s="384" t="s">
        <v>3101</v>
      </c>
      <c r="QTZ22" s="384" t="s">
        <v>3102</v>
      </c>
      <c r="QUA22" s="370"/>
      <c r="QUB22" s="384" t="s">
        <v>2417</v>
      </c>
      <c r="QUC22" s="384" t="s">
        <v>3101</v>
      </c>
      <c r="QUD22" s="384" t="s">
        <v>3102</v>
      </c>
      <c r="QUE22" s="370"/>
      <c r="QUF22" s="384" t="s">
        <v>2417</v>
      </c>
      <c r="QUG22" s="384" t="s">
        <v>3101</v>
      </c>
      <c r="QUH22" s="384" t="s">
        <v>3102</v>
      </c>
      <c r="QUI22" s="370"/>
      <c r="QUJ22" s="384" t="s">
        <v>2417</v>
      </c>
      <c r="QUK22" s="384" t="s">
        <v>3101</v>
      </c>
      <c r="QUL22" s="384" t="s">
        <v>3102</v>
      </c>
      <c r="QUM22" s="370"/>
      <c r="QUN22" s="384" t="s">
        <v>2417</v>
      </c>
      <c r="QUO22" s="384" t="s">
        <v>3101</v>
      </c>
      <c r="QUP22" s="384" t="s">
        <v>3102</v>
      </c>
      <c r="QUQ22" s="370"/>
      <c r="QUR22" s="384" t="s">
        <v>2417</v>
      </c>
      <c r="QUS22" s="384" t="s">
        <v>3101</v>
      </c>
      <c r="QUT22" s="384" t="s">
        <v>3102</v>
      </c>
      <c r="QUU22" s="370"/>
      <c r="QUV22" s="384" t="s">
        <v>2417</v>
      </c>
      <c r="QUW22" s="384" t="s">
        <v>3101</v>
      </c>
      <c r="QUX22" s="384" t="s">
        <v>3102</v>
      </c>
      <c r="QUY22" s="370"/>
      <c r="QUZ22" s="384" t="s">
        <v>2417</v>
      </c>
      <c r="QVA22" s="384" t="s">
        <v>3101</v>
      </c>
      <c r="QVB22" s="384" t="s">
        <v>3102</v>
      </c>
      <c r="QVC22" s="370"/>
      <c r="QVD22" s="384" t="s">
        <v>2417</v>
      </c>
      <c r="QVE22" s="384" t="s">
        <v>3101</v>
      </c>
      <c r="QVF22" s="384" t="s">
        <v>3102</v>
      </c>
      <c r="QVG22" s="370"/>
      <c r="QVH22" s="384" t="s">
        <v>2417</v>
      </c>
      <c r="QVI22" s="384" t="s">
        <v>3101</v>
      </c>
      <c r="QVJ22" s="384" t="s">
        <v>3102</v>
      </c>
      <c r="QVK22" s="370"/>
      <c r="QVL22" s="384" t="s">
        <v>2417</v>
      </c>
      <c r="QVM22" s="384" t="s">
        <v>3101</v>
      </c>
      <c r="QVN22" s="384" t="s">
        <v>3102</v>
      </c>
      <c r="QVO22" s="370"/>
      <c r="QVP22" s="384" t="s">
        <v>2417</v>
      </c>
      <c r="QVQ22" s="384" t="s">
        <v>3101</v>
      </c>
      <c r="QVR22" s="384" t="s">
        <v>3102</v>
      </c>
      <c r="QVS22" s="370"/>
      <c r="QVT22" s="384" t="s">
        <v>2417</v>
      </c>
      <c r="QVU22" s="384" t="s">
        <v>3101</v>
      </c>
      <c r="QVV22" s="384" t="s">
        <v>3102</v>
      </c>
      <c r="QVW22" s="370"/>
      <c r="QVX22" s="384" t="s">
        <v>2417</v>
      </c>
      <c r="QVY22" s="384" t="s">
        <v>3101</v>
      </c>
      <c r="QVZ22" s="384" t="s">
        <v>3102</v>
      </c>
      <c r="QWA22" s="370"/>
      <c r="QWB22" s="384" t="s">
        <v>2417</v>
      </c>
      <c r="QWC22" s="384" t="s">
        <v>3101</v>
      </c>
      <c r="QWD22" s="384" t="s">
        <v>3102</v>
      </c>
      <c r="QWE22" s="370"/>
      <c r="QWF22" s="384" t="s">
        <v>2417</v>
      </c>
      <c r="QWG22" s="384" t="s">
        <v>3101</v>
      </c>
      <c r="QWH22" s="384" t="s">
        <v>3102</v>
      </c>
      <c r="QWI22" s="370"/>
      <c r="QWJ22" s="384" t="s">
        <v>2417</v>
      </c>
      <c r="QWK22" s="384" t="s">
        <v>3101</v>
      </c>
      <c r="QWL22" s="384" t="s">
        <v>3102</v>
      </c>
      <c r="QWM22" s="370"/>
      <c r="QWN22" s="384" t="s">
        <v>2417</v>
      </c>
      <c r="QWO22" s="384" t="s">
        <v>3101</v>
      </c>
      <c r="QWP22" s="384" t="s">
        <v>3102</v>
      </c>
      <c r="QWQ22" s="370"/>
      <c r="QWR22" s="384" t="s">
        <v>2417</v>
      </c>
      <c r="QWS22" s="384" t="s">
        <v>3101</v>
      </c>
      <c r="QWT22" s="384" t="s">
        <v>3102</v>
      </c>
      <c r="QWU22" s="370"/>
      <c r="QWV22" s="384" t="s">
        <v>2417</v>
      </c>
      <c r="QWW22" s="384" t="s">
        <v>3101</v>
      </c>
      <c r="QWX22" s="384" t="s">
        <v>3102</v>
      </c>
      <c r="QWY22" s="370"/>
      <c r="QWZ22" s="384" t="s">
        <v>2417</v>
      </c>
      <c r="QXA22" s="384" t="s">
        <v>3101</v>
      </c>
      <c r="QXB22" s="384" t="s">
        <v>3102</v>
      </c>
      <c r="QXC22" s="370"/>
      <c r="QXD22" s="384" t="s">
        <v>2417</v>
      </c>
      <c r="QXE22" s="384" t="s">
        <v>3101</v>
      </c>
      <c r="QXF22" s="384" t="s">
        <v>3102</v>
      </c>
      <c r="QXG22" s="370"/>
      <c r="QXH22" s="384" t="s">
        <v>2417</v>
      </c>
      <c r="QXI22" s="384" t="s">
        <v>3101</v>
      </c>
      <c r="QXJ22" s="384" t="s">
        <v>3102</v>
      </c>
      <c r="QXK22" s="370"/>
      <c r="QXL22" s="384" t="s">
        <v>2417</v>
      </c>
      <c r="QXM22" s="384" t="s">
        <v>3101</v>
      </c>
      <c r="QXN22" s="384" t="s">
        <v>3102</v>
      </c>
      <c r="QXO22" s="370"/>
      <c r="QXP22" s="384" t="s">
        <v>2417</v>
      </c>
      <c r="QXQ22" s="384" t="s">
        <v>3101</v>
      </c>
      <c r="QXR22" s="384" t="s">
        <v>3102</v>
      </c>
      <c r="QXS22" s="370"/>
      <c r="QXT22" s="384" t="s">
        <v>2417</v>
      </c>
      <c r="QXU22" s="384" t="s">
        <v>3101</v>
      </c>
      <c r="QXV22" s="384" t="s">
        <v>3102</v>
      </c>
      <c r="QXW22" s="370"/>
      <c r="QXX22" s="384" t="s">
        <v>2417</v>
      </c>
      <c r="QXY22" s="384" t="s">
        <v>3101</v>
      </c>
      <c r="QXZ22" s="384" t="s">
        <v>3102</v>
      </c>
      <c r="QYA22" s="370"/>
      <c r="QYB22" s="384" t="s">
        <v>2417</v>
      </c>
      <c r="QYC22" s="384" t="s">
        <v>3101</v>
      </c>
      <c r="QYD22" s="384" t="s">
        <v>3102</v>
      </c>
      <c r="QYE22" s="370"/>
      <c r="QYF22" s="384" t="s">
        <v>2417</v>
      </c>
      <c r="QYG22" s="384" t="s">
        <v>3101</v>
      </c>
      <c r="QYH22" s="384" t="s">
        <v>3102</v>
      </c>
      <c r="QYI22" s="370"/>
      <c r="QYJ22" s="384" t="s">
        <v>2417</v>
      </c>
      <c r="QYK22" s="384" t="s">
        <v>3101</v>
      </c>
      <c r="QYL22" s="384" t="s">
        <v>3102</v>
      </c>
      <c r="QYM22" s="370"/>
      <c r="QYN22" s="384" t="s">
        <v>2417</v>
      </c>
      <c r="QYO22" s="384" t="s">
        <v>3101</v>
      </c>
      <c r="QYP22" s="384" t="s">
        <v>3102</v>
      </c>
      <c r="QYQ22" s="370"/>
      <c r="QYR22" s="384" t="s">
        <v>2417</v>
      </c>
      <c r="QYS22" s="384" t="s">
        <v>3101</v>
      </c>
      <c r="QYT22" s="384" t="s">
        <v>3102</v>
      </c>
      <c r="QYU22" s="370"/>
      <c r="QYV22" s="384" t="s">
        <v>2417</v>
      </c>
      <c r="QYW22" s="384" t="s">
        <v>3101</v>
      </c>
      <c r="QYX22" s="384" t="s">
        <v>3102</v>
      </c>
      <c r="QYY22" s="370"/>
      <c r="QYZ22" s="384" t="s">
        <v>2417</v>
      </c>
      <c r="QZA22" s="384" t="s">
        <v>3101</v>
      </c>
      <c r="QZB22" s="384" t="s">
        <v>3102</v>
      </c>
      <c r="QZC22" s="370"/>
      <c r="QZD22" s="384" t="s">
        <v>2417</v>
      </c>
      <c r="QZE22" s="384" t="s">
        <v>3101</v>
      </c>
      <c r="QZF22" s="384" t="s">
        <v>3102</v>
      </c>
      <c r="QZG22" s="370"/>
      <c r="QZH22" s="384" t="s">
        <v>2417</v>
      </c>
      <c r="QZI22" s="384" t="s">
        <v>3101</v>
      </c>
      <c r="QZJ22" s="384" t="s">
        <v>3102</v>
      </c>
      <c r="QZK22" s="370"/>
      <c r="QZL22" s="384" t="s">
        <v>2417</v>
      </c>
      <c r="QZM22" s="384" t="s">
        <v>3101</v>
      </c>
      <c r="QZN22" s="384" t="s">
        <v>3102</v>
      </c>
      <c r="QZO22" s="370"/>
      <c r="QZP22" s="384" t="s">
        <v>2417</v>
      </c>
      <c r="QZQ22" s="384" t="s">
        <v>3101</v>
      </c>
      <c r="QZR22" s="384" t="s">
        <v>3102</v>
      </c>
      <c r="QZS22" s="370"/>
      <c r="QZT22" s="384" t="s">
        <v>2417</v>
      </c>
      <c r="QZU22" s="384" t="s">
        <v>3101</v>
      </c>
      <c r="QZV22" s="384" t="s">
        <v>3102</v>
      </c>
      <c r="QZW22" s="370"/>
      <c r="QZX22" s="384" t="s">
        <v>2417</v>
      </c>
      <c r="QZY22" s="384" t="s">
        <v>3101</v>
      </c>
      <c r="QZZ22" s="384" t="s">
        <v>3102</v>
      </c>
      <c r="RAA22" s="370"/>
      <c r="RAB22" s="384" t="s">
        <v>2417</v>
      </c>
      <c r="RAC22" s="384" t="s">
        <v>3101</v>
      </c>
      <c r="RAD22" s="384" t="s">
        <v>3102</v>
      </c>
      <c r="RAE22" s="370"/>
      <c r="RAF22" s="384" t="s">
        <v>2417</v>
      </c>
      <c r="RAG22" s="384" t="s">
        <v>3101</v>
      </c>
      <c r="RAH22" s="384" t="s">
        <v>3102</v>
      </c>
      <c r="RAI22" s="370"/>
      <c r="RAJ22" s="384" t="s">
        <v>2417</v>
      </c>
      <c r="RAK22" s="384" t="s">
        <v>3101</v>
      </c>
      <c r="RAL22" s="384" t="s">
        <v>3102</v>
      </c>
      <c r="RAM22" s="370"/>
      <c r="RAN22" s="384" t="s">
        <v>2417</v>
      </c>
      <c r="RAO22" s="384" t="s">
        <v>3101</v>
      </c>
      <c r="RAP22" s="384" t="s">
        <v>3102</v>
      </c>
      <c r="RAQ22" s="370"/>
      <c r="RAR22" s="384" t="s">
        <v>2417</v>
      </c>
      <c r="RAS22" s="384" t="s">
        <v>3101</v>
      </c>
      <c r="RAT22" s="384" t="s">
        <v>3102</v>
      </c>
      <c r="RAU22" s="370"/>
      <c r="RAV22" s="384" t="s">
        <v>2417</v>
      </c>
      <c r="RAW22" s="384" t="s">
        <v>3101</v>
      </c>
      <c r="RAX22" s="384" t="s">
        <v>3102</v>
      </c>
      <c r="RAY22" s="370"/>
      <c r="RAZ22" s="384" t="s">
        <v>2417</v>
      </c>
      <c r="RBA22" s="384" t="s">
        <v>3101</v>
      </c>
      <c r="RBB22" s="384" t="s">
        <v>3102</v>
      </c>
      <c r="RBC22" s="370"/>
      <c r="RBD22" s="384" t="s">
        <v>2417</v>
      </c>
      <c r="RBE22" s="384" t="s">
        <v>3101</v>
      </c>
      <c r="RBF22" s="384" t="s">
        <v>3102</v>
      </c>
      <c r="RBG22" s="370"/>
      <c r="RBH22" s="384" t="s">
        <v>2417</v>
      </c>
      <c r="RBI22" s="384" t="s">
        <v>3101</v>
      </c>
      <c r="RBJ22" s="384" t="s">
        <v>3102</v>
      </c>
      <c r="RBK22" s="370"/>
      <c r="RBL22" s="384" t="s">
        <v>2417</v>
      </c>
      <c r="RBM22" s="384" t="s">
        <v>3101</v>
      </c>
      <c r="RBN22" s="384" t="s">
        <v>3102</v>
      </c>
      <c r="RBO22" s="370"/>
      <c r="RBP22" s="384" t="s">
        <v>2417</v>
      </c>
      <c r="RBQ22" s="384" t="s">
        <v>3101</v>
      </c>
      <c r="RBR22" s="384" t="s">
        <v>3102</v>
      </c>
      <c r="RBS22" s="370"/>
      <c r="RBT22" s="384" t="s">
        <v>2417</v>
      </c>
      <c r="RBU22" s="384" t="s">
        <v>3101</v>
      </c>
      <c r="RBV22" s="384" t="s">
        <v>3102</v>
      </c>
      <c r="RBW22" s="370"/>
      <c r="RBX22" s="384" t="s">
        <v>2417</v>
      </c>
      <c r="RBY22" s="384" t="s">
        <v>3101</v>
      </c>
      <c r="RBZ22" s="384" t="s">
        <v>3102</v>
      </c>
      <c r="RCA22" s="370"/>
      <c r="RCB22" s="384" t="s">
        <v>2417</v>
      </c>
      <c r="RCC22" s="384" t="s">
        <v>3101</v>
      </c>
      <c r="RCD22" s="384" t="s">
        <v>3102</v>
      </c>
      <c r="RCE22" s="370"/>
      <c r="RCF22" s="384" t="s">
        <v>2417</v>
      </c>
      <c r="RCG22" s="384" t="s">
        <v>3101</v>
      </c>
      <c r="RCH22" s="384" t="s">
        <v>3102</v>
      </c>
      <c r="RCI22" s="370"/>
      <c r="RCJ22" s="384" t="s">
        <v>2417</v>
      </c>
      <c r="RCK22" s="384" t="s">
        <v>3101</v>
      </c>
      <c r="RCL22" s="384" t="s">
        <v>3102</v>
      </c>
      <c r="RCM22" s="370"/>
      <c r="RCN22" s="384" t="s">
        <v>2417</v>
      </c>
      <c r="RCO22" s="384" t="s">
        <v>3101</v>
      </c>
      <c r="RCP22" s="384" t="s">
        <v>3102</v>
      </c>
      <c r="RCQ22" s="370"/>
      <c r="RCR22" s="384" t="s">
        <v>2417</v>
      </c>
      <c r="RCS22" s="384" t="s">
        <v>3101</v>
      </c>
      <c r="RCT22" s="384" t="s">
        <v>3102</v>
      </c>
      <c r="RCU22" s="370"/>
      <c r="RCV22" s="384" t="s">
        <v>2417</v>
      </c>
      <c r="RCW22" s="384" t="s">
        <v>3101</v>
      </c>
      <c r="RCX22" s="384" t="s">
        <v>3102</v>
      </c>
      <c r="RCY22" s="370"/>
      <c r="RCZ22" s="384" t="s">
        <v>2417</v>
      </c>
      <c r="RDA22" s="384" t="s">
        <v>3101</v>
      </c>
      <c r="RDB22" s="384" t="s">
        <v>3102</v>
      </c>
      <c r="RDC22" s="370"/>
      <c r="RDD22" s="384" t="s">
        <v>2417</v>
      </c>
      <c r="RDE22" s="384" t="s">
        <v>3101</v>
      </c>
      <c r="RDF22" s="384" t="s">
        <v>3102</v>
      </c>
      <c r="RDG22" s="370"/>
      <c r="RDH22" s="384" t="s">
        <v>2417</v>
      </c>
      <c r="RDI22" s="384" t="s">
        <v>3101</v>
      </c>
      <c r="RDJ22" s="384" t="s">
        <v>3102</v>
      </c>
      <c r="RDK22" s="370"/>
      <c r="RDL22" s="384" t="s">
        <v>2417</v>
      </c>
      <c r="RDM22" s="384" t="s">
        <v>3101</v>
      </c>
      <c r="RDN22" s="384" t="s">
        <v>3102</v>
      </c>
      <c r="RDO22" s="370"/>
      <c r="RDP22" s="384" t="s">
        <v>2417</v>
      </c>
      <c r="RDQ22" s="384" t="s">
        <v>3101</v>
      </c>
      <c r="RDR22" s="384" t="s">
        <v>3102</v>
      </c>
      <c r="RDS22" s="370"/>
      <c r="RDT22" s="384" t="s">
        <v>2417</v>
      </c>
      <c r="RDU22" s="384" t="s">
        <v>3101</v>
      </c>
      <c r="RDV22" s="384" t="s">
        <v>3102</v>
      </c>
      <c r="RDW22" s="370"/>
      <c r="RDX22" s="384" t="s">
        <v>2417</v>
      </c>
      <c r="RDY22" s="384" t="s">
        <v>3101</v>
      </c>
      <c r="RDZ22" s="384" t="s">
        <v>3102</v>
      </c>
      <c r="REA22" s="370"/>
      <c r="REB22" s="384" t="s">
        <v>2417</v>
      </c>
      <c r="REC22" s="384" t="s">
        <v>3101</v>
      </c>
      <c r="RED22" s="384" t="s">
        <v>3102</v>
      </c>
      <c r="REE22" s="370"/>
      <c r="REF22" s="384" t="s">
        <v>2417</v>
      </c>
      <c r="REG22" s="384" t="s">
        <v>3101</v>
      </c>
      <c r="REH22" s="384" t="s">
        <v>3102</v>
      </c>
      <c r="REI22" s="370"/>
      <c r="REJ22" s="384" t="s">
        <v>2417</v>
      </c>
      <c r="REK22" s="384" t="s">
        <v>3101</v>
      </c>
      <c r="REL22" s="384" t="s">
        <v>3102</v>
      </c>
      <c r="REM22" s="370"/>
      <c r="REN22" s="384" t="s">
        <v>2417</v>
      </c>
      <c r="REO22" s="384" t="s">
        <v>3101</v>
      </c>
      <c r="REP22" s="384" t="s">
        <v>3102</v>
      </c>
      <c r="REQ22" s="370"/>
      <c r="RER22" s="384" t="s">
        <v>2417</v>
      </c>
      <c r="RES22" s="384" t="s">
        <v>3101</v>
      </c>
      <c r="RET22" s="384" t="s">
        <v>3102</v>
      </c>
      <c r="REU22" s="370"/>
      <c r="REV22" s="384" t="s">
        <v>2417</v>
      </c>
      <c r="REW22" s="384" t="s">
        <v>3101</v>
      </c>
      <c r="REX22" s="384" t="s">
        <v>3102</v>
      </c>
      <c r="REY22" s="370"/>
      <c r="REZ22" s="384" t="s">
        <v>2417</v>
      </c>
      <c r="RFA22" s="384" t="s">
        <v>3101</v>
      </c>
      <c r="RFB22" s="384" t="s">
        <v>3102</v>
      </c>
      <c r="RFC22" s="370"/>
      <c r="RFD22" s="384" t="s">
        <v>2417</v>
      </c>
      <c r="RFE22" s="384" t="s">
        <v>3101</v>
      </c>
      <c r="RFF22" s="384" t="s">
        <v>3102</v>
      </c>
      <c r="RFG22" s="370"/>
      <c r="RFH22" s="384" t="s">
        <v>2417</v>
      </c>
      <c r="RFI22" s="384" t="s">
        <v>3101</v>
      </c>
      <c r="RFJ22" s="384" t="s">
        <v>3102</v>
      </c>
      <c r="RFK22" s="370"/>
      <c r="RFL22" s="384" t="s">
        <v>2417</v>
      </c>
      <c r="RFM22" s="384" t="s">
        <v>3101</v>
      </c>
      <c r="RFN22" s="384" t="s">
        <v>3102</v>
      </c>
      <c r="RFO22" s="370"/>
      <c r="RFP22" s="384" t="s">
        <v>2417</v>
      </c>
      <c r="RFQ22" s="384" t="s">
        <v>3101</v>
      </c>
      <c r="RFR22" s="384" t="s">
        <v>3102</v>
      </c>
      <c r="RFS22" s="370"/>
      <c r="RFT22" s="384" t="s">
        <v>2417</v>
      </c>
      <c r="RFU22" s="384" t="s">
        <v>3101</v>
      </c>
      <c r="RFV22" s="384" t="s">
        <v>3102</v>
      </c>
      <c r="RFW22" s="370"/>
      <c r="RFX22" s="384" t="s">
        <v>2417</v>
      </c>
      <c r="RFY22" s="384" t="s">
        <v>3101</v>
      </c>
      <c r="RFZ22" s="384" t="s">
        <v>3102</v>
      </c>
      <c r="RGA22" s="370"/>
      <c r="RGB22" s="384" t="s">
        <v>2417</v>
      </c>
      <c r="RGC22" s="384" t="s">
        <v>3101</v>
      </c>
      <c r="RGD22" s="384" t="s">
        <v>3102</v>
      </c>
      <c r="RGE22" s="370"/>
      <c r="RGF22" s="384" t="s">
        <v>2417</v>
      </c>
      <c r="RGG22" s="384" t="s">
        <v>3101</v>
      </c>
      <c r="RGH22" s="384" t="s">
        <v>3102</v>
      </c>
      <c r="RGI22" s="370"/>
      <c r="RGJ22" s="384" t="s">
        <v>2417</v>
      </c>
      <c r="RGK22" s="384" t="s">
        <v>3101</v>
      </c>
      <c r="RGL22" s="384" t="s">
        <v>3102</v>
      </c>
      <c r="RGM22" s="370"/>
      <c r="RGN22" s="384" t="s">
        <v>2417</v>
      </c>
      <c r="RGO22" s="384" t="s">
        <v>3101</v>
      </c>
      <c r="RGP22" s="384" t="s">
        <v>3102</v>
      </c>
      <c r="RGQ22" s="370"/>
      <c r="RGR22" s="384" t="s">
        <v>2417</v>
      </c>
      <c r="RGS22" s="384" t="s">
        <v>3101</v>
      </c>
      <c r="RGT22" s="384" t="s">
        <v>3102</v>
      </c>
      <c r="RGU22" s="370"/>
      <c r="RGV22" s="384" t="s">
        <v>2417</v>
      </c>
      <c r="RGW22" s="384" t="s">
        <v>3101</v>
      </c>
      <c r="RGX22" s="384" t="s">
        <v>3102</v>
      </c>
      <c r="RGY22" s="370"/>
      <c r="RGZ22" s="384" t="s">
        <v>2417</v>
      </c>
      <c r="RHA22" s="384" t="s">
        <v>3101</v>
      </c>
      <c r="RHB22" s="384" t="s">
        <v>3102</v>
      </c>
      <c r="RHC22" s="370"/>
      <c r="RHD22" s="384" t="s">
        <v>2417</v>
      </c>
      <c r="RHE22" s="384" t="s">
        <v>3101</v>
      </c>
      <c r="RHF22" s="384" t="s">
        <v>3102</v>
      </c>
      <c r="RHG22" s="370"/>
      <c r="RHH22" s="384" t="s">
        <v>2417</v>
      </c>
      <c r="RHI22" s="384" t="s">
        <v>3101</v>
      </c>
      <c r="RHJ22" s="384" t="s">
        <v>3102</v>
      </c>
      <c r="RHK22" s="370"/>
      <c r="RHL22" s="384" t="s">
        <v>2417</v>
      </c>
      <c r="RHM22" s="384" t="s">
        <v>3101</v>
      </c>
      <c r="RHN22" s="384" t="s">
        <v>3102</v>
      </c>
      <c r="RHO22" s="370"/>
      <c r="RHP22" s="384" t="s">
        <v>2417</v>
      </c>
      <c r="RHQ22" s="384" t="s">
        <v>3101</v>
      </c>
      <c r="RHR22" s="384" t="s">
        <v>3102</v>
      </c>
      <c r="RHS22" s="370"/>
      <c r="RHT22" s="384" t="s">
        <v>2417</v>
      </c>
      <c r="RHU22" s="384" t="s">
        <v>3101</v>
      </c>
      <c r="RHV22" s="384" t="s">
        <v>3102</v>
      </c>
      <c r="RHW22" s="370"/>
      <c r="RHX22" s="384" t="s">
        <v>2417</v>
      </c>
      <c r="RHY22" s="384" t="s">
        <v>3101</v>
      </c>
      <c r="RHZ22" s="384" t="s">
        <v>3102</v>
      </c>
      <c r="RIA22" s="370"/>
      <c r="RIB22" s="384" t="s">
        <v>2417</v>
      </c>
      <c r="RIC22" s="384" t="s">
        <v>3101</v>
      </c>
      <c r="RID22" s="384" t="s">
        <v>3102</v>
      </c>
      <c r="RIE22" s="370"/>
      <c r="RIF22" s="384" t="s">
        <v>2417</v>
      </c>
      <c r="RIG22" s="384" t="s">
        <v>3101</v>
      </c>
      <c r="RIH22" s="384" t="s">
        <v>3102</v>
      </c>
      <c r="RII22" s="370"/>
      <c r="RIJ22" s="384" t="s">
        <v>2417</v>
      </c>
      <c r="RIK22" s="384" t="s">
        <v>3101</v>
      </c>
      <c r="RIL22" s="384" t="s">
        <v>3102</v>
      </c>
      <c r="RIM22" s="370"/>
      <c r="RIN22" s="384" t="s">
        <v>2417</v>
      </c>
      <c r="RIO22" s="384" t="s">
        <v>3101</v>
      </c>
      <c r="RIP22" s="384" t="s">
        <v>3102</v>
      </c>
      <c r="RIQ22" s="370"/>
      <c r="RIR22" s="384" t="s">
        <v>2417</v>
      </c>
      <c r="RIS22" s="384" t="s">
        <v>3101</v>
      </c>
      <c r="RIT22" s="384" t="s">
        <v>3102</v>
      </c>
      <c r="RIU22" s="370"/>
      <c r="RIV22" s="384" t="s">
        <v>2417</v>
      </c>
      <c r="RIW22" s="384" t="s">
        <v>3101</v>
      </c>
      <c r="RIX22" s="384" t="s">
        <v>3102</v>
      </c>
      <c r="RIY22" s="370"/>
      <c r="RIZ22" s="384" t="s">
        <v>2417</v>
      </c>
      <c r="RJA22" s="384" t="s">
        <v>3101</v>
      </c>
      <c r="RJB22" s="384" t="s">
        <v>3102</v>
      </c>
      <c r="RJC22" s="370"/>
      <c r="RJD22" s="384" t="s">
        <v>2417</v>
      </c>
      <c r="RJE22" s="384" t="s">
        <v>3101</v>
      </c>
      <c r="RJF22" s="384" t="s">
        <v>3102</v>
      </c>
      <c r="RJG22" s="370"/>
      <c r="RJH22" s="384" t="s">
        <v>2417</v>
      </c>
      <c r="RJI22" s="384" t="s">
        <v>3101</v>
      </c>
      <c r="RJJ22" s="384" t="s">
        <v>3102</v>
      </c>
      <c r="RJK22" s="370"/>
      <c r="RJL22" s="384" t="s">
        <v>2417</v>
      </c>
      <c r="RJM22" s="384" t="s">
        <v>3101</v>
      </c>
      <c r="RJN22" s="384" t="s">
        <v>3102</v>
      </c>
      <c r="RJO22" s="370"/>
      <c r="RJP22" s="384" t="s">
        <v>2417</v>
      </c>
      <c r="RJQ22" s="384" t="s">
        <v>3101</v>
      </c>
      <c r="RJR22" s="384" t="s">
        <v>3102</v>
      </c>
      <c r="RJS22" s="370"/>
      <c r="RJT22" s="384" t="s">
        <v>2417</v>
      </c>
      <c r="RJU22" s="384" t="s">
        <v>3101</v>
      </c>
      <c r="RJV22" s="384" t="s">
        <v>3102</v>
      </c>
      <c r="RJW22" s="370"/>
      <c r="RJX22" s="384" t="s">
        <v>2417</v>
      </c>
      <c r="RJY22" s="384" t="s">
        <v>3101</v>
      </c>
      <c r="RJZ22" s="384" t="s">
        <v>3102</v>
      </c>
      <c r="RKA22" s="370"/>
      <c r="RKB22" s="384" t="s">
        <v>2417</v>
      </c>
      <c r="RKC22" s="384" t="s">
        <v>3101</v>
      </c>
      <c r="RKD22" s="384" t="s">
        <v>3102</v>
      </c>
      <c r="RKE22" s="370"/>
      <c r="RKF22" s="384" t="s">
        <v>2417</v>
      </c>
      <c r="RKG22" s="384" t="s">
        <v>3101</v>
      </c>
      <c r="RKH22" s="384" t="s">
        <v>3102</v>
      </c>
      <c r="RKI22" s="370"/>
      <c r="RKJ22" s="384" t="s">
        <v>2417</v>
      </c>
      <c r="RKK22" s="384" t="s">
        <v>3101</v>
      </c>
      <c r="RKL22" s="384" t="s">
        <v>3102</v>
      </c>
      <c r="RKM22" s="370"/>
      <c r="RKN22" s="384" t="s">
        <v>2417</v>
      </c>
      <c r="RKO22" s="384" t="s">
        <v>3101</v>
      </c>
      <c r="RKP22" s="384" t="s">
        <v>3102</v>
      </c>
      <c r="RKQ22" s="370"/>
      <c r="RKR22" s="384" t="s">
        <v>2417</v>
      </c>
      <c r="RKS22" s="384" t="s">
        <v>3101</v>
      </c>
      <c r="RKT22" s="384" t="s">
        <v>3102</v>
      </c>
      <c r="RKU22" s="370"/>
      <c r="RKV22" s="384" t="s">
        <v>2417</v>
      </c>
      <c r="RKW22" s="384" t="s">
        <v>3101</v>
      </c>
      <c r="RKX22" s="384" t="s">
        <v>3102</v>
      </c>
      <c r="RKY22" s="370"/>
      <c r="RKZ22" s="384" t="s">
        <v>2417</v>
      </c>
      <c r="RLA22" s="384" t="s">
        <v>3101</v>
      </c>
      <c r="RLB22" s="384" t="s">
        <v>3102</v>
      </c>
      <c r="RLC22" s="370"/>
      <c r="RLD22" s="384" t="s">
        <v>2417</v>
      </c>
      <c r="RLE22" s="384" t="s">
        <v>3101</v>
      </c>
      <c r="RLF22" s="384" t="s">
        <v>3102</v>
      </c>
      <c r="RLG22" s="370"/>
      <c r="RLH22" s="384" t="s">
        <v>2417</v>
      </c>
      <c r="RLI22" s="384" t="s">
        <v>3101</v>
      </c>
      <c r="RLJ22" s="384" t="s">
        <v>3102</v>
      </c>
      <c r="RLK22" s="370"/>
      <c r="RLL22" s="384" t="s">
        <v>2417</v>
      </c>
      <c r="RLM22" s="384" t="s">
        <v>3101</v>
      </c>
      <c r="RLN22" s="384" t="s">
        <v>3102</v>
      </c>
      <c r="RLO22" s="370"/>
      <c r="RLP22" s="384" t="s">
        <v>2417</v>
      </c>
      <c r="RLQ22" s="384" t="s">
        <v>3101</v>
      </c>
      <c r="RLR22" s="384" t="s">
        <v>3102</v>
      </c>
      <c r="RLS22" s="370"/>
      <c r="RLT22" s="384" t="s">
        <v>2417</v>
      </c>
      <c r="RLU22" s="384" t="s">
        <v>3101</v>
      </c>
      <c r="RLV22" s="384" t="s">
        <v>3102</v>
      </c>
      <c r="RLW22" s="370"/>
      <c r="RLX22" s="384" t="s">
        <v>2417</v>
      </c>
      <c r="RLY22" s="384" t="s">
        <v>3101</v>
      </c>
      <c r="RLZ22" s="384" t="s">
        <v>3102</v>
      </c>
      <c r="RMA22" s="370"/>
      <c r="RMB22" s="384" t="s">
        <v>2417</v>
      </c>
      <c r="RMC22" s="384" t="s">
        <v>3101</v>
      </c>
      <c r="RMD22" s="384" t="s">
        <v>3102</v>
      </c>
      <c r="RME22" s="370"/>
      <c r="RMF22" s="384" t="s">
        <v>2417</v>
      </c>
      <c r="RMG22" s="384" t="s">
        <v>3101</v>
      </c>
      <c r="RMH22" s="384" t="s">
        <v>3102</v>
      </c>
      <c r="RMI22" s="370"/>
      <c r="RMJ22" s="384" t="s">
        <v>2417</v>
      </c>
      <c r="RMK22" s="384" t="s">
        <v>3101</v>
      </c>
      <c r="RML22" s="384" t="s">
        <v>3102</v>
      </c>
      <c r="RMM22" s="370"/>
      <c r="RMN22" s="384" t="s">
        <v>2417</v>
      </c>
      <c r="RMO22" s="384" t="s">
        <v>3101</v>
      </c>
      <c r="RMP22" s="384" t="s">
        <v>3102</v>
      </c>
      <c r="RMQ22" s="370"/>
      <c r="RMR22" s="384" t="s">
        <v>2417</v>
      </c>
      <c r="RMS22" s="384" t="s">
        <v>3101</v>
      </c>
      <c r="RMT22" s="384" t="s">
        <v>3102</v>
      </c>
      <c r="RMU22" s="370"/>
      <c r="RMV22" s="384" t="s">
        <v>2417</v>
      </c>
      <c r="RMW22" s="384" t="s">
        <v>3101</v>
      </c>
      <c r="RMX22" s="384" t="s">
        <v>3102</v>
      </c>
      <c r="RMY22" s="370"/>
      <c r="RMZ22" s="384" t="s">
        <v>2417</v>
      </c>
      <c r="RNA22" s="384" t="s">
        <v>3101</v>
      </c>
      <c r="RNB22" s="384" t="s">
        <v>3102</v>
      </c>
      <c r="RNC22" s="370"/>
      <c r="RND22" s="384" t="s">
        <v>2417</v>
      </c>
      <c r="RNE22" s="384" t="s">
        <v>3101</v>
      </c>
      <c r="RNF22" s="384" t="s">
        <v>3102</v>
      </c>
      <c r="RNG22" s="370"/>
      <c r="RNH22" s="384" t="s">
        <v>2417</v>
      </c>
      <c r="RNI22" s="384" t="s">
        <v>3101</v>
      </c>
      <c r="RNJ22" s="384" t="s">
        <v>3102</v>
      </c>
      <c r="RNK22" s="370"/>
      <c r="RNL22" s="384" t="s">
        <v>2417</v>
      </c>
      <c r="RNM22" s="384" t="s">
        <v>3101</v>
      </c>
      <c r="RNN22" s="384" t="s">
        <v>3102</v>
      </c>
      <c r="RNO22" s="370"/>
      <c r="RNP22" s="384" t="s">
        <v>2417</v>
      </c>
      <c r="RNQ22" s="384" t="s">
        <v>3101</v>
      </c>
      <c r="RNR22" s="384" t="s">
        <v>3102</v>
      </c>
      <c r="RNS22" s="370"/>
      <c r="RNT22" s="384" t="s">
        <v>2417</v>
      </c>
      <c r="RNU22" s="384" t="s">
        <v>3101</v>
      </c>
      <c r="RNV22" s="384" t="s">
        <v>3102</v>
      </c>
      <c r="RNW22" s="370"/>
      <c r="RNX22" s="384" t="s">
        <v>2417</v>
      </c>
      <c r="RNY22" s="384" t="s">
        <v>3101</v>
      </c>
      <c r="RNZ22" s="384" t="s">
        <v>3102</v>
      </c>
      <c r="ROA22" s="370"/>
      <c r="ROB22" s="384" t="s">
        <v>2417</v>
      </c>
      <c r="ROC22" s="384" t="s">
        <v>3101</v>
      </c>
      <c r="ROD22" s="384" t="s">
        <v>3102</v>
      </c>
      <c r="ROE22" s="370"/>
      <c r="ROF22" s="384" t="s">
        <v>2417</v>
      </c>
      <c r="ROG22" s="384" t="s">
        <v>3101</v>
      </c>
      <c r="ROH22" s="384" t="s">
        <v>3102</v>
      </c>
      <c r="ROI22" s="370"/>
      <c r="ROJ22" s="384" t="s">
        <v>2417</v>
      </c>
      <c r="ROK22" s="384" t="s">
        <v>3101</v>
      </c>
      <c r="ROL22" s="384" t="s">
        <v>3102</v>
      </c>
      <c r="ROM22" s="370"/>
      <c r="RON22" s="384" t="s">
        <v>2417</v>
      </c>
      <c r="ROO22" s="384" t="s">
        <v>3101</v>
      </c>
      <c r="ROP22" s="384" t="s">
        <v>3102</v>
      </c>
      <c r="ROQ22" s="370"/>
      <c r="ROR22" s="384" t="s">
        <v>2417</v>
      </c>
      <c r="ROS22" s="384" t="s">
        <v>3101</v>
      </c>
      <c r="ROT22" s="384" t="s">
        <v>3102</v>
      </c>
      <c r="ROU22" s="370"/>
      <c r="ROV22" s="384" t="s">
        <v>2417</v>
      </c>
      <c r="ROW22" s="384" t="s">
        <v>3101</v>
      </c>
      <c r="ROX22" s="384" t="s">
        <v>3102</v>
      </c>
      <c r="ROY22" s="370"/>
      <c r="ROZ22" s="384" t="s">
        <v>2417</v>
      </c>
      <c r="RPA22" s="384" t="s">
        <v>3101</v>
      </c>
      <c r="RPB22" s="384" t="s">
        <v>3102</v>
      </c>
      <c r="RPC22" s="370"/>
      <c r="RPD22" s="384" t="s">
        <v>2417</v>
      </c>
      <c r="RPE22" s="384" t="s">
        <v>3101</v>
      </c>
      <c r="RPF22" s="384" t="s">
        <v>3102</v>
      </c>
      <c r="RPG22" s="370"/>
      <c r="RPH22" s="384" t="s">
        <v>2417</v>
      </c>
      <c r="RPI22" s="384" t="s">
        <v>3101</v>
      </c>
      <c r="RPJ22" s="384" t="s">
        <v>3102</v>
      </c>
      <c r="RPK22" s="370"/>
      <c r="RPL22" s="384" t="s">
        <v>2417</v>
      </c>
      <c r="RPM22" s="384" t="s">
        <v>3101</v>
      </c>
      <c r="RPN22" s="384" t="s">
        <v>3102</v>
      </c>
      <c r="RPO22" s="370"/>
      <c r="RPP22" s="384" t="s">
        <v>2417</v>
      </c>
      <c r="RPQ22" s="384" t="s">
        <v>3101</v>
      </c>
      <c r="RPR22" s="384" t="s">
        <v>3102</v>
      </c>
      <c r="RPS22" s="370"/>
      <c r="RPT22" s="384" t="s">
        <v>2417</v>
      </c>
      <c r="RPU22" s="384" t="s">
        <v>3101</v>
      </c>
      <c r="RPV22" s="384" t="s">
        <v>3102</v>
      </c>
      <c r="RPW22" s="370"/>
      <c r="RPX22" s="384" t="s">
        <v>2417</v>
      </c>
      <c r="RPY22" s="384" t="s">
        <v>3101</v>
      </c>
      <c r="RPZ22" s="384" t="s">
        <v>3102</v>
      </c>
      <c r="RQA22" s="370"/>
      <c r="RQB22" s="384" t="s">
        <v>2417</v>
      </c>
      <c r="RQC22" s="384" t="s">
        <v>3101</v>
      </c>
      <c r="RQD22" s="384" t="s">
        <v>3102</v>
      </c>
      <c r="RQE22" s="370"/>
      <c r="RQF22" s="384" t="s">
        <v>2417</v>
      </c>
      <c r="RQG22" s="384" t="s">
        <v>3101</v>
      </c>
      <c r="RQH22" s="384" t="s">
        <v>3102</v>
      </c>
      <c r="RQI22" s="370"/>
      <c r="RQJ22" s="384" t="s">
        <v>2417</v>
      </c>
      <c r="RQK22" s="384" t="s">
        <v>3101</v>
      </c>
      <c r="RQL22" s="384" t="s">
        <v>3102</v>
      </c>
      <c r="RQM22" s="370"/>
      <c r="RQN22" s="384" t="s">
        <v>2417</v>
      </c>
      <c r="RQO22" s="384" t="s">
        <v>3101</v>
      </c>
      <c r="RQP22" s="384" t="s">
        <v>3102</v>
      </c>
      <c r="RQQ22" s="370"/>
      <c r="RQR22" s="384" t="s">
        <v>2417</v>
      </c>
      <c r="RQS22" s="384" t="s">
        <v>3101</v>
      </c>
      <c r="RQT22" s="384" t="s">
        <v>3102</v>
      </c>
      <c r="RQU22" s="370"/>
      <c r="RQV22" s="384" t="s">
        <v>2417</v>
      </c>
      <c r="RQW22" s="384" t="s">
        <v>3101</v>
      </c>
      <c r="RQX22" s="384" t="s">
        <v>3102</v>
      </c>
      <c r="RQY22" s="370"/>
      <c r="RQZ22" s="384" t="s">
        <v>2417</v>
      </c>
      <c r="RRA22" s="384" t="s">
        <v>3101</v>
      </c>
      <c r="RRB22" s="384" t="s">
        <v>3102</v>
      </c>
      <c r="RRC22" s="370"/>
      <c r="RRD22" s="384" t="s">
        <v>2417</v>
      </c>
      <c r="RRE22" s="384" t="s">
        <v>3101</v>
      </c>
      <c r="RRF22" s="384" t="s">
        <v>3102</v>
      </c>
      <c r="RRG22" s="370"/>
      <c r="RRH22" s="384" t="s">
        <v>2417</v>
      </c>
      <c r="RRI22" s="384" t="s">
        <v>3101</v>
      </c>
      <c r="RRJ22" s="384" t="s">
        <v>3102</v>
      </c>
      <c r="RRK22" s="370"/>
      <c r="RRL22" s="384" t="s">
        <v>2417</v>
      </c>
      <c r="RRM22" s="384" t="s">
        <v>3101</v>
      </c>
      <c r="RRN22" s="384" t="s">
        <v>3102</v>
      </c>
      <c r="RRO22" s="370"/>
      <c r="RRP22" s="384" t="s">
        <v>2417</v>
      </c>
      <c r="RRQ22" s="384" t="s">
        <v>3101</v>
      </c>
      <c r="RRR22" s="384" t="s">
        <v>3102</v>
      </c>
      <c r="RRS22" s="370"/>
      <c r="RRT22" s="384" t="s">
        <v>2417</v>
      </c>
      <c r="RRU22" s="384" t="s">
        <v>3101</v>
      </c>
      <c r="RRV22" s="384" t="s">
        <v>3102</v>
      </c>
      <c r="RRW22" s="370"/>
      <c r="RRX22" s="384" t="s">
        <v>2417</v>
      </c>
      <c r="RRY22" s="384" t="s">
        <v>3101</v>
      </c>
      <c r="RRZ22" s="384" t="s">
        <v>3102</v>
      </c>
      <c r="RSA22" s="370"/>
      <c r="RSB22" s="384" t="s">
        <v>2417</v>
      </c>
      <c r="RSC22" s="384" t="s">
        <v>3101</v>
      </c>
      <c r="RSD22" s="384" t="s">
        <v>3102</v>
      </c>
      <c r="RSE22" s="370"/>
      <c r="RSF22" s="384" t="s">
        <v>2417</v>
      </c>
      <c r="RSG22" s="384" t="s">
        <v>3101</v>
      </c>
      <c r="RSH22" s="384" t="s">
        <v>3102</v>
      </c>
      <c r="RSI22" s="370"/>
      <c r="RSJ22" s="384" t="s">
        <v>2417</v>
      </c>
      <c r="RSK22" s="384" t="s">
        <v>3101</v>
      </c>
      <c r="RSL22" s="384" t="s">
        <v>3102</v>
      </c>
      <c r="RSM22" s="370"/>
      <c r="RSN22" s="384" t="s">
        <v>2417</v>
      </c>
      <c r="RSO22" s="384" t="s">
        <v>3101</v>
      </c>
      <c r="RSP22" s="384" t="s">
        <v>3102</v>
      </c>
      <c r="RSQ22" s="370"/>
      <c r="RSR22" s="384" t="s">
        <v>2417</v>
      </c>
      <c r="RSS22" s="384" t="s">
        <v>3101</v>
      </c>
      <c r="RST22" s="384" t="s">
        <v>3102</v>
      </c>
      <c r="RSU22" s="370"/>
      <c r="RSV22" s="384" t="s">
        <v>2417</v>
      </c>
      <c r="RSW22" s="384" t="s">
        <v>3101</v>
      </c>
      <c r="RSX22" s="384" t="s">
        <v>3102</v>
      </c>
      <c r="RSY22" s="370"/>
      <c r="RSZ22" s="384" t="s">
        <v>2417</v>
      </c>
      <c r="RTA22" s="384" t="s">
        <v>3101</v>
      </c>
      <c r="RTB22" s="384" t="s">
        <v>3102</v>
      </c>
      <c r="RTC22" s="370"/>
      <c r="RTD22" s="384" t="s">
        <v>2417</v>
      </c>
      <c r="RTE22" s="384" t="s">
        <v>3101</v>
      </c>
      <c r="RTF22" s="384" t="s">
        <v>3102</v>
      </c>
      <c r="RTG22" s="370"/>
      <c r="RTH22" s="384" t="s">
        <v>2417</v>
      </c>
      <c r="RTI22" s="384" t="s">
        <v>3101</v>
      </c>
      <c r="RTJ22" s="384" t="s">
        <v>3102</v>
      </c>
      <c r="RTK22" s="370"/>
      <c r="RTL22" s="384" t="s">
        <v>2417</v>
      </c>
      <c r="RTM22" s="384" t="s">
        <v>3101</v>
      </c>
      <c r="RTN22" s="384" t="s">
        <v>3102</v>
      </c>
      <c r="RTO22" s="370"/>
      <c r="RTP22" s="384" t="s">
        <v>2417</v>
      </c>
      <c r="RTQ22" s="384" t="s">
        <v>3101</v>
      </c>
      <c r="RTR22" s="384" t="s">
        <v>3102</v>
      </c>
      <c r="RTS22" s="370"/>
      <c r="RTT22" s="384" t="s">
        <v>2417</v>
      </c>
      <c r="RTU22" s="384" t="s">
        <v>3101</v>
      </c>
      <c r="RTV22" s="384" t="s">
        <v>3102</v>
      </c>
      <c r="RTW22" s="370"/>
      <c r="RTX22" s="384" t="s">
        <v>2417</v>
      </c>
      <c r="RTY22" s="384" t="s">
        <v>3101</v>
      </c>
      <c r="RTZ22" s="384" t="s">
        <v>3102</v>
      </c>
      <c r="RUA22" s="370"/>
      <c r="RUB22" s="384" t="s">
        <v>2417</v>
      </c>
      <c r="RUC22" s="384" t="s">
        <v>3101</v>
      </c>
      <c r="RUD22" s="384" t="s">
        <v>3102</v>
      </c>
      <c r="RUE22" s="370"/>
      <c r="RUF22" s="384" t="s">
        <v>2417</v>
      </c>
      <c r="RUG22" s="384" t="s">
        <v>3101</v>
      </c>
      <c r="RUH22" s="384" t="s">
        <v>3102</v>
      </c>
      <c r="RUI22" s="370"/>
      <c r="RUJ22" s="384" t="s">
        <v>2417</v>
      </c>
      <c r="RUK22" s="384" t="s">
        <v>3101</v>
      </c>
      <c r="RUL22" s="384" t="s">
        <v>3102</v>
      </c>
      <c r="RUM22" s="370"/>
      <c r="RUN22" s="384" t="s">
        <v>2417</v>
      </c>
      <c r="RUO22" s="384" t="s">
        <v>3101</v>
      </c>
      <c r="RUP22" s="384" t="s">
        <v>3102</v>
      </c>
      <c r="RUQ22" s="370"/>
      <c r="RUR22" s="384" t="s">
        <v>2417</v>
      </c>
      <c r="RUS22" s="384" t="s">
        <v>3101</v>
      </c>
      <c r="RUT22" s="384" t="s">
        <v>3102</v>
      </c>
      <c r="RUU22" s="370"/>
      <c r="RUV22" s="384" t="s">
        <v>2417</v>
      </c>
      <c r="RUW22" s="384" t="s">
        <v>3101</v>
      </c>
      <c r="RUX22" s="384" t="s">
        <v>3102</v>
      </c>
      <c r="RUY22" s="370"/>
      <c r="RUZ22" s="384" t="s">
        <v>2417</v>
      </c>
      <c r="RVA22" s="384" t="s">
        <v>3101</v>
      </c>
      <c r="RVB22" s="384" t="s">
        <v>3102</v>
      </c>
      <c r="RVC22" s="370"/>
      <c r="RVD22" s="384" t="s">
        <v>2417</v>
      </c>
      <c r="RVE22" s="384" t="s">
        <v>3101</v>
      </c>
      <c r="RVF22" s="384" t="s">
        <v>3102</v>
      </c>
      <c r="RVG22" s="370"/>
      <c r="RVH22" s="384" t="s">
        <v>2417</v>
      </c>
      <c r="RVI22" s="384" t="s">
        <v>3101</v>
      </c>
      <c r="RVJ22" s="384" t="s">
        <v>3102</v>
      </c>
      <c r="RVK22" s="370"/>
      <c r="RVL22" s="384" t="s">
        <v>2417</v>
      </c>
      <c r="RVM22" s="384" t="s">
        <v>3101</v>
      </c>
      <c r="RVN22" s="384" t="s">
        <v>3102</v>
      </c>
      <c r="RVO22" s="370"/>
      <c r="RVP22" s="384" t="s">
        <v>2417</v>
      </c>
      <c r="RVQ22" s="384" t="s">
        <v>3101</v>
      </c>
      <c r="RVR22" s="384" t="s">
        <v>3102</v>
      </c>
      <c r="RVS22" s="370"/>
      <c r="RVT22" s="384" t="s">
        <v>2417</v>
      </c>
      <c r="RVU22" s="384" t="s">
        <v>3101</v>
      </c>
      <c r="RVV22" s="384" t="s">
        <v>3102</v>
      </c>
      <c r="RVW22" s="370"/>
      <c r="RVX22" s="384" t="s">
        <v>2417</v>
      </c>
      <c r="RVY22" s="384" t="s">
        <v>3101</v>
      </c>
      <c r="RVZ22" s="384" t="s">
        <v>3102</v>
      </c>
      <c r="RWA22" s="370"/>
      <c r="RWB22" s="384" t="s">
        <v>2417</v>
      </c>
      <c r="RWC22" s="384" t="s">
        <v>3101</v>
      </c>
      <c r="RWD22" s="384" t="s">
        <v>3102</v>
      </c>
      <c r="RWE22" s="370"/>
      <c r="RWF22" s="384" t="s">
        <v>2417</v>
      </c>
      <c r="RWG22" s="384" t="s">
        <v>3101</v>
      </c>
      <c r="RWH22" s="384" t="s">
        <v>3102</v>
      </c>
      <c r="RWI22" s="370"/>
      <c r="RWJ22" s="384" t="s">
        <v>2417</v>
      </c>
      <c r="RWK22" s="384" t="s">
        <v>3101</v>
      </c>
      <c r="RWL22" s="384" t="s">
        <v>3102</v>
      </c>
      <c r="RWM22" s="370"/>
      <c r="RWN22" s="384" t="s">
        <v>2417</v>
      </c>
      <c r="RWO22" s="384" t="s">
        <v>3101</v>
      </c>
      <c r="RWP22" s="384" t="s">
        <v>3102</v>
      </c>
      <c r="RWQ22" s="370"/>
      <c r="RWR22" s="384" t="s">
        <v>2417</v>
      </c>
      <c r="RWS22" s="384" t="s">
        <v>3101</v>
      </c>
      <c r="RWT22" s="384" t="s">
        <v>3102</v>
      </c>
      <c r="RWU22" s="370"/>
      <c r="RWV22" s="384" t="s">
        <v>2417</v>
      </c>
      <c r="RWW22" s="384" t="s">
        <v>3101</v>
      </c>
      <c r="RWX22" s="384" t="s">
        <v>3102</v>
      </c>
      <c r="RWY22" s="370"/>
      <c r="RWZ22" s="384" t="s">
        <v>2417</v>
      </c>
      <c r="RXA22" s="384" t="s">
        <v>3101</v>
      </c>
      <c r="RXB22" s="384" t="s">
        <v>3102</v>
      </c>
      <c r="RXC22" s="370"/>
      <c r="RXD22" s="384" t="s">
        <v>2417</v>
      </c>
      <c r="RXE22" s="384" t="s">
        <v>3101</v>
      </c>
      <c r="RXF22" s="384" t="s">
        <v>3102</v>
      </c>
      <c r="RXG22" s="370"/>
      <c r="RXH22" s="384" t="s">
        <v>2417</v>
      </c>
      <c r="RXI22" s="384" t="s">
        <v>3101</v>
      </c>
      <c r="RXJ22" s="384" t="s">
        <v>3102</v>
      </c>
      <c r="RXK22" s="370"/>
      <c r="RXL22" s="384" t="s">
        <v>2417</v>
      </c>
      <c r="RXM22" s="384" t="s">
        <v>3101</v>
      </c>
      <c r="RXN22" s="384" t="s">
        <v>3102</v>
      </c>
      <c r="RXO22" s="370"/>
      <c r="RXP22" s="384" t="s">
        <v>2417</v>
      </c>
      <c r="RXQ22" s="384" t="s">
        <v>3101</v>
      </c>
      <c r="RXR22" s="384" t="s">
        <v>3102</v>
      </c>
      <c r="RXS22" s="370"/>
      <c r="RXT22" s="384" t="s">
        <v>2417</v>
      </c>
      <c r="RXU22" s="384" t="s">
        <v>3101</v>
      </c>
      <c r="RXV22" s="384" t="s">
        <v>3102</v>
      </c>
      <c r="RXW22" s="370"/>
      <c r="RXX22" s="384" t="s">
        <v>2417</v>
      </c>
      <c r="RXY22" s="384" t="s">
        <v>3101</v>
      </c>
      <c r="RXZ22" s="384" t="s">
        <v>3102</v>
      </c>
      <c r="RYA22" s="370"/>
      <c r="RYB22" s="384" t="s">
        <v>2417</v>
      </c>
      <c r="RYC22" s="384" t="s">
        <v>3101</v>
      </c>
      <c r="RYD22" s="384" t="s">
        <v>3102</v>
      </c>
      <c r="RYE22" s="370"/>
      <c r="RYF22" s="384" t="s">
        <v>2417</v>
      </c>
      <c r="RYG22" s="384" t="s">
        <v>3101</v>
      </c>
      <c r="RYH22" s="384" t="s">
        <v>3102</v>
      </c>
      <c r="RYI22" s="370"/>
      <c r="RYJ22" s="384" t="s">
        <v>2417</v>
      </c>
      <c r="RYK22" s="384" t="s">
        <v>3101</v>
      </c>
      <c r="RYL22" s="384" t="s">
        <v>3102</v>
      </c>
      <c r="RYM22" s="370"/>
      <c r="RYN22" s="384" t="s">
        <v>2417</v>
      </c>
      <c r="RYO22" s="384" t="s">
        <v>3101</v>
      </c>
      <c r="RYP22" s="384" t="s">
        <v>3102</v>
      </c>
      <c r="RYQ22" s="370"/>
      <c r="RYR22" s="384" t="s">
        <v>2417</v>
      </c>
      <c r="RYS22" s="384" t="s">
        <v>3101</v>
      </c>
      <c r="RYT22" s="384" t="s">
        <v>3102</v>
      </c>
      <c r="RYU22" s="370"/>
      <c r="RYV22" s="384" t="s">
        <v>2417</v>
      </c>
      <c r="RYW22" s="384" t="s">
        <v>3101</v>
      </c>
      <c r="RYX22" s="384" t="s">
        <v>3102</v>
      </c>
      <c r="RYY22" s="370"/>
      <c r="RYZ22" s="384" t="s">
        <v>2417</v>
      </c>
      <c r="RZA22" s="384" t="s">
        <v>3101</v>
      </c>
      <c r="RZB22" s="384" t="s">
        <v>3102</v>
      </c>
      <c r="RZC22" s="370"/>
      <c r="RZD22" s="384" t="s">
        <v>2417</v>
      </c>
      <c r="RZE22" s="384" t="s">
        <v>3101</v>
      </c>
      <c r="RZF22" s="384" t="s">
        <v>3102</v>
      </c>
      <c r="RZG22" s="370"/>
      <c r="RZH22" s="384" t="s">
        <v>2417</v>
      </c>
      <c r="RZI22" s="384" t="s">
        <v>3101</v>
      </c>
      <c r="RZJ22" s="384" t="s">
        <v>3102</v>
      </c>
      <c r="RZK22" s="370"/>
      <c r="RZL22" s="384" t="s">
        <v>2417</v>
      </c>
      <c r="RZM22" s="384" t="s">
        <v>3101</v>
      </c>
      <c r="RZN22" s="384" t="s">
        <v>3102</v>
      </c>
      <c r="RZO22" s="370"/>
      <c r="RZP22" s="384" t="s">
        <v>2417</v>
      </c>
      <c r="RZQ22" s="384" t="s">
        <v>3101</v>
      </c>
      <c r="RZR22" s="384" t="s">
        <v>3102</v>
      </c>
      <c r="RZS22" s="370"/>
      <c r="RZT22" s="384" t="s">
        <v>2417</v>
      </c>
      <c r="RZU22" s="384" t="s">
        <v>3101</v>
      </c>
      <c r="RZV22" s="384" t="s">
        <v>3102</v>
      </c>
      <c r="RZW22" s="370"/>
      <c r="RZX22" s="384" t="s">
        <v>2417</v>
      </c>
      <c r="RZY22" s="384" t="s">
        <v>3101</v>
      </c>
      <c r="RZZ22" s="384" t="s">
        <v>3102</v>
      </c>
      <c r="SAA22" s="370"/>
      <c r="SAB22" s="384" t="s">
        <v>2417</v>
      </c>
      <c r="SAC22" s="384" t="s">
        <v>3101</v>
      </c>
      <c r="SAD22" s="384" t="s">
        <v>3102</v>
      </c>
      <c r="SAE22" s="370"/>
      <c r="SAF22" s="384" t="s">
        <v>2417</v>
      </c>
      <c r="SAG22" s="384" t="s">
        <v>3101</v>
      </c>
      <c r="SAH22" s="384" t="s">
        <v>3102</v>
      </c>
      <c r="SAI22" s="370"/>
      <c r="SAJ22" s="384" t="s">
        <v>2417</v>
      </c>
      <c r="SAK22" s="384" t="s">
        <v>3101</v>
      </c>
      <c r="SAL22" s="384" t="s">
        <v>3102</v>
      </c>
      <c r="SAM22" s="370"/>
      <c r="SAN22" s="384" t="s">
        <v>2417</v>
      </c>
      <c r="SAO22" s="384" t="s">
        <v>3101</v>
      </c>
      <c r="SAP22" s="384" t="s">
        <v>3102</v>
      </c>
      <c r="SAQ22" s="370"/>
      <c r="SAR22" s="384" t="s">
        <v>2417</v>
      </c>
      <c r="SAS22" s="384" t="s">
        <v>3101</v>
      </c>
      <c r="SAT22" s="384" t="s">
        <v>3102</v>
      </c>
      <c r="SAU22" s="370"/>
      <c r="SAV22" s="384" t="s">
        <v>2417</v>
      </c>
      <c r="SAW22" s="384" t="s">
        <v>3101</v>
      </c>
      <c r="SAX22" s="384" t="s">
        <v>3102</v>
      </c>
      <c r="SAY22" s="370"/>
      <c r="SAZ22" s="384" t="s">
        <v>2417</v>
      </c>
      <c r="SBA22" s="384" t="s">
        <v>3101</v>
      </c>
      <c r="SBB22" s="384" t="s">
        <v>3102</v>
      </c>
      <c r="SBC22" s="370"/>
      <c r="SBD22" s="384" t="s">
        <v>2417</v>
      </c>
      <c r="SBE22" s="384" t="s">
        <v>3101</v>
      </c>
      <c r="SBF22" s="384" t="s">
        <v>3102</v>
      </c>
      <c r="SBG22" s="370"/>
      <c r="SBH22" s="384" t="s">
        <v>2417</v>
      </c>
      <c r="SBI22" s="384" t="s">
        <v>3101</v>
      </c>
      <c r="SBJ22" s="384" t="s">
        <v>3102</v>
      </c>
      <c r="SBK22" s="370"/>
      <c r="SBL22" s="384" t="s">
        <v>2417</v>
      </c>
      <c r="SBM22" s="384" t="s">
        <v>3101</v>
      </c>
      <c r="SBN22" s="384" t="s">
        <v>3102</v>
      </c>
      <c r="SBO22" s="370"/>
      <c r="SBP22" s="384" t="s">
        <v>2417</v>
      </c>
      <c r="SBQ22" s="384" t="s">
        <v>3101</v>
      </c>
      <c r="SBR22" s="384" t="s">
        <v>3102</v>
      </c>
      <c r="SBS22" s="370"/>
      <c r="SBT22" s="384" t="s">
        <v>2417</v>
      </c>
      <c r="SBU22" s="384" t="s">
        <v>3101</v>
      </c>
      <c r="SBV22" s="384" t="s">
        <v>3102</v>
      </c>
      <c r="SBW22" s="370"/>
      <c r="SBX22" s="384" t="s">
        <v>2417</v>
      </c>
      <c r="SBY22" s="384" t="s">
        <v>3101</v>
      </c>
      <c r="SBZ22" s="384" t="s">
        <v>3102</v>
      </c>
      <c r="SCA22" s="370"/>
      <c r="SCB22" s="384" t="s">
        <v>2417</v>
      </c>
      <c r="SCC22" s="384" t="s">
        <v>3101</v>
      </c>
      <c r="SCD22" s="384" t="s">
        <v>3102</v>
      </c>
      <c r="SCE22" s="370"/>
      <c r="SCF22" s="384" t="s">
        <v>2417</v>
      </c>
      <c r="SCG22" s="384" t="s">
        <v>3101</v>
      </c>
      <c r="SCH22" s="384" t="s">
        <v>3102</v>
      </c>
      <c r="SCI22" s="370"/>
      <c r="SCJ22" s="384" t="s">
        <v>2417</v>
      </c>
      <c r="SCK22" s="384" t="s">
        <v>3101</v>
      </c>
      <c r="SCL22" s="384" t="s">
        <v>3102</v>
      </c>
      <c r="SCM22" s="370"/>
      <c r="SCN22" s="384" t="s">
        <v>2417</v>
      </c>
      <c r="SCO22" s="384" t="s">
        <v>3101</v>
      </c>
      <c r="SCP22" s="384" t="s">
        <v>3102</v>
      </c>
      <c r="SCQ22" s="370"/>
      <c r="SCR22" s="384" t="s">
        <v>2417</v>
      </c>
      <c r="SCS22" s="384" t="s">
        <v>3101</v>
      </c>
      <c r="SCT22" s="384" t="s">
        <v>3102</v>
      </c>
      <c r="SCU22" s="370"/>
      <c r="SCV22" s="384" t="s">
        <v>2417</v>
      </c>
      <c r="SCW22" s="384" t="s">
        <v>3101</v>
      </c>
      <c r="SCX22" s="384" t="s">
        <v>3102</v>
      </c>
      <c r="SCY22" s="370"/>
      <c r="SCZ22" s="384" t="s">
        <v>2417</v>
      </c>
      <c r="SDA22" s="384" t="s">
        <v>3101</v>
      </c>
      <c r="SDB22" s="384" t="s">
        <v>3102</v>
      </c>
      <c r="SDC22" s="370"/>
      <c r="SDD22" s="384" t="s">
        <v>2417</v>
      </c>
      <c r="SDE22" s="384" t="s">
        <v>3101</v>
      </c>
      <c r="SDF22" s="384" t="s">
        <v>3102</v>
      </c>
      <c r="SDG22" s="370"/>
      <c r="SDH22" s="384" t="s">
        <v>2417</v>
      </c>
      <c r="SDI22" s="384" t="s">
        <v>3101</v>
      </c>
      <c r="SDJ22" s="384" t="s">
        <v>3102</v>
      </c>
      <c r="SDK22" s="370"/>
      <c r="SDL22" s="384" t="s">
        <v>2417</v>
      </c>
      <c r="SDM22" s="384" t="s">
        <v>3101</v>
      </c>
      <c r="SDN22" s="384" t="s">
        <v>3102</v>
      </c>
      <c r="SDO22" s="370"/>
      <c r="SDP22" s="384" t="s">
        <v>2417</v>
      </c>
      <c r="SDQ22" s="384" t="s">
        <v>3101</v>
      </c>
      <c r="SDR22" s="384" t="s">
        <v>3102</v>
      </c>
      <c r="SDS22" s="370"/>
      <c r="SDT22" s="384" t="s">
        <v>2417</v>
      </c>
      <c r="SDU22" s="384" t="s">
        <v>3101</v>
      </c>
      <c r="SDV22" s="384" t="s">
        <v>3102</v>
      </c>
      <c r="SDW22" s="370"/>
      <c r="SDX22" s="384" t="s">
        <v>2417</v>
      </c>
      <c r="SDY22" s="384" t="s">
        <v>3101</v>
      </c>
      <c r="SDZ22" s="384" t="s">
        <v>3102</v>
      </c>
      <c r="SEA22" s="370"/>
      <c r="SEB22" s="384" t="s">
        <v>2417</v>
      </c>
      <c r="SEC22" s="384" t="s">
        <v>3101</v>
      </c>
      <c r="SED22" s="384" t="s">
        <v>3102</v>
      </c>
      <c r="SEE22" s="370"/>
      <c r="SEF22" s="384" t="s">
        <v>2417</v>
      </c>
      <c r="SEG22" s="384" t="s">
        <v>3101</v>
      </c>
      <c r="SEH22" s="384" t="s">
        <v>3102</v>
      </c>
      <c r="SEI22" s="370"/>
      <c r="SEJ22" s="384" t="s">
        <v>2417</v>
      </c>
      <c r="SEK22" s="384" t="s">
        <v>3101</v>
      </c>
      <c r="SEL22" s="384" t="s">
        <v>3102</v>
      </c>
      <c r="SEM22" s="370"/>
      <c r="SEN22" s="384" t="s">
        <v>2417</v>
      </c>
      <c r="SEO22" s="384" t="s">
        <v>3101</v>
      </c>
      <c r="SEP22" s="384" t="s">
        <v>3102</v>
      </c>
      <c r="SEQ22" s="370"/>
      <c r="SER22" s="384" t="s">
        <v>2417</v>
      </c>
      <c r="SES22" s="384" t="s">
        <v>3101</v>
      </c>
      <c r="SET22" s="384" t="s">
        <v>3102</v>
      </c>
      <c r="SEU22" s="370"/>
      <c r="SEV22" s="384" t="s">
        <v>2417</v>
      </c>
      <c r="SEW22" s="384" t="s">
        <v>3101</v>
      </c>
      <c r="SEX22" s="384" t="s">
        <v>3102</v>
      </c>
      <c r="SEY22" s="370"/>
      <c r="SEZ22" s="384" t="s">
        <v>2417</v>
      </c>
      <c r="SFA22" s="384" t="s">
        <v>3101</v>
      </c>
      <c r="SFB22" s="384" t="s">
        <v>3102</v>
      </c>
      <c r="SFC22" s="370"/>
      <c r="SFD22" s="384" t="s">
        <v>2417</v>
      </c>
      <c r="SFE22" s="384" t="s">
        <v>3101</v>
      </c>
      <c r="SFF22" s="384" t="s">
        <v>3102</v>
      </c>
      <c r="SFG22" s="370"/>
      <c r="SFH22" s="384" t="s">
        <v>2417</v>
      </c>
      <c r="SFI22" s="384" t="s">
        <v>3101</v>
      </c>
      <c r="SFJ22" s="384" t="s">
        <v>3102</v>
      </c>
      <c r="SFK22" s="370"/>
      <c r="SFL22" s="384" t="s">
        <v>2417</v>
      </c>
      <c r="SFM22" s="384" t="s">
        <v>3101</v>
      </c>
      <c r="SFN22" s="384" t="s">
        <v>3102</v>
      </c>
      <c r="SFO22" s="370"/>
      <c r="SFP22" s="384" t="s">
        <v>2417</v>
      </c>
      <c r="SFQ22" s="384" t="s">
        <v>3101</v>
      </c>
      <c r="SFR22" s="384" t="s">
        <v>3102</v>
      </c>
      <c r="SFS22" s="370"/>
      <c r="SFT22" s="384" t="s">
        <v>2417</v>
      </c>
      <c r="SFU22" s="384" t="s">
        <v>3101</v>
      </c>
      <c r="SFV22" s="384" t="s">
        <v>3102</v>
      </c>
      <c r="SFW22" s="370"/>
      <c r="SFX22" s="384" t="s">
        <v>2417</v>
      </c>
      <c r="SFY22" s="384" t="s">
        <v>3101</v>
      </c>
      <c r="SFZ22" s="384" t="s">
        <v>3102</v>
      </c>
      <c r="SGA22" s="370"/>
      <c r="SGB22" s="384" t="s">
        <v>2417</v>
      </c>
      <c r="SGC22" s="384" t="s">
        <v>3101</v>
      </c>
      <c r="SGD22" s="384" t="s">
        <v>3102</v>
      </c>
      <c r="SGE22" s="370"/>
      <c r="SGF22" s="384" t="s">
        <v>2417</v>
      </c>
      <c r="SGG22" s="384" t="s">
        <v>3101</v>
      </c>
      <c r="SGH22" s="384" t="s">
        <v>3102</v>
      </c>
      <c r="SGI22" s="370"/>
      <c r="SGJ22" s="384" t="s">
        <v>2417</v>
      </c>
      <c r="SGK22" s="384" t="s">
        <v>3101</v>
      </c>
      <c r="SGL22" s="384" t="s">
        <v>3102</v>
      </c>
      <c r="SGM22" s="370"/>
      <c r="SGN22" s="384" t="s">
        <v>2417</v>
      </c>
      <c r="SGO22" s="384" t="s">
        <v>3101</v>
      </c>
      <c r="SGP22" s="384" t="s">
        <v>3102</v>
      </c>
      <c r="SGQ22" s="370"/>
      <c r="SGR22" s="384" t="s">
        <v>2417</v>
      </c>
      <c r="SGS22" s="384" t="s">
        <v>3101</v>
      </c>
      <c r="SGT22" s="384" t="s">
        <v>3102</v>
      </c>
      <c r="SGU22" s="370"/>
      <c r="SGV22" s="384" t="s">
        <v>2417</v>
      </c>
      <c r="SGW22" s="384" t="s">
        <v>3101</v>
      </c>
      <c r="SGX22" s="384" t="s">
        <v>3102</v>
      </c>
      <c r="SGY22" s="370"/>
      <c r="SGZ22" s="384" t="s">
        <v>2417</v>
      </c>
      <c r="SHA22" s="384" t="s">
        <v>3101</v>
      </c>
      <c r="SHB22" s="384" t="s">
        <v>3102</v>
      </c>
      <c r="SHC22" s="370"/>
      <c r="SHD22" s="384" t="s">
        <v>2417</v>
      </c>
      <c r="SHE22" s="384" t="s">
        <v>3101</v>
      </c>
      <c r="SHF22" s="384" t="s">
        <v>3102</v>
      </c>
      <c r="SHG22" s="370"/>
      <c r="SHH22" s="384" t="s">
        <v>2417</v>
      </c>
      <c r="SHI22" s="384" t="s">
        <v>3101</v>
      </c>
      <c r="SHJ22" s="384" t="s">
        <v>3102</v>
      </c>
      <c r="SHK22" s="370"/>
      <c r="SHL22" s="384" t="s">
        <v>2417</v>
      </c>
      <c r="SHM22" s="384" t="s">
        <v>3101</v>
      </c>
      <c r="SHN22" s="384" t="s">
        <v>3102</v>
      </c>
      <c r="SHO22" s="370"/>
      <c r="SHP22" s="384" t="s">
        <v>2417</v>
      </c>
      <c r="SHQ22" s="384" t="s">
        <v>3101</v>
      </c>
      <c r="SHR22" s="384" t="s">
        <v>3102</v>
      </c>
      <c r="SHS22" s="370"/>
      <c r="SHT22" s="384" t="s">
        <v>2417</v>
      </c>
      <c r="SHU22" s="384" t="s">
        <v>3101</v>
      </c>
      <c r="SHV22" s="384" t="s">
        <v>3102</v>
      </c>
      <c r="SHW22" s="370"/>
      <c r="SHX22" s="384" t="s">
        <v>2417</v>
      </c>
      <c r="SHY22" s="384" t="s">
        <v>3101</v>
      </c>
      <c r="SHZ22" s="384" t="s">
        <v>3102</v>
      </c>
      <c r="SIA22" s="370"/>
      <c r="SIB22" s="384" t="s">
        <v>2417</v>
      </c>
      <c r="SIC22" s="384" t="s">
        <v>3101</v>
      </c>
      <c r="SID22" s="384" t="s">
        <v>3102</v>
      </c>
      <c r="SIE22" s="370"/>
      <c r="SIF22" s="384" t="s">
        <v>2417</v>
      </c>
      <c r="SIG22" s="384" t="s">
        <v>3101</v>
      </c>
      <c r="SIH22" s="384" t="s">
        <v>3102</v>
      </c>
      <c r="SII22" s="370"/>
      <c r="SIJ22" s="384" t="s">
        <v>2417</v>
      </c>
      <c r="SIK22" s="384" t="s">
        <v>3101</v>
      </c>
      <c r="SIL22" s="384" t="s">
        <v>3102</v>
      </c>
      <c r="SIM22" s="370"/>
      <c r="SIN22" s="384" t="s">
        <v>2417</v>
      </c>
      <c r="SIO22" s="384" t="s">
        <v>3101</v>
      </c>
      <c r="SIP22" s="384" t="s">
        <v>3102</v>
      </c>
      <c r="SIQ22" s="370"/>
      <c r="SIR22" s="384" t="s">
        <v>2417</v>
      </c>
      <c r="SIS22" s="384" t="s">
        <v>3101</v>
      </c>
      <c r="SIT22" s="384" t="s">
        <v>3102</v>
      </c>
      <c r="SIU22" s="370"/>
      <c r="SIV22" s="384" t="s">
        <v>2417</v>
      </c>
      <c r="SIW22" s="384" t="s">
        <v>3101</v>
      </c>
      <c r="SIX22" s="384" t="s">
        <v>3102</v>
      </c>
      <c r="SIY22" s="370"/>
      <c r="SIZ22" s="384" t="s">
        <v>2417</v>
      </c>
      <c r="SJA22" s="384" t="s">
        <v>3101</v>
      </c>
      <c r="SJB22" s="384" t="s">
        <v>3102</v>
      </c>
      <c r="SJC22" s="370"/>
      <c r="SJD22" s="384" t="s">
        <v>2417</v>
      </c>
      <c r="SJE22" s="384" t="s">
        <v>3101</v>
      </c>
      <c r="SJF22" s="384" t="s">
        <v>3102</v>
      </c>
      <c r="SJG22" s="370"/>
      <c r="SJH22" s="384" t="s">
        <v>2417</v>
      </c>
      <c r="SJI22" s="384" t="s">
        <v>3101</v>
      </c>
      <c r="SJJ22" s="384" t="s">
        <v>3102</v>
      </c>
      <c r="SJK22" s="370"/>
      <c r="SJL22" s="384" t="s">
        <v>2417</v>
      </c>
      <c r="SJM22" s="384" t="s">
        <v>3101</v>
      </c>
      <c r="SJN22" s="384" t="s">
        <v>3102</v>
      </c>
      <c r="SJO22" s="370"/>
      <c r="SJP22" s="384" t="s">
        <v>2417</v>
      </c>
      <c r="SJQ22" s="384" t="s">
        <v>3101</v>
      </c>
      <c r="SJR22" s="384" t="s">
        <v>3102</v>
      </c>
      <c r="SJS22" s="370"/>
      <c r="SJT22" s="384" t="s">
        <v>2417</v>
      </c>
      <c r="SJU22" s="384" t="s">
        <v>3101</v>
      </c>
      <c r="SJV22" s="384" t="s">
        <v>3102</v>
      </c>
      <c r="SJW22" s="370"/>
      <c r="SJX22" s="384" t="s">
        <v>2417</v>
      </c>
      <c r="SJY22" s="384" t="s">
        <v>3101</v>
      </c>
      <c r="SJZ22" s="384" t="s">
        <v>3102</v>
      </c>
      <c r="SKA22" s="370"/>
      <c r="SKB22" s="384" t="s">
        <v>2417</v>
      </c>
      <c r="SKC22" s="384" t="s">
        <v>3101</v>
      </c>
      <c r="SKD22" s="384" t="s">
        <v>3102</v>
      </c>
      <c r="SKE22" s="370"/>
      <c r="SKF22" s="384" t="s">
        <v>2417</v>
      </c>
      <c r="SKG22" s="384" t="s">
        <v>3101</v>
      </c>
      <c r="SKH22" s="384" t="s">
        <v>3102</v>
      </c>
      <c r="SKI22" s="370"/>
      <c r="SKJ22" s="384" t="s">
        <v>2417</v>
      </c>
      <c r="SKK22" s="384" t="s">
        <v>3101</v>
      </c>
      <c r="SKL22" s="384" t="s">
        <v>3102</v>
      </c>
      <c r="SKM22" s="370"/>
      <c r="SKN22" s="384" t="s">
        <v>2417</v>
      </c>
      <c r="SKO22" s="384" t="s">
        <v>3101</v>
      </c>
      <c r="SKP22" s="384" t="s">
        <v>3102</v>
      </c>
      <c r="SKQ22" s="370"/>
      <c r="SKR22" s="384" t="s">
        <v>2417</v>
      </c>
      <c r="SKS22" s="384" t="s">
        <v>3101</v>
      </c>
      <c r="SKT22" s="384" t="s">
        <v>3102</v>
      </c>
      <c r="SKU22" s="370"/>
      <c r="SKV22" s="384" t="s">
        <v>2417</v>
      </c>
      <c r="SKW22" s="384" t="s">
        <v>3101</v>
      </c>
      <c r="SKX22" s="384" t="s">
        <v>3102</v>
      </c>
      <c r="SKY22" s="370"/>
      <c r="SKZ22" s="384" t="s">
        <v>2417</v>
      </c>
      <c r="SLA22" s="384" t="s">
        <v>3101</v>
      </c>
      <c r="SLB22" s="384" t="s">
        <v>3102</v>
      </c>
      <c r="SLC22" s="370"/>
      <c r="SLD22" s="384" t="s">
        <v>2417</v>
      </c>
      <c r="SLE22" s="384" t="s">
        <v>3101</v>
      </c>
      <c r="SLF22" s="384" t="s">
        <v>3102</v>
      </c>
      <c r="SLG22" s="370"/>
      <c r="SLH22" s="384" t="s">
        <v>2417</v>
      </c>
      <c r="SLI22" s="384" t="s">
        <v>3101</v>
      </c>
      <c r="SLJ22" s="384" t="s">
        <v>3102</v>
      </c>
      <c r="SLK22" s="370"/>
      <c r="SLL22" s="384" t="s">
        <v>2417</v>
      </c>
      <c r="SLM22" s="384" t="s">
        <v>3101</v>
      </c>
      <c r="SLN22" s="384" t="s">
        <v>3102</v>
      </c>
      <c r="SLO22" s="370"/>
      <c r="SLP22" s="384" t="s">
        <v>2417</v>
      </c>
      <c r="SLQ22" s="384" t="s">
        <v>3101</v>
      </c>
      <c r="SLR22" s="384" t="s">
        <v>3102</v>
      </c>
      <c r="SLS22" s="370"/>
      <c r="SLT22" s="384" t="s">
        <v>2417</v>
      </c>
      <c r="SLU22" s="384" t="s">
        <v>3101</v>
      </c>
      <c r="SLV22" s="384" t="s">
        <v>3102</v>
      </c>
      <c r="SLW22" s="370"/>
      <c r="SLX22" s="384" t="s">
        <v>2417</v>
      </c>
      <c r="SLY22" s="384" t="s">
        <v>3101</v>
      </c>
      <c r="SLZ22" s="384" t="s">
        <v>3102</v>
      </c>
      <c r="SMA22" s="370"/>
      <c r="SMB22" s="384" t="s">
        <v>2417</v>
      </c>
      <c r="SMC22" s="384" t="s">
        <v>3101</v>
      </c>
      <c r="SMD22" s="384" t="s">
        <v>3102</v>
      </c>
      <c r="SME22" s="370"/>
      <c r="SMF22" s="384" t="s">
        <v>2417</v>
      </c>
      <c r="SMG22" s="384" t="s">
        <v>3101</v>
      </c>
      <c r="SMH22" s="384" t="s">
        <v>3102</v>
      </c>
      <c r="SMI22" s="370"/>
      <c r="SMJ22" s="384" t="s">
        <v>2417</v>
      </c>
      <c r="SMK22" s="384" t="s">
        <v>3101</v>
      </c>
      <c r="SML22" s="384" t="s">
        <v>3102</v>
      </c>
      <c r="SMM22" s="370"/>
      <c r="SMN22" s="384" t="s">
        <v>2417</v>
      </c>
      <c r="SMO22" s="384" t="s">
        <v>3101</v>
      </c>
      <c r="SMP22" s="384" t="s">
        <v>3102</v>
      </c>
      <c r="SMQ22" s="370"/>
      <c r="SMR22" s="384" t="s">
        <v>2417</v>
      </c>
      <c r="SMS22" s="384" t="s">
        <v>3101</v>
      </c>
      <c r="SMT22" s="384" t="s">
        <v>3102</v>
      </c>
      <c r="SMU22" s="370"/>
      <c r="SMV22" s="384" t="s">
        <v>2417</v>
      </c>
      <c r="SMW22" s="384" t="s">
        <v>3101</v>
      </c>
      <c r="SMX22" s="384" t="s">
        <v>3102</v>
      </c>
      <c r="SMY22" s="370"/>
      <c r="SMZ22" s="384" t="s">
        <v>2417</v>
      </c>
      <c r="SNA22" s="384" t="s">
        <v>3101</v>
      </c>
      <c r="SNB22" s="384" t="s">
        <v>3102</v>
      </c>
      <c r="SNC22" s="370"/>
      <c r="SND22" s="384" t="s">
        <v>2417</v>
      </c>
      <c r="SNE22" s="384" t="s">
        <v>3101</v>
      </c>
      <c r="SNF22" s="384" t="s">
        <v>3102</v>
      </c>
      <c r="SNG22" s="370"/>
      <c r="SNH22" s="384" t="s">
        <v>2417</v>
      </c>
      <c r="SNI22" s="384" t="s">
        <v>3101</v>
      </c>
      <c r="SNJ22" s="384" t="s">
        <v>3102</v>
      </c>
      <c r="SNK22" s="370"/>
      <c r="SNL22" s="384" t="s">
        <v>2417</v>
      </c>
      <c r="SNM22" s="384" t="s">
        <v>3101</v>
      </c>
      <c r="SNN22" s="384" t="s">
        <v>3102</v>
      </c>
      <c r="SNO22" s="370"/>
      <c r="SNP22" s="384" t="s">
        <v>2417</v>
      </c>
      <c r="SNQ22" s="384" t="s">
        <v>3101</v>
      </c>
      <c r="SNR22" s="384" t="s">
        <v>3102</v>
      </c>
      <c r="SNS22" s="370"/>
      <c r="SNT22" s="384" t="s">
        <v>2417</v>
      </c>
      <c r="SNU22" s="384" t="s">
        <v>3101</v>
      </c>
      <c r="SNV22" s="384" t="s">
        <v>3102</v>
      </c>
      <c r="SNW22" s="370"/>
      <c r="SNX22" s="384" t="s">
        <v>2417</v>
      </c>
      <c r="SNY22" s="384" t="s">
        <v>3101</v>
      </c>
      <c r="SNZ22" s="384" t="s">
        <v>3102</v>
      </c>
      <c r="SOA22" s="370"/>
      <c r="SOB22" s="384" t="s">
        <v>2417</v>
      </c>
      <c r="SOC22" s="384" t="s">
        <v>3101</v>
      </c>
      <c r="SOD22" s="384" t="s">
        <v>3102</v>
      </c>
      <c r="SOE22" s="370"/>
      <c r="SOF22" s="384" t="s">
        <v>2417</v>
      </c>
      <c r="SOG22" s="384" t="s">
        <v>3101</v>
      </c>
      <c r="SOH22" s="384" t="s">
        <v>3102</v>
      </c>
      <c r="SOI22" s="370"/>
      <c r="SOJ22" s="384" t="s">
        <v>2417</v>
      </c>
      <c r="SOK22" s="384" t="s">
        <v>3101</v>
      </c>
      <c r="SOL22" s="384" t="s">
        <v>3102</v>
      </c>
      <c r="SOM22" s="370"/>
      <c r="SON22" s="384" t="s">
        <v>2417</v>
      </c>
      <c r="SOO22" s="384" t="s">
        <v>3101</v>
      </c>
      <c r="SOP22" s="384" t="s">
        <v>3102</v>
      </c>
      <c r="SOQ22" s="370"/>
      <c r="SOR22" s="384" t="s">
        <v>2417</v>
      </c>
      <c r="SOS22" s="384" t="s">
        <v>3101</v>
      </c>
      <c r="SOT22" s="384" t="s">
        <v>3102</v>
      </c>
      <c r="SOU22" s="370"/>
      <c r="SOV22" s="384" t="s">
        <v>2417</v>
      </c>
      <c r="SOW22" s="384" t="s">
        <v>3101</v>
      </c>
      <c r="SOX22" s="384" t="s">
        <v>3102</v>
      </c>
      <c r="SOY22" s="370"/>
      <c r="SOZ22" s="384" t="s">
        <v>2417</v>
      </c>
      <c r="SPA22" s="384" t="s">
        <v>3101</v>
      </c>
      <c r="SPB22" s="384" t="s">
        <v>3102</v>
      </c>
      <c r="SPC22" s="370"/>
      <c r="SPD22" s="384" t="s">
        <v>2417</v>
      </c>
      <c r="SPE22" s="384" t="s">
        <v>3101</v>
      </c>
      <c r="SPF22" s="384" t="s">
        <v>3102</v>
      </c>
      <c r="SPG22" s="370"/>
      <c r="SPH22" s="384" t="s">
        <v>2417</v>
      </c>
      <c r="SPI22" s="384" t="s">
        <v>3101</v>
      </c>
      <c r="SPJ22" s="384" t="s">
        <v>3102</v>
      </c>
      <c r="SPK22" s="370"/>
      <c r="SPL22" s="384" t="s">
        <v>2417</v>
      </c>
      <c r="SPM22" s="384" t="s">
        <v>3101</v>
      </c>
      <c r="SPN22" s="384" t="s">
        <v>3102</v>
      </c>
      <c r="SPO22" s="370"/>
      <c r="SPP22" s="384" t="s">
        <v>2417</v>
      </c>
      <c r="SPQ22" s="384" t="s">
        <v>3101</v>
      </c>
      <c r="SPR22" s="384" t="s">
        <v>3102</v>
      </c>
      <c r="SPS22" s="370"/>
      <c r="SPT22" s="384" t="s">
        <v>2417</v>
      </c>
      <c r="SPU22" s="384" t="s">
        <v>3101</v>
      </c>
      <c r="SPV22" s="384" t="s">
        <v>3102</v>
      </c>
      <c r="SPW22" s="370"/>
      <c r="SPX22" s="384" t="s">
        <v>2417</v>
      </c>
      <c r="SPY22" s="384" t="s">
        <v>3101</v>
      </c>
      <c r="SPZ22" s="384" t="s">
        <v>3102</v>
      </c>
      <c r="SQA22" s="370"/>
      <c r="SQB22" s="384" t="s">
        <v>2417</v>
      </c>
      <c r="SQC22" s="384" t="s">
        <v>3101</v>
      </c>
      <c r="SQD22" s="384" t="s">
        <v>3102</v>
      </c>
      <c r="SQE22" s="370"/>
      <c r="SQF22" s="384" t="s">
        <v>2417</v>
      </c>
      <c r="SQG22" s="384" t="s">
        <v>3101</v>
      </c>
      <c r="SQH22" s="384" t="s">
        <v>3102</v>
      </c>
      <c r="SQI22" s="370"/>
      <c r="SQJ22" s="384" t="s">
        <v>2417</v>
      </c>
      <c r="SQK22" s="384" t="s">
        <v>3101</v>
      </c>
      <c r="SQL22" s="384" t="s">
        <v>3102</v>
      </c>
      <c r="SQM22" s="370"/>
      <c r="SQN22" s="384" t="s">
        <v>2417</v>
      </c>
      <c r="SQO22" s="384" t="s">
        <v>3101</v>
      </c>
      <c r="SQP22" s="384" t="s">
        <v>3102</v>
      </c>
      <c r="SQQ22" s="370"/>
      <c r="SQR22" s="384" t="s">
        <v>2417</v>
      </c>
      <c r="SQS22" s="384" t="s">
        <v>3101</v>
      </c>
      <c r="SQT22" s="384" t="s">
        <v>3102</v>
      </c>
      <c r="SQU22" s="370"/>
      <c r="SQV22" s="384" t="s">
        <v>2417</v>
      </c>
      <c r="SQW22" s="384" t="s">
        <v>3101</v>
      </c>
      <c r="SQX22" s="384" t="s">
        <v>3102</v>
      </c>
      <c r="SQY22" s="370"/>
      <c r="SQZ22" s="384" t="s">
        <v>2417</v>
      </c>
      <c r="SRA22" s="384" t="s">
        <v>3101</v>
      </c>
      <c r="SRB22" s="384" t="s">
        <v>3102</v>
      </c>
      <c r="SRC22" s="370"/>
      <c r="SRD22" s="384" t="s">
        <v>2417</v>
      </c>
      <c r="SRE22" s="384" t="s">
        <v>3101</v>
      </c>
      <c r="SRF22" s="384" t="s">
        <v>3102</v>
      </c>
      <c r="SRG22" s="370"/>
      <c r="SRH22" s="384" t="s">
        <v>2417</v>
      </c>
      <c r="SRI22" s="384" t="s">
        <v>3101</v>
      </c>
      <c r="SRJ22" s="384" t="s">
        <v>3102</v>
      </c>
      <c r="SRK22" s="370"/>
      <c r="SRL22" s="384" t="s">
        <v>2417</v>
      </c>
      <c r="SRM22" s="384" t="s">
        <v>3101</v>
      </c>
      <c r="SRN22" s="384" t="s">
        <v>3102</v>
      </c>
      <c r="SRO22" s="370"/>
      <c r="SRP22" s="384" t="s">
        <v>2417</v>
      </c>
      <c r="SRQ22" s="384" t="s">
        <v>3101</v>
      </c>
      <c r="SRR22" s="384" t="s">
        <v>3102</v>
      </c>
      <c r="SRS22" s="370"/>
      <c r="SRT22" s="384" t="s">
        <v>2417</v>
      </c>
      <c r="SRU22" s="384" t="s">
        <v>3101</v>
      </c>
      <c r="SRV22" s="384" t="s">
        <v>3102</v>
      </c>
      <c r="SRW22" s="370"/>
      <c r="SRX22" s="384" t="s">
        <v>2417</v>
      </c>
      <c r="SRY22" s="384" t="s">
        <v>3101</v>
      </c>
      <c r="SRZ22" s="384" t="s">
        <v>3102</v>
      </c>
      <c r="SSA22" s="370"/>
      <c r="SSB22" s="384" t="s">
        <v>2417</v>
      </c>
      <c r="SSC22" s="384" t="s">
        <v>3101</v>
      </c>
      <c r="SSD22" s="384" t="s">
        <v>3102</v>
      </c>
      <c r="SSE22" s="370"/>
      <c r="SSF22" s="384" t="s">
        <v>2417</v>
      </c>
      <c r="SSG22" s="384" t="s">
        <v>3101</v>
      </c>
      <c r="SSH22" s="384" t="s">
        <v>3102</v>
      </c>
      <c r="SSI22" s="370"/>
      <c r="SSJ22" s="384" t="s">
        <v>2417</v>
      </c>
      <c r="SSK22" s="384" t="s">
        <v>3101</v>
      </c>
      <c r="SSL22" s="384" t="s">
        <v>3102</v>
      </c>
      <c r="SSM22" s="370"/>
      <c r="SSN22" s="384" t="s">
        <v>2417</v>
      </c>
      <c r="SSO22" s="384" t="s">
        <v>3101</v>
      </c>
      <c r="SSP22" s="384" t="s">
        <v>3102</v>
      </c>
      <c r="SSQ22" s="370"/>
      <c r="SSR22" s="384" t="s">
        <v>2417</v>
      </c>
      <c r="SSS22" s="384" t="s">
        <v>3101</v>
      </c>
      <c r="SST22" s="384" t="s">
        <v>3102</v>
      </c>
      <c r="SSU22" s="370"/>
      <c r="SSV22" s="384" t="s">
        <v>2417</v>
      </c>
      <c r="SSW22" s="384" t="s">
        <v>3101</v>
      </c>
      <c r="SSX22" s="384" t="s">
        <v>3102</v>
      </c>
      <c r="SSY22" s="370"/>
      <c r="SSZ22" s="384" t="s">
        <v>2417</v>
      </c>
      <c r="STA22" s="384" t="s">
        <v>3101</v>
      </c>
      <c r="STB22" s="384" t="s">
        <v>3102</v>
      </c>
      <c r="STC22" s="370"/>
      <c r="STD22" s="384" t="s">
        <v>2417</v>
      </c>
      <c r="STE22" s="384" t="s">
        <v>3101</v>
      </c>
      <c r="STF22" s="384" t="s">
        <v>3102</v>
      </c>
      <c r="STG22" s="370"/>
      <c r="STH22" s="384" t="s">
        <v>2417</v>
      </c>
      <c r="STI22" s="384" t="s">
        <v>3101</v>
      </c>
      <c r="STJ22" s="384" t="s">
        <v>3102</v>
      </c>
      <c r="STK22" s="370"/>
      <c r="STL22" s="384" t="s">
        <v>2417</v>
      </c>
      <c r="STM22" s="384" t="s">
        <v>3101</v>
      </c>
      <c r="STN22" s="384" t="s">
        <v>3102</v>
      </c>
      <c r="STO22" s="370"/>
      <c r="STP22" s="384" t="s">
        <v>2417</v>
      </c>
      <c r="STQ22" s="384" t="s">
        <v>3101</v>
      </c>
      <c r="STR22" s="384" t="s">
        <v>3102</v>
      </c>
      <c r="STS22" s="370"/>
      <c r="STT22" s="384" t="s">
        <v>2417</v>
      </c>
      <c r="STU22" s="384" t="s">
        <v>3101</v>
      </c>
      <c r="STV22" s="384" t="s">
        <v>3102</v>
      </c>
      <c r="STW22" s="370"/>
      <c r="STX22" s="384" t="s">
        <v>2417</v>
      </c>
      <c r="STY22" s="384" t="s">
        <v>3101</v>
      </c>
      <c r="STZ22" s="384" t="s">
        <v>3102</v>
      </c>
      <c r="SUA22" s="370"/>
      <c r="SUB22" s="384" t="s">
        <v>2417</v>
      </c>
      <c r="SUC22" s="384" t="s">
        <v>3101</v>
      </c>
      <c r="SUD22" s="384" t="s">
        <v>3102</v>
      </c>
      <c r="SUE22" s="370"/>
      <c r="SUF22" s="384" t="s">
        <v>2417</v>
      </c>
      <c r="SUG22" s="384" t="s">
        <v>3101</v>
      </c>
      <c r="SUH22" s="384" t="s">
        <v>3102</v>
      </c>
      <c r="SUI22" s="370"/>
      <c r="SUJ22" s="384" t="s">
        <v>2417</v>
      </c>
      <c r="SUK22" s="384" t="s">
        <v>3101</v>
      </c>
      <c r="SUL22" s="384" t="s">
        <v>3102</v>
      </c>
      <c r="SUM22" s="370"/>
      <c r="SUN22" s="384" t="s">
        <v>2417</v>
      </c>
      <c r="SUO22" s="384" t="s">
        <v>3101</v>
      </c>
      <c r="SUP22" s="384" t="s">
        <v>3102</v>
      </c>
      <c r="SUQ22" s="370"/>
      <c r="SUR22" s="384" t="s">
        <v>2417</v>
      </c>
      <c r="SUS22" s="384" t="s">
        <v>3101</v>
      </c>
      <c r="SUT22" s="384" t="s">
        <v>3102</v>
      </c>
      <c r="SUU22" s="370"/>
      <c r="SUV22" s="384" t="s">
        <v>2417</v>
      </c>
      <c r="SUW22" s="384" t="s">
        <v>3101</v>
      </c>
      <c r="SUX22" s="384" t="s">
        <v>3102</v>
      </c>
      <c r="SUY22" s="370"/>
      <c r="SUZ22" s="384" t="s">
        <v>2417</v>
      </c>
      <c r="SVA22" s="384" t="s">
        <v>3101</v>
      </c>
      <c r="SVB22" s="384" t="s">
        <v>3102</v>
      </c>
      <c r="SVC22" s="370"/>
      <c r="SVD22" s="384" t="s">
        <v>2417</v>
      </c>
      <c r="SVE22" s="384" t="s">
        <v>3101</v>
      </c>
      <c r="SVF22" s="384" t="s">
        <v>3102</v>
      </c>
      <c r="SVG22" s="370"/>
      <c r="SVH22" s="384" t="s">
        <v>2417</v>
      </c>
      <c r="SVI22" s="384" t="s">
        <v>3101</v>
      </c>
      <c r="SVJ22" s="384" t="s">
        <v>3102</v>
      </c>
      <c r="SVK22" s="370"/>
      <c r="SVL22" s="384" t="s">
        <v>2417</v>
      </c>
      <c r="SVM22" s="384" t="s">
        <v>3101</v>
      </c>
      <c r="SVN22" s="384" t="s">
        <v>3102</v>
      </c>
      <c r="SVO22" s="370"/>
      <c r="SVP22" s="384" t="s">
        <v>2417</v>
      </c>
      <c r="SVQ22" s="384" t="s">
        <v>3101</v>
      </c>
      <c r="SVR22" s="384" t="s">
        <v>3102</v>
      </c>
      <c r="SVS22" s="370"/>
      <c r="SVT22" s="384" t="s">
        <v>2417</v>
      </c>
      <c r="SVU22" s="384" t="s">
        <v>3101</v>
      </c>
      <c r="SVV22" s="384" t="s">
        <v>3102</v>
      </c>
      <c r="SVW22" s="370"/>
      <c r="SVX22" s="384" t="s">
        <v>2417</v>
      </c>
      <c r="SVY22" s="384" t="s">
        <v>3101</v>
      </c>
      <c r="SVZ22" s="384" t="s">
        <v>3102</v>
      </c>
      <c r="SWA22" s="370"/>
      <c r="SWB22" s="384" t="s">
        <v>2417</v>
      </c>
      <c r="SWC22" s="384" t="s">
        <v>3101</v>
      </c>
      <c r="SWD22" s="384" t="s">
        <v>3102</v>
      </c>
      <c r="SWE22" s="370"/>
      <c r="SWF22" s="384" t="s">
        <v>2417</v>
      </c>
      <c r="SWG22" s="384" t="s">
        <v>3101</v>
      </c>
      <c r="SWH22" s="384" t="s">
        <v>3102</v>
      </c>
      <c r="SWI22" s="370"/>
      <c r="SWJ22" s="384" t="s">
        <v>2417</v>
      </c>
      <c r="SWK22" s="384" t="s">
        <v>3101</v>
      </c>
      <c r="SWL22" s="384" t="s">
        <v>3102</v>
      </c>
      <c r="SWM22" s="370"/>
      <c r="SWN22" s="384" t="s">
        <v>2417</v>
      </c>
      <c r="SWO22" s="384" t="s">
        <v>3101</v>
      </c>
      <c r="SWP22" s="384" t="s">
        <v>3102</v>
      </c>
      <c r="SWQ22" s="370"/>
      <c r="SWR22" s="384" t="s">
        <v>2417</v>
      </c>
      <c r="SWS22" s="384" t="s">
        <v>3101</v>
      </c>
      <c r="SWT22" s="384" t="s">
        <v>3102</v>
      </c>
      <c r="SWU22" s="370"/>
      <c r="SWV22" s="384" t="s">
        <v>2417</v>
      </c>
      <c r="SWW22" s="384" t="s">
        <v>3101</v>
      </c>
      <c r="SWX22" s="384" t="s">
        <v>3102</v>
      </c>
      <c r="SWY22" s="370"/>
      <c r="SWZ22" s="384" t="s">
        <v>2417</v>
      </c>
      <c r="SXA22" s="384" t="s">
        <v>3101</v>
      </c>
      <c r="SXB22" s="384" t="s">
        <v>3102</v>
      </c>
      <c r="SXC22" s="370"/>
      <c r="SXD22" s="384" t="s">
        <v>2417</v>
      </c>
      <c r="SXE22" s="384" t="s">
        <v>3101</v>
      </c>
      <c r="SXF22" s="384" t="s">
        <v>3102</v>
      </c>
      <c r="SXG22" s="370"/>
      <c r="SXH22" s="384" t="s">
        <v>2417</v>
      </c>
      <c r="SXI22" s="384" t="s">
        <v>3101</v>
      </c>
      <c r="SXJ22" s="384" t="s">
        <v>3102</v>
      </c>
      <c r="SXK22" s="370"/>
      <c r="SXL22" s="384" t="s">
        <v>2417</v>
      </c>
      <c r="SXM22" s="384" t="s">
        <v>3101</v>
      </c>
      <c r="SXN22" s="384" t="s">
        <v>3102</v>
      </c>
      <c r="SXO22" s="370"/>
      <c r="SXP22" s="384" t="s">
        <v>2417</v>
      </c>
      <c r="SXQ22" s="384" t="s">
        <v>3101</v>
      </c>
      <c r="SXR22" s="384" t="s">
        <v>3102</v>
      </c>
      <c r="SXS22" s="370"/>
      <c r="SXT22" s="384" t="s">
        <v>2417</v>
      </c>
      <c r="SXU22" s="384" t="s">
        <v>3101</v>
      </c>
      <c r="SXV22" s="384" t="s">
        <v>3102</v>
      </c>
      <c r="SXW22" s="370"/>
      <c r="SXX22" s="384" t="s">
        <v>2417</v>
      </c>
      <c r="SXY22" s="384" t="s">
        <v>3101</v>
      </c>
      <c r="SXZ22" s="384" t="s">
        <v>3102</v>
      </c>
      <c r="SYA22" s="370"/>
      <c r="SYB22" s="384" t="s">
        <v>2417</v>
      </c>
      <c r="SYC22" s="384" t="s">
        <v>3101</v>
      </c>
      <c r="SYD22" s="384" t="s">
        <v>3102</v>
      </c>
      <c r="SYE22" s="370"/>
      <c r="SYF22" s="384" t="s">
        <v>2417</v>
      </c>
      <c r="SYG22" s="384" t="s">
        <v>3101</v>
      </c>
      <c r="SYH22" s="384" t="s">
        <v>3102</v>
      </c>
      <c r="SYI22" s="370"/>
      <c r="SYJ22" s="384" t="s">
        <v>2417</v>
      </c>
      <c r="SYK22" s="384" t="s">
        <v>3101</v>
      </c>
      <c r="SYL22" s="384" t="s">
        <v>3102</v>
      </c>
      <c r="SYM22" s="370"/>
      <c r="SYN22" s="384" t="s">
        <v>2417</v>
      </c>
      <c r="SYO22" s="384" t="s">
        <v>3101</v>
      </c>
      <c r="SYP22" s="384" t="s">
        <v>3102</v>
      </c>
      <c r="SYQ22" s="370"/>
      <c r="SYR22" s="384" t="s">
        <v>2417</v>
      </c>
      <c r="SYS22" s="384" t="s">
        <v>3101</v>
      </c>
      <c r="SYT22" s="384" t="s">
        <v>3102</v>
      </c>
      <c r="SYU22" s="370"/>
      <c r="SYV22" s="384" t="s">
        <v>2417</v>
      </c>
      <c r="SYW22" s="384" t="s">
        <v>3101</v>
      </c>
      <c r="SYX22" s="384" t="s">
        <v>3102</v>
      </c>
      <c r="SYY22" s="370"/>
      <c r="SYZ22" s="384" t="s">
        <v>2417</v>
      </c>
      <c r="SZA22" s="384" t="s">
        <v>3101</v>
      </c>
      <c r="SZB22" s="384" t="s">
        <v>3102</v>
      </c>
      <c r="SZC22" s="370"/>
      <c r="SZD22" s="384" t="s">
        <v>2417</v>
      </c>
      <c r="SZE22" s="384" t="s">
        <v>3101</v>
      </c>
      <c r="SZF22" s="384" t="s">
        <v>3102</v>
      </c>
      <c r="SZG22" s="370"/>
      <c r="SZH22" s="384" t="s">
        <v>2417</v>
      </c>
      <c r="SZI22" s="384" t="s">
        <v>3101</v>
      </c>
      <c r="SZJ22" s="384" t="s">
        <v>3102</v>
      </c>
      <c r="SZK22" s="370"/>
      <c r="SZL22" s="384" t="s">
        <v>2417</v>
      </c>
      <c r="SZM22" s="384" t="s">
        <v>3101</v>
      </c>
      <c r="SZN22" s="384" t="s">
        <v>3102</v>
      </c>
      <c r="SZO22" s="370"/>
      <c r="SZP22" s="384" t="s">
        <v>2417</v>
      </c>
      <c r="SZQ22" s="384" t="s">
        <v>3101</v>
      </c>
      <c r="SZR22" s="384" t="s">
        <v>3102</v>
      </c>
      <c r="SZS22" s="370"/>
      <c r="SZT22" s="384" t="s">
        <v>2417</v>
      </c>
      <c r="SZU22" s="384" t="s">
        <v>3101</v>
      </c>
      <c r="SZV22" s="384" t="s">
        <v>3102</v>
      </c>
      <c r="SZW22" s="370"/>
      <c r="SZX22" s="384" t="s">
        <v>2417</v>
      </c>
      <c r="SZY22" s="384" t="s">
        <v>3101</v>
      </c>
      <c r="SZZ22" s="384" t="s">
        <v>3102</v>
      </c>
      <c r="TAA22" s="370"/>
      <c r="TAB22" s="384" t="s">
        <v>2417</v>
      </c>
      <c r="TAC22" s="384" t="s">
        <v>3101</v>
      </c>
      <c r="TAD22" s="384" t="s">
        <v>3102</v>
      </c>
      <c r="TAE22" s="370"/>
      <c r="TAF22" s="384" t="s">
        <v>2417</v>
      </c>
      <c r="TAG22" s="384" t="s">
        <v>3101</v>
      </c>
      <c r="TAH22" s="384" t="s">
        <v>3102</v>
      </c>
      <c r="TAI22" s="370"/>
      <c r="TAJ22" s="384" t="s">
        <v>2417</v>
      </c>
      <c r="TAK22" s="384" t="s">
        <v>3101</v>
      </c>
      <c r="TAL22" s="384" t="s">
        <v>3102</v>
      </c>
      <c r="TAM22" s="370"/>
      <c r="TAN22" s="384" t="s">
        <v>2417</v>
      </c>
      <c r="TAO22" s="384" t="s">
        <v>3101</v>
      </c>
      <c r="TAP22" s="384" t="s">
        <v>3102</v>
      </c>
      <c r="TAQ22" s="370"/>
      <c r="TAR22" s="384" t="s">
        <v>2417</v>
      </c>
      <c r="TAS22" s="384" t="s">
        <v>3101</v>
      </c>
      <c r="TAT22" s="384" t="s">
        <v>3102</v>
      </c>
      <c r="TAU22" s="370"/>
      <c r="TAV22" s="384" t="s">
        <v>2417</v>
      </c>
      <c r="TAW22" s="384" t="s">
        <v>3101</v>
      </c>
      <c r="TAX22" s="384" t="s">
        <v>3102</v>
      </c>
      <c r="TAY22" s="370"/>
      <c r="TAZ22" s="384" t="s">
        <v>2417</v>
      </c>
      <c r="TBA22" s="384" t="s">
        <v>3101</v>
      </c>
      <c r="TBB22" s="384" t="s">
        <v>3102</v>
      </c>
      <c r="TBC22" s="370"/>
      <c r="TBD22" s="384" t="s">
        <v>2417</v>
      </c>
      <c r="TBE22" s="384" t="s">
        <v>3101</v>
      </c>
      <c r="TBF22" s="384" t="s">
        <v>3102</v>
      </c>
      <c r="TBG22" s="370"/>
      <c r="TBH22" s="384" t="s">
        <v>2417</v>
      </c>
      <c r="TBI22" s="384" t="s">
        <v>3101</v>
      </c>
      <c r="TBJ22" s="384" t="s">
        <v>3102</v>
      </c>
      <c r="TBK22" s="370"/>
      <c r="TBL22" s="384" t="s">
        <v>2417</v>
      </c>
      <c r="TBM22" s="384" t="s">
        <v>3101</v>
      </c>
      <c r="TBN22" s="384" t="s">
        <v>3102</v>
      </c>
      <c r="TBO22" s="370"/>
      <c r="TBP22" s="384" t="s">
        <v>2417</v>
      </c>
      <c r="TBQ22" s="384" t="s">
        <v>3101</v>
      </c>
      <c r="TBR22" s="384" t="s">
        <v>3102</v>
      </c>
      <c r="TBS22" s="370"/>
      <c r="TBT22" s="384" t="s">
        <v>2417</v>
      </c>
      <c r="TBU22" s="384" t="s">
        <v>3101</v>
      </c>
      <c r="TBV22" s="384" t="s">
        <v>3102</v>
      </c>
      <c r="TBW22" s="370"/>
      <c r="TBX22" s="384" t="s">
        <v>2417</v>
      </c>
      <c r="TBY22" s="384" t="s">
        <v>3101</v>
      </c>
      <c r="TBZ22" s="384" t="s">
        <v>3102</v>
      </c>
      <c r="TCA22" s="370"/>
      <c r="TCB22" s="384" t="s">
        <v>2417</v>
      </c>
      <c r="TCC22" s="384" t="s">
        <v>3101</v>
      </c>
      <c r="TCD22" s="384" t="s">
        <v>3102</v>
      </c>
      <c r="TCE22" s="370"/>
      <c r="TCF22" s="384" t="s">
        <v>2417</v>
      </c>
      <c r="TCG22" s="384" t="s">
        <v>3101</v>
      </c>
      <c r="TCH22" s="384" t="s">
        <v>3102</v>
      </c>
      <c r="TCI22" s="370"/>
      <c r="TCJ22" s="384" t="s">
        <v>2417</v>
      </c>
      <c r="TCK22" s="384" t="s">
        <v>3101</v>
      </c>
      <c r="TCL22" s="384" t="s">
        <v>3102</v>
      </c>
      <c r="TCM22" s="370"/>
      <c r="TCN22" s="384" t="s">
        <v>2417</v>
      </c>
      <c r="TCO22" s="384" t="s">
        <v>3101</v>
      </c>
      <c r="TCP22" s="384" t="s">
        <v>3102</v>
      </c>
      <c r="TCQ22" s="370"/>
      <c r="TCR22" s="384" t="s">
        <v>2417</v>
      </c>
      <c r="TCS22" s="384" t="s">
        <v>3101</v>
      </c>
      <c r="TCT22" s="384" t="s">
        <v>3102</v>
      </c>
      <c r="TCU22" s="370"/>
      <c r="TCV22" s="384" t="s">
        <v>2417</v>
      </c>
      <c r="TCW22" s="384" t="s">
        <v>3101</v>
      </c>
      <c r="TCX22" s="384" t="s">
        <v>3102</v>
      </c>
      <c r="TCY22" s="370"/>
      <c r="TCZ22" s="384" t="s">
        <v>2417</v>
      </c>
      <c r="TDA22" s="384" t="s">
        <v>3101</v>
      </c>
      <c r="TDB22" s="384" t="s">
        <v>3102</v>
      </c>
      <c r="TDC22" s="370"/>
      <c r="TDD22" s="384" t="s">
        <v>2417</v>
      </c>
      <c r="TDE22" s="384" t="s">
        <v>3101</v>
      </c>
      <c r="TDF22" s="384" t="s">
        <v>3102</v>
      </c>
      <c r="TDG22" s="370"/>
      <c r="TDH22" s="384" t="s">
        <v>2417</v>
      </c>
      <c r="TDI22" s="384" t="s">
        <v>3101</v>
      </c>
      <c r="TDJ22" s="384" t="s">
        <v>3102</v>
      </c>
      <c r="TDK22" s="370"/>
      <c r="TDL22" s="384" t="s">
        <v>2417</v>
      </c>
      <c r="TDM22" s="384" t="s">
        <v>3101</v>
      </c>
      <c r="TDN22" s="384" t="s">
        <v>3102</v>
      </c>
      <c r="TDO22" s="370"/>
      <c r="TDP22" s="384" t="s">
        <v>2417</v>
      </c>
      <c r="TDQ22" s="384" t="s">
        <v>3101</v>
      </c>
      <c r="TDR22" s="384" t="s">
        <v>3102</v>
      </c>
      <c r="TDS22" s="370"/>
      <c r="TDT22" s="384" t="s">
        <v>2417</v>
      </c>
      <c r="TDU22" s="384" t="s">
        <v>3101</v>
      </c>
      <c r="TDV22" s="384" t="s">
        <v>3102</v>
      </c>
      <c r="TDW22" s="370"/>
      <c r="TDX22" s="384" t="s">
        <v>2417</v>
      </c>
      <c r="TDY22" s="384" t="s">
        <v>3101</v>
      </c>
      <c r="TDZ22" s="384" t="s">
        <v>3102</v>
      </c>
      <c r="TEA22" s="370"/>
      <c r="TEB22" s="384" t="s">
        <v>2417</v>
      </c>
      <c r="TEC22" s="384" t="s">
        <v>3101</v>
      </c>
      <c r="TED22" s="384" t="s">
        <v>3102</v>
      </c>
      <c r="TEE22" s="370"/>
      <c r="TEF22" s="384" t="s">
        <v>2417</v>
      </c>
      <c r="TEG22" s="384" t="s">
        <v>3101</v>
      </c>
      <c r="TEH22" s="384" t="s">
        <v>3102</v>
      </c>
      <c r="TEI22" s="370"/>
      <c r="TEJ22" s="384" t="s">
        <v>2417</v>
      </c>
      <c r="TEK22" s="384" t="s">
        <v>3101</v>
      </c>
      <c r="TEL22" s="384" t="s">
        <v>3102</v>
      </c>
      <c r="TEM22" s="370"/>
      <c r="TEN22" s="384" t="s">
        <v>2417</v>
      </c>
      <c r="TEO22" s="384" t="s">
        <v>3101</v>
      </c>
      <c r="TEP22" s="384" t="s">
        <v>3102</v>
      </c>
      <c r="TEQ22" s="370"/>
      <c r="TER22" s="384" t="s">
        <v>2417</v>
      </c>
      <c r="TES22" s="384" t="s">
        <v>3101</v>
      </c>
      <c r="TET22" s="384" t="s">
        <v>3102</v>
      </c>
      <c r="TEU22" s="370"/>
      <c r="TEV22" s="384" t="s">
        <v>2417</v>
      </c>
      <c r="TEW22" s="384" t="s">
        <v>3101</v>
      </c>
      <c r="TEX22" s="384" t="s">
        <v>3102</v>
      </c>
      <c r="TEY22" s="370"/>
      <c r="TEZ22" s="384" t="s">
        <v>2417</v>
      </c>
      <c r="TFA22" s="384" t="s">
        <v>3101</v>
      </c>
      <c r="TFB22" s="384" t="s">
        <v>3102</v>
      </c>
      <c r="TFC22" s="370"/>
      <c r="TFD22" s="384" t="s">
        <v>2417</v>
      </c>
      <c r="TFE22" s="384" t="s">
        <v>3101</v>
      </c>
      <c r="TFF22" s="384" t="s">
        <v>3102</v>
      </c>
      <c r="TFG22" s="370"/>
      <c r="TFH22" s="384" t="s">
        <v>2417</v>
      </c>
      <c r="TFI22" s="384" t="s">
        <v>3101</v>
      </c>
      <c r="TFJ22" s="384" t="s">
        <v>3102</v>
      </c>
      <c r="TFK22" s="370"/>
      <c r="TFL22" s="384" t="s">
        <v>2417</v>
      </c>
      <c r="TFM22" s="384" t="s">
        <v>3101</v>
      </c>
      <c r="TFN22" s="384" t="s">
        <v>3102</v>
      </c>
      <c r="TFO22" s="370"/>
      <c r="TFP22" s="384" t="s">
        <v>2417</v>
      </c>
      <c r="TFQ22" s="384" t="s">
        <v>3101</v>
      </c>
      <c r="TFR22" s="384" t="s">
        <v>3102</v>
      </c>
      <c r="TFS22" s="370"/>
      <c r="TFT22" s="384" t="s">
        <v>2417</v>
      </c>
      <c r="TFU22" s="384" t="s">
        <v>3101</v>
      </c>
      <c r="TFV22" s="384" t="s">
        <v>3102</v>
      </c>
      <c r="TFW22" s="370"/>
      <c r="TFX22" s="384" t="s">
        <v>2417</v>
      </c>
      <c r="TFY22" s="384" t="s">
        <v>3101</v>
      </c>
      <c r="TFZ22" s="384" t="s">
        <v>3102</v>
      </c>
      <c r="TGA22" s="370"/>
      <c r="TGB22" s="384" t="s">
        <v>2417</v>
      </c>
      <c r="TGC22" s="384" t="s">
        <v>3101</v>
      </c>
      <c r="TGD22" s="384" t="s">
        <v>3102</v>
      </c>
      <c r="TGE22" s="370"/>
      <c r="TGF22" s="384" t="s">
        <v>2417</v>
      </c>
      <c r="TGG22" s="384" t="s">
        <v>3101</v>
      </c>
      <c r="TGH22" s="384" t="s">
        <v>3102</v>
      </c>
      <c r="TGI22" s="370"/>
      <c r="TGJ22" s="384" t="s">
        <v>2417</v>
      </c>
      <c r="TGK22" s="384" t="s">
        <v>3101</v>
      </c>
      <c r="TGL22" s="384" t="s">
        <v>3102</v>
      </c>
      <c r="TGM22" s="370"/>
      <c r="TGN22" s="384" t="s">
        <v>2417</v>
      </c>
      <c r="TGO22" s="384" t="s">
        <v>3101</v>
      </c>
      <c r="TGP22" s="384" t="s">
        <v>3102</v>
      </c>
      <c r="TGQ22" s="370"/>
      <c r="TGR22" s="384" t="s">
        <v>2417</v>
      </c>
      <c r="TGS22" s="384" t="s">
        <v>3101</v>
      </c>
      <c r="TGT22" s="384" t="s">
        <v>3102</v>
      </c>
      <c r="TGU22" s="370"/>
      <c r="TGV22" s="384" t="s">
        <v>2417</v>
      </c>
      <c r="TGW22" s="384" t="s">
        <v>3101</v>
      </c>
      <c r="TGX22" s="384" t="s">
        <v>3102</v>
      </c>
      <c r="TGY22" s="370"/>
      <c r="TGZ22" s="384" t="s">
        <v>2417</v>
      </c>
      <c r="THA22" s="384" t="s">
        <v>3101</v>
      </c>
      <c r="THB22" s="384" t="s">
        <v>3102</v>
      </c>
      <c r="THC22" s="370"/>
      <c r="THD22" s="384" t="s">
        <v>2417</v>
      </c>
      <c r="THE22" s="384" t="s">
        <v>3101</v>
      </c>
      <c r="THF22" s="384" t="s">
        <v>3102</v>
      </c>
      <c r="THG22" s="370"/>
      <c r="THH22" s="384" t="s">
        <v>2417</v>
      </c>
      <c r="THI22" s="384" t="s">
        <v>3101</v>
      </c>
      <c r="THJ22" s="384" t="s">
        <v>3102</v>
      </c>
      <c r="THK22" s="370"/>
      <c r="THL22" s="384" t="s">
        <v>2417</v>
      </c>
      <c r="THM22" s="384" t="s">
        <v>3101</v>
      </c>
      <c r="THN22" s="384" t="s">
        <v>3102</v>
      </c>
      <c r="THO22" s="370"/>
      <c r="THP22" s="384" t="s">
        <v>2417</v>
      </c>
      <c r="THQ22" s="384" t="s">
        <v>3101</v>
      </c>
      <c r="THR22" s="384" t="s">
        <v>3102</v>
      </c>
      <c r="THS22" s="370"/>
      <c r="THT22" s="384" t="s">
        <v>2417</v>
      </c>
      <c r="THU22" s="384" t="s">
        <v>3101</v>
      </c>
      <c r="THV22" s="384" t="s">
        <v>3102</v>
      </c>
      <c r="THW22" s="370"/>
      <c r="THX22" s="384" t="s">
        <v>2417</v>
      </c>
      <c r="THY22" s="384" t="s">
        <v>3101</v>
      </c>
      <c r="THZ22" s="384" t="s">
        <v>3102</v>
      </c>
      <c r="TIA22" s="370"/>
      <c r="TIB22" s="384" t="s">
        <v>2417</v>
      </c>
      <c r="TIC22" s="384" t="s">
        <v>3101</v>
      </c>
      <c r="TID22" s="384" t="s">
        <v>3102</v>
      </c>
      <c r="TIE22" s="370"/>
      <c r="TIF22" s="384" t="s">
        <v>2417</v>
      </c>
      <c r="TIG22" s="384" t="s">
        <v>3101</v>
      </c>
      <c r="TIH22" s="384" t="s">
        <v>3102</v>
      </c>
      <c r="TII22" s="370"/>
      <c r="TIJ22" s="384" t="s">
        <v>2417</v>
      </c>
      <c r="TIK22" s="384" t="s">
        <v>3101</v>
      </c>
      <c r="TIL22" s="384" t="s">
        <v>3102</v>
      </c>
      <c r="TIM22" s="370"/>
      <c r="TIN22" s="384" t="s">
        <v>2417</v>
      </c>
      <c r="TIO22" s="384" t="s">
        <v>3101</v>
      </c>
      <c r="TIP22" s="384" t="s">
        <v>3102</v>
      </c>
      <c r="TIQ22" s="370"/>
      <c r="TIR22" s="384" t="s">
        <v>2417</v>
      </c>
      <c r="TIS22" s="384" t="s">
        <v>3101</v>
      </c>
      <c r="TIT22" s="384" t="s">
        <v>3102</v>
      </c>
      <c r="TIU22" s="370"/>
      <c r="TIV22" s="384" t="s">
        <v>2417</v>
      </c>
      <c r="TIW22" s="384" t="s">
        <v>3101</v>
      </c>
      <c r="TIX22" s="384" t="s">
        <v>3102</v>
      </c>
      <c r="TIY22" s="370"/>
      <c r="TIZ22" s="384" t="s">
        <v>2417</v>
      </c>
      <c r="TJA22" s="384" t="s">
        <v>3101</v>
      </c>
      <c r="TJB22" s="384" t="s">
        <v>3102</v>
      </c>
      <c r="TJC22" s="370"/>
      <c r="TJD22" s="384" t="s">
        <v>2417</v>
      </c>
      <c r="TJE22" s="384" t="s">
        <v>3101</v>
      </c>
      <c r="TJF22" s="384" t="s">
        <v>3102</v>
      </c>
      <c r="TJG22" s="370"/>
      <c r="TJH22" s="384" t="s">
        <v>2417</v>
      </c>
      <c r="TJI22" s="384" t="s">
        <v>3101</v>
      </c>
      <c r="TJJ22" s="384" t="s">
        <v>3102</v>
      </c>
      <c r="TJK22" s="370"/>
      <c r="TJL22" s="384" t="s">
        <v>2417</v>
      </c>
      <c r="TJM22" s="384" t="s">
        <v>3101</v>
      </c>
      <c r="TJN22" s="384" t="s">
        <v>3102</v>
      </c>
      <c r="TJO22" s="370"/>
      <c r="TJP22" s="384" t="s">
        <v>2417</v>
      </c>
      <c r="TJQ22" s="384" t="s">
        <v>3101</v>
      </c>
      <c r="TJR22" s="384" t="s">
        <v>3102</v>
      </c>
      <c r="TJS22" s="370"/>
      <c r="TJT22" s="384" t="s">
        <v>2417</v>
      </c>
      <c r="TJU22" s="384" t="s">
        <v>3101</v>
      </c>
      <c r="TJV22" s="384" t="s">
        <v>3102</v>
      </c>
      <c r="TJW22" s="370"/>
      <c r="TJX22" s="384" t="s">
        <v>2417</v>
      </c>
      <c r="TJY22" s="384" t="s">
        <v>3101</v>
      </c>
      <c r="TJZ22" s="384" t="s">
        <v>3102</v>
      </c>
      <c r="TKA22" s="370"/>
      <c r="TKB22" s="384" t="s">
        <v>2417</v>
      </c>
      <c r="TKC22" s="384" t="s">
        <v>3101</v>
      </c>
      <c r="TKD22" s="384" t="s">
        <v>3102</v>
      </c>
      <c r="TKE22" s="370"/>
      <c r="TKF22" s="384" t="s">
        <v>2417</v>
      </c>
      <c r="TKG22" s="384" t="s">
        <v>3101</v>
      </c>
      <c r="TKH22" s="384" t="s">
        <v>3102</v>
      </c>
      <c r="TKI22" s="370"/>
      <c r="TKJ22" s="384" t="s">
        <v>2417</v>
      </c>
      <c r="TKK22" s="384" t="s">
        <v>3101</v>
      </c>
      <c r="TKL22" s="384" t="s">
        <v>3102</v>
      </c>
      <c r="TKM22" s="370"/>
      <c r="TKN22" s="384" t="s">
        <v>2417</v>
      </c>
      <c r="TKO22" s="384" t="s">
        <v>3101</v>
      </c>
      <c r="TKP22" s="384" t="s">
        <v>3102</v>
      </c>
      <c r="TKQ22" s="370"/>
      <c r="TKR22" s="384" t="s">
        <v>2417</v>
      </c>
      <c r="TKS22" s="384" t="s">
        <v>3101</v>
      </c>
      <c r="TKT22" s="384" t="s">
        <v>3102</v>
      </c>
      <c r="TKU22" s="370"/>
      <c r="TKV22" s="384" t="s">
        <v>2417</v>
      </c>
      <c r="TKW22" s="384" t="s">
        <v>3101</v>
      </c>
      <c r="TKX22" s="384" t="s">
        <v>3102</v>
      </c>
      <c r="TKY22" s="370"/>
      <c r="TKZ22" s="384" t="s">
        <v>2417</v>
      </c>
      <c r="TLA22" s="384" t="s">
        <v>3101</v>
      </c>
      <c r="TLB22" s="384" t="s">
        <v>3102</v>
      </c>
      <c r="TLC22" s="370"/>
      <c r="TLD22" s="384" t="s">
        <v>2417</v>
      </c>
      <c r="TLE22" s="384" t="s">
        <v>3101</v>
      </c>
      <c r="TLF22" s="384" t="s">
        <v>3102</v>
      </c>
      <c r="TLG22" s="370"/>
      <c r="TLH22" s="384" t="s">
        <v>2417</v>
      </c>
      <c r="TLI22" s="384" t="s">
        <v>3101</v>
      </c>
      <c r="TLJ22" s="384" t="s">
        <v>3102</v>
      </c>
      <c r="TLK22" s="370"/>
      <c r="TLL22" s="384" t="s">
        <v>2417</v>
      </c>
      <c r="TLM22" s="384" t="s">
        <v>3101</v>
      </c>
      <c r="TLN22" s="384" t="s">
        <v>3102</v>
      </c>
      <c r="TLO22" s="370"/>
      <c r="TLP22" s="384" t="s">
        <v>2417</v>
      </c>
      <c r="TLQ22" s="384" t="s">
        <v>3101</v>
      </c>
      <c r="TLR22" s="384" t="s">
        <v>3102</v>
      </c>
      <c r="TLS22" s="370"/>
      <c r="TLT22" s="384" t="s">
        <v>2417</v>
      </c>
      <c r="TLU22" s="384" t="s">
        <v>3101</v>
      </c>
      <c r="TLV22" s="384" t="s">
        <v>3102</v>
      </c>
      <c r="TLW22" s="370"/>
      <c r="TLX22" s="384" t="s">
        <v>2417</v>
      </c>
      <c r="TLY22" s="384" t="s">
        <v>3101</v>
      </c>
      <c r="TLZ22" s="384" t="s">
        <v>3102</v>
      </c>
      <c r="TMA22" s="370"/>
      <c r="TMB22" s="384" t="s">
        <v>2417</v>
      </c>
      <c r="TMC22" s="384" t="s">
        <v>3101</v>
      </c>
      <c r="TMD22" s="384" t="s">
        <v>3102</v>
      </c>
      <c r="TME22" s="370"/>
      <c r="TMF22" s="384" t="s">
        <v>2417</v>
      </c>
      <c r="TMG22" s="384" t="s">
        <v>3101</v>
      </c>
      <c r="TMH22" s="384" t="s">
        <v>3102</v>
      </c>
      <c r="TMI22" s="370"/>
      <c r="TMJ22" s="384" t="s">
        <v>2417</v>
      </c>
      <c r="TMK22" s="384" t="s">
        <v>3101</v>
      </c>
      <c r="TML22" s="384" t="s">
        <v>3102</v>
      </c>
      <c r="TMM22" s="370"/>
      <c r="TMN22" s="384" t="s">
        <v>2417</v>
      </c>
      <c r="TMO22" s="384" t="s">
        <v>3101</v>
      </c>
      <c r="TMP22" s="384" t="s">
        <v>3102</v>
      </c>
      <c r="TMQ22" s="370"/>
      <c r="TMR22" s="384" t="s">
        <v>2417</v>
      </c>
      <c r="TMS22" s="384" t="s">
        <v>3101</v>
      </c>
      <c r="TMT22" s="384" t="s">
        <v>3102</v>
      </c>
      <c r="TMU22" s="370"/>
      <c r="TMV22" s="384" t="s">
        <v>2417</v>
      </c>
      <c r="TMW22" s="384" t="s">
        <v>3101</v>
      </c>
      <c r="TMX22" s="384" t="s">
        <v>3102</v>
      </c>
      <c r="TMY22" s="370"/>
      <c r="TMZ22" s="384" t="s">
        <v>2417</v>
      </c>
      <c r="TNA22" s="384" t="s">
        <v>3101</v>
      </c>
      <c r="TNB22" s="384" t="s">
        <v>3102</v>
      </c>
      <c r="TNC22" s="370"/>
      <c r="TND22" s="384" t="s">
        <v>2417</v>
      </c>
      <c r="TNE22" s="384" t="s">
        <v>3101</v>
      </c>
      <c r="TNF22" s="384" t="s">
        <v>3102</v>
      </c>
      <c r="TNG22" s="370"/>
      <c r="TNH22" s="384" t="s">
        <v>2417</v>
      </c>
      <c r="TNI22" s="384" t="s">
        <v>3101</v>
      </c>
      <c r="TNJ22" s="384" t="s">
        <v>3102</v>
      </c>
      <c r="TNK22" s="370"/>
      <c r="TNL22" s="384" t="s">
        <v>2417</v>
      </c>
      <c r="TNM22" s="384" t="s">
        <v>3101</v>
      </c>
      <c r="TNN22" s="384" t="s">
        <v>3102</v>
      </c>
      <c r="TNO22" s="370"/>
      <c r="TNP22" s="384" t="s">
        <v>2417</v>
      </c>
      <c r="TNQ22" s="384" t="s">
        <v>3101</v>
      </c>
      <c r="TNR22" s="384" t="s">
        <v>3102</v>
      </c>
      <c r="TNS22" s="370"/>
      <c r="TNT22" s="384" t="s">
        <v>2417</v>
      </c>
      <c r="TNU22" s="384" t="s">
        <v>3101</v>
      </c>
      <c r="TNV22" s="384" t="s">
        <v>3102</v>
      </c>
      <c r="TNW22" s="370"/>
      <c r="TNX22" s="384" t="s">
        <v>2417</v>
      </c>
      <c r="TNY22" s="384" t="s">
        <v>3101</v>
      </c>
      <c r="TNZ22" s="384" t="s">
        <v>3102</v>
      </c>
      <c r="TOA22" s="370"/>
      <c r="TOB22" s="384" t="s">
        <v>2417</v>
      </c>
      <c r="TOC22" s="384" t="s">
        <v>3101</v>
      </c>
      <c r="TOD22" s="384" t="s">
        <v>3102</v>
      </c>
      <c r="TOE22" s="370"/>
      <c r="TOF22" s="384" t="s">
        <v>2417</v>
      </c>
      <c r="TOG22" s="384" t="s">
        <v>3101</v>
      </c>
      <c r="TOH22" s="384" t="s">
        <v>3102</v>
      </c>
      <c r="TOI22" s="370"/>
      <c r="TOJ22" s="384" t="s">
        <v>2417</v>
      </c>
      <c r="TOK22" s="384" t="s">
        <v>3101</v>
      </c>
      <c r="TOL22" s="384" t="s">
        <v>3102</v>
      </c>
      <c r="TOM22" s="370"/>
      <c r="TON22" s="384" t="s">
        <v>2417</v>
      </c>
      <c r="TOO22" s="384" t="s">
        <v>3101</v>
      </c>
      <c r="TOP22" s="384" t="s">
        <v>3102</v>
      </c>
      <c r="TOQ22" s="370"/>
      <c r="TOR22" s="384" t="s">
        <v>2417</v>
      </c>
      <c r="TOS22" s="384" t="s">
        <v>3101</v>
      </c>
      <c r="TOT22" s="384" t="s">
        <v>3102</v>
      </c>
      <c r="TOU22" s="370"/>
      <c r="TOV22" s="384" t="s">
        <v>2417</v>
      </c>
      <c r="TOW22" s="384" t="s">
        <v>3101</v>
      </c>
      <c r="TOX22" s="384" t="s">
        <v>3102</v>
      </c>
      <c r="TOY22" s="370"/>
      <c r="TOZ22" s="384" t="s">
        <v>2417</v>
      </c>
      <c r="TPA22" s="384" t="s">
        <v>3101</v>
      </c>
      <c r="TPB22" s="384" t="s">
        <v>3102</v>
      </c>
      <c r="TPC22" s="370"/>
      <c r="TPD22" s="384" t="s">
        <v>2417</v>
      </c>
      <c r="TPE22" s="384" t="s">
        <v>3101</v>
      </c>
      <c r="TPF22" s="384" t="s">
        <v>3102</v>
      </c>
      <c r="TPG22" s="370"/>
      <c r="TPH22" s="384" t="s">
        <v>2417</v>
      </c>
      <c r="TPI22" s="384" t="s">
        <v>3101</v>
      </c>
      <c r="TPJ22" s="384" t="s">
        <v>3102</v>
      </c>
      <c r="TPK22" s="370"/>
      <c r="TPL22" s="384" t="s">
        <v>2417</v>
      </c>
      <c r="TPM22" s="384" t="s">
        <v>3101</v>
      </c>
      <c r="TPN22" s="384" t="s">
        <v>3102</v>
      </c>
      <c r="TPO22" s="370"/>
      <c r="TPP22" s="384" t="s">
        <v>2417</v>
      </c>
      <c r="TPQ22" s="384" t="s">
        <v>3101</v>
      </c>
      <c r="TPR22" s="384" t="s">
        <v>3102</v>
      </c>
      <c r="TPS22" s="370"/>
      <c r="TPT22" s="384" t="s">
        <v>2417</v>
      </c>
      <c r="TPU22" s="384" t="s">
        <v>3101</v>
      </c>
      <c r="TPV22" s="384" t="s">
        <v>3102</v>
      </c>
      <c r="TPW22" s="370"/>
      <c r="TPX22" s="384" t="s">
        <v>2417</v>
      </c>
      <c r="TPY22" s="384" t="s">
        <v>3101</v>
      </c>
      <c r="TPZ22" s="384" t="s">
        <v>3102</v>
      </c>
      <c r="TQA22" s="370"/>
      <c r="TQB22" s="384" t="s">
        <v>2417</v>
      </c>
      <c r="TQC22" s="384" t="s">
        <v>3101</v>
      </c>
      <c r="TQD22" s="384" t="s">
        <v>3102</v>
      </c>
      <c r="TQE22" s="370"/>
      <c r="TQF22" s="384" t="s">
        <v>2417</v>
      </c>
      <c r="TQG22" s="384" t="s">
        <v>3101</v>
      </c>
      <c r="TQH22" s="384" t="s">
        <v>3102</v>
      </c>
      <c r="TQI22" s="370"/>
      <c r="TQJ22" s="384" t="s">
        <v>2417</v>
      </c>
      <c r="TQK22" s="384" t="s">
        <v>3101</v>
      </c>
      <c r="TQL22" s="384" t="s">
        <v>3102</v>
      </c>
      <c r="TQM22" s="370"/>
      <c r="TQN22" s="384" t="s">
        <v>2417</v>
      </c>
      <c r="TQO22" s="384" t="s">
        <v>3101</v>
      </c>
      <c r="TQP22" s="384" t="s">
        <v>3102</v>
      </c>
      <c r="TQQ22" s="370"/>
      <c r="TQR22" s="384" t="s">
        <v>2417</v>
      </c>
      <c r="TQS22" s="384" t="s">
        <v>3101</v>
      </c>
      <c r="TQT22" s="384" t="s">
        <v>3102</v>
      </c>
      <c r="TQU22" s="370"/>
      <c r="TQV22" s="384" t="s">
        <v>2417</v>
      </c>
      <c r="TQW22" s="384" t="s">
        <v>3101</v>
      </c>
      <c r="TQX22" s="384" t="s">
        <v>3102</v>
      </c>
      <c r="TQY22" s="370"/>
      <c r="TQZ22" s="384" t="s">
        <v>2417</v>
      </c>
      <c r="TRA22" s="384" t="s">
        <v>3101</v>
      </c>
      <c r="TRB22" s="384" t="s">
        <v>3102</v>
      </c>
      <c r="TRC22" s="370"/>
      <c r="TRD22" s="384" t="s">
        <v>2417</v>
      </c>
      <c r="TRE22" s="384" t="s">
        <v>3101</v>
      </c>
      <c r="TRF22" s="384" t="s">
        <v>3102</v>
      </c>
      <c r="TRG22" s="370"/>
      <c r="TRH22" s="384" t="s">
        <v>2417</v>
      </c>
      <c r="TRI22" s="384" t="s">
        <v>3101</v>
      </c>
      <c r="TRJ22" s="384" t="s">
        <v>3102</v>
      </c>
      <c r="TRK22" s="370"/>
      <c r="TRL22" s="384" t="s">
        <v>2417</v>
      </c>
      <c r="TRM22" s="384" t="s">
        <v>3101</v>
      </c>
      <c r="TRN22" s="384" t="s">
        <v>3102</v>
      </c>
      <c r="TRO22" s="370"/>
      <c r="TRP22" s="384" t="s">
        <v>2417</v>
      </c>
      <c r="TRQ22" s="384" t="s">
        <v>3101</v>
      </c>
      <c r="TRR22" s="384" t="s">
        <v>3102</v>
      </c>
      <c r="TRS22" s="370"/>
      <c r="TRT22" s="384" t="s">
        <v>2417</v>
      </c>
      <c r="TRU22" s="384" t="s">
        <v>3101</v>
      </c>
      <c r="TRV22" s="384" t="s">
        <v>3102</v>
      </c>
      <c r="TRW22" s="370"/>
      <c r="TRX22" s="384" t="s">
        <v>2417</v>
      </c>
      <c r="TRY22" s="384" t="s">
        <v>3101</v>
      </c>
      <c r="TRZ22" s="384" t="s">
        <v>3102</v>
      </c>
      <c r="TSA22" s="370"/>
      <c r="TSB22" s="384" t="s">
        <v>2417</v>
      </c>
      <c r="TSC22" s="384" t="s">
        <v>3101</v>
      </c>
      <c r="TSD22" s="384" t="s">
        <v>3102</v>
      </c>
      <c r="TSE22" s="370"/>
      <c r="TSF22" s="384" t="s">
        <v>2417</v>
      </c>
      <c r="TSG22" s="384" t="s">
        <v>3101</v>
      </c>
      <c r="TSH22" s="384" t="s">
        <v>3102</v>
      </c>
      <c r="TSI22" s="370"/>
      <c r="TSJ22" s="384" t="s">
        <v>2417</v>
      </c>
      <c r="TSK22" s="384" t="s">
        <v>3101</v>
      </c>
      <c r="TSL22" s="384" t="s">
        <v>3102</v>
      </c>
      <c r="TSM22" s="370"/>
      <c r="TSN22" s="384" t="s">
        <v>2417</v>
      </c>
      <c r="TSO22" s="384" t="s">
        <v>3101</v>
      </c>
      <c r="TSP22" s="384" t="s">
        <v>3102</v>
      </c>
      <c r="TSQ22" s="370"/>
      <c r="TSR22" s="384" t="s">
        <v>2417</v>
      </c>
      <c r="TSS22" s="384" t="s">
        <v>3101</v>
      </c>
      <c r="TST22" s="384" t="s">
        <v>3102</v>
      </c>
      <c r="TSU22" s="370"/>
      <c r="TSV22" s="384" t="s">
        <v>2417</v>
      </c>
      <c r="TSW22" s="384" t="s">
        <v>3101</v>
      </c>
      <c r="TSX22" s="384" t="s">
        <v>3102</v>
      </c>
      <c r="TSY22" s="370"/>
      <c r="TSZ22" s="384" t="s">
        <v>2417</v>
      </c>
      <c r="TTA22" s="384" t="s">
        <v>3101</v>
      </c>
      <c r="TTB22" s="384" t="s">
        <v>3102</v>
      </c>
      <c r="TTC22" s="370"/>
      <c r="TTD22" s="384" t="s">
        <v>2417</v>
      </c>
      <c r="TTE22" s="384" t="s">
        <v>3101</v>
      </c>
      <c r="TTF22" s="384" t="s">
        <v>3102</v>
      </c>
      <c r="TTG22" s="370"/>
      <c r="TTH22" s="384" t="s">
        <v>2417</v>
      </c>
      <c r="TTI22" s="384" t="s">
        <v>3101</v>
      </c>
      <c r="TTJ22" s="384" t="s">
        <v>3102</v>
      </c>
      <c r="TTK22" s="370"/>
      <c r="TTL22" s="384" t="s">
        <v>2417</v>
      </c>
      <c r="TTM22" s="384" t="s">
        <v>3101</v>
      </c>
      <c r="TTN22" s="384" t="s">
        <v>3102</v>
      </c>
      <c r="TTO22" s="370"/>
      <c r="TTP22" s="384" t="s">
        <v>2417</v>
      </c>
      <c r="TTQ22" s="384" t="s">
        <v>3101</v>
      </c>
      <c r="TTR22" s="384" t="s">
        <v>3102</v>
      </c>
      <c r="TTS22" s="370"/>
      <c r="TTT22" s="384" t="s">
        <v>2417</v>
      </c>
      <c r="TTU22" s="384" t="s">
        <v>3101</v>
      </c>
      <c r="TTV22" s="384" t="s">
        <v>3102</v>
      </c>
      <c r="TTW22" s="370"/>
      <c r="TTX22" s="384" t="s">
        <v>2417</v>
      </c>
      <c r="TTY22" s="384" t="s">
        <v>3101</v>
      </c>
      <c r="TTZ22" s="384" t="s">
        <v>3102</v>
      </c>
      <c r="TUA22" s="370"/>
      <c r="TUB22" s="384" t="s">
        <v>2417</v>
      </c>
      <c r="TUC22" s="384" t="s">
        <v>3101</v>
      </c>
      <c r="TUD22" s="384" t="s">
        <v>3102</v>
      </c>
      <c r="TUE22" s="370"/>
      <c r="TUF22" s="384" t="s">
        <v>2417</v>
      </c>
      <c r="TUG22" s="384" t="s">
        <v>3101</v>
      </c>
      <c r="TUH22" s="384" t="s">
        <v>3102</v>
      </c>
      <c r="TUI22" s="370"/>
      <c r="TUJ22" s="384" t="s">
        <v>2417</v>
      </c>
      <c r="TUK22" s="384" t="s">
        <v>3101</v>
      </c>
      <c r="TUL22" s="384" t="s">
        <v>3102</v>
      </c>
      <c r="TUM22" s="370"/>
      <c r="TUN22" s="384" t="s">
        <v>2417</v>
      </c>
      <c r="TUO22" s="384" t="s">
        <v>3101</v>
      </c>
      <c r="TUP22" s="384" t="s">
        <v>3102</v>
      </c>
      <c r="TUQ22" s="370"/>
      <c r="TUR22" s="384" t="s">
        <v>2417</v>
      </c>
      <c r="TUS22" s="384" t="s">
        <v>3101</v>
      </c>
      <c r="TUT22" s="384" t="s">
        <v>3102</v>
      </c>
      <c r="TUU22" s="370"/>
      <c r="TUV22" s="384" t="s">
        <v>2417</v>
      </c>
      <c r="TUW22" s="384" t="s">
        <v>3101</v>
      </c>
      <c r="TUX22" s="384" t="s">
        <v>3102</v>
      </c>
      <c r="TUY22" s="370"/>
      <c r="TUZ22" s="384" t="s">
        <v>2417</v>
      </c>
      <c r="TVA22" s="384" t="s">
        <v>3101</v>
      </c>
      <c r="TVB22" s="384" t="s">
        <v>3102</v>
      </c>
      <c r="TVC22" s="370"/>
      <c r="TVD22" s="384" t="s">
        <v>2417</v>
      </c>
      <c r="TVE22" s="384" t="s">
        <v>3101</v>
      </c>
      <c r="TVF22" s="384" t="s">
        <v>3102</v>
      </c>
      <c r="TVG22" s="370"/>
      <c r="TVH22" s="384" t="s">
        <v>2417</v>
      </c>
      <c r="TVI22" s="384" t="s">
        <v>3101</v>
      </c>
      <c r="TVJ22" s="384" t="s">
        <v>3102</v>
      </c>
      <c r="TVK22" s="370"/>
      <c r="TVL22" s="384" t="s">
        <v>2417</v>
      </c>
      <c r="TVM22" s="384" t="s">
        <v>3101</v>
      </c>
      <c r="TVN22" s="384" t="s">
        <v>3102</v>
      </c>
      <c r="TVO22" s="370"/>
      <c r="TVP22" s="384" t="s">
        <v>2417</v>
      </c>
      <c r="TVQ22" s="384" t="s">
        <v>3101</v>
      </c>
      <c r="TVR22" s="384" t="s">
        <v>3102</v>
      </c>
      <c r="TVS22" s="370"/>
      <c r="TVT22" s="384" t="s">
        <v>2417</v>
      </c>
      <c r="TVU22" s="384" t="s">
        <v>3101</v>
      </c>
      <c r="TVV22" s="384" t="s">
        <v>3102</v>
      </c>
      <c r="TVW22" s="370"/>
      <c r="TVX22" s="384" t="s">
        <v>2417</v>
      </c>
      <c r="TVY22" s="384" t="s">
        <v>3101</v>
      </c>
      <c r="TVZ22" s="384" t="s">
        <v>3102</v>
      </c>
      <c r="TWA22" s="370"/>
      <c r="TWB22" s="384" t="s">
        <v>2417</v>
      </c>
      <c r="TWC22" s="384" t="s">
        <v>3101</v>
      </c>
      <c r="TWD22" s="384" t="s">
        <v>3102</v>
      </c>
      <c r="TWE22" s="370"/>
      <c r="TWF22" s="384" t="s">
        <v>2417</v>
      </c>
      <c r="TWG22" s="384" t="s">
        <v>3101</v>
      </c>
      <c r="TWH22" s="384" t="s">
        <v>3102</v>
      </c>
      <c r="TWI22" s="370"/>
      <c r="TWJ22" s="384" t="s">
        <v>2417</v>
      </c>
      <c r="TWK22" s="384" t="s">
        <v>3101</v>
      </c>
      <c r="TWL22" s="384" t="s">
        <v>3102</v>
      </c>
      <c r="TWM22" s="370"/>
      <c r="TWN22" s="384" t="s">
        <v>2417</v>
      </c>
      <c r="TWO22" s="384" t="s">
        <v>3101</v>
      </c>
      <c r="TWP22" s="384" t="s">
        <v>3102</v>
      </c>
      <c r="TWQ22" s="370"/>
      <c r="TWR22" s="384" t="s">
        <v>2417</v>
      </c>
      <c r="TWS22" s="384" t="s">
        <v>3101</v>
      </c>
      <c r="TWT22" s="384" t="s">
        <v>3102</v>
      </c>
      <c r="TWU22" s="370"/>
      <c r="TWV22" s="384" t="s">
        <v>2417</v>
      </c>
      <c r="TWW22" s="384" t="s">
        <v>3101</v>
      </c>
      <c r="TWX22" s="384" t="s">
        <v>3102</v>
      </c>
      <c r="TWY22" s="370"/>
      <c r="TWZ22" s="384" t="s">
        <v>2417</v>
      </c>
      <c r="TXA22" s="384" t="s">
        <v>3101</v>
      </c>
      <c r="TXB22" s="384" t="s">
        <v>3102</v>
      </c>
      <c r="TXC22" s="370"/>
      <c r="TXD22" s="384" t="s">
        <v>2417</v>
      </c>
      <c r="TXE22" s="384" t="s">
        <v>3101</v>
      </c>
      <c r="TXF22" s="384" t="s">
        <v>3102</v>
      </c>
      <c r="TXG22" s="370"/>
      <c r="TXH22" s="384" t="s">
        <v>2417</v>
      </c>
      <c r="TXI22" s="384" t="s">
        <v>3101</v>
      </c>
      <c r="TXJ22" s="384" t="s">
        <v>3102</v>
      </c>
      <c r="TXK22" s="370"/>
      <c r="TXL22" s="384" t="s">
        <v>2417</v>
      </c>
      <c r="TXM22" s="384" t="s">
        <v>3101</v>
      </c>
      <c r="TXN22" s="384" t="s">
        <v>3102</v>
      </c>
      <c r="TXO22" s="370"/>
      <c r="TXP22" s="384" t="s">
        <v>2417</v>
      </c>
      <c r="TXQ22" s="384" t="s">
        <v>3101</v>
      </c>
      <c r="TXR22" s="384" t="s">
        <v>3102</v>
      </c>
      <c r="TXS22" s="370"/>
      <c r="TXT22" s="384" t="s">
        <v>2417</v>
      </c>
      <c r="TXU22" s="384" t="s">
        <v>3101</v>
      </c>
      <c r="TXV22" s="384" t="s">
        <v>3102</v>
      </c>
      <c r="TXW22" s="370"/>
      <c r="TXX22" s="384" t="s">
        <v>2417</v>
      </c>
      <c r="TXY22" s="384" t="s">
        <v>3101</v>
      </c>
      <c r="TXZ22" s="384" t="s">
        <v>3102</v>
      </c>
      <c r="TYA22" s="370"/>
      <c r="TYB22" s="384" t="s">
        <v>2417</v>
      </c>
      <c r="TYC22" s="384" t="s">
        <v>3101</v>
      </c>
      <c r="TYD22" s="384" t="s">
        <v>3102</v>
      </c>
      <c r="TYE22" s="370"/>
      <c r="TYF22" s="384" t="s">
        <v>2417</v>
      </c>
      <c r="TYG22" s="384" t="s">
        <v>3101</v>
      </c>
      <c r="TYH22" s="384" t="s">
        <v>3102</v>
      </c>
      <c r="TYI22" s="370"/>
      <c r="TYJ22" s="384" t="s">
        <v>2417</v>
      </c>
      <c r="TYK22" s="384" t="s">
        <v>3101</v>
      </c>
      <c r="TYL22" s="384" t="s">
        <v>3102</v>
      </c>
      <c r="TYM22" s="370"/>
      <c r="TYN22" s="384" t="s">
        <v>2417</v>
      </c>
      <c r="TYO22" s="384" t="s">
        <v>3101</v>
      </c>
      <c r="TYP22" s="384" t="s">
        <v>3102</v>
      </c>
      <c r="TYQ22" s="370"/>
      <c r="TYR22" s="384" t="s">
        <v>2417</v>
      </c>
      <c r="TYS22" s="384" t="s">
        <v>3101</v>
      </c>
      <c r="TYT22" s="384" t="s">
        <v>3102</v>
      </c>
      <c r="TYU22" s="370"/>
      <c r="TYV22" s="384" t="s">
        <v>2417</v>
      </c>
      <c r="TYW22" s="384" t="s">
        <v>3101</v>
      </c>
      <c r="TYX22" s="384" t="s">
        <v>3102</v>
      </c>
      <c r="TYY22" s="370"/>
      <c r="TYZ22" s="384" t="s">
        <v>2417</v>
      </c>
      <c r="TZA22" s="384" t="s">
        <v>3101</v>
      </c>
      <c r="TZB22" s="384" t="s">
        <v>3102</v>
      </c>
      <c r="TZC22" s="370"/>
      <c r="TZD22" s="384" t="s">
        <v>2417</v>
      </c>
      <c r="TZE22" s="384" t="s">
        <v>3101</v>
      </c>
      <c r="TZF22" s="384" t="s">
        <v>3102</v>
      </c>
      <c r="TZG22" s="370"/>
      <c r="TZH22" s="384" t="s">
        <v>2417</v>
      </c>
      <c r="TZI22" s="384" t="s">
        <v>3101</v>
      </c>
      <c r="TZJ22" s="384" t="s">
        <v>3102</v>
      </c>
      <c r="TZK22" s="370"/>
      <c r="TZL22" s="384" t="s">
        <v>2417</v>
      </c>
      <c r="TZM22" s="384" t="s">
        <v>3101</v>
      </c>
      <c r="TZN22" s="384" t="s">
        <v>3102</v>
      </c>
      <c r="TZO22" s="370"/>
      <c r="TZP22" s="384" t="s">
        <v>2417</v>
      </c>
      <c r="TZQ22" s="384" t="s">
        <v>3101</v>
      </c>
      <c r="TZR22" s="384" t="s">
        <v>3102</v>
      </c>
      <c r="TZS22" s="370"/>
      <c r="TZT22" s="384" t="s">
        <v>2417</v>
      </c>
      <c r="TZU22" s="384" t="s">
        <v>3101</v>
      </c>
      <c r="TZV22" s="384" t="s">
        <v>3102</v>
      </c>
      <c r="TZW22" s="370"/>
      <c r="TZX22" s="384" t="s">
        <v>2417</v>
      </c>
      <c r="TZY22" s="384" t="s">
        <v>3101</v>
      </c>
      <c r="TZZ22" s="384" t="s">
        <v>3102</v>
      </c>
      <c r="UAA22" s="370"/>
      <c r="UAB22" s="384" t="s">
        <v>2417</v>
      </c>
      <c r="UAC22" s="384" t="s">
        <v>3101</v>
      </c>
      <c r="UAD22" s="384" t="s">
        <v>3102</v>
      </c>
      <c r="UAE22" s="370"/>
      <c r="UAF22" s="384" t="s">
        <v>2417</v>
      </c>
      <c r="UAG22" s="384" t="s">
        <v>3101</v>
      </c>
      <c r="UAH22" s="384" t="s">
        <v>3102</v>
      </c>
      <c r="UAI22" s="370"/>
      <c r="UAJ22" s="384" t="s">
        <v>2417</v>
      </c>
      <c r="UAK22" s="384" t="s">
        <v>3101</v>
      </c>
      <c r="UAL22" s="384" t="s">
        <v>3102</v>
      </c>
      <c r="UAM22" s="370"/>
      <c r="UAN22" s="384" t="s">
        <v>2417</v>
      </c>
      <c r="UAO22" s="384" t="s">
        <v>3101</v>
      </c>
      <c r="UAP22" s="384" t="s">
        <v>3102</v>
      </c>
      <c r="UAQ22" s="370"/>
      <c r="UAR22" s="384" t="s">
        <v>2417</v>
      </c>
      <c r="UAS22" s="384" t="s">
        <v>3101</v>
      </c>
      <c r="UAT22" s="384" t="s">
        <v>3102</v>
      </c>
      <c r="UAU22" s="370"/>
      <c r="UAV22" s="384" t="s">
        <v>2417</v>
      </c>
      <c r="UAW22" s="384" t="s">
        <v>3101</v>
      </c>
      <c r="UAX22" s="384" t="s">
        <v>3102</v>
      </c>
      <c r="UAY22" s="370"/>
      <c r="UAZ22" s="384" t="s">
        <v>2417</v>
      </c>
      <c r="UBA22" s="384" t="s">
        <v>3101</v>
      </c>
      <c r="UBB22" s="384" t="s">
        <v>3102</v>
      </c>
      <c r="UBC22" s="370"/>
      <c r="UBD22" s="384" t="s">
        <v>2417</v>
      </c>
      <c r="UBE22" s="384" t="s">
        <v>3101</v>
      </c>
      <c r="UBF22" s="384" t="s">
        <v>3102</v>
      </c>
      <c r="UBG22" s="370"/>
      <c r="UBH22" s="384" t="s">
        <v>2417</v>
      </c>
      <c r="UBI22" s="384" t="s">
        <v>3101</v>
      </c>
      <c r="UBJ22" s="384" t="s">
        <v>3102</v>
      </c>
      <c r="UBK22" s="370"/>
      <c r="UBL22" s="384" t="s">
        <v>2417</v>
      </c>
      <c r="UBM22" s="384" t="s">
        <v>3101</v>
      </c>
      <c r="UBN22" s="384" t="s">
        <v>3102</v>
      </c>
      <c r="UBO22" s="370"/>
      <c r="UBP22" s="384" t="s">
        <v>2417</v>
      </c>
      <c r="UBQ22" s="384" t="s">
        <v>3101</v>
      </c>
      <c r="UBR22" s="384" t="s">
        <v>3102</v>
      </c>
      <c r="UBS22" s="370"/>
      <c r="UBT22" s="384" t="s">
        <v>2417</v>
      </c>
      <c r="UBU22" s="384" t="s">
        <v>3101</v>
      </c>
      <c r="UBV22" s="384" t="s">
        <v>3102</v>
      </c>
      <c r="UBW22" s="370"/>
      <c r="UBX22" s="384" t="s">
        <v>2417</v>
      </c>
      <c r="UBY22" s="384" t="s">
        <v>3101</v>
      </c>
      <c r="UBZ22" s="384" t="s">
        <v>3102</v>
      </c>
      <c r="UCA22" s="370"/>
      <c r="UCB22" s="384" t="s">
        <v>2417</v>
      </c>
      <c r="UCC22" s="384" t="s">
        <v>3101</v>
      </c>
      <c r="UCD22" s="384" t="s">
        <v>3102</v>
      </c>
      <c r="UCE22" s="370"/>
      <c r="UCF22" s="384" t="s">
        <v>2417</v>
      </c>
      <c r="UCG22" s="384" t="s">
        <v>3101</v>
      </c>
      <c r="UCH22" s="384" t="s">
        <v>3102</v>
      </c>
      <c r="UCI22" s="370"/>
      <c r="UCJ22" s="384" t="s">
        <v>2417</v>
      </c>
      <c r="UCK22" s="384" t="s">
        <v>3101</v>
      </c>
      <c r="UCL22" s="384" t="s">
        <v>3102</v>
      </c>
      <c r="UCM22" s="370"/>
      <c r="UCN22" s="384" t="s">
        <v>2417</v>
      </c>
      <c r="UCO22" s="384" t="s">
        <v>3101</v>
      </c>
      <c r="UCP22" s="384" t="s">
        <v>3102</v>
      </c>
      <c r="UCQ22" s="370"/>
      <c r="UCR22" s="384" t="s">
        <v>2417</v>
      </c>
      <c r="UCS22" s="384" t="s">
        <v>3101</v>
      </c>
      <c r="UCT22" s="384" t="s">
        <v>3102</v>
      </c>
      <c r="UCU22" s="370"/>
      <c r="UCV22" s="384" t="s">
        <v>2417</v>
      </c>
      <c r="UCW22" s="384" t="s">
        <v>3101</v>
      </c>
      <c r="UCX22" s="384" t="s">
        <v>3102</v>
      </c>
      <c r="UCY22" s="370"/>
      <c r="UCZ22" s="384" t="s">
        <v>2417</v>
      </c>
      <c r="UDA22" s="384" t="s">
        <v>3101</v>
      </c>
      <c r="UDB22" s="384" t="s">
        <v>3102</v>
      </c>
      <c r="UDC22" s="370"/>
      <c r="UDD22" s="384" t="s">
        <v>2417</v>
      </c>
      <c r="UDE22" s="384" t="s">
        <v>3101</v>
      </c>
      <c r="UDF22" s="384" t="s">
        <v>3102</v>
      </c>
      <c r="UDG22" s="370"/>
      <c r="UDH22" s="384" t="s">
        <v>2417</v>
      </c>
      <c r="UDI22" s="384" t="s">
        <v>3101</v>
      </c>
      <c r="UDJ22" s="384" t="s">
        <v>3102</v>
      </c>
      <c r="UDK22" s="370"/>
      <c r="UDL22" s="384" t="s">
        <v>2417</v>
      </c>
      <c r="UDM22" s="384" t="s">
        <v>3101</v>
      </c>
      <c r="UDN22" s="384" t="s">
        <v>3102</v>
      </c>
      <c r="UDO22" s="370"/>
      <c r="UDP22" s="384" t="s">
        <v>2417</v>
      </c>
      <c r="UDQ22" s="384" t="s">
        <v>3101</v>
      </c>
      <c r="UDR22" s="384" t="s">
        <v>3102</v>
      </c>
      <c r="UDS22" s="370"/>
      <c r="UDT22" s="384" t="s">
        <v>2417</v>
      </c>
      <c r="UDU22" s="384" t="s">
        <v>3101</v>
      </c>
      <c r="UDV22" s="384" t="s">
        <v>3102</v>
      </c>
      <c r="UDW22" s="370"/>
      <c r="UDX22" s="384" t="s">
        <v>2417</v>
      </c>
      <c r="UDY22" s="384" t="s">
        <v>3101</v>
      </c>
      <c r="UDZ22" s="384" t="s">
        <v>3102</v>
      </c>
      <c r="UEA22" s="370"/>
      <c r="UEB22" s="384" t="s">
        <v>2417</v>
      </c>
      <c r="UEC22" s="384" t="s">
        <v>3101</v>
      </c>
      <c r="UED22" s="384" t="s">
        <v>3102</v>
      </c>
      <c r="UEE22" s="370"/>
      <c r="UEF22" s="384" t="s">
        <v>2417</v>
      </c>
      <c r="UEG22" s="384" t="s">
        <v>3101</v>
      </c>
      <c r="UEH22" s="384" t="s">
        <v>3102</v>
      </c>
      <c r="UEI22" s="370"/>
      <c r="UEJ22" s="384" t="s">
        <v>2417</v>
      </c>
      <c r="UEK22" s="384" t="s">
        <v>3101</v>
      </c>
      <c r="UEL22" s="384" t="s">
        <v>3102</v>
      </c>
      <c r="UEM22" s="370"/>
      <c r="UEN22" s="384" t="s">
        <v>2417</v>
      </c>
      <c r="UEO22" s="384" t="s">
        <v>3101</v>
      </c>
      <c r="UEP22" s="384" t="s">
        <v>3102</v>
      </c>
      <c r="UEQ22" s="370"/>
      <c r="UER22" s="384" t="s">
        <v>2417</v>
      </c>
      <c r="UES22" s="384" t="s">
        <v>3101</v>
      </c>
      <c r="UET22" s="384" t="s">
        <v>3102</v>
      </c>
      <c r="UEU22" s="370"/>
      <c r="UEV22" s="384" t="s">
        <v>2417</v>
      </c>
      <c r="UEW22" s="384" t="s">
        <v>3101</v>
      </c>
      <c r="UEX22" s="384" t="s">
        <v>3102</v>
      </c>
      <c r="UEY22" s="370"/>
      <c r="UEZ22" s="384" t="s">
        <v>2417</v>
      </c>
      <c r="UFA22" s="384" t="s">
        <v>3101</v>
      </c>
      <c r="UFB22" s="384" t="s">
        <v>3102</v>
      </c>
      <c r="UFC22" s="370"/>
      <c r="UFD22" s="384" t="s">
        <v>2417</v>
      </c>
      <c r="UFE22" s="384" t="s">
        <v>3101</v>
      </c>
      <c r="UFF22" s="384" t="s">
        <v>3102</v>
      </c>
      <c r="UFG22" s="370"/>
      <c r="UFH22" s="384" t="s">
        <v>2417</v>
      </c>
      <c r="UFI22" s="384" t="s">
        <v>3101</v>
      </c>
      <c r="UFJ22" s="384" t="s">
        <v>3102</v>
      </c>
      <c r="UFK22" s="370"/>
      <c r="UFL22" s="384" t="s">
        <v>2417</v>
      </c>
      <c r="UFM22" s="384" t="s">
        <v>3101</v>
      </c>
      <c r="UFN22" s="384" t="s">
        <v>3102</v>
      </c>
      <c r="UFO22" s="370"/>
      <c r="UFP22" s="384" t="s">
        <v>2417</v>
      </c>
      <c r="UFQ22" s="384" t="s">
        <v>3101</v>
      </c>
      <c r="UFR22" s="384" t="s">
        <v>3102</v>
      </c>
      <c r="UFS22" s="370"/>
      <c r="UFT22" s="384" t="s">
        <v>2417</v>
      </c>
      <c r="UFU22" s="384" t="s">
        <v>3101</v>
      </c>
      <c r="UFV22" s="384" t="s">
        <v>3102</v>
      </c>
      <c r="UFW22" s="370"/>
      <c r="UFX22" s="384" t="s">
        <v>2417</v>
      </c>
      <c r="UFY22" s="384" t="s">
        <v>3101</v>
      </c>
      <c r="UFZ22" s="384" t="s">
        <v>3102</v>
      </c>
      <c r="UGA22" s="370"/>
      <c r="UGB22" s="384" t="s">
        <v>2417</v>
      </c>
      <c r="UGC22" s="384" t="s">
        <v>3101</v>
      </c>
      <c r="UGD22" s="384" t="s">
        <v>3102</v>
      </c>
      <c r="UGE22" s="370"/>
      <c r="UGF22" s="384" t="s">
        <v>2417</v>
      </c>
      <c r="UGG22" s="384" t="s">
        <v>3101</v>
      </c>
      <c r="UGH22" s="384" t="s">
        <v>3102</v>
      </c>
      <c r="UGI22" s="370"/>
      <c r="UGJ22" s="384" t="s">
        <v>2417</v>
      </c>
      <c r="UGK22" s="384" t="s">
        <v>3101</v>
      </c>
      <c r="UGL22" s="384" t="s">
        <v>3102</v>
      </c>
      <c r="UGM22" s="370"/>
      <c r="UGN22" s="384" t="s">
        <v>2417</v>
      </c>
      <c r="UGO22" s="384" t="s">
        <v>3101</v>
      </c>
      <c r="UGP22" s="384" t="s">
        <v>3102</v>
      </c>
      <c r="UGQ22" s="370"/>
      <c r="UGR22" s="384" t="s">
        <v>2417</v>
      </c>
      <c r="UGS22" s="384" t="s">
        <v>3101</v>
      </c>
      <c r="UGT22" s="384" t="s">
        <v>3102</v>
      </c>
      <c r="UGU22" s="370"/>
      <c r="UGV22" s="384" t="s">
        <v>2417</v>
      </c>
      <c r="UGW22" s="384" t="s">
        <v>3101</v>
      </c>
      <c r="UGX22" s="384" t="s">
        <v>3102</v>
      </c>
      <c r="UGY22" s="370"/>
      <c r="UGZ22" s="384" t="s">
        <v>2417</v>
      </c>
      <c r="UHA22" s="384" t="s">
        <v>3101</v>
      </c>
      <c r="UHB22" s="384" t="s">
        <v>3102</v>
      </c>
      <c r="UHC22" s="370"/>
      <c r="UHD22" s="384" t="s">
        <v>2417</v>
      </c>
      <c r="UHE22" s="384" t="s">
        <v>3101</v>
      </c>
      <c r="UHF22" s="384" t="s">
        <v>3102</v>
      </c>
      <c r="UHG22" s="370"/>
      <c r="UHH22" s="384" t="s">
        <v>2417</v>
      </c>
      <c r="UHI22" s="384" t="s">
        <v>3101</v>
      </c>
      <c r="UHJ22" s="384" t="s">
        <v>3102</v>
      </c>
      <c r="UHK22" s="370"/>
      <c r="UHL22" s="384" t="s">
        <v>2417</v>
      </c>
      <c r="UHM22" s="384" t="s">
        <v>3101</v>
      </c>
      <c r="UHN22" s="384" t="s">
        <v>3102</v>
      </c>
      <c r="UHO22" s="370"/>
      <c r="UHP22" s="384" t="s">
        <v>2417</v>
      </c>
      <c r="UHQ22" s="384" t="s">
        <v>3101</v>
      </c>
      <c r="UHR22" s="384" t="s">
        <v>3102</v>
      </c>
      <c r="UHS22" s="370"/>
      <c r="UHT22" s="384" t="s">
        <v>2417</v>
      </c>
      <c r="UHU22" s="384" t="s">
        <v>3101</v>
      </c>
      <c r="UHV22" s="384" t="s">
        <v>3102</v>
      </c>
      <c r="UHW22" s="370"/>
      <c r="UHX22" s="384" t="s">
        <v>2417</v>
      </c>
      <c r="UHY22" s="384" t="s">
        <v>3101</v>
      </c>
      <c r="UHZ22" s="384" t="s">
        <v>3102</v>
      </c>
      <c r="UIA22" s="370"/>
      <c r="UIB22" s="384" t="s">
        <v>2417</v>
      </c>
      <c r="UIC22" s="384" t="s">
        <v>3101</v>
      </c>
      <c r="UID22" s="384" t="s">
        <v>3102</v>
      </c>
      <c r="UIE22" s="370"/>
      <c r="UIF22" s="384" t="s">
        <v>2417</v>
      </c>
      <c r="UIG22" s="384" t="s">
        <v>3101</v>
      </c>
      <c r="UIH22" s="384" t="s">
        <v>3102</v>
      </c>
      <c r="UII22" s="370"/>
      <c r="UIJ22" s="384" t="s">
        <v>2417</v>
      </c>
      <c r="UIK22" s="384" t="s">
        <v>3101</v>
      </c>
      <c r="UIL22" s="384" t="s">
        <v>3102</v>
      </c>
      <c r="UIM22" s="370"/>
      <c r="UIN22" s="384" t="s">
        <v>2417</v>
      </c>
      <c r="UIO22" s="384" t="s">
        <v>3101</v>
      </c>
      <c r="UIP22" s="384" t="s">
        <v>3102</v>
      </c>
      <c r="UIQ22" s="370"/>
      <c r="UIR22" s="384" t="s">
        <v>2417</v>
      </c>
      <c r="UIS22" s="384" t="s">
        <v>3101</v>
      </c>
      <c r="UIT22" s="384" t="s">
        <v>3102</v>
      </c>
      <c r="UIU22" s="370"/>
      <c r="UIV22" s="384" t="s">
        <v>2417</v>
      </c>
      <c r="UIW22" s="384" t="s">
        <v>3101</v>
      </c>
      <c r="UIX22" s="384" t="s">
        <v>3102</v>
      </c>
      <c r="UIY22" s="370"/>
      <c r="UIZ22" s="384" t="s">
        <v>2417</v>
      </c>
      <c r="UJA22" s="384" t="s">
        <v>3101</v>
      </c>
      <c r="UJB22" s="384" t="s">
        <v>3102</v>
      </c>
      <c r="UJC22" s="370"/>
      <c r="UJD22" s="384" t="s">
        <v>2417</v>
      </c>
      <c r="UJE22" s="384" t="s">
        <v>3101</v>
      </c>
      <c r="UJF22" s="384" t="s">
        <v>3102</v>
      </c>
      <c r="UJG22" s="370"/>
      <c r="UJH22" s="384" t="s">
        <v>2417</v>
      </c>
      <c r="UJI22" s="384" t="s">
        <v>3101</v>
      </c>
      <c r="UJJ22" s="384" t="s">
        <v>3102</v>
      </c>
      <c r="UJK22" s="370"/>
      <c r="UJL22" s="384" t="s">
        <v>2417</v>
      </c>
      <c r="UJM22" s="384" t="s">
        <v>3101</v>
      </c>
      <c r="UJN22" s="384" t="s">
        <v>3102</v>
      </c>
      <c r="UJO22" s="370"/>
      <c r="UJP22" s="384" t="s">
        <v>2417</v>
      </c>
      <c r="UJQ22" s="384" t="s">
        <v>3101</v>
      </c>
      <c r="UJR22" s="384" t="s">
        <v>3102</v>
      </c>
      <c r="UJS22" s="370"/>
      <c r="UJT22" s="384" t="s">
        <v>2417</v>
      </c>
      <c r="UJU22" s="384" t="s">
        <v>3101</v>
      </c>
      <c r="UJV22" s="384" t="s">
        <v>3102</v>
      </c>
      <c r="UJW22" s="370"/>
      <c r="UJX22" s="384" t="s">
        <v>2417</v>
      </c>
      <c r="UJY22" s="384" t="s">
        <v>3101</v>
      </c>
      <c r="UJZ22" s="384" t="s">
        <v>3102</v>
      </c>
      <c r="UKA22" s="370"/>
      <c r="UKB22" s="384" t="s">
        <v>2417</v>
      </c>
      <c r="UKC22" s="384" t="s">
        <v>3101</v>
      </c>
      <c r="UKD22" s="384" t="s">
        <v>3102</v>
      </c>
      <c r="UKE22" s="370"/>
      <c r="UKF22" s="384" t="s">
        <v>2417</v>
      </c>
      <c r="UKG22" s="384" t="s">
        <v>3101</v>
      </c>
      <c r="UKH22" s="384" t="s">
        <v>3102</v>
      </c>
      <c r="UKI22" s="370"/>
      <c r="UKJ22" s="384" t="s">
        <v>2417</v>
      </c>
      <c r="UKK22" s="384" t="s">
        <v>3101</v>
      </c>
      <c r="UKL22" s="384" t="s">
        <v>3102</v>
      </c>
      <c r="UKM22" s="370"/>
      <c r="UKN22" s="384" t="s">
        <v>2417</v>
      </c>
      <c r="UKO22" s="384" t="s">
        <v>3101</v>
      </c>
      <c r="UKP22" s="384" t="s">
        <v>3102</v>
      </c>
      <c r="UKQ22" s="370"/>
      <c r="UKR22" s="384" t="s">
        <v>2417</v>
      </c>
      <c r="UKS22" s="384" t="s">
        <v>3101</v>
      </c>
      <c r="UKT22" s="384" t="s">
        <v>3102</v>
      </c>
      <c r="UKU22" s="370"/>
      <c r="UKV22" s="384" t="s">
        <v>2417</v>
      </c>
      <c r="UKW22" s="384" t="s">
        <v>3101</v>
      </c>
      <c r="UKX22" s="384" t="s">
        <v>3102</v>
      </c>
      <c r="UKY22" s="370"/>
      <c r="UKZ22" s="384" t="s">
        <v>2417</v>
      </c>
      <c r="ULA22" s="384" t="s">
        <v>3101</v>
      </c>
      <c r="ULB22" s="384" t="s">
        <v>3102</v>
      </c>
      <c r="ULC22" s="370"/>
      <c r="ULD22" s="384" t="s">
        <v>2417</v>
      </c>
      <c r="ULE22" s="384" t="s">
        <v>3101</v>
      </c>
      <c r="ULF22" s="384" t="s">
        <v>3102</v>
      </c>
      <c r="ULG22" s="370"/>
      <c r="ULH22" s="384" t="s">
        <v>2417</v>
      </c>
      <c r="ULI22" s="384" t="s">
        <v>3101</v>
      </c>
      <c r="ULJ22" s="384" t="s">
        <v>3102</v>
      </c>
      <c r="ULK22" s="370"/>
      <c r="ULL22" s="384" t="s">
        <v>2417</v>
      </c>
      <c r="ULM22" s="384" t="s">
        <v>3101</v>
      </c>
      <c r="ULN22" s="384" t="s">
        <v>3102</v>
      </c>
      <c r="ULO22" s="370"/>
      <c r="ULP22" s="384" t="s">
        <v>2417</v>
      </c>
      <c r="ULQ22" s="384" t="s">
        <v>3101</v>
      </c>
      <c r="ULR22" s="384" t="s">
        <v>3102</v>
      </c>
      <c r="ULS22" s="370"/>
      <c r="ULT22" s="384" t="s">
        <v>2417</v>
      </c>
      <c r="ULU22" s="384" t="s">
        <v>3101</v>
      </c>
      <c r="ULV22" s="384" t="s">
        <v>3102</v>
      </c>
      <c r="ULW22" s="370"/>
      <c r="ULX22" s="384" t="s">
        <v>2417</v>
      </c>
      <c r="ULY22" s="384" t="s">
        <v>3101</v>
      </c>
      <c r="ULZ22" s="384" t="s">
        <v>3102</v>
      </c>
      <c r="UMA22" s="370"/>
      <c r="UMB22" s="384" t="s">
        <v>2417</v>
      </c>
      <c r="UMC22" s="384" t="s">
        <v>3101</v>
      </c>
      <c r="UMD22" s="384" t="s">
        <v>3102</v>
      </c>
      <c r="UME22" s="370"/>
      <c r="UMF22" s="384" t="s">
        <v>2417</v>
      </c>
      <c r="UMG22" s="384" t="s">
        <v>3101</v>
      </c>
      <c r="UMH22" s="384" t="s">
        <v>3102</v>
      </c>
      <c r="UMI22" s="370"/>
      <c r="UMJ22" s="384" t="s">
        <v>2417</v>
      </c>
      <c r="UMK22" s="384" t="s">
        <v>3101</v>
      </c>
      <c r="UML22" s="384" t="s">
        <v>3102</v>
      </c>
      <c r="UMM22" s="370"/>
      <c r="UMN22" s="384" t="s">
        <v>2417</v>
      </c>
      <c r="UMO22" s="384" t="s">
        <v>3101</v>
      </c>
      <c r="UMP22" s="384" t="s">
        <v>3102</v>
      </c>
      <c r="UMQ22" s="370"/>
      <c r="UMR22" s="384" t="s">
        <v>2417</v>
      </c>
      <c r="UMS22" s="384" t="s">
        <v>3101</v>
      </c>
      <c r="UMT22" s="384" t="s">
        <v>3102</v>
      </c>
      <c r="UMU22" s="370"/>
      <c r="UMV22" s="384" t="s">
        <v>2417</v>
      </c>
      <c r="UMW22" s="384" t="s">
        <v>3101</v>
      </c>
      <c r="UMX22" s="384" t="s">
        <v>3102</v>
      </c>
      <c r="UMY22" s="370"/>
      <c r="UMZ22" s="384" t="s">
        <v>2417</v>
      </c>
      <c r="UNA22" s="384" t="s">
        <v>3101</v>
      </c>
      <c r="UNB22" s="384" t="s">
        <v>3102</v>
      </c>
      <c r="UNC22" s="370"/>
      <c r="UND22" s="384" t="s">
        <v>2417</v>
      </c>
      <c r="UNE22" s="384" t="s">
        <v>3101</v>
      </c>
      <c r="UNF22" s="384" t="s">
        <v>3102</v>
      </c>
      <c r="UNG22" s="370"/>
      <c r="UNH22" s="384" t="s">
        <v>2417</v>
      </c>
      <c r="UNI22" s="384" t="s">
        <v>3101</v>
      </c>
      <c r="UNJ22" s="384" t="s">
        <v>3102</v>
      </c>
      <c r="UNK22" s="370"/>
      <c r="UNL22" s="384" t="s">
        <v>2417</v>
      </c>
      <c r="UNM22" s="384" t="s">
        <v>3101</v>
      </c>
      <c r="UNN22" s="384" t="s">
        <v>3102</v>
      </c>
      <c r="UNO22" s="370"/>
      <c r="UNP22" s="384" t="s">
        <v>2417</v>
      </c>
      <c r="UNQ22" s="384" t="s">
        <v>3101</v>
      </c>
      <c r="UNR22" s="384" t="s">
        <v>3102</v>
      </c>
      <c r="UNS22" s="370"/>
      <c r="UNT22" s="384" t="s">
        <v>2417</v>
      </c>
      <c r="UNU22" s="384" t="s">
        <v>3101</v>
      </c>
      <c r="UNV22" s="384" t="s">
        <v>3102</v>
      </c>
      <c r="UNW22" s="370"/>
      <c r="UNX22" s="384" t="s">
        <v>2417</v>
      </c>
      <c r="UNY22" s="384" t="s">
        <v>3101</v>
      </c>
      <c r="UNZ22" s="384" t="s">
        <v>3102</v>
      </c>
      <c r="UOA22" s="370"/>
      <c r="UOB22" s="384" t="s">
        <v>2417</v>
      </c>
      <c r="UOC22" s="384" t="s">
        <v>3101</v>
      </c>
      <c r="UOD22" s="384" t="s">
        <v>3102</v>
      </c>
      <c r="UOE22" s="370"/>
      <c r="UOF22" s="384" t="s">
        <v>2417</v>
      </c>
      <c r="UOG22" s="384" t="s">
        <v>3101</v>
      </c>
      <c r="UOH22" s="384" t="s">
        <v>3102</v>
      </c>
      <c r="UOI22" s="370"/>
      <c r="UOJ22" s="384" t="s">
        <v>2417</v>
      </c>
      <c r="UOK22" s="384" t="s">
        <v>3101</v>
      </c>
      <c r="UOL22" s="384" t="s">
        <v>3102</v>
      </c>
      <c r="UOM22" s="370"/>
      <c r="UON22" s="384" t="s">
        <v>2417</v>
      </c>
      <c r="UOO22" s="384" t="s">
        <v>3101</v>
      </c>
      <c r="UOP22" s="384" t="s">
        <v>3102</v>
      </c>
      <c r="UOQ22" s="370"/>
      <c r="UOR22" s="384" t="s">
        <v>2417</v>
      </c>
      <c r="UOS22" s="384" t="s">
        <v>3101</v>
      </c>
      <c r="UOT22" s="384" t="s">
        <v>3102</v>
      </c>
      <c r="UOU22" s="370"/>
      <c r="UOV22" s="384" t="s">
        <v>2417</v>
      </c>
      <c r="UOW22" s="384" t="s">
        <v>3101</v>
      </c>
      <c r="UOX22" s="384" t="s">
        <v>3102</v>
      </c>
      <c r="UOY22" s="370"/>
      <c r="UOZ22" s="384" t="s">
        <v>2417</v>
      </c>
      <c r="UPA22" s="384" t="s">
        <v>3101</v>
      </c>
      <c r="UPB22" s="384" t="s">
        <v>3102</v>
      </c>
      <c r="UPC22" s="370"/>
      <c r="UPD22" s="384" t="s">
        <v>2417</v>
      </c>
      <c r="UPE22" s="384" t="s">
        <v>3101</v>
      </c>
      <c r="UPF22" s="384" t="s">
        <v>3102</v>
      </c>
      <c r="UPG22" s="370"/>
      <c r="UPH22" s="384" t="s">
        <v>2417</v>
      </c>
      <c r="UPI22" s="384" t="s">
        <v>3101</v>
      </c>
      <c r="UPJ22" s="384" t="s">
        <v>3102</v>
      </c>
      <c r="UPK22" s="370"/>
      <c r="UPL22" s="384" t="s">
        <v>2417</v>
      </c>
      <c r="UPM22" s="384" t="s">
        <v>3101</v>
      </c>
      <c r="UPN22" s="384" t="s">
        <v>3102</v>
      </c>
      <c r="UPO22" s="370"/>
      <c r="UPP22" s="384" t="s">
        <v>2417</v>
      </c>
      <c r="UPQ22" s="384" t="s">
        <v>3101</v>
      </c>
      <c r="UPR22" s="384" t="s">
        <v>3102</v>
      </c>
      <c r="UPS22" s="370"/>
      <c r="UPT22" s="384" t="s">
        <v>2417</v>
      </c>
      <c r="UPU22" s="384" t="s">
        <v>3101</v>
      </c>
      <c r="UPV22" s="384" t="s">
        <v>3102</v>
      </c>
      <c r="UPW22" s="370"/>
      <c r="UPX22" s="384" t="s">
        <v>2417</v>
      </c>
      <c r="UPY22" s="384" t="s">
        <v>3101</v>
      </c>
      <c r="UPZ22" s="384" t="s">
        <v>3102</v>
      </c>
      <c r="UQA22" s="370"/>
      <c r="UQB22" s="384" t="s">
        <v>2417</v>
      </c>
      <c r="UQC22" s="384" t="s">
        <v>3101</v>
      </c>
      <c r="UQD22" s="384" t="s">
        <v>3102</v>
      </c>
      <c r="UQE22" s="370"/>
      <c r="UQF22" s="384" t="s">
        <v>2417</v>
      </c>
      <c r="UQG22" s="384" t="s">
        <v>3101</v>
      </c>
      <c r="UQH22" s="384" t="s">
        <v>3102</v>
      </c>
      <c r="UQI22" s="370"/>
      <c r="UQJ22" s="384" t="s">
        <v>2417</v>
      </c>
      <c r="UQK22" s="384" t="s">
        <v>3101</v>
      </c>
      <c r="UQL22" s="384" t="s">
        <v>3102</v>
      </c>
      <c r="UQM22" s="370"/>
      <c r="UQN22" s="384" t="s">
        <v>2417</v>
      </c>
      <c r="UQO22" s="384" t="s">
        <v>3101</v>
      </c>
      <c r="UQP22" s="384" t="s">
        <v>3102</v>
      </c>
      <c r="UQQ22" s="370"/>
      <c r="UQR22" s="384" t="s">
        <v>2417</v>
      </c>
      <c r="UQS22" s="384" t="s">
        <v>3101</v>
      </c>
      <c r="UQT22" s="384" t="s">
        <v>3102</v>
      </c>
      <c r="UQU22" s="370"/>
      <c r="UQV22" s="384" t="s">
        <v>2417</v>
      </c>
      <c r="UQW22" s="384" t="s">
        <v>3101</v>
      </c>
      <c r="UQX22" s="384" t="s">
        <v>3102</v>
      </c>
      <c r="UQY22" s="370"/>
      <c r="UQZ22" s="384" t="s">
        <v>2417</v>
      </c>
      <c r="URA22" s="384" t="s">
        <v>3101</v>
      </c>
      <c r="URB22" s="384" t="s">
        <v>3102</v>
      </c>
      <c r="URC22" s="370"/>
      <c r="URD22" s="384" t="s">
        <v>2417</v>
      </c>
      <c r="URE22" s="384" t="s">
        <v>3101</v>
      </c>
      <c r="URF22" s="384" t="s">
        <v>3102</v>
      </c>
      <c r="URG22" s="370"/>
      <c r="URH22" s="384" t="s">
        <v>2417</v>
      </c>
      <c r="URI22" s="384" t="s">
        <v>3101</v>
      </c>
      <c r="URJ22" s="384" t="s">
        <v>3102</v>
      </c>
      <c r="URK22" s="370"/>
      <c r="URL22" s="384" t="s">
        <v>2417</v>
      </c>
      <c r="URM22" s="384" t="s">
        <v>3101</v>
      </c>
      <c r="URN22" s="384" t="s">
        <v>3102</v>
      </c>
      <c r="URO22" s="370"/>
      <c r="URP22" s="384" t="s">
        <v>2417</v>
      </c>
      <c r="URQ22" s="384" t="s">
        <v>3101</v>
      </c>
      <c r="URR22" s="384" t="s">
        <v>3102</v>
      </c>
      <c r="URS22" s="370"/>
      <c r="URT22" s="384" t="s">
        <v>2417</v>
      </c>
      <c r="URU22" s="384" t="s">
        <v>3101</v>
      </c>
      <c r="URV22" s="384" t="s">
        <v>3102</v>
      </c>
      <c r="URW22" s="370"/>
      <c r="URX22" s="384" t="s">
        <v>2417</v>
      </c>
      <c r="URY22" s="384" t="s">
        <v>3101</v>
      </c>
      <c r="URZ22" s="384" t="s">
        <v>3102</v>
      </c>
      <c r="USA22" s="370"/>
      <c r="USB22" s="384" t="s">
        <v>2417</v>
      </c>
      <c r="USC22" s="384" t="s">
        <v>3101</v>
      </c>
      <c r="USD22" s="384" t="s">
        <v>3102</v>
      </c>
      <c r="USE22" s="370"/>
      <c r="USF22" s="384" t="s">
        <v>2417</v>
      </c>
      <c r="USG22" s="384" t="s">
        <v>3101</v>
      </c>
      <c r="USH22" s="384" t="s">
        <v>3102</v>
      </c>
      <c r="USI22" s="370"/>
      <c r="USJ22" s="384" t="s">
        <v>2417</v>
      </c>
      <c r="USK22" s="384" t="s">
        <v>3101</v>
      </c>
      <c r="USL22" s="384" t="s">
        <v>3102</v>
      </c>
      <c r="USM22" s="370"/>
      <c r="USN22" s="384" t="s">
        <v>2417</v>
      </c>
      <c r="USO22" s="384" t="s">
        <v>3101</v>
      </c>
      <c r="USP22" s="384" t="s">
        <v>3102</v>
      </c>
      <c r="USQ22" s="370"/>
      <c r="USR22" s="384" t="s">
        <v>2417</v>
      </c>
      <c r="USS22" s="384" t="s">
        <v>3101</v>
      </c>
      <c r="UST22" s="384" t="s">
        <v>3102</v>
      </c>
      <c r="USU22" s="370"/>
      <c r="USV22" s="384" t="s">
        <v>2417</v>
      </c>
      <c r="USW22" s="384" t="s">
        <v>3101</v>
      </c>
      <c r="USX22" s="384" t="s">
        <v>3102</v>
      </c>
      <c r="USY22" s="370"/>
      <c r="USZ22" s="384" t="s">
        <v>2417</v>
      </c>
      <c r="UTA22" s="384" t="s">
        <v>3101</v>
      </c>
      <c r="UTB22" s="384" t="s">
        <v>3102</v>
      </c>
      <c r="UTC22" s="370"/>
      <c r="UTD22" s="384" t="s">
        <v>2417</v>
      </c>
      <c r="UTE22" s="384" t="s">
        <v>3101</v>
      </c>
      <c r="UTF22" s="384" t="s">
        <v>3102</v>
      </c>
      <c r="UTG22" s="370"/>
      <c r="UTH22" s="384" t="s">
        <v>2417</v>
      </c>
      <c r="UTI22" s="384" t="s">
        <v>3101</v>
      </c>
      <c r="UTJ22" s="384" t="s">
        <v>3102</v>
      </c>
      <c r="UTK22" s="370"/>
      <c r="UTL22" s="384" t="s">
        <v>2417</v>
      </c>
      <c r="UTM22" s="384" t="s">
        <v>3101</v>
      </c>
      <c r="UTN22" s="384" t="s">
        <v>3102</v>
      </c>
      <c r="UTO22" s="370"/>
      <c r="UTP22" s="384" t="s">
        <v>2417</v>
      </c>
      <c r="UTQ22" s="384" t="s">
        <v>3101</v>
      </c>
      <c r="UTR22" s="384" t="s">
        <v>3102</v>
      </c>
      <c r="UTS22" s="370"/>
      <c r="UTT22" s="384" t="s">
        <v>2417</v>
      </c>
      <c r="UTU22" s="384" t="s">
        <v>3101</v>
      </c>
      <c r="UTV22" s="384" t="s">
        <v>3102</v>
      </c>
      <c r="UTW22" s="370"/>
      <c r="UTX22" s="384" t="s">
        <v>2417</v>
      </c>
      <c r="UTY22" s="384" t="s">
        <v>3101</v>
      </c>
      <c r="UTZ22" s="384" t="s">
        <v>3102</v>
      </c>
      <c r="UUA22" s="370"/>
      <c r="UUB22" s="384" t="s">
        <v>2417</v>
      </c>
      <c r="UUC22" s="384" t="s">
        <v>3101</v>
      </c>
      <c r="UUD22" s="384" t="s">
        <v>3102</v>
      </c>
      <c r="UUE22" s="370"/>
      <c r="UUF22" s="384" t="s">
        <v>2417</v>
      </c>
      <c r="UUG22" s="384" t="s">
        <v>3101</v>
      </c>
      <c r="UUH22" s="384" t="s">
        <v>3102</v>
      </c>
      <c r="UUI22" s="370"/>
      <c r="UUJ22" s="384" t="s">
        <v>2417</v>
      </c>
      <c r="UUK22" s="384" t="s">
        <v>3101</v>
      </c>
      <c r="UUL22" s="384" t="s">
        <v>3102</v>
      </c>
      <c r="UUM22" s="370"/>
      <c r="UUN22" s="384" t="s">
        <v>2417</v>
      </c>
      <c r="UUO22" s="384" t="s">
        <v>3101</v>
      </c>
      <c r="UUP22" s="384" t="s">
        <v>3102</v>
      </c>
      <c r="UUQ22" s="370"/>
      <c r="UUR22" s="384" t="s">
        <v>2417</v>
      </c>
      <c r="UUS22" s="384" t="s">
        <v>3101</v>
      </c>
      <c r="UUT22" s="384" t="s">
        <v>3102</v>
      </c>
      <c r="UUU22" s="370"/>
      <c r="UUV22" s="384" t="s">
        <v>2417</v>
      </c>
      <c r="UUW22" s="384" t="s">
        <v>3101</v>
      </c>
      <c r="UUX22" s="384" t="s">
        <v>3102</v>
      </c>
      <c r="UUY22" s="370"/>
      <c r="UUZ22" s="384" t="s">
        <v>2417</v>
      </c>
      <c r="UVA22" s="384" t="s">
        <v>3101</v>
      </c>
      <c r="UVB22" s="384" t="s">
        <v>3102</v>
      </c>
      <c r="UVC22" s="370"/>
      <c r="UVD22" s="384" t="s">
        <v>2417</v>
      </c>
      <c r="UVE22" s="384" t="s">
        <v>3101</v>
      </c>
      <c r="UVF22" s="384" t="s">
        <v>3102</v>
      </c>
      <c r="UVG22" s="370"/>
      <c r="UVH22" s="384" t="s">
        <v>2417</v>
      </c>
      <c r="UVI22" s="384" t="s">
        <v>3101</v>
      </c>
      <c r="UVJ22" s="384" t="s">
        <v>3102</v>
      </c>
      <c r="UVK22" s="370"/>
      <c r="UVL22" s="384" t="s">
        <v>2417</v>
      </c>
      <c r="UVM22" s="384" t="s">
        <v>3101</v>
      </c>
      <c r="UVN22" s="384" t="s">
        <v>3102</v>
      </c>
      <c r="UVO22" s="370"/>
      <c r="UVP22" s="384" t="s">
        <v>2417</v>
      </c>
      <c r="UVQ22" s="384" t="s">
        <v>3101</v>
      </c>
      <c r="UVR22" s="384" t="s">
        <v>3102</v>
      </c>
      <c r="UVS22" s="370"/>
      <c r="UVT22" s="384" t="s">
        <v>2417</v>
      </c>
      <c r="UVU22" s="384" t="s">
        <v>3101</v>
      </c>
      <c r="UVV22" s="384" t="s">
        <v>3102</v>
      </c>
      <c r="UVW22" s="370"/>
      <c r="UVX22" s="384" t="s">
        <v>2417</v>
      </c>
      <c r="UVY22" s="384" t="s">
        <v>3101</v>
      </c>
      <c r="UVZ22" s="384" t="s">
        <v>3102</v>
      </c>
      <c r="UWA22" s="370"/>
      <c r="UWB22" s="384" t="s">
        <v>2417</v>
      </c>
      <c r="UWC22" s="384" t="s">
        <v>3101</v>
      </c>
      <c r="UWD22" s="384" t="s">
        <v>3102</v>
      </c>
      <c r="UWE22" s="370"/>
      <c r="UWF22" s="384" t="s">
        <v>2417</v>
      </c>
      <c r="UWG22" s="384" t="s">
        <v>3101</v>
      </c>
      <c r="UWH22" s="384" t="s">
        <v>3102</v>
      </c>
      <c r="UWI22" s="370"/>
      <c r="UWJ22" s="384" t="s">
        <v>2417</v>
      </c>
      <c r="UWK22" s="384" t="s">
        <v>3101</v>
      </c>
      <c r="UWL22" s="384" t="s">
        <v>3102</v>
      </c>
      <c r="UWM22" s="370"/>
      <c r="UWN22" s="384" t="s">
        <v>2417</v>
      </c>
      <c r="UWO22" s="384" t="s">
        <v>3101</v>
      </c>
      <c r="UWP22" s="384" t="s">
        <v>3102</v>
      </c>
      <c r="UWQ22" s="370"/>
      <c r="UWR22" s="384" t="s">
        <v>2417</v>
      </c>
      <c r="UWS22" s="384" t="s">
        <v>3101</v>
      </c>
      <c r="UWT22" s="384" t="s">
        <v>3102</v>
      </c>
      <c r="UWU22" s="370"/>
      <c r="UWV22" s="384" t="s">
        <v>2417</v>
      </c>
      <c r="UWW22" s="384" t="s">
        <v>3101</v>
      </c>
      <c r="UWX22" s="384" t="s">
        <v>3102</v>
      </c>
      <c r="UWY22" s="370"/>
      <c r="UWZ22" s="384" t="s">
        <v>2417</v>
      </c>
      <c r="UXA22" s="384" t="s">
        <v>3101</v>
      </c>
      <c r="UXB22" s="384" t="s">
        <v>3102</v>
      </c>
      <c r="UXC22" s="370"/>
      <c r="UXD22" s="384" t="s">
        <v>2417</v>
      </c>
      <c r="UXE22" s="384" t="s">
        <v>3101</v>
      </c>
      <c r="UXF22" s="384" t="s">
        <v>3102</v>
      </c>
      <c r="UXG22" s="370"/>
      <c r="UXH22" s="384" t="s">
        <v>2417</v>
      </c>
      <c r="UXI22" s="384" t="s">
        <v>3101</v>
      </c>
      <c r="UXJ22" s="384" t="s">
        <v>3102</v>
      </c>
      <c r="UXK22" s="370"/>
      <c r="UXL22" s="384" t="s">
        <v>2417</v>
      </c>
      <c r="UXM22" s="384" t="s">
        <v>3101</v>
      </c>
      <c r="UXN22" s="384" t="s">
        <v>3102</v>
      </c>
      <c r="UXO22" s="370"/>
      <c r="UXP22" s="384" t="s">
        <v>2417</v>
      </c>
      <c r="UXQ22" s="384" t="s">
        <v>3101</v>
      </c>
      <c r="UXR22" s="384" t="s">
        <v>3102</v>
      </c>
      <c r="UXS22" s="370"/>
      <c r="UXT22" s="384" t="s">
        <v>2417</v>
      </c>
      <c r="UXU22" s="384" t="s">
        <v>3101</v>
      </c>
      <c r="UXV22" s="384" t="s">
        <v>3102</v>
      </c>
      <c r="UXW22" s="370"/>
      <c r="UXX22" s="384" t="s">
        <v>2417</v>
      </c>
      <c r="UXY22" s="384" t="s">
        <v>3101</v>
      </c>
      <c r="UXZ22" s="384" t="s">
        <v>3102</v>
      </c>
      <c r="UYA22" s="370"/>
      <c r="UYB22" s="384" t="s">
        <v>2417</v>
      </c>
      <c r="UYC22" s="384" t="s">
        <v>3101</v>
      </c>
      <c r="UYD22" s="384" t="s">
        <v>3102</v>
      </c>
      <c r="UYE22" s="370"/>
      <c r="UYF22" s="384" t="s">
        <v>2417</v>
      </c>
      <c r="UYG22" s="384" t="s">
        <v>3101</v>
      </c>
      <c r="UYH22" s="384" t="s">
        <v>3102</v>
      </c>
      <c r="UYI22" s="370"/>
      <c r="UYJ22" s="384" t="s">
        <v>2417</v>
      </c>
      <c r="UYK22" s="384" t="s">
        <v>3101</v>
      </c>
      <c r="UYL22" s="384" t="s">
        <v>3102</v>
      </c>
      <c r="UYM22" s="370"/>
      <c r="UYN22" s="384" t="s">
        <v>2417</v>
      </c>
      <c r="UYO22" s="384" t="s">
        <v>3101</v>
      </c>
      <c r="UYP22" s="384" t="s">
        <v>3102</v>
      </c>
      <c r="UYQ22" s="370"/>
      <c r="UYR22" s="384" t="s">
        <v>2417</v>
      </c>
      <c r="UYS22" s="384" t="s">
        <v>3101</v>
      </c>
      <c r="UYT22" s="384" t="s">
        <v>3102</v>
      </c>
      <c r="UYU22" s="370"/>
      <c r="UYV22" s="384" t="s">
        <v>2417</v>
      </c>
      <c r="UYW22" s="384" t="s">
        <v>3101</v>
      </c>
      <c r="UYX22" s="384" t="s">
        <v>3102</v>
      </c>
      <c r="UYY22" s="370"/>
      <c r="UYZ22" s="384" t="s">
        <v>2417</v>
      </c>
      <c r="UZA22" s="384" t="s">
        <v>3101</v>
      </c>
      <c r="UZB22" s="384" t="s">
        <v>3102</v>
      </c>
      <c r="UZC22" s="370"/>
      <c r="UZD22" s="384" t="s">
        <v>2417</v>
      </c>
      <c r="UZE22" s="384" t="s">
        <v>3101</v>
      </c>
      <c r="UZF22" s="384" t="s">
        <v>3102</v>
      </c>
      <c r="UZG22" s="370"/>
      <c r="UZH22" s="384" t="s">
        <v>2417</v>
      </c>
      <c r="UZI22" s="384" t="s">
        <v>3101</v>
      </c>
      <c r="UZJ22" s="384" t="s">
        <v>3102</v>
      </c>
      <c r="UZK22" s="370"/>
      <c r="UZL22" s="384" t="s">
        <v>2417</v>
      </c>
      <c r="UZM22" s="384" t="s">
        <v>3101</v>
      </c>
      <c r="UZN22" s="384" t="s">
        <v>3102</v>
      </c>
      <c r="UZO22" s="370"/>
      <c r="UZP22" s="384" t="s">
        <v>2417</v>
      </c>
      <c r="UZQ22" s="384" t="s">
        <v>3101</v>
      </c>
      <c r="UZR22" s="384" t="s">
        <v>3102</v>
      </c>
      <c r="UZS22" s="370"/>
      <c r="UZT22" s="384" t="s">
        <v>2417</v>
      </c>
      <c r="UZU22" s="384" t="s">
        <v>3101</v>
      </c>
      <c r="UZV22" s="384" t="s">
        <v>3102</v>
      </c>
      <c r="UZW22" s="370"/>
      <c r="UZX22" s="384" t="s">
        <v>2417</v>
      </c>
      <c r="UZY22" s="384" t="s">
        <v>3101</v>
      </c>
      <c r="UZZ22" s="384" t="s">
        <v>3102</v>
      </c>
      <c r="VAA22" s="370"/>
      <c r="VAB22" s="384" t="s">
        <v>2417</v>
      </c>
      <c r="VAC22" s="384" t="s">
        <v>3101</v>
      </c>
      <c r="VAD22" s="384" t="s">
        <v>3102</v>
      </c>
      <c r="VAE22" s="370"/>
      <c r="VAF22" s="384" t="s">
        <v>2417</v>
      </c>
      <c r="VAG22" s="384" t="s">
        <v>3101</v>
      </c>
      <c r="VAH22" s="384" t="s">
        <v>3102</v>
      </c>
      <c r="VAI22" s="370"/>
      <c r="VAJ22" s="384" t="s">
        <v>2417</v>
      </c>
      <c r="VAK22" s="384" t="s">
        <v>3101</v>
      </c>
      <c r="VAL22" s="384" t="s">
        <v>3102</v>
      </c>
      <c r="VAM22" s="370"/>
      <c r="VAN22" s="384" t="s">
        <v>2417</v>
      </c>
      <c r="VAO22" s="384" t="s">
        <v>3101</v>
      </c>
      <c r="VAP22" s="384" t="s">
        <v>3102</v>
      </c>
      <c r="VAQ22" s="370"/>
      <c r="VAR22" s="384" t="s">
        <v>2417</v>
      </c>
      <c r="VAS22" s="384" t="s">
        <v>3101</v>
      </c>
      <c r="VAT22" s="384" t="s">
        <v>3102</v>
      </c>
      <c r="VAU22" s="370"/>
      <c r="VAV22" s="384" t="s">
        <v>2417</v>
      </c>
      <c r="VAW22" s="384" t="s">
        <v>3101</v>
      </c>
      <c r="VAX22" s="384" t="s">
        <v>3102</v>
      </c>
      <c r="VAY22" s="370"/>
      <c r="VAZ22" s="384" t="s">
        <v>2417</v>
      </c>
      <c r="VBA22" s="384" t="s">
        <v>3101</v>
      </c>
      <c r="VBB22" s="384" t="s">
        <v>3102</v>
      </c>
      <c r="VBC22" s="370"/>
      <c r="VBD22" s="384" t="s">
        <v>2417</v>
      </c>
      <c r="VBE22" s="384" t="s">
        <v>3101</v>
      </c>
      <c r="VBF22" s="384" t="s">
        <v>3102</v>
      </c>
      <c r="VBG22" s="370"/>
      <c r="VBH22" s="384" t="s">
        <v>2417</v>
      </c>
      <c r="VBI22" s="384" t="s">
        <v>3101</v>
      </c>
      <c r="VBJ22" s="384" t="s">
        <v>3102</v>
      </c>
      <c r="VBK22" s="370"/>
      <c r="VBL22" s="384" t="s">
        <v>2417</v>
      </c>
      <c r="VBM22" s="384" t="s">
        <v>3101</v>
      </c>
      <c r="VBN22" s="384" t="s">
        <v>3102</v>
      </c>
      <c r="VBO22" s="370"/>
      <c r="VBP22" s="384" t="s">
        <v>2417</v>
      </c>
      <c r="VBQ22" s="384" t="s">
        <v>3101</v>
      </c>
      <c r="VBR22" s="384" t="s">
        <v>3102</v>
      </c>
      <c r="VBS22" s="370"/>
      <c r="VBT22" s="384" t="s">
        <v>2417</v>
      </c>
      <c r="VBU22" s="384" t="s">
        <v>3101</v>
      </c>
      <c r="VBV22" s="384" t="s">
        <v>3102</v>
      </c>
      <c r="VBW22" s="370"/>
      <c r="VBX22" s="384" t="s">
        <v>2417</v>
      </c>
      <c r="VBY22" s="384" t="s">
        <v>3101</v>
      </c>
      <c r="VBZ22" s="384" t="s">
        <v>3102</v>
      </c>
      <c r="VCA22" s="370"/>
      <c r="VCB22" s="384" t="s">
        <v>2417</v>
      </c>
      <c r="VCC22" s="384" t="s">
        <v>3101</v>
      </c>
      <c r="VCD22" s="384" t="s">
        <v>3102</v>
      </c>
      <c r="VCE22" s="370"/>
      <c r="VCF22" s="384" t="s">
        <v>2417</v>
      </c>
      <c r="VCG22" s="384" t="s">
        <v>3101</v>
      </c>
      <c r="VCH22" s="384" t="s">
        <v>3102</v>
      </c>
      <c r="VCI22" s="370"/>
      <c r="VCJ22" s="384" t="s">
        <v>2417</v>
      </c>
      <c r="VCK22" s="384" t="s">
        <v>3101</v>
      </c>
      <c r="VCL22" s="384" t="s">
        <v>3102</v>
      </c>
      <c r="VCM22" s="370"/>
      <c r="VCN22" s="384" t="s">
        <v>2417</v>
      </c>
      <c r="VCO22" s="384" t="s">
        <v>3101</v>
      </c>
      <c r="VCP22" s="384" t="s">
        <v>3102</v>
      </c>
      <c r="VCQ22" s="370"/>
      <c r="VCR22" s="384" t="s">
        <v>2417</v>
      </c>
      <c r="VCS22" s="384" t="s">
        <v>3101</v>
      </c>
      <c r="VCT22" s="384" t="s">
        <v>3102</v>
      </c>
      <c r="VCU22" s="370"/>
      <c r="VCV22" s="384" t="s">
        <v>2417</v>
      </c>
      <c r="VCW22" s="384" t="s">
        <v>3101</v>
      </c>
      <c r="VCX22" s="384" t="s">
        <v>3102</v>
      </c>
      <c r="VCY22" s="370"/>
      <c r="VCZ22" s="384" t="s">
        <v>2417</v>
      </c>
      <c r="VDA22" s="384" t="s">
        <v>3101</v>
      </c>
      <c r="VDB22" s="384" t="s">
        <v>3102</v>
      </c>
      <c r="VDC22" s="370"/>
      <c r="VDD22" s="384" t="s">
        <v>2417</v>
      </c>
      <c r="VDE22" s="384" t="s">
        <v>3101</v>
      </c>
      <c r="VDF22" s="384" t="s">
        <v>3102</v>
      </c>
      <c r="VDG22" s="370"/>
      <c r="VDH22" s="384" t="s">
        <v>2417</v>
      </c>
      <c r="VDI22" s="384" t="s">
        <v>3101</v>
      </c>
      <c r="VDJ22" s="384" t="s">
        <v>3102</v>
      </c>
      <c r="VDK22" s="370"/>
      <c r="VDL22" s="384" t="s">
        <v>2417</v>
      </c>
      <c r="VDM22" s="384" t="s">
        <v>3101</v>
      </c>
      <c r="VDN22" s="384" t="s">
        <v>3102</v>
      </c>
      <c r="VDO22" s="370"/>
      <c r="VDP22" s="384" t="s">
        <v>2417</v>
      </c>
      <c r="VDQ22" s="384" t="s">
        <v>3101</v>
      </c>
      <c r="VDR22" s="384" t="s">
        <v>3102</v>
      </c>
      <c r="VDS22" s="370"/>
      <c r="VDT22" s="384" t="s">
        <v>2417</v>
      </c>
      <c r="VDU22" s="384" t="s">
        <v>3101</v>
      </c>
      <c r="VDV22" s="384" t="s">
        <v>3102</v>
      </c>
      <c r="VDW22" s="370"/>
      <c r="VDX22" s="384" t="s">
        <v>2417</v>
      </c>
      <c r="VDY22" s="384" t="s">
        <v>3101</v>
      </c>
      <c r="VDZ22" s="384" t="s">
        <v>3102</v>
      </c>
      <c r="VEA22" s="370"/>
      <c r="VEB22" s="384" t="s">
        <v>2417</v>
      </c>
      <c r="VEC22" s="384" t="s">
        <v>3101</v>
      </c>
      <c r="VED22" s="384" t="s">
        <v>3102</v>
      </c>
      <c r="VEE22" s="370"/>
      <c r="VEF22" s="384" t="s">
        <v>2417</v>
      </c>
      <c r="VEG22" s="384" t="s">
        <v>3101</v>
      </c>
      <c r="VEH22" s="384" t="s">
        <v>3102</v>
      </c>
      <c r="VEI22" s="370"/>
      <c r="VEJ22" s="384" t="s">
        <v>2417</v>
      </c>
      <c r="VEK22" s="384" t="s">
        <v>3101</v>
      </c>
      <c r="VEL22" s="384" t="s">
        <v>3102</v>
      </c>
      <c r="VEM22" s="370"/>
      <c r="VEN22" s="384" t="s">
        <v>2417</v>
      </c>
      <c r="VEO22" s="384" t="s">
        <v>3101</v>
      </c>
      <c r="VEP22" s="384" t="s">
        <v>3102</v>
      </c>
      <c r="VEQ22" s="370"/>
      <c r="VER22" s="384" t="s">
        <v>2417</v>
      </c>
      <c r="VES22" s="384" t="s">
        <v>3101</v>
      </c>
      <c r="VET22" s="384" t="s">
        <v>3102</v>
      </c>
      <c r="VEU22" s="370"/>
      <c r="VEV22" s="384" t="s">
        <v>2417</v>
      </c>
      <c r="VEW22" s="384" t="s">
        <v>3101</v>
      </c>
      <c r="VEX22" s="384" t="s">
        <v>3102</v>
      </c>
      <c r="VEY22" s="370"/>
      <c r="VEZ22" s="384" t="s">
        <v>2417</v>
      </c>
      <c r="VFA22" s="384" t="s">
        <v>3101</v>
      </c>
      <c r="VFB22" s="384" t="s">
        <v>3102</v>
      </c>
      <c r="VFC22" s="370"/>
      <c r="VFD22" s="384" t="s">
        <v>2417</v>
      </c>
      <c r="VFE22" s="384" t="s">
        <v>3101</v>
      </c>
      <c r="VFF22" s="384" t="s">
        <v>3102</v>
      </c>
      <c r="VFG22" s="370"/>
      <c r="VFH22" s="384" t="s">
        <v>2417</v>
      </c>
      <c r="VFI22" s="384" t="s">
        <v>3101</v>
      </c>
      <c r="VFJ22" s="384" t="s">
        <v>3102</v>
      </c>
      <c r="VFK22" s="370"/>
      <c r="VFL22" s="384" t="s">
        <v>2417</v>
      </c>
      <c r="VFM22" s="384" t="s">
        <v>3101</v>
      </c>
      <c r="VFN22" s="384" t="s">
        <v>3102</v>
      </c>
      <c r="VFO22" s="370"/>
      <c r="VFP22" s="384" t="s">
        <v>2417</v>
      </c>
      <c r="VFQ22" s="384" t="s">
        <v>3101</v>
      </c>
      <c r="VFR22" s="384" t="s">
        <v>3102</v>
      </c>
      <c r="VFS22" s="370"/>
      <c r="VFT22" s="384" t="s">
        <v>2417</v>
      </c>
      <c r="VFU22" s="384" t="s">
        <v>3101</v>
      </c>
      <c r="VFV22" s="384" t="s">
        <v>3102</v>
      </c>
      <c r="VFW22" s="370"/>
      <c r="VFX22" s="384" t="s">
        <v>2417</v>
      </c>
      <c r="VFY22" s="384" t="s">
        <v>3101</v>
      </c>
      <c r="VFZ22" s="384" t="s">
        <v>3102</v>
      </c>
      <c r="VGA22" s="370"/>
      <c r="VGB22" s="384" t="s">
        <v>2417</v>
      </c>
      <c r="VGC22" s="384" t="s">
        <v>3101</v>
      </c>
      <c r="VGD22" s="384" t="s">
        <v>3102</v>
      </c>
      <c r="VGE22" s="370"/>
      <c r="VGF22" s="384" t="s">
        <v>2417</v>
      </c>
      <c r="VGG22" s="384" t="s">
        <v>3101</v>
      </c>
      <c r="VGH22" s="384" t="s">
        <v>3102</v>
      </c>
      <c r="VGI22" s="370"/>
      <c r="VGJ22" s="384" t="s">
        <v>2417</v>
      </c>
      <c r="VGK22" s="384" t="s">
        <v>3101</v>
      </c>
      <c r="VGL22" s="384" t="s">
        <v>3102</v>
      </c>
      <c r="VGM22" s="370"/>
      <c r="VGN22" s="384" t="s">
        <v>2417</v>
      </c>
      <c r="VGO22" s="384" t="s">
        <v>3101</v>
      </c>
      <c r="VGP22" s="384" t="s">
        <v>3102</v>
      </c>
      <c r="VGQ22" s="370"/>
      <c r="VGR22" s="384" t="s">
        <v>2417</v>
      </c>
      <c r="VGS22" s="384" t="s">
        <v>3101</v>
      </c>
      <c r="VGT22" s="384" t="s">
        <v>3102</v>
      </c>
      <c r="VGU22" s="370"/>
      <c r="VGV22" s="384" t="s">
        <v>2417</v>
      </c>
      <c r="VGW22" s="384" t="s">
        <v>3101</v>
      </c>
      <c r="VGX22" s="384" t="s">
        <v>3102</v>
      </c>
      <c r="VGY22" s="370"/>
      <c r="VGZ22" s="384" t="s">
        <v>2417</v>
      </c>
      <c r="VHA22" s="384" t="s">
        <v>3101</v>
      </c>
      <c r="VHB22" s="384" t="s">
        <v>3102</v>
      </c>
      <c r="VHC22" s="370"/>
      <c r="VHD22" s="384" t="s">
        <v>2417</v>
      </c>
      <c r="VHE22" s="384" t="s">
        <v>3101</v>
      </c>
      <c r="VHF22" s="384" t="s">
        <v>3102</v>
      </c>
      <c r="VHG22" s="370"/>
      <c r="VHH22" s="384" t="s">
        <v>2417</v>
      </c>
      <c r="VHI22" s="384" t="s">
        <v>3101</v>
      </c>
      <c r="VHJ22" s="384" t="s">
        <v>3102</v>
      </c>
      <c r="VHK22" s="370"/>
      <c r="VHL22" s="384" t="s">
        <v>2417</v>
      </c>
      <c r="VHM22" s="384" t="s">
        <v>3101</v>
      </c>
      <c r="VHN22" s="384" t="s">
        <v>3102</v>
      </c>
      <c r="VHO22" s="370"/>
      <c r="VHP22" s="384" t="s">
        <v>2417</v>
      </c>
      <c r="VHQ22" s="384" t="s">
        <v>3101</v>
      </c>
      <c r="VHR22" s="384" t="s">
        <v>3102</v>
      </c>
      <c r="VHS22" s="370"/>
      <c r="VHT22" s="384" t="s">
        <v>2417</v>
      </c>
      <c r="VHU22" s="384" t="s">
        <v>3101</v>
      </c>
      <c r="VHV22" s="384" t="s">
        <v>3102</v>
      </c>
      <c r="VHW22" s="370"/>
      <c r="VHX22" s="384" t="s">
        <v>2417</v>
      </c>
      <c r="VHY22" s="384" t="s">
        <v>3101</v>
      </c>
      <c r="VHZ22" s="384" t="s">
        <v>3102</v>
      </c>
      <c r="VIA22" s="370"/>
      <c r="VIB22" s="384" t="s">
        <v>2417</v>
      </c>
      <c r="VIC22" s="384" t="s">
        <v>3101</v>
      </c>
      <c r="VID22" s="384" t="s">
        <v>3102</v>
      </c>
      <c r="VIE22" s="370"/>
      <c r="VIF22" s="384" t="s">
        <v>2417</v>
      </c>
      <c r="VIG22" s="384" t="s">
        <v>3101</v>
      </c>
      <c r="VIH22" s="384" t="s">
        <v>3102</v>
      </c>
      <c r="VII22" s="370"/>
      <c r="VIJ22" s="384" t="s">
        <v>2417</v>
      </c>
      <c r="VIK22" s="384" t="s">
        <v>3101</v>
      </c>
      <c r="VIL22" s="384" t="s">
        <v>3102</v>
      </c>
      <c r="VIM22" s="370"/>
      <c r="VIN22" s="384" t="s">
        <v>2417</v>
      </c>
      <c r="VIO22" s="384" t="s">
        <v>3101</v>
      </c>
      <c r="VIP22" s="384" t="s">
        <v>3102</v>
      </c>
      <c r="VIQ22" s="370"/>
      <c r="VIR22" s="384" t="s">
        <v>2417</v>
      </c>
      <c r="VIS22" s="384" t="s">
        <v>3101</v>
      </c>
      <c r="VIT22" s="384" t="s">
        <v>3102</v>
      </c>
      <c r="VIU22" s="370"/>
      <c r="VIV22" s="384" t="s">
        <v>2417</v>
      </c>
      <c r="VIW22" s="384" t="s">
        <v>3101</v>
      </c>
      <c r="VIX22" s="384" t="s">
        <v>3102</v>
      </c>
      <c r="VIY22" s="370"/>
      <c r="VIZ22" s="384" t="s">
        <v>2417</v>
      </c>
      <c r="VJA22" s="384" t="s">
        <v>3101</v>
      </c>
      <c r="VJB22" s="384" t="s">
        <v>3102</v>
      </c>
      <c r="VJC22" s="370"/>
      <c r="VJD22" s="384" t="s">
        <v>2417</v>
      </c>
      <c r="VJE22" s="384" t="s">
        <v>3101</v>
      </c>
      <c r="VJF22" s="384" t="s">
        <v>3102</v>
      </c>
      <c r="VJG22" s="370"/>
      <c r="VJH22" s="384" t="s">
        <v>2417</v>
      </c>
      <c r="VJI22" s="384" t="s">
        <v>3101</v>
      </c>
      <c r="VJJ22" s="384" t="s">
        <v>3102</v>
      </c>
      <c r="VJK22" s="370"/>
      <c r="VJL22" s="384" t="s">
        <v>2417</v>
      </c>
      <c r="VJM22" s="384" t="s">
        <v>3101</v>
      </c>
      <c r="VJN22" s="384" t="s">
        <v>3102</v>
      </c>
      <c r="VJO22" s="370"/>
      <c r="VJP22" s="384" t="s">
        <v>2417</v>
      </c>
      <c r="VJQ22" s="384" t="s">
        <v>3101</v>
      </c>
      <c r="VJR22" s="384" t="s">
        <v>3102</v>
      </c>
      <c r="VJS22" s="370"/>
      <c r="VJT22" s="384" t="s">
        <v>2417</v>
      </c>
      <c r="VJU22" s="384" t="s">
        <v>3101</v>
      </c>
      <c r="VJV22" s="384" t="s">
        <v>3102</v>
      </c>
      <c r="VJW22" s="370"/>
      <c r="VJX22" s="384" t="s">
        <v>2417</v>
      </c>
      <c r="VJY22" s="384" t="s">
        <v>3101</v>
      </c>
      <c r="VJZ22" s="384" t="s">
        <v>3102</v>
      </c>
      <c r="VKA22" s="370"/>
      <c r="VKB22" s="384" t="s">
        <v>2417</v>
      </c>
      <c r="VKC22" s="384" t="s">
        <v>3101</v>
      </c>
      <c r="VKD22" s="384" t="s">
        <v>3102</v>
      </c>
      <c r="VKE22" s="370"/>
      <c r="VKF22" s="384" t="s">
        <v>2417</v>
      </c>
      <c r="VKG22" s="384" t="s">
        <v>3101</v>
      </c>
      <c r="VKH22" s="384" t="s">
        <v>3102</v>
      </c>
      <c r="VKI22" s="370"/>
      <c r="VKJ22" s="384" t="s">
        <v>2417</v>
      </c>
      <c r="VKK22" s="384" t="s">
        <v>3101</v>
      </c>
      <c r="VKL22" s="384" t="s">
        <v>3102</v>
      </c>
      <c r="VKM22" s="370"/>
      <c r="VKN22" s="384" t="s">
        <v>2417</v>
      </c>
      <c r="VKO22" s="384" t="s">
        <v>3101</v>
      </c>
      <c r="VKP22" s="384" t="s">
        <v>3102</v>
      </c>
      <c r="VKQ22" s="370"/>
      <c r="VKR22" s="384" t="s">
        <v>2417</v>
      </c>
      <c r="VKS22" s="384" t="s">
        <v>3101</v>
      </c>
      <c r="VKT22" s="384" t="s">
        <v>3102</v>
      </c>
      <c r="VKU22" s="370"/>
      <c r="VKV22" s="384" t="s">
        <v>2417</v>
      </c>
      <c r="VKW22" s="384" t="s">
        <v>3101</v>
      </c>
      <c r="VKX22" s="384" t="s">
        <v>3102</v>
      </c>
      <c r="VKY22" s="370"/>
      <c r="VKZ22" s="384" t="s">
        <v>2417</v>
      </c>
      <c r="VLA22" s="384" t="s">
        <v>3101</v>
      </c>
      <c r="VLB22" s="384" t="s">
        <v>3102</v>
      </c>
      <c r="VLC22" s="370"/>
      <c r="VLD22" s="384" t="s">
        <v>2417</v>
      </c>
      <c r="VLE22" s="384" t="s">
        <v>3101</v>
      </c>
      <c r="VLF22" s="384" t="s">
        <v>3102</v>
      </c>
      <c r="VLG22" s="370"/>
      <c r="VLH22" s="384" t="s">
        <v>2417</v>
      </c>
      <c r="VLI22" s="384" t="s">
        <v>3101</v>
      </c>
      <c r="VLJ22" s="384" t="s">
        <v>3102</v>
      </c>
      <c r="VLK22" s="370"/>
      <c r="VLL22" s="384" t="s">
        <v>2417</v>
      </c>
      <c r="VLM22" s="384" t="s">
        <v>3101</v>
      </c>
      <c r="VLN22" s="384" t="s">
        <v>3102</v>
      </c>
      <c r="VLO22" s="370"/>
      <c r="VLP22" s="384" t="s">
        <v>2417</v>
      </c>
      <c r="VLQ22" s="384" t="s">
        <v>3101</v>
      </c>
      <c r="VLR22" s="384" t="s">
        <v>3102</v>
      </c>
      <c r="VLS22" s="370"/>
      <c r="VLT22" s="384" t="s">
        <v>2417</v>
      </c>
      <c r="VLU22" s="384" t="s">
        <v>3101</v>
      </c>
      <c r="VLV22" s="384" t="s">
        <v>3102</v>
      </c>
      <c r="VLW22" s="370"/>
      <c r="VLX22" s="384" t="s">
        <v>2417</v>
      </c>
      <c r="VLY22" s="384" t="s">
        <v>3101</v>
      </c>
      <c r="VLZ22" s="384" t="s">
        <v>3102</v>
      </c>
      <c r="VMA22" s="370"/>
      <c r="VMB22" s="384" t="s">
        <v>2417</v>
      </c>
      <c r="VMC22" s="384" t="s">
        <v>3101</v>
      </c>
      <c r="VMD22" s="384" t="s">
        <v>3102</v>
      </c>
      <c r="VME22" s="370"/>
      <c r="VMF22" s="384" t="s">
        <v>2417</v>
      </c>
      <c r="VMG22" s="384" t="s">
        <v>3101</v>
      </c>
      <c r="VMH22" s="384" t="s">
        <v>3102</v>
      </c>
      <c r="VMI22" s="370"/>
      <c r="VMJ22" s="384" t="s">
        <v>2417</v>
      </c>
      <c r="VMK22" s="384" t="s">
        <v>3101</v>
      </c>
      <c r="VML22" s="384" t="s">
        <v>3102</v>
      </c>
      <c r="VMM22" s="370"/>
      <c r="VMN22" s="384" t="s">
        <v>2417</v>
      </c>
      <c r="VMO22" s="384" t="s">
        <v>3101</v>
      </c>
      <c r="VMP22" s="384" t="s">
        <v>3102</v>
      </c>
      <c r="VMQ22" s="370"/>
      <c r="VMR22" s="384" t="s">
        <v>2417</v>
      </c>
      <c r="VMS22" s="384" t="s">
        <v>3101</v>
      </c>
      <c r="VMT22" s="384" t="s">
        <v>3102</v>
      </c>
      <c r="VMU22" s="370"/>
      <c r="VMV22" s="384" t="s">
        <v>2417</v>
      </c>
      <c r="VMW22" s="384" t="s">
        <v>3101</v>
      </c>
      <c r="VMX22" s="384" t="s">
        <v>3102</v>
      </c>
      <c r="VMY22" s="370"/>
      <c r="VMZ22" s="384" t="s">
        <v>2417</v>
      </c>
      <c r="VNA22" s="384" t="s">
        <v>3101</v>
      </c>
      <c r="VNB22" s="384" t="s">
        <v>3102</v>
      </c>
      <c r="VNC22" s="370"/>
      <c r="VND22" s="384" t="s">
        <v>2417</v>
      </c>
      <c r="VNE22" s="384" t="s">
        <v>3101</v>
      </c>
      <c r="VNF22" s="384" t="s">
        <v>3102</v>
      </c>
      <c r="VNG22" s="370"/>
      <c r="VNH22" s="384" t="s">
        <v>2417</v>
      </c>
      <c r="VNI22" s="384" t="s">
        <v>3101</v>
      </c>
      <c r="VNJ22" s="384" t="s">
        <v>3102</v>
      </c>
      <c r="VNK22" s="370"/>
      <c r="VNL22" s="384" t="s">
        <v>2417</v>
      </c>
      <c r="VNM22" s="384" t="s">
        <v>3101</v>
      </c>
      <c r="VNN22" s="384" t="s">
        <v>3102</v>
      </c>
      <c r="VNO22" s="370"/>
      <c r="VNP22" s="384" t="s">
        <v>2417</v>
      </c>
      <c r="VNQ22" s="384" t="s">
        <v>3101</v>
      </c>
      <c r="VNR22" s="384" t="s">
        <v>3102</v>
      </c>
      <c r="VNS22" s="370"/>
      <c r="VNT22" s="384" t="s">
        <v>2417</v>
      </c>
      <c r="VNU22" s="384" t="s">
        <v>3101</v>
      </c>
      <c r="VNV22" s="384" t="s">
        <v>3102</v>
      </c>
      <c r="VNW22" s="370"/>
      <c r="VNX22" s="384" t="s">
        <v>2417</v>
      </c>
      <c r="VNY22" s="384" t="s">
        <v>3101</v>
      </c>
      <c r="VNZ22" s="384" t="s">
        <v>3102</v>
      </c>
      <c r="VOA22" s="370"/>
      <c r="VOB22" s="384" t="s">
        <v>2417</v>
      </c>
      <c r="VOC22" s="384" t="s">
        <v>3101</v>
      </c>
      <c r="VOD22" s="384" t="s">
        <v>3102</v>
      </c>
      <c r="VOE22" s="370"/>
      <c r="VOF22" s="384" t="s">
        <v>2417</v>
      </c>
      <c r="VOG22" s="384" t="s">
        <v>3101</v>
      </c>
      <c r="VOH22" s="384" t="s">
        <v>3102</v>
      </c>
      <c r="VOI22" s="370"/>
      <c r="VOJ22" s="384" t="s">
        <v>2417</v>
      </c>
      <c r="VOK22" s="384" t="s">
        <v>3101</v>
      </c>
      <c r="VOL22" s="384" t="s">
        <v>3102</v>
      </c>
      <c r="VOM22" s="370"/>
      <c r="VON22" s="384" t="s">
        <v>2417</v>
      </c>
      <c r="VOO22" s="384" t="s">
        <v>3101</v>
      </c>
      <c r="VOP22" s="384" t="s">
        <v>3102</v>
      </c>
      <c r="VOQ22" s="370"/>
      <c r="VOR22" s="384" t="s">
        <v>2417</v>
      </c>
      <c r="VOS22" s="384" t="s">
        <v>3101</v>
      </c>
      <c r="VOT22" s="384" t="s">
        <v>3102</v>
      </c>
      <c r="VOU22" s="370"/>
      <c r="VOV22" s="384" t="s">
        <v>2417</v>
      </c>
      <c r="VOW22" s="384" t="s">
        <v>3101</v>
      </c>
      <c r="VOX22" s="384" t="s">
        <v>3102</v>
      </c>
      <c r="VOY22" s="370"/>
      <c r="VOZ22" s="384" t="s">
        <v>2417</v>
      </c>
      <c r="VPA22" s="384" t="s">
        <v>3101</v>
      </c>
      <c r="VPB22" s="384" t="s">
        <v>3102</v>
      </c>
      <c r="VPC22" s="370"/>
      <c r="VPD22" s="384" t="s">
        <v>2417</v>
      </c>
      <c r="VPE22" s="384" t="s">
        <v>3101</v>
      </c>
      <c r="VPF22" s="384" t="s">
        <v>3102</v>
      </c>
      <c r="VPG22" s="370"/>
      <c r="VPH22" s="384" t="s">
        <v>2417</v>
      </c>
      <c r="VPI22" s="384" t="s">
        <v>3101</v>
      </c>
      <c r="VPJ22" s="384" t="s">
        <v>3102</v>
      </c>
      <c r="VPK22" s="370"/>
      <c r="VPL22" s="384" t="s">
        <v>2417</v>
      </c>
      <c r="VPM22" s="384" t="s">
        <v>3101</v>
      </c>
      <c r="VPN22" s="384" t="s">
        <v>3102</v>
      </c>
      <c r="VPO22" s="370"/>
      <c r="VPP22" s="384" t="s">
        <v>2417</v>
      </c>
      <c r="VPQ22" s="384" t="s">
        <v>3101</v>
      </c>
      <c r="VPR22" s="384" t="s">
        <v>3102</v>
      </c>
      <c r="VPS22" s="370"/>
      <c r="VPT22" s="384" t="s">
        <v>2417</v>
      </c>
      <c r="VPU22" s="384" t="s">
        <v>3101</v>
      </c>
      <c r="VPV22" s="384" t="s">
        <v>3102</v>
      </c>
      <c r="VPW22" s="370"/>
      <c r="VPX22" s="384" t="s">
        <v>2417</v>
      </c>
      <c r="VPY22" s="384" t="s">
        <v>3101</v>
      </c>
      <c r="VPZ22" s="384" t="s">
        <v>3102</v>
      </c>
      <c r="VQA22" s="370"/>
      <c r="VQB22" s="384" t="s">
        <v>2417</v>
      </c>
      <c r="VQC22" s="384" t="s">
        <v>3101</v>
      </c>
      <c r="VQD22" s="384" t="s">
        <v>3102</v>
      </c>
      <c r="VQE22" s="370"/>
      <c r="VQF22" s="384" t="s">
        <v>2417</v>
      </c>
      <c r="VQG22" s="384" t="s">
        <v>3101</v>
      </c>
      <c r="VQH22" s="384" t="s">
        <v>3102</v>
      </c>
      <c r="VQI22" s="370"/>
      <c r="VQJ22" s="384" t="s">
        <v>2417</v>
      </c>
      <c r="VQK22" s="384" t="s">
        <v>3101</v>
      </c>
      <c r="VQL22" s="384" t="s">
        <v>3102</v>
      </c>
      <c r="VQM22" s="370"/>
      <c r="VQN22" s="384" t="s">
        <v>2417</v>
      </c>
      <c r="VQO22" s="384" t="s">
        <v>3101</v>
      </c>
      <c r="VQP22" s="384" t="s">
        <v>3102</v>
      </c>
      <c r="VQQ22" s="370"/>
      <c r="VQR22" s="384" t="s">
        <v>2417</v>
      </c>
      <c r="VQS22" s="384" t="s">
        <v>3101</v>
      </c>
      <c r="VQT22" s="384" t="s">
        <v>3102</v>
      </c>
      <c r="VQU22" s="370"/>
      <c r="VQV22" s="384" t="s">
        <v>2417</v>
      </c>
      <c r="VQW22" s="384" t="s">
        <v>3101</v>
      </c>
      <c r="VQX22" s="384" t="s">
        <v>3102</v>
      </c>
      <c r="VQY22" s="370"/>
      <c r="VQZ22" s="384" t="s">
        <v>2417</v>
      </c>
      <c r="VRA22" s="384" t="s">
        <v>3101</v>
      </c>
      <c r="VRB22" s="384" t="s">
        <v>3102</v>
      </c>
      <c r="VRC22" s="370"/>
      <c r="VRD22" s="384" t="s">
        <v>2417</v>
      </c>
      <c r="VRE22" s="384" t="s">
        <v>3101</v>
      </c>
      <c r="VRF22" s="384" t="s">
        <v>3102</v>
      </c>
      <c r="VRG22" s="370"/>
      <c r="VRH22" s="384" t="s">
        <v>2417</v>
      </c>
      <c r="VRI22" s="384" t="s">
        <v>3101</v>
      </c>
      <c r="VRJ22" s="384" t="s">
        <v>3102</v>
      </c>
      <c r="VRK22" s="370"/>
      <c r="VRL22" s="384" t="s">
        <v>2417</v>
      </c>
      <c r="VRM22" s="384" t="s">
        <v>3101</v>
      </c>
      <c r="VRN22" s="384" t="s">
        <v>3102</v>
      </c>
      <c r="VRO22" s="370"/>
      <c r="VRP22" s="384" t="s">
        <v>2417</v>
      </c>
      <c r="VRQ22" s="384" t="s">
        <v>3101</v>
      </c>
      <c r="VRR22" s="384" t="s">
        <v>3102</v>
      </c>
      <c r="VRS22" s="370"/>
      <c r="VRT22" s="384" t="s">
        <v>2417</v>
      </c>
      <c r="VRU22" s="384" t="s">
        <v>3101</v>
      </c>
      <c r="VRV22" s="384" t="s">
        <v>3102</v>
      </c>
      <c r="VRW22" s="370"/>
      <c r="VRX22" s="384" t="s">
        <v>2417</v>
      </c>
      <c r="VRY22" s="384" t="s">
        <v>3101</v>
      </c>
      <c r="VRZ22" s="384" t="s">
        <v>3102</v>
      </c>
      <c r="VSA22" s="370"/>
      <c r="VSB22" s="384" t="s">
        <v>2417</v>
      </c>
      <c r="VSC22" s="384" t="s">
        <v>3101</v>
      </c>
      <c r="VSD22" s="384" t="s">
        <v>3102</v>
      </c>
      <c r="VSE22" s="370"/>
      <c r="VSF22" s="384" t="s">
        <v>2417</v>
      </c>
      <c r="VSG22" s="384" t="s">
        <v>3101</v>
      </c>
      <c r="VSH22" s="384" t="s">
        <v>3102</v>
      </c>
      <c r="VSI22" s="370"/>
      <c r="VSJ22" s="384" t="s">
        <v>2417</v>
      </c>
      <c r="VSK22" s="384" t="s">
        <v>3101</v>
      </c>
      <c r="VSL22" s="384" t="s">
        <v>3102</v>
      </c>
      <c r="VSM22" s="370"/>
      <c r="VSN22" s="384" t="s">
        <v>2417</v>
      </c>
      <c r="VSO22" s="384" t="s">
        <v>3101</v>
      </c>
      <c r="VSP22" s="384" t="s">
        <v>3102</v>
      </c>
      <c r="VSQ22" s="370"/>
      <c r="VSR22" s="384" t="s">
        <v>2417</v>
      </c>
      <c r="VSS22" s="384" t="s">
        <v>3101</v>
      </c>
      <c r="VST22" s="384" t="s">
        <v>3102</v>
      </c>
      <c r="VSU22" s="370"/>
      <c r="VSV22" s="384" t="s">
        <v>2417</v>
      </c>
      <c r="VSW22" s="384" t="s">
        <v>3101</v>
      </c>
      <c r="VSX22" s="384" t="s">
        <v>3102</v>
      </c>
      <c r="VSY22" s="370"/>
      <c r="VSZ22" s="384" t="s">
        <v>2417</v>
      </c>
      <c r="VTA22" s="384" t="s">
        <v>3101</v>
      </c>
      <c r="VTB22" s="384" t="s">
        <v>3102</v>
      </c>
      <c r="VTC22" s="370"/>
      <c r="VTD22" s="384" t="s">
        <v>2417</v>
      </c>
      <c r="VTE22" s="384" t="s">
        <v>3101</v>
      </c>
      <c r="VTF22" s="384" t="s">
        <v>3102</v>
      </c>
      <c r="VTG22" s="370"/>
      <c r="VTH22" s="384" t="s">
        <v>2417</v>
      </c>
      <c r="VTI22" s="384" t="s">
        <v>3101</v>
      </c>
      <c r="VTJ22" s="384" t="s">
        <v>3102</v>
      </c>
      <c r="VTK22" s="370"/>
      <c r="VTL22" s="384" t="s">
        <v>2417</v>
      </c>
      <c r="VTM22" s="384" t="s">
        <v>3101</v>
      </c>
      <c r="VTN22" s="384" t="s">
        <v>3102</v>
      </c>
      <c r="VTO22" s="370"/>
      <c r="VTP22" s="384" t="s">
        <v>2417</v>
      </c>
      <c r="VTQ22" s="384" t="s">
        <v>3101</v>
      </c>
      <c r="VTR22" s="384" t="s">
        <v>3102</v>
      </c>
      <c r="VTS22" s="370"/>
      <c r="VTT22" s="384" t="s">
        <v>2417</v>
      </c>
      <c r="VTU22" s="384" t="s">
        <v>3101</v>
      </c>
      <c r="VTV22" s="384" t="s">
        <v>3102</v>
      </c>
      <c r="VTW22" s="370"/>
      <c r="VTX22" s="384" t="s">
        <v>2417</v>
      </c>
      <c r="VTY22" s="384" t="s">
        <v>3101</v>
      </c>
      <c r="VTZ22" s="384" t="s">
        <v>3102</v>
      </c>
      <c r="VUA22" s="370"/>
      <c r="VUB22" s="384" t="s">
        <v>2417</v>
      </c>
      <c r="VUC22" s="384" t="s">
        <v>3101</v>
      </c>
      <c r="VUD22" s="384" t="s">
        <v>3102</v>
      </c>
      <c r="VUE22" s="370"/>
      <c r="VUF22" s="384" t="s">
        <v>2417</v>
      </c>
      <c r="VUG22" s="384" t="s">
        <v>3101</v>
      </c>
      <c r="VUH22" s="384" t="s">
        <v>3102</v>
      </c>
      <c r="VUI22" s="370"/>
      <c r="VUJ22" s="384" t="s">
        <v>2417</v>
      </c>
      <c r="VUK22" s="384" t="s">
        <v>3101</v>
      </c>
      <c r="VUL22" s="384" t="s">
        <v>3102</v>
      </c>
      <c r="VUM22" s="370"/>
      <c r="VUN22" s="384" t="s">
        <v>2417</v>
      </c>
      <c r="VUO22" s="384" t="s">
        <v>3101</v>
      </c>
      <c r="VUP22" s="384" t="s">
        <v>3102</v>
      </c>
      <c r="VUQ22" s="370"/>
      <c r="VUR22" s="384" t="s">
        <v>2417</v>
      </c>
      <c r="VUS22" s="384" t="s">
        <v>3101</v>
      </c>
      <c r="VUT22" s="384" t="s">
        <v>3102</v>
      </c>
      <c r="VUU22" s="370"/>
      <c r="VUV22" s="384" t="s">
        <v>2417</v>
      </c>
      <c r="VUW22" s="384" t="s">
        <v>3101</v>
      </c>
      <c r="VUX22" s="384" t="s">
        <v>3102</v>
      </c>
      <c r="VUY22" s="370"/>
      <c r="VUZ22" s="384" t="s">
        <v>2417</v>
      </c>
      <c r="VVA22" s="384" t="s">
        <v>3101</v>
      </c>
      <c r="VVB22" s="384" t="s">
        <v>3102</v>
      </c>
      <c r="VVC22" s="370"/>
      <c r="VVD22" s="384" t="s">
        <v>2417</v>
      </c>
      <c r="VVE22" s="384" t="s">
        <v>3101</v>
      </c>
      <c r="VVF22" s="384" t="s">
        <v>3102</v>
      </c>
      <c r="VVG22" s="370"/>
      <c r="VVH22" s="384" t="s">
        <v>2417</v>
      </c>
      <c r="VVI22" s="384" t="s">
        <v>3101</v>
      </c>
      <c r="VVJ22" s="384" t="s">
        <v>3102</v>
      </c>
      <c r="VVK22" s="370"/>
      <c r="VVL22" s="384" t="s">
        <v>2417</v>
      </c>
      <c r="VVM22" s="384" t="s">
        <v>3101</v>
      </c>
      <c r="VVN22" s="384" t="s">
        <v>3102</v>
      </c>
      <c r="VVO22" s="370"/>
      <c r="VVP22" s="384" t="s">
        <v>2417</v>
      </c>
      <c r="VVQ22" s="384" t="s">
        <v>3101</v>
      </c>
      <c r="VVR22" s="384" t="s">
        <v>3102</v>
      </c>
      <c r="VVS22" s="370"/>
      <c r="VVT22" s="384" t="s">
        <v>2417</v>
      </c>
      <c r="VVU22" s="384" t="s">
        <v>3101</v>
      </c>
      <c r="VVV22" s="384" t="s">
        <v>3102</v>
      </c>
      <c r="VVW22" s="370"/>
      <c r="VVX22" s="384" t="s">
        <v>2417</v>
      </c>
      <c r="VVY22" s="384" t="s">
        <v>3101</v>
      </c>
      <c r="VVZ22" s="384" t="s">
        <v>3102</v>
      </c>
      <c r="VWA22" s="370"/>
      <c r="VWB22" s="384" t="s">
        <v>2417</v>
      </c>
      <c r="VWC22" s="384" t="s">
        <v>3101</v>
      </c>
      <c r="VWD22" s="384" t="s">
        <v>3102</v>
      </c>
      <c r="VWE22" s="370"/>
      <c r="VWF22" s="384" t="s">
        <v>2417</v>
      </c>
      <c r="VWG22" s="384" t="s">
        <v>3101</v>
      </c>
      <c r="VWH22" s="384" t="s">
        <v>3102</v>
      </c>
      <c r="VWI22" s="370"/>
      <c r="VWJ22" s="384" t="s">
        <v>2417</v>
      </c>
      <c r="VWK22" s="384" t="s">
        <v>3101</v>
      </c>
      <c r="VWL22" s="384" t="s">
        <v>3102</v>
      </c>
      <c r="VWM22" s="370"/>
      <c r="VWN22" s="384" t="s">
        <v>2417</v>
      </c>
      <c r="VWO22" s="384" t="s">
        <v>3101</v>
      </c>
      <c r="VWP22" s="384" t="s">
        <v>3102</v>
      </c>
      <c r="VWQ22" s="370"/>
      <c r="VWR22" s="384" t="s">
        <v>2417</v>
      </c>
      <c r="VWS22" s="384" t="s">
        <v>3101</v>
      </c>
      <c r="VWT22" s="384" t="s">
        <v>3102</v>
      </c>
      <c r="VWU22" s="370"/>
      <c r="VWV22" s="384" t="s">
        <v>2417</v>
      </c>
      <c r="VWW22" s="384" t="s">
        <v>3101</v>
      </c>
      <c r="VWX22" s="384" t="s">
        <v>3102</v>
      </c>
      <c r="VWY22" s="370"/>
      <c r="VWZ22" s="384" t="s">
        <v>2417</v>
      </c>
      <c r="VXA22" s="384" t="s">
        <v>3101</v>
      </c>
      <c r="VXB22" s="384" t="s">
        <v>3102</v>
      </c>
      <c r="VXC22" s="370"/>
      <c r="VXD22" s="384" t="s">
        <v>2417</v>
      </c>
      <c r="VXE22" s="384" t="s">
        <v>3101</v>
      </c>
      <c r="VXF22" s="384" t="s">
        <v>3102</v>
      </c>
      <c r="VXG22" s="370"/>
      <c r="VXH22" s="384" t="s">
        <v>2417</v>
      </c>
      <c r="VXI22" s="384" t="s">
        <v>3101</v>
      </c>
      <c r="VXJ22" s="384" t="s">
        <v>3102</v>
      </c>
      <c r="VXK22" s="370"/>
      <c r="VXL22" s="384" t="s">
        <v>2417</v>
      </c>
      <c r="VXM22" s="384" t="s">
        <v>3101</v>
      </c>
      <c r="VXN22" s="384" t="s">
        <v>3102</v>
      </c>
      <c r="VXO22" s="370"/>
      <c r="VXP22" s="384" t="s">
        <v>2417</v>
      </c>
      <c r="VXQ22" s="384" t="s">
        <v>3101</v>
      </c>
      <c r="VXR22" s="384" t="s">
        <v>3102</v>
      </c>
      <c r="VXS22" s="370"/>
      <c r="VXT22" s="384" t="s">
        <v>2417</v>
      </c>
      <c r="VXU22" s="384" t="s">
        <v>3101</v>
      </c>
      <c r="VXV22" s="384" t="s">
        <v>3102</v>
      </c>
      <c r="VXW22" s="370"/>
      <c r="VXX22" s="384" t="s">
        <v>2417</v>
      </c>
      <c r="VXY22" s="384" t="s">
        <v>3101</v>
      </c>
      <c r="VXZ22" s="384" t="s">
        <v>3102</v>
      </c>
      <c r="VYA22" s="370"/>
      <c r="VYB22" s="384" t="s">
        <v>2417</v>
      </c>
      <c r="VYC22" s="384" t="s">
        <v>3101</v>
      </c>
      <c r="VYD22" s="384" t="s">
        <v>3102</v>
      </c>
      <c r="VYE22" s="370"/>
      <c r="VYF22" s="384" t="s">
        <v>2417</v>
      </c>
      <c r="VYG22" s="384" t="s">
        <v>3101</v>
      </c>
      <c r="VYH22" s="384" t="s">
        <v>3102</v>
      </c>
      <c r="VYI22" s="370"/>
      <c r="VYJ22" s="384" t="s">
        <v>2417</v>
      </c>
      <c r="VYK22" s="384" t="s">
        <v>3101</v>
      </c>
      <c r="VYL22" s="384" t="s">
        <v>3102</v>
      </c>
      <c r="VYM22" s="370"/>
      <c r="VYN22" s="384" t="s">
        <v>2417</v>
      </c>
      <c r="VYO22" s="384" t="s">
        <v>3101</v>
      </c>
      <c r="VYP22" s="384" t="s">
        <v>3102</v>
      </c>
      <c r="VYQ22" s="370"/>
      <c r="VYR22" s="384" t="s">
        <v>2417</v>
      </c>
      <c r="VYS22" s="384" t="s">
        <v>3101</v>
      </c>
      <c r="VYT22" s="384" t="s">
        <v>3102</v>
      </c>
      <c r="VYU22" s="370"/>
      <c r="VYV22" s="384" t="s">
        <v>2417</v>
      </c>
      <c r="VYW22" s="384" t="s">
        <v>3101</v>
      </c>
      <c r="VYX22" s="384" t="s">
        <v>3102</v>
      </c>
      <c r="VYY22" s="370"/>
      <c r="VYZ22" s="384" t="s">
        <v>2417</v>
      </c>
      <c r="VZA22" s="384" t="s">
        <v>3101</v>
      </c>
      <c r="VZB22" s="384" t="s">
        <v>3102</v>
      </c>
      <c r="VZC22" s="370"/>
      <c r="VZD22" s="384" t="s">
        <v>2417</v>
      </c>
      <c r="VZE22" s="384" t="s">
        <v>3101</v>
      </c>
      <c r="VZF22" s="384" t="s">
        <v>3102</v>
      </c>
      <c r="VZG22" s="370"/>
      <c r="VZH22" s="384" t="s">
        <v>2417</v>
      </c>
      <c r="VZI22" s="384" t="s">
        <v>3101</v>
      </c>
      <c r="VZJ22" s="384" t="s">
        <v>3102</v>
      </c>
      <c r="VZK22" s="370"/>
      <c r="VZL22" s="384" t="s">
        <v>2417</v>
      </c>
      <c r="VZM22" s="384" t="s">
        <v>3101</v>
      </c>
      <c r="VZN22" s="384" t="s">
        <v>3102</v>
      </c>
      <c r="VZO22" s="370"/>
      <c r="VZP22" s="384" t="s">
        <v>2417</v>
      </c>
      <c r="VZQ22" s="384" t="s">
        <v>3101</v>
      </c>
      <c r="VZR22" s="384" t="s">
        <v>3102</v>
      </c>
      <c r="VZS22" s="370"/>
      <c r="VZT22" s="384" t="s">
        <v>2417</v>
      </c>
      <c r="VZU22" s="384" t="s">
        <v>3101</v>
      </c>
      <c r="VZV22" s="384" t="s">
        <v>3102</v>
      </c>
      <c r="VZW22" s="370"/>
      <c r="VZX22" s="384" t="s">
        <v>2417</v>
      </c>
      <c r="VZY22" s="384" t="s">
        <v>3101</v>
      </c>
      <c r="VZZ22" s="384" t="s">
        <v>3102</v>
      </c>
      <c r="WAA22" s="370"/>
      <c r="WAB22" s="384" t="s">
        <v>2417</v>
      </c>
      <c r="WAC22" s="384" t="s">
        <v>3101</v>
      </c>
      <c r="WAD22" s="384" t="s">
        <v>3102</v>
      </c>
      <c r="WAE22" s="370"/>
      <c r="WAF22" s="384" t="s">
        <v>2417</v>
      </c>
      <c r="WAG22" s="384" t="s">
        <v>3101</v>
      </c>
      <c r="WAH22" s="384" t="s">
        <v>3102</v>
      </c>
      <c r="WAI22" s="370"/>
      <c r="WAJ22" s="384" t="s">
        <v>2417</v>
      </c>
      <c r="WAK22" s="384" t="s">
        <v>3101</v>
      </c>
      <c r="WAL22" s="384" t="s">
        <v>3102</v>
      </c>
      <c r="WAM22" s="370"/>
      <c r="WAN22" s="384" t="s">
        <v>2417</v>
      </c>
      <c r="WAO22" s="384" t="s">
        <v>3101</v>
      </c>
      <c r="WAP22" s="384" t="s">
        <v>3102</v>
      </c>
      <c r="WAQ22" s="370"/>
      <c r="WAR22" s="384" t="s">
        <v>2417</v>
      </c>
      <c r="WAS22" s="384" t="s">
        <v>3101</v>
      </c>
      <c r="WAT22" s="384" t="s">
        <v>3102</v>
      </c>
      <c r="WAU22" s="370"/>
      <c r="WAV22" s="384" t="s">
        <v>2417</v>
      </c>
      <c r="WAW22" s="384" t="s">
        <v>3101</v>
      </c>
      <c r="WAX22" s="384" t="s">
        <v>3102</v>
      </c>
      <c r="WAY22" s="370"/>
      <c r="WAZ22" s="384" t="s">
        <v>2417</v>
      </c>
      <c r="WBA22" s="384" t="s">
        <v>3101</v>
      </c>
      <c r="WBB22" s="384" t="s">
        <v>3102</v>
      </c>
      <c r="WBC22" s="370"/>
      <c r="WBD22" s="384" t="s">
        <v>2417</v>
      </c>
      <c r="WBE22" s="384" t="s">
        <v>3101</v>
      </c>
      <c r="WBF22" s="384" t="s">
        <v>3102</v>
      </c>
      <c r="WBG22" s="370"/>
      <c r="WBH22" s="384" t="s">
        <v>2417</v>
      </c>
      <c r="WBI22" s="384" t="s">
        <v>3101</v>
      </c>
      <c r="WBJ22" s="384" t="s">
        <v>3102</v>
      </c>
      <c r="WBK22" s="370"/>
      <c r="WBL22" s="384" t="s">
        <v>2417</v>
      </c>
      <c r="WBM22" s="384" t="s">
        <v>3101</v>
      </c>
      <c r="WBN22" s="384" t="s">
        <v>3102</v>
      </c>
      <c r="WBO22" s="370"/>
      <c r="WBP22" s="384" t="s">
        <v>2417</v>
      </c>
      <c r="WBQ22" s="384" t="s">
        <v>3101</v>
      </c>
      <c r="WBR22" s="384" t="s">
        <v>3102</v>
      </c>
      <c r="WBS22" s="370"/>
      <c r="WBT22" s="384" t="s">
        <v>2417</v>
      </c>
      <c r="WBU22" s="384" t="s">
        <v>3101</v>
      </c>
      <c r="WBV22" s="384" t="s">
        <v>3102</v>
      </c>
      <c r="WBW22" s="370"/>
      <c r="WBX22" s="384" t="s">
        <v>2417</v>
      </c>
      <c r="WBY22" s="384" t="s">
        <v>3101</v>
      </c>
      <c r="WBZ22" s="384" t="s">
        <v>3102</v>
      </c>
      <c r="WCA22" s="370"/>
      <c r="WCB22" s="384" t="s">
        <v>2417</v>
      </c>
      <c r="WCC22" s="384" t="s">
        <v>3101</v>
      </c>
      <c r="WCD22" s="384" t="s">
        <v>3102</v>
      </c>
      <c r="WCE22" s="370"/>
      <c r="WCF22" s="384" t="s">
        <v>2417</v>
      </c>
      <c r="WCG22" s="384" t="s">
        <v>3101</v>
      </c>
      <c r="WCH22" s="384" t="s">
        <v>3102</v>
      </c>
      <c r="WCI22" s="370"/>
      <c r="WCJ22" s="384" t="s">
        <v>2417</v>
      </c>
      <c r="WCK22" s="384" t="s">
        <v>3101</v>
      </c>
      <c r="WCL22" s="384" t="s">
        <v>3102</v>
      </c>
      <c r="WCM22" s="370"/>
      <c r="WCN22" s="384" t="s">
        <v>2417</v>
      </c>
      <c r="WCO22" s="384" t="s">
        <v>3101</v>
      </c>
      <c r="WCP22" s="384" t="s">
        <v>3102</v>
      </c>
      <c r="WCQ22" s="370"/>
      <c r="WCR22" s="384" t="s">
        <v>2417</v>
      </c>
      <c r="WCS22" s="384" t="s">
        <v>3101</v>
      </c>
      <c r="WCT22" s="384" t="s">
        <v>3102</v>
      </c>
      <c r="WCU22" s="370"/>
      <c r="WCV22" s="384" t="s">
        <v>2417</v>
      </c>
      <c r="WCW22" s="384" t="s">
        <v>3101</v>
      </c>
      <c r="WCX22" s="384" t="s">
        <v>3102</v>
      </c>
      <c r="WCY22" s="370"/>
      <c r="WCZ22" s="384" t="s">
        <v>2417</v>
      </c>
      <c r="WDA22" s="384" t="s">
        <v>3101</v>
      </c>
      <c r="WDB22" s="384" t="s">
        <v>3102</v>
      </c>
      <c r="WDC22" s="370"/>
      <c r="WDD22" s="384" t="s">
        <v>2417</v>
      </c>
      <c r="WDE22" s="384" t="s">
        <v>3101</v>
      </c>
      <c r="WDF22" s="384" t="s">
        <v>3102</v>
      </c>
      <c r="WDG22" s="370"/>
      <c r="WDH22" s="384" t="s">
        <v>2417</v>
      </c>
      <c r="WDI22" s="384" t="s">
        <v>3101</v>
      </c>
      <c r="WDJ22" s="384" t="s">
        <v>3102</v>
      </c>
      <c r="WDK22" s="370"/>
      <c r="WDL22" s="384" t="s">
        <v>2417</v>
      </c>
      <c r="WDM22" s="384" t="s">
        <v>3101</v>
      </c>
      <c r="WDN22" s="384" t="s">
        <v>3102</v>
      </c>
      <c r="WDO22" s="370"/>
      <c r="WDP22" s="384" t="s">
        <v>2417</v>
      </c>
      <c r="WDQ22" s="384" t="s">
        <v>3101</v>
      </c>
      <c r="WDR22" s="384" t="s">
        <v>3102</v>
      </c>
      <c r="WDS22" s="370"/>
      <c r="WDT22" s="384" t="s">
        <v>2417</v>
      </c>
      <c r="WDU22" s="384" t="s">
        <v>3101</v>
      </c>
      <c r="WDV22" s="384" t="s">
        <v>3102</v>
      </c>
      <c r="WDW22" s="370"/>
      <c r="WDX22" s="384" t="s">
        <v>2417</v>
      </c>
      <c r="WDY22" s="384" t="s">
        <v>3101</v>
      </c>
      <c r="WDZ22" s="384" t="s">
        <v>3102</v>
      </c>
      <c r="WEA22" s="370"/>
      <c r="WEB22" s="384" t="s">
        <v>2417</v>
      </c>
      <c r="WEC22" s="384" t="s">
        <v>3101</v>
      </c>
      <c r="WED22" s="384" t="s">
        <v>3102</v>
      </c>
      <c r="WEE22" s="370"/>
      <c r="WEF22" s="384" t="s">
        <v>2417</v>
      </c>
      <c r="WEG22" s="384" t="s">
        <v>3101</v>
      </c>
      <c r="WEH22" s="384" t="s">
        <v>3102</v>
      </c>
      <c r="WEI22" s="370"/>
      <c r="WEJ22" s="384" t="s">
        <v>2417</v>
      </c>
      <c r="WEK22" s="384" t="s">
        <v>3101</v>
      </c>
      <c r="WEL22" s="384" t="s">
        <v>3102</v>
      </c>
      <c r="WEM22" s="370"/>
      <c r="WEN22" s="384" t="s">
        <v>2417</v>
      </c>
      <c r="WEO22" s="384" t="s">
        <v>3101</v>
      </c>
      <c r="WEP22" s="384" t="s">
        <v>3102</v>
      </c>
      <c r="WEQ22" s="370"/>
      <c r="WER22" s="384" t="s">
        <v>2417</v>
      </c>
      <c r="WES22" s="384" t="s">
        <v>3101</v>
      </c>
      <c r="WET22" s="384" t="s">
        <v>3102</v>
      </c>
      <c r="WEU22" s="370"/>
      <c r="WEV22" s="384" t="s">
        <v>2417</v>
      </c>
      <c r="WEW22" s="384" t="s">
        <v>3101</v>
      </c>
      <c r="WEX22" s="384" t="s">
        <v>3102</v>
      </c>
      <c r="WEY22" s="370"/>
      <c r="WEZ22" s="384" t="s">
        <v>2417</v>
      </c>
      <c r="WFA22" s="384" t="s">
        <v>3101</v>
      </c>
      <c r="WFB22" s="384" t="s">
        <v>3102</v>
      </c>
      <c r="WFC22" s="370"/>
      <c r="WFD22" s="384" t="s">
        <v>2417</v>
      </c>
      <c r="WFE22" s="384" t="s">
        <v>3101</v>
      </c>
      <c r="WFF22" s="384" t="s">
        <v>3102</v>
      </c>
      <c r="WFG22" s="370"/>
      <c r="WFH22" s="384" t="s">
        <v>2417</v>
      </c>
      <c r="WFI22" s="384" t="s">
        <v>3101</v>
      </c>
      <c r="WFJ22" s="384" t="s">
        <v>3102</v>
      </c>
      <c r="WFK22" s="370"/>
      <c r="WFL22" s="384" t="s">
        <v>2417</v>
      </c>
      <c r="WFM22" s="384" t="s">
        <v>3101</v>
      </c>
      <c r="WFN22" s="384" t="s">
        <v>3102</v>
      </c>
      <c r="WFO22" s="370"/>
      <c r="WFP22" s="384" t="s">
        <v>2417</v>
      </c>
      <c r="WFQ22" s="384" t="s">
        <v>3101</v>
      </c>
      <c r="WFR22" s="384" t="s">
        <v>3102</v>
      </c>
      <c r="WFS22" s="370"/>
      <c r="WFT22" s="384" t="s">
        <v>2417</v>
      </c>
      <c r="WFU22" s="384" t="s">
        <v>3101</v>
      </c>
      <c r="WFV22" s="384" t="s">
        <v>3102</v>
      </c>
      <c r="WFW22" s="370"/>
      <c r="WFX22" s="384" t="s">
        <v>2417</v>
      </c>
      <c r="WFY22" s="384" t="s">
        <v>3101</v>
      </c>
      <c r="WFZ22" s="384" t="s">
        <v>3102</v>
      </c>
      <c r="WGA22" s="370"/>
      <c r="WGB22" s="384" t="s">
        <v>2417</v>
      </c>
      <c r="WGC22" s="384" t="s">
        <v>3101</v>
      </c>
      <c r="WGD22" s="384" t="s">
        <v>3102</v>
      </c>
      <c r="WGE22" s="370"/>
      <c r="WGF22" s="384" t="s">
        <v>2417</v>
      </c>
      <c r="WGG22" s="384" t="s">
        <v>3101</v>
      </c>
      <c r="WGH22" s="384" t="s">
        <v>3102</v>
      </c>
      <c r="WGI22" s="370"/>
      <c r="WGJ22" s="384" t="s">
        <v>2417</v>
      </c>
      <c r="WGK22" s="384" t="s">
        <v>3101</v>
      </c>
      <c r="WGL22" s="384" t="s">
        <v>3102</v>
      </c>
      <c r="WGM22" s="370"/>
      <c r="WGN22" s="384" t="s">
        <v>2417</v>
      </c>
      <c r="WGO22" s="384" t="s">
        <v>3101</v>
      </c>
      <c r="WGP22" s="384" t="s">
        <v>3102</v>
      </c>
      <c r="WGQ22" s="370"/>
      <c r="WGR22" s="384" t="s">
        <v>2417</v>
      </c>
      <c r="WGS22" s="384" t="s">
        <v>3101</v>
      </c>
      <c r="WGT22" s="384" t="s">
        <v>3102</v>
      </c>
      <c r="WGU22" s="370"/>
      <c r="WGV22" s="384" t="s">
        <v>2417</v>
      </c>
      <c r="WGW22" s="384" t="s">
        <v>3101</v>
      </c>
      <c r="WGX22" s="384" t="s">
        <v>3102</v>
      </c>
      <c r="WGY22" s="370"/>
      <c r="WGZ22" s="384" t="s">
        <v>2417</v>
      </c>
      <c r="WHA22" s="384" t="s">
        <v>3101</v>
      </c>
      <c r="WHB22" s="384" t="s">
        <v>3102</v>
      </c>
      <c r="WHC22" s="370"/>
      <c r="WHD22" s="384" t="s">
        <v>2417</v>
      </c>
      <c r="WHE22" s="384" t="s">
        <v>3101</v>
      </c>
      <c r="WHF22" s="384" t="s">
        <v>3102</v>
      </c>
      <c r="WHG22" s="370"/>
      <c r="WHH22" s="384" t="s">
        <v>2417</v>
      </c>
      <c r="WHI22" s="384" t="s">
        <v>3101</v>
      </c>
      <c r="WHJ22" s="384" t="s">
        <v>3102</v>
      </c>
      <c r="WHK22" s="370"/>
      <c r="WHL22" s="384" t="s">
        <v>2417</v>
      </c>
      <c r="WHM22" s="384" t="s">
        <v>3101</v>
      </c>
      <c r="WHN22" s="384" t="s">
        <v>3102</v>
      </c>
      <c r="WHO22" s="370"/>
      <c r="WHP22" s="384" t="s">
        <v>2417</v>
      </c>
      <c r="WHQ22" s="384" t="s">
        <v>3101</v>
      </c>
      <c r="WHR22" s="384" t="s">
        <v>3102</v>
      </c>
      <c r="WHS22" s="370"/>
      <c r="WHT22" s="384" t="s">
        <v>2417</v>
      </c>
      <c r="WHU22" s="384" t="s">
        <v>3101</v>
      </c>
      <c r="WHV22" s="384" t="s">
        <v>3102</v>
      </c>
      <c r="WHW22" s="370"/>
      <c r="WHX22" s="384" t="s">
        <v>2417</v>
      </c>
      <c r="WHY22" s="384" t="s">
        <v>3101</v>
      </c>
      <c r="WHZ22" s="384" t="s">
        <v>3102</v>
      </c>
      <c r="WIA22" s="370"/>
      <c r="WIB22" s="384" t="s">
        <v>2417</v>
      </c>
      <c r="WIC22" s="384" t="s">
        <v>3101</v>
      </c>
      <c r="WID22" s="384" t="s">
        <v>3102</v>
      </c>
      <c r="WIE22" s="370"/>
      <c r="WIF22" s="384" t="s">
        <v>2417</v>
      </c>
      <c r="WIG22" s="384" t="s">
        <v>3101</v>
      </c>
      <c r="WIH22" s="384" t="s">
        <v>3102</v>
      </c>
      <c r="WII22" s="370"/>
      <c r="WIJ22" s="384" t="s">
        <v>2417</v>
      </c>
      <c r="WIK22" s="384" t="s">
        <v>3101</v>
      </c>
      <c r="WIL22" s="384" t="s">
        <v>3102</v>
      </c>
      <c r="WIM22" s="370"/>
      <c r="WIN22" s="384" t="s">
        <v>2417</v>
      </c>
      <c r="WIO22" s="384" t="s">
        <v>3101</v>
      </c>
      <c r="WIP22" s="384" t="s">
        <v>3102</v>
      </c>
      <c r="WIQ22" s="370"/>
      <c r="WIR22" s="384" t="s">
        <v>2417</v>
      </c>
      <c r="WIS22" s="384" t="s">
        <v>3101</v>
      </c>
      <c r="WIT22" s="384" t="s">
        <v>3102</v>
      </c>
      <c r="WIU22" s="370"/>
      <c r="WIV22" s="384" t="s">
        <v>2417</v>
      </c>
      <c r="WIW22" s="384" t="s">
        <v>3101</v>
      </c>
      <c r="WIX22" s="384" t="s">
        <v>3102</v>
      </c>
      <c r="WIY22" s="370"/>
      <c r="WIZ22" s="384" t="s">
        <v>2417</v>
      </c>
      <c r="WJA22" s="384" t="s">
        <v>3101</v>
      </c>
      <c r="WJB22" s="384" t="s">
        <v>3102</v>
      </c>
      <c r="WJC22" s="370"/>
      <c r="WJD22" s="384" t="s">
        <v>2417</v>
      </c>
      <c r="WJE22" s="384" t="s">
        <v>3101</v>
      </c>
      <c r="WJF22" s="384" t="s">
        <v>3102</v>
      </c>
      <c r="WJG22" s="370"/>
      <c r="WJH22" s="384" t="s">
        <v>2417</v>
      </c>
      <c r="WJI22" s="384" t="s">
        <v>3101</v>
      </c>
      <c r="WJJ22" s="384" t="s">
        <v>3102</v>
      </c>
      <c r="WJK22" s="370"/>
      <c r="WJL22" s="384" t="s">
        <v>2417</v>
      </c>
      <c r="WJM22" s="384" t="s">
        <v>3101</v>
      </c>
      <c r="WJN22" s="384" t="s">
        <v>3102</v>
      </c>
      <c r="WJO22" s="370"/>
      <c r="WJP22" s="384" t="s">
        <v>2417</v>
      </c>
      <c r="WJQ22" s="384" t="s">
        <v>3101</v>
      </c>
      <c r="WJR22" s="384" t="s">
        <v>3102</v>
      </c>
      <c r="WJS22" s="370"/>
      <c r="WJT22" s="384" t="s">
        <v>2417</v>
      </c>
      <c r="WJU22" s="384" t="s">
        <v>3101</v>
      </c>
      <c r="WJV22" s="384" t="s">
        <v>3102</v>
      </c>
      <c r="WJW22" s="370"/>
      <c r="WJX22" s="384" t="s">
        <v>2417</v>
      </c>
      <c r="WJY22" s="384" t="s">
        <v>3101</v>
      </c>
      <c r="WJZ22" s="384" t="s">
        <v>3102</v>
      </c>
      <c r="WKA22" s="370"/>
      <c r="WKB22" s="384" t="s">
        <v>2417</v>
      </c>
      <c r="WKC22" s="384" t="s">
        <v>3101</v>
      </c>
      <c r="WKD22" s="384" t="s">
        <v>3102</v>
      </c>
      <c r="WKE22" s="370"/>
      <c r="WKF22" s="384" t="s">
        <v>2417</v>
      </c>
      <c r="WKG22" s="384" t="s">
        <v>3101</v>
      </c>
      <c r="WKH22" s="384" t="s">
        <v>3102</v>
      </c>
      <c r="WKI22" s="370"/>
      <c r="WKJ22" s="384" t="s">
        <v>2417</v>
      </c>
      <c r="WKK22" s="384" t="s">
        <v>3101</v>
      </c>
      <c r="WKL22" s="384" t="s">
        <v>3102</v>
      </c>
      <c r="WKM22" s="370"/>
      <c r="WKN22" s="384" t="s">
        <v>2417</v>
      </c>
      <c r="WKO22" s="384" t="s">
        <v>3101</v>
      </c>
      <c r="WKP22" s="384" t="s">
        <v>3102</v>
      </c>
      <c r="WKQ22" s="370"/>
      <c r="WKR22" s="384" t="s">
        <v>2417</v>
      </c>
      <c r="WKS22" s="384" t="s">
        <v>3101</v>
      </c>
      <c r="WKT22" s="384" t="s">
        <v>3102</v>
      </c>
      <c r="WKU22" s="370"/>
      <c r="WKV22" s="384" t="s">
        <v>2417</v>
      </c>
      <c r="WKW22" s="384" t="s">
        <v>3101</v>
      </c>
      <c r="WKX22" s="384" t="s">
        <v>3102</v>
      </c>
      <c r="WKY22" s="370"/>
      <c r="WKZ22" s="384" t="s">
        <v>2417</v>
      </c>
      <c r="WLA22" s="384" t="s">
        <v>3101</v>
      </c>
      <c r="WLB22" s="384" t="s">
        <v>3102</v>
      </c>
      <c r="WLC22" s="370"/>
      <c r="WLD22" s="384" t="s">
        <v>2417</v>
      </c>
      <c r="WLE22" s="384" t="s">
        <v>3101</v>
      </c>
      <c r="WLF22" s="384" t="s">
        <v>3102</v>
      </c>
      <c r="WLG22" s="370"/>
      <c r="WLH22" s="384" t="s">
        <v>2417</v>
      </c>
      <c r="WLI22" s="384" t="s">
        <v>3101</v>
      </c>
      <c r="WLJ22" s="384" t="s">
        <v>3102</v>
      </c>
      <c r="WLK22" s="370"/>
      <c r="WLL22" s="384" t="s">
        <v>2417</v>
      </c>
      <c r="WLM22" s="384" t="s">
        <v>3101</v>
      </c>
      <c r="WLN22" s="384" t="s">
        <v>3102</v>
      </c>
      <c r="WLO22" s="370"/>
      <c r="WLP22" s="384" t="s">
        <v>2417</v>
      </c>
      <c r="WLQ22" s="384" t="s">
        <v>3101</v>
      </c>
      <c r="WLR22" s="384" t="s">
        <v>3102</v>
      </c>
      <c r="WLS22" s="370"/>
      <c r="WLT22" s="384" t="s">
        <v>2417</v>
      </c>
      <c r="WLU22" s="384" t="s">
        <v>3101</v>
      </c>
      <c r="WLV22" s="384" t="s">
        <v>3102</v>
      </c>
      <c r="WLW22" s="370"/>
      <c r="WLX22" s="384" t="s">
        <v>2417</v>
      </c>
      <c r="WLY22" s="384" t="s">
        <v>3101</v>
      </c>
      <c r="WLZ22" s="384" t="s">
        <v>3102</v>
      </c>
      <c r="WMA22" s="370"/>
      <c r="WMB22" s="384" t="s">
        <v>2417</v>
      </c>
      <c r="WMC22" s="384" t="s">
        <v>3101</v>
      </c>
      <c r="WMD22" s="384" t="s">
        <v>3102</v>
      </c>
      <c r="WME22" s="370"/>
      <c r="WMF22" s="384" t="s">
        <v>2417</v>
      </c>
      <c r="WMG22" s="384" t="s">
        <v>3101</v>
      </c>
      <c r="WMH22" s="384" t="s">
        <v>3102</v>
      </c>
      <c r="WMI22" s="370"/>
      <c r="WMJ22" s="384" t="s">
        <v>2417</v>
      </c>
      <c r="WMK22" s="384" t="s">
        <v>3101</v>
      </c>
      <c r="WML22" s="384" t="s">
        <v>3102</v>
      </c>
      <c r="WMM22" s="370"/>
      <c r="WMN22" s="384" t="s">
        <v>2417</v>
      </c>
      <c r="WMO22" s="384" t="s">
        <v>3101</v>
      </c>
      <c r="WMP22" s="384" t="s">
        <v>3102</v>
      </c>
      <c r="WMQ22" s="370"/>
      <c r="WMR22" s="384" t="s">
        <v>2417</v>
      </c>
      <c r="WMS22" s="384" t="s">
        <v>3101</v>
      </c>
      <c r="WMT22" s="384" t="s">
        <v>3102</v>
      </c>
      <c r="WMU22" s="370"/>
      <c r="WMV22" s="384" t="s">
        <v>2417</v>
      </c>
      <c r="WMW22" s="384" t="s">
        <v>3101</v>
      </c>
      <c r="WMX22" s="384" t="s">
        <v>3102</v>
      </c>
      <c r="WMY22" s="370"/>
      <c r="WMZ22" s="384" t="s">
        <v>2417</v>
      </c>
      <c r="WNA22" s="384" t="s">
        <v>3101</v>
      </c>
      <c r="WNB22" s="384" t="s">
        <v>3102</v>
      </c>
      <c r="WNC22" s="370"/>
      <c r="WND22" s="384" t="s">
        <v>2417</v>
      </c>
      <c r="WNE22" s="384" t="s">
        <v>3101</v>
      </c>
      <c r="WNF22" s="384" t="s">
        <v>3102</v>
      </c>
      <c r="WNG22" s="370"/>
      <c r="WNH22" s="384" t="s">
        <v>2417</v>
      </c>
      <c r="WNI22" s="384" t="s">
        <v>3101</v>
      </c>
      <c r="WNJ22" s="384" t="s">
        <v>3102</v>
      </c>
      <c r="WNK22" s="370"/>
      <c r="WNL22" s="384" t="s">
        <v>2417</v>
      </c>
      <c r="WNM22" s="384" t="s">
        <v>3101</v>
      </c>
      <c r="WNN22" s="384" t="s">
        <v>3102</v>
      </c>
      <c r="WNO22" s="370"/>
      <c r="WNP22" s="384" t="s">
        <v>2417</v>
      </c>
      <c r="WNQ22" s="384" t="s">
        <v>3101</v>
      </c>
      <c r="WNR22" s="384" t="s">
        <v>3102</v>
      </c>
      <c r="WNS22" s="370"/>
      <c r="WNT22" s="384" t="s">
        <v>2417</v>
      </c>
      <c r="WNU22" s="384" t="s">
        <v>3101</v>
      </c>
      <c r="WNV22" s="384" t="s">
        <v>3102</v>
      </c>
      <c r="WNW22" s="370"/>
      <c r="WNX22" s="384" t="s">
        <v>2417</v>
      </c>
      <c r="WNY22" s="384" t="s">
        <v>3101</v>
      </c>
      <c r="WNZ22" s="384" t="s">
        <v>3102</v>
      </c>
      <c r="WOA22" s="370"/>
      <c r="WOB22" s="384" t="s">
        <v>2417</v>
      </c>
      <c r="WOC22" s="384" t="s">
        <v>3101</v>
      </c>
      <c r="WOD22" s="384" t="s">
        <v>3102</v>
      </c>
      <c r="WOE22" s="370"/>
      <c r="WOF22" s="384" t="s">
        <v>2417</v>
      </c>
      <c r="WOG22" s="384" t="s">
        <v>3101</v>
      </c>
      <c r="WOH22" s="384" t="s">
        <v>3102</v>
      </c>
      <c r="WOI22" s="370"/>
      <c r="WOJ22" s="384" t="s">
        <v>2417</v>
      </c>
      <c r="WOK22" s="384" t="s">
        <v>3101</v>
      </c>
      <c r="WOL22" s="384" t="s">
        <v>3102</v>
      </c>
      <c r="WOM22" s="370"/>
      <c r="WON22" s="384" t="s">
        <v>2417</v>
      </c>
      <c r="WOO22" s="384" t="s">
        <v>3101</v>
      </c>
      <c r="WOP22" s="384" t="s">
        <v>3102</v>
      </c>
      <c r="WOQ22" s="370"/>
      <c r="WOR22" s="384" t="s">
        <v>2417</v>
      </c>
      <c r="WOS22" s="384" t="s">
        <v>3101</v>
      </c>
      <c r="WOT22" s="384" t="s">
        <v>3102</v>
      </c>
      <c r="WOU22" s="370"/>
      <c r="WOV22" s="384" t="s">
        <v>2417</v>
      </c>
      <c r="WOW22" s="384" t="s">
        <v>3101</v>
      </c>
      <c r="WOX22" s="384" t="s">
        <v>3102</v>
      </c>
      <c r="WOY22" s="370"/>
      <c r="WOZ22" s="384" t="s">
        <v>2417</v>
      </c>
      <c r="WPA22" s="384" t="s">
        <v>3101</v>
      </c>
      <c r="WPB22" s="384" t="s">
        <v>3102</v>
      </c>
      <c r="WPC22" s="370"/>
      <c r="WPD22" s="384" t="s">
        <v>2417</v>
      </c>
      <c r="WPE22" s="384" t="s">
        <v>3101</v>
      </c>
      <c r="WPF22" s="384" t="s">
        <v>3102</v>
      </c>
      <c r="WPG22" s="370"/>
      <c r="WPH22" s="384" t="s">
        <v>2417</v>
      </c>
      <c r="WPI22" s="384" t="s">
        <v>3101</v>
      </c>
      <c r="WPJ22" s="384" t="s">
        <v>3102</v>
      </c>
      <c r="WPK22" s="370"/>
      <c r="WPL22" s="384" t="s">
        <v>2417</v>
      </c>
      <c r="WPM22" s="384" t="s">
        <v>3101</v>
      </c>
      <c r="WPN22" s="384" t="s">
        <v>3102</v>
      </c>
      <c r="WPO22" s="370"/>
      <c r="WPP22" s="384" t="s">
        <v>2417</v>
      </c>
      <c r="WPQ22" s="384" t="s">
        <v>3101</v>
      </c>
      <c r="WPR22" s="384" t="s">
        <v>3102</v>
      </c>
      <c r="WPS22" s="370"/>
      <c r="WPT22" s="384" t="s">
        <v>2417</v>
      </c>
      <c r="WPU22" s="384" t="s">
        <v>3101</v>
      </c>
      <c r="WPV22" s="384" t="s">
        <v>3102</v>
      </c>
      <c r="WPW22" s="370"/>
      <c r="WPX22" s="384" t="s">
        <v>2417</v>
      </c>
      <c r="WPY22" s="384" t="s">
        <v>3101</v>
      </c>
      <c r="WPZ22" s="384" t="s">
        <v>3102</v>
      </c>
      <c r="WQA22" s="370"/>
      <c r="WQB22" s="384" t="s">
        <v>2417</v>
      </c>
      <c r="WQC22" s="384" t="s">
        <v>3101</v>
      </c>
      <c r="WQD22" s="384" t="s">
        <v>3102</v>
      </c>
      <c r="WQE22" s="370"/>
      <c r="WQF22" s="384" t="s">
        <v>2417</v>
      </c>
      <c r="WQG22" s="384" t="s">
        <v>3101</v>
      </c>
      <c r="WQH22" s="384" t="s">
        <v>3102</v>
      </c>
      <c r="WQI22" s="370"/>
      <c r="WQJ22" s="384" t="s">
        <v>2417</v>
      </c>
      <c r="WQK22" s="384" t="s">
        <v>3101</v>
      </c>
      <c r="WQL22" s="384" t="s">
        <v>3102</v>
      </c>
      <c r="WQM22" s="370"/>
      <c r="WQN22" s="384" t="s">
        <v>2417</v>
      </c>
      <c r="WQO22" s="384" t="s">
        <v>3101</v>
      </c>
      <c r="WQP22" s="384" t="s">
        <v>3102</v>
      </c>
      <c r="WQQ22" s="370"/>
      <c r="WQR22" s="384" t="s">
        <v>2417</v>
      </c>
      <c r="WQS22" s="384" t="s">
        <v>3101</v>
      </c>
      <c r="WQT22" s="384" t="s">
        <v>3102</v>
      </c>
      <c r="WQU22" s="370"/>
      <c r="WQV22" s="384" t="s">
        <v>2417</v>
      </c>
      <c r="WQW22" s="384" t="s">
        <v>3101</v>
      </c>
      <c r="WQX22" s="384" t="s">
        <v>3102</v>
      </c>
      <c r="WQY22" s="370"/>
      <c r="WQZ22" s="384" t="s">
        <v>2417</v>
      </c>
      <c r="WRA22" s="384" t="s">
        <v>3101</v>
      </c>
      <c r="WRB22" s="384" t="s">
        <v>3102</v>
      </c>
      <c r="WRC22" s="370"/>
      <c r="WRD22" s="384" t="s">
        <v>2417</v>
      </c>
      <c r="WRE22" s="384" t="s">
        <v>3101</v>
      </c>
      <c r="WRF22" s="384" t="s">
        <v>3102</v>
      </c>
      <c r="WRG22" s="370"/>
      <c r="WRH22" s="384" t="s">
        <v>2417</v>
      </c>
      <c r="WRI22" s="384" t="s">
        <v>3101</v>
      </c>
      <c r="WRJ22" s="384" t="s">
        <v>3102</v>
      </c>
      <c r="WRK22" s="370"/>
      <c r="WRL22" s="384" t="s">
        <v>2417</v>
      </c>
      <c r="WRM22" s="384" t="s">
        <v>3101</v>
      </c>
      <c r="WRN22" s="384" t="s">
        <v>3102</v>
      </c>
      <c r="WRO22" s="370"/>
      <c r="WRP22" s="384" t="s">
        <v>2417</v>
      </c>
      <c r="WRQ22" s="384" t="s">
        <v>3101</v>
      </c>
      <c r="WRR22" s="384" t="s">
        <v>3102</v>
      </c>
      <c r="WRS22" s="370"/>
      <c r="WRT22" s="384" t="s">
        <v>2417</v>
      </c>
      <c r="WRU22" s="384" t="s">
        <v>3101</v>
      </c>
      <c r="WRV22" s="384" t="s">
        <v>3102</v>
      </c>
      <c r="WRW22" s="370"/>
      <c r="WRX22" s="384" t="s">
        <v>2417</v>
      </c>
      <c r="WRY22" s="384" t="s">
        <v>3101</v>
      </c>
      <c r="WRZ22" s="384" t="s">
        <v>3102</v>
      </c>
      <c r="WSA22" s="370"/>
      <c r="WSB22" s="384" t="s">
        <v>2417</v>
      </c>
      <c r="WSC22" s="384" t="s">
        <v>3101</v>
      </c>
      <c r="WSD22" s="384" t="s">
        <v>3102</v>
      </c>
      <c r="WSE22" s="370"/>
      <c r="WSF22" s="384" t="s">
        <v>2417</v>
      </c>
      <c r="WSG22" s="384" t="s">
        <v>3101</v>
      </c>
      <c r="WSH22" s="384" t="s">
        <v>3102</v>
      </c>
      <c r="WSI22" s="370"/>
      <c r="WSJ22" s="384" t="s">
        <v>2417</v>
      </c>
      <c r="WSK22" s="384" t="s">
        <v>3101</v>
      </c>
      <c r="WSL22" s="384" t="s">
        <v>3102</v>
      </c>
      <c r="WSM22" s="370"/>
      <c r="WSN22" s="384" t="s">
        <v>2417</v>
      </c>
      <c r="WSO22" s="384" t="s">
        <v>3101</v>
      </c>
      <c r="WSP22" s="384" t="s">
        <v>3102</v>
      </c>
      <c r="WSQ22" s="370"/>
      <c r="WSR22" s="384" t="s">
        <v>2417</v>
      </c>
      <c r="WSS22" s="384" t="s">
        <v>3101</v>
      </c>
      <c r="WST22" s="384" t="s">
        <v>3102</v>
      </c>
      <c r="WSU22" s="370"/>
      <c r="WSV22" s="384" t="s">
        <v>2417</v>
      </c>
      <c r="WSW22" s="384" t="s">
        <v>3101</v>
      </c>
      <c r="WSX22" s="384" t="s">
        <v>3102</v>
      </c>
      <c r="WSY22" s="370"/>
      <c r="WSZ22" s="384" t="s">
        <v>2417</v>
      </c>
      <c r="WTA22" s="384" t="s">
        <v>3101</v>
      </c>
      <c r="WTB22" s="384" t="s">
        <v>3102</v>
      </c>
      <c r="WTC22" s="370"/>
      <c r="WTD22" s="384" t="s">
        <v>2417</v>
      </c>
      <c r="WTE22" s="384" t="s">
        <v>3101</v>
      </c>
      <c r="WTF22" s="384" t="s">
        <v>3102</v>
      </c>
      <c r="WTG22" s="370"/>
      <c r="WTH22" s="384" t="s">
        <v>2417</v>
      </c>
      <c r="WTI22" s="384" t="s">
        <v>3101</v>
      </c>
      <c r="WTJ22" s="384" t="s">
        <v>3102</v>
      </c>
      <c r="WTK22" s="370"/>
      <c r="WTL22" s="384" t="s">
        <v>2417</v>
      </c>
      <c r="WTM22" s="384" t="s">
        <v>3101</v>
      </c>
      <c r="WTN22" s="384" t="s">
        <v>3102</v>
      </c>
      <c r="WTO22" s="370"/>
      <c r="WTP22" s="384" t="s">
        <v>2417</v>
      </c>
      <c r="WTQ22" s="384" t="s">
        <v>3101</v>
      </c>
      <c r="WTR22" s="384" t="s">
        <v>3102</v>
      </c>
      <c r="WTS22" s="370"/>
      <c r="WTT22" s="384" t="s">
        <v>2417</v>
      </c>
      <c r="WTU22" s="384" t="s">
        <v>3101</v>
      </c>
      <c r="WTV22" s="384" t="s">
        <v>3102</v>
      </c>
      <c r="WTW22" s="370"/>
      <c r="WTX22" s="384" t="s">
        <v>2417</v>
      </c>
      <c r="WTY22" s="384" t="s">
        <v>3101</v>
      </c>
      <c r="WTZ22" s="384" t="s">
        <v>3102</v>
      </c>
      <c r="WUA22" s="370"/>
      <c r="WUB22" s="384" t="s">
        <v>2417</v>
      </c>
      <c r="WUC22" s="384" t="s">
        <v>3101</v>
      </c>
      <c r="WUD22" s="384" t="s">
        <v>3102</v>
      </c>
      <c r="WUE22" s="370"/>
      <c r="WUF22" s="384" t="s">
        <v>2417</v>
      </c>
      <c r="WUG22" s="384" t="s">
        <v>3101</v>
      </c>
      <c r="WUH22" s="384" t="s">
        <v>3102</v>
      </c>
      <c r="WUI22" s="370"/>
      <c r="WUJ22" s="384" t="s">
        <v>2417</v>
      </c>
      <c r="WUK22" s="384" t="s">
        <v>3101</v>
      </c>
      <c r="WUL22" s="384" t="s">
        <v>3102</v>
      </c>
      <c r="WUM22" s="370"/>
      <c r="WUN22" s="384" t="s">
        <v>2417</v>
      </c>
      <c r="WUO22" s="384" t="s">
        <v>3101</v>
      </c>
      <c r="WUP22" s="384" t="s">
        <v>3102</v>
      </c>
      <c r="WUQ22" s="370"/>
      <c r="WUR22" s="384" t="s">
        <v>2417</v>
      </c>
      <c r="WUS22" s="384" t="s">
        <v>3101</v>
      </c>
      <c r="WUT22" s="384" t="s">
        <v>3102</v>
      </c>
      <c r="WUU22" s="370"/>
      <c r="WUV22" s="384" t="s">
        <v>2417</v>
      </c>
      <c r="WUW22" s="384" t="s">
        <v>3101</v>
      </c>
      <c r="WUX22" s="384" t="s">
        <v>3102</v>
      </c>
      <c r="WUY22" s="370"/>
      <c r="WUZ22" s="384" t="s">
        <v>2417</v>
      </c>
      <c r="WVA22" s="384" t="s">
        <v>3101</v>
      </c>
      <c r="WVB22" s="384" t="s">
        <v>3102</v>
      </c>
      <c r="WVC22" s="370"/>
      <c r="WVD22" s="384" t="s">
        <v>2417</v>
      </c>
      <c r="WVE22" s="384" t="s">
        <v>3101</v>
      </c>
      <c r="WVF22" s="384" t="s">
        <v>3102</v>
      </c>
      <c r="WVG22" s="370"/>
      <c r="WVH22" s="384" t="s">
        <v>2417</v>
      </c>
      <c r="WVI22" s="384" t="s">
        <v>3101</v>
      </c>
      <c r="WVJ22" s="384" t="s">
        <v>3102</v>
      </c>
      <c r="WVK22" s="370"/>
      <c r="WVL22" s="384" t="s">
        <v>2417</v>
      </c>
      <c r="WVM22" s="384" t="s">
        <v>3101</v>
      </c>
      <c r="WVN22" s="384" t="s">
        <v>3102</v>
      </c>
      <c r="WVO22" s="370"/>
      <c r="WVP22" s="384" t="s">
        <v>2417</v>
      </c>
      <c r="WVQ22" s="384" t="s">
        <v>3101</v>
      </c>
      <c r="WVR22" s="384" t="s">
        <v>3102</v>
      </c>
      <c r="WVS22" s="370"/>
      <c r="WVT22" s="384" t="s">
        <v>2417</v>
      </c>
      <c r="WVU22" s="384" t="s">
        <v>3101</v>
      </c>
      <c r="WVV22" s="384" t="s">
        <v>3102</v>
      </c>
      <c r="WVW22" s="370"/>
      <c r="WVX22" s="384" t="s">
        <v>2417</v>
      </c>
      <c r="WVY22" s="384" t="s">
        <v>3101</v>
      </c>
      <c r="WVZ22" s="384" t="s">
        <v>3102</v>
      </c>
      <c r="WWA22" s="370"/>
      <c r="WWB22" s="384" t="s">
        <v>2417</v>
      </c>
      <c r="WWC22" s="384" t="s">
        <v>3101</v>
      </c>
      <c r="WWD22" s="384" t="s">
        <v>3102</v>
      </c>
      <c r="WWE22" s="370"/>
      <c r="WWF22" s="384" t="s">
        <v>2417</v>
      </c>
      <c r="WWG22" s="384" t="s">
        <v>3101</v>
      </c>
      <c r="WWH22" s="384" t="s">
        <v>3102</v>
      </c>
      <c r="WWI22" s="370"/>
      <c r="WWJ22" s="384" t="s">
        <v>2417</v>
      </c>
      <c r="WWK22" s="384" t="s">
        <v>3101</v>
      </c>
      <c r="WWL22" s="384" t="s">
        <v>3102</v>
      </c>
      <c r="WWM22" s="370"/>
      <c r="WWN22" s="384" t="s">
        <v>2417</v>
      </c>
      <c r="WWO22" s="384" t="s">
        <v>3101</v>
      </c>
      <c r="WWP22" s="384" t="s">
        <v>3102</v>
      </c>
      <c r="WWQ22" s="370"/>
      <c r="WWR22" s="384" t="s">
        <v>2417</v>
      </c>
      <c r="WWS22" s="384" t="s">
        <v>3101</v>
      </c>
      <c r="WWT22" s="384" t="s">
        <v>3102</v>
      </c>
      <c r="WWU22" s="370"/>
      <c r="WWV22" s="384" t="s">
        <v>2417</v>
      </c>
      <c r="WWW22" s="384" t="s">
        <v>3101</v>
      </c>
      <c r="WWX22" s="384" t="s">
        <v>3102</v>
      </c>
      <c r="WWY22" s="370"/>
      <c r="WWZ22" s="384" t="s">
        <v>2417</v>
      </c>
      <c r="WXA22" s="384" t="s">
        <v>3101</v>
      </c>
      <c r="WXB22" s="384" t="s">
        <v>3102</v>
      </c>
      <c r="WXC22" s="370"/>
      <c r="WXD22" s="384" t="s">
        <v>2417</v>
      </c>
      <c r="WXE22" s="384" t="s">
        <v>3101</v>
      </c>
      <c r="WXF22" s="384" t="s">
        <v>3102</v>
      </c>
      <c r="WXG22" s="370"/>
      <c r="WXH22" s="384" t="s">
        <v>2417</v>
      </c>
      <c r="WXI22" s="384" t="s">
        <v>3101</v>
      </c>
      <c r="WXJ22" s="384" t="s">
        <v>3102</v>
      </c>
      <c r="WXK22" s="370"/>
      <c r="WXL22" s="384" t="s">
        <v>2417</v>
      </c>
      <c r="WXM22" s="384" t="s">
        <v>3101</v>
      </c>
      <c r="WXN22" s="384" t="s">
        <v>3102</v>
      </c>
      <c r="WXO22" s="370"/>
      <c r="WXP22" s="384" t="s">
        <v>2417</v>
      </c>
      <c r="WXQ22" s="384" t="s">
        <v>3101</v>
      </c>
      <c r="WXR22" s="384" t="s">
        <v>3102</v>
      </c>
      <c r="WXS22" s="370"/>
      <c r="WXT22" s="384" t="s">
        <v>2417</v>
      </c>
      <c r="WXU22" s="384" t="s">
        <v>3101</v>
      </c>
      <c r="WXV22" s="384" t="s">
        <v>3102</v>
      </c>
      <c r="WXW22" s="370"/>
      <c r="WXX22" s="384" t="s">
        <v>2417</v>
      </c>
      <c r="WXY22" s="384" t="s">
        <v>3101</v>
      </c>
      <c r="WXZ22" s="384" t="s">
        <v>3102</v>
      </c>
      <c r="WYA22" s="370"/>
      <c r="WYB22" s="384" t="s">
        <v>2417</v>
      </c>
      <c r="WYC22" s="384" t="s">
        <v>3101</v>
      </c>
      <c r="WYD22" s="384" t="s">
        <v>3102</v>
      </c>
      <c r="WYE22" s="370"/>
      <c r="WYF22" s="384" t="s">
        <v>2417</v>
      </c>
      <c r="WYG22" s="384" t="s">
        <v>3101</v>
      </c>
      <c r="WYH22" s="384" t="s">
        <v>3102</v>
      </c>
      <c r="WYI22" s="370"/>
      <c r="WYJ22" s="384" t="s">
        <v>2417</v>
      </c>
      <c r="WYK22" s="384" t="s">
        <v>3101</v>
      </c>
      <c r="WYL22" s="384" t="s">
        <v>3102</v>
      </c>
      <c r="WYM22" s="370"/>
      <c r="WYN22" s="384" t="s">
        <v>2417</v>
      </c>
      <c r="WYO22" s="384" t="s">
        <v>3101</v>
      </c>
      <c r="WYP22" s="384" t="s">
        <v>3102</v>
      </c>
      <c r="WYQ22" s="370"/>
      <c r="WYR22" s="384" t="s">
        <v>2417</v>
      </c>
      <c r="WYS22" s="384" t="s">
        <v>3101</v>
      </c>
      <c r="WYT22" s="384" t="s">
        <v>3102</v>
      </c>
      <c r="WYU22" s="370"/>
      <c r="WYV22" s="384" t="s">
        <v>2417</v>
      </c>
      <c r="WYW22" s="384" t="s">
        <v>3101</v>
      </c>
      <c r="WYX22" s="384" t="s">
        <v>3102</v>
      </c>
      <c r="WYY22" s="370"/>
      <c r="WYZ22" s="384" t="s">
        <v>2417</v>
      </c>
      <c r="WZA22" s="384" t="s">
        <v>3101</v>
      </c>
      <c r="WZB22" s="384" t="s">
        <v>3102</v>
      </c>
      <c r="WZC22" s="370"/>
      <c r="WZD22" s="384" t="s">
        <v>2417</v>
      </c>
      <c r="WZE22" s="384" t="s">
        <v>3101</v>
      </c>
      <c r="WZF22" s="384" t="s">
        <v>3102</v>
      </c>
      <c r="WZG22" s="370"/>
      <c r="WZH22" s="384" t="s">
        <v>2417</v>
      </c>
      <c r="WZI22" s="384" t="s">
        <v>3101</v>
      </c>
      <c r="WZJ22" s="384" t="s">
        <v>3102</v>
      </c>
      <c r="WZK22" s="370"/>
      <c r="WZL22" s="384" t="s">
        <v>2417</v>
      </c>
      <c r="WZM22" s="384" t="s">
        <v>3101</v>
      </c>
      <c r="WZN22" s="384" t="s">
        <v>3102</v>
      </c>
      <c r="WZO22" s="370"/>
      <c r="WZP22" s="384" t="s">
        <v>2417</v>
      </c>
      <c r="WZQ22" s="384" t="s">
        <v>3101</v>
      </c>
      <c r="WZR22" s="384" t="s">
        <v>3102</v>
      </c>
      <c r="WZS22" s="370"/>
      <c r="WZT22" s="384" t="s">
        <v>2417</v>
      </c>
      <c r="WZU22" s="384" t="s">
        <v>3101</v>
      </c>
      <c r="WZV22" s="384" t="s">
        <v>3102</v>
      </c>
      <c r="WZW22" s="370"/>
      <c r="WZX22" s="384" t="s">
        <v>2417</v>
      </c>
      <c r="WZY22" s="384" t="s">
        <v>3101</v>
      </c>
      <c r="WZZ22" s="384" t="s">
        <v>3102</v>
      </c>
      <c r="XAA22" s="370"/>
      <c r="XAB22" s="384" t="s">
        <v>2417</v>
      </c>
      <c r="XAC22" s="384" t="s">
        <v>3101</v>
      </c>
      <c r="XAD22" s="384" t="s">
        <v>3102</v>
      </c>
      <c r="XAE22" s="370"/>
      <c r="XAF22" s="384" t="s">
        <v>2417</v>
      </c>
      <c r="XAG22" s="384" t="s">
        <v>3101</v>
      </c>
      <c r="XAH22" s="384" t="s">
        <v>3102</v>
      </c>
      <c r="XAI22" s="370"/>
      <c r="XAJ22" s="384" t="s">
        <v>2417</v>
      </c>
      <c r="XAK22" s="384" t="s">
        <v>3101</v>
      </c>
      <c r="XAL22" s="384" t="s">
        <v>3102</v>
      </c>
      <c r="XAM22" s="370"/>
      <c r="XAN22" s="384" t="s">
        <v>2417</v>
      </c>
      <c r="XAO22" s="384" t="s">
        <v>3101</v>
      </c>
      <c r="XAP22" s="384" t="s">
        <v>3102</v>
      </c>
      <c r="XAQ22" s="370"/>
      <c r="XAR22" s="384" t="s">
        <v>2417</v>
      </c>
      <c r="XAS22" s="384" t="s">
        <v>3101</v>
      </c>
      <c r="XAT22" s="384" t="s">
        <v>3102</v>
      </c>
      <c r="XAU22" s="370"/>
      <c r="XAV22" s="384" t="s">
        <v>2417</v>
      </c>
      <c r="XAW22" s="384" t="s">
        <v>3101</v>
      </c>
      <c r="XAX22" s="384" t="s">
        <v>3102</v>
      </c>
      <c r="XAY22" s="370"/>
      <c r="XAZ22" s="384" t="s">
        <v>2417</v>
      </c>
      <c r="XBA22" s="384" t="s">
        <v>3101</v>
      </c>
      <c r="XBB22" s="384" t="s">
        <v>3102</v>
      </c>
      <c r="XBC22" s="370"/>
      <c r="XBD22" s="384" t="s">
        <v>2417</v>
      </c>
      <c r="XBE22" s="384" t="s">
        <v>3101</v>
      </c>
      <c r="XBF22" s="384" t="s">
        <v>3102</v>
      </c>
      <c r="XBG22" s="370"/>
      <c r="XBH22" s="384" t="s">
        <v>2417</v>
      </c>
      <c r="XBI22" s="384" t="s">
        <v>3101</v>
      </c>
      <c r="XBJ22" s="384" t="s">
        <v>3102</v>
      </c>
      <c r="XBK22" s="370"/>
      <c r="XBL22" s="384" t="s">
        <v>2417</v>
      </c>
      <c r="XBM22" s="384" t="s">
        <v>3101</v>
      </c>
      <c r="XBN22" s="384" t="s">
        <v>3102</v>
      </c>
      <c r="XBO22" s="370"/>
      <c r="XBP22" s="384" t="s">
        <v>2417</v>
      </c>
      <c r="XBQ22" s="384" t="s">
        <v>3101</v>
      </c>
      <c r="XBR22" s="384" t="s">
        <v>3102</v>
      </c>
      <c r="XBS22" s="370"/>
      <c r="XBT22" s="384" t="s">
        <v>2417</v>
      </c>
      <c r="XBU22" s="384" t="s">
        <v>3101</v>
      </c>
      <c r="XBV22" s="384" t="s">
        <v>3102</v>
      </c>
      <c r="XBW22" s="370"/>
      <c r="XBX22" s="384" t="s">
        <v>2417</v>
      </c>
      <c r="XBY22" s="384" t="s">
        <v>3101</v>
      </c>
      <c r="XBZ22" s="384" t="s">
        <v>3102</v>
      </c>
      <c r="XCA22" s="370"/>
      <c r="XCB22" s="384" t="s">
        <v>2417</v>
      </c>
      <c r="XCC22" s="384" t="s">
        <v>3101</v>
      </c>
      <c r="XCD22" s="384" t="s">
        <v>3102</v>
      </c>
      <c r="XCE22" s="370"/>
      <c r="XCF22" s="384" t="s">
        <v>2417</v>
      </c>
      <c r="XCG22" s="384" t="s">
        <v>3101</v>
      </c>
      <c r="XCH22" s="384" t="s">
        <v>3102</v>
      </c>
      <c r="XCI22" s="370"/>
      <c r="XCJ22" s="384" t="s">
        <v>2417</v>
      </c>
      <c r="XCK22" s="384" t="s">
        <v>3101</v>
      </c>
      <c r="XCL22" s="384" t="s">
        <v>3102</v>
      </c>
      <c r="XCM22" s="370"/>
      <c r="XCN22" s="384" t="s">
        <v>2417</v>
      </c>
      <c r="XCO22" s="384" t="s">
        <v>3101</v>
      </c>
      <c r="XCP22" s="384" t="s">
        <v>3102</v>
      </c>
      <c r="XCQ22" s="370"/>
      <c r="XCR22" s="384" t="s">
        <v>2417</v>
      </c>
      <c r="XCS22" s="384" t="s">
        <v>3101</v>
      </c>
      <c r="XCT22" s="384" t="s">
        <v>3102</v>
      </c>
      <c r="XCU22" s="370"/>
      <c r="XCV22" s="384" t="s">
        <v>2417</v>
      </c>
      <c r="XCW22" s="384" t="s">
        <v>3101</v>
      </c>
      <c r="XCX22" s="384" t="s">
        <v>3102</v>
      </c>
      <c r="XCY22" s="370"/>
      <c r="XCZ22" s="384" t="s">
        <v>2417</v>
      </c>
      <c r="XDA22" s="384" t="s">
        <v>3101</v>
      </c>
      <c r="XDB22" s="384" t="s">
        <v>3102</v>
      </c>
      <c r="XDC22" s="370"/>
      <c r="XDD22" s="384" t="s">
        <v>2417</v>
      </c>
      <c r="XDE22" s="384" t="s">
        <v>3101</v>
      </c>
      <c r="XDF22" s="384" t="s">
        <v>3102</v>
      </c>
      <c r="XDG22" s="370"/>
      <c r="XDH22" s="384" t="s">
        <v>2417</v>
      </c>
      <c r="XDI22" s="384" t="s">
        <v>3101</v>
      </c>
      <c r="XDJ22" s="384" t="s">
        <v>3102</v>
      </c>
      <c r="XDK22" s="370"/>
      <c r="XDL22" s="384" t="s">
        <v>2417</v>
      </c>
      <c r="XDM22" s="384" t="s">
        <v>3101</v>
      </c>
      <c r="XDN22" s="384" t="s">
        <v>3102</v>
      </c>
      <c r="XDO22" s="370"/>
      <c r="XDP22" s="384" t="s">
        <v>2417</v>
      </c>
      <c r="XDQ22" s="384" t="s">
        <v>3101</v>
      </c>
      <c r="XDR22" s="384" t="s">
        <v>3102</v>
      </c>
      <c r="XDS22" s="370"/>
      <c r="XDT22" s="384" t="s">
        <v>2417</v>
      </c>
      <c r="XDU22" s="384" t="s">
        <v>3101</v>
      </c>
      <c r="XDV22" s="384" t="s">
        <v>3102</v>
      </c>
      <c r="XDW22" s="370"/>
      <c r="XDX22" s="384" t="s">
        <v>2417</v>
      </c>
      <c r="XDY22" s="384" t="s">
        <v>3101</v>
      </c>
      <c r="XDZ22" s="384" t="s">
        <v>3102</v>
      </c>
      <c r="XEA22" s="370"/>
      <c r="XEB22" s="384" t="s">
        <v>2417</v>
      </c>
      <c r="XEC22" s="384" t="s">
        <v>3101</v>
      </c>
      <c r="XED22" s="384" t="s">
        <v>3102</v>
      </c>
      <c r="XEE22" s="370"/>
      <c r="XEF22" s="384" t="s">
        <v>2417</v>
      </c>
      <c r="XEG22" s="384" t="s">
        <v>3101</v>
      </c>
      <c r="XEH22" s="384" t="s">
        <v>3102</v>
      </c>
      <c r="XEI22" s="370"/>
      <c r="XEJ22" s="384" t="s">
        <v>2417</v>
      </c>
      <c r="XEK22" s="384" t="s">
        <v>3101</v>
      </c>
      <c r="XEL22" s="384" t="s">
        <v>3102</v>
      </c>
      <c r="XEM22" s="370"/>
      <c r="XEN22" s="384" t="s">
        <v>2417</v>
      </c>
      <c r="XEO22" s="384" t="s">
        <v>3101</v>
      </c>
      <c r="XEP22" s="384" t="s">
        <v>3102</v>
      </c>
      <c r="XEQ22" s="370"/>
      <c r="XER22" s="384" t="s">
        <v>2417</v>
      </c>
      <c r="XES22" s="384" t="s">
        <v>3101</v>
      </c>
      <c r="XET22" s="384" t="s">
        <v>3102</v>
      </c>
      <c r="XEU22" s="370"/>
      <c r="XEV22" s="384" t="s">
        <v>2417</v>
      </c>
      <c r="XEW22" s="384" t="s">
        <v>3101</v>
      </c>
      <c r="XEX22" s="384" t="s">
        <v>3102</v>
      </c>
      <c r="XEY22" s="370"/>
      <c r="XEZ22" s="384" t="s">
        <v>2417</v>
      </c>
      <c r="XFA22" s="384" t="s">
        <v>3101</v>
      </c>
      <c r="XFB22" s="384" t="s">
        <v>3102</v>
      </c>
      <c r="XFC22" s="370"/>
      <c r="XFD22" s="384" t="s">
        <v>2417</v>
      </c>
    </row>
    <row r="23" spans="1:16384" customFormat="1" ht="14.25" customHeight="1">
      <c r="A23" s="384" t="s">
        <v>3103</v>
      </c>
      <c r="B23" s="384" t="s">
        <v>3104</v>
      </c>
      <c r="C23" s="370"/>
      <c r="D23" s="384" t="s">
        <v>2417</v>
      </c>
      <c r="E23" s="384" t="s">
        <v>3103</v>
      </c>
      <c r="F23" s="384" t="s">
        <v>3104</v>
      </c>
      <c r="G23" s="370"/>
      <c r="H23" s="384" t="s">
        <v>2417</v>
      </c>
      <c r="I23" s="384" t="s">
        <v>3103</v>
      </c>
      <c r="J23" s="384" t="s">
        <v>3104</v>
      </c>
      <c r="K23" s="370"/>
      <c r="L23" s="384" t="s">
        <v>2417</v>
      </c>
      <c r="M23" s="384" t="s">
        <v>3103</v>
      </c>
      <c r="N23" s="384" t="s">
        <v>3104</v>
      </c>
      <c r="O23" s="370"/>
      <c r="P23" s="384" t="s">
        <v>2417</v>
      </c>
      <c r="Q23" s="384" t="s">
        <v>3103</v>
      </c>
      <c r="R23" s="384" t="s">
        <v>3104</v>
      </c>
      <c r="S23" s="370"/>
      <c r="T23" s="384" t="s">
        <v>2417</v>
      </c>
      <c r="U23" s="384" t="s">
        <v>3103</v>
      </c>
      <c r="V23" s="384" t="s">
        <v>3104</v>
      </c>
      <c r="W23" s="370"/>
      <c r="X23" s="384" t="s">
        <v>2417</v>
      </c>
      <c r="Y23" s="384" t="s">
        <v>3103</v>
      </c>
      <c r="Z23" s="384" t="s">
        <v>3104</v>
      </c>
      <c r="AA23" s="370"/>
      <c r="AB23" s="384" t="s">
        <v>2417</v>
      </c>
      <c r="AC23" s="384" t="s">
        <v>3103</v>
      </c>
      <c r="AD23" s="384" t="s">
        <v>3104</v>
      </c>
      <c r="AE23" s="370"/>
      <c r="AF23" s="384" t="s">
        <v>2417</v>
      </c>
      <c r="AG23" s="384" t="s">
        <v>3103</v>
      </c>
      <c r="AH23" s="384" t="s">
        <v>3104</v>
      </c>
      <c r="AI23" s="370"/>
      <c r="AJ23" s="384" t="s">
        <v>2417</v>
      </c>
      <c r="AK23" s="384" t="s">
        <v>3103</v>
      </c>
      <c r="AL23" s="384" t="s">
        <v>3104</v>
      </c>
      <c r="AM23" s="370"/>
      <c r="AN23" s="384" t="s">
        <v>2417</v>
      </c>
      <c r="AO23" s="384" t="s">
        <v>3103</v>
      </c>
      <c r="AP23" s="384" t="s">
        <v>3104</v>
      </c>
      <c r="AQ23" s="370"/>
      <c r="AR23" s="384" t="s">
        <v>2417</v>
      </c>
      <c r="AS23" s="384" t="s">
        <v>3103</v>
      </c>
      <c r="AT23" s="384" t="s">
        <v>3104</v>
      </c>
      <c r="AU23" s="370"/>
      <c r="AV23" s="384" t="s">
        <v>2417</v>
      </c>
      <c r="AW23" s="384" t="s">
        <v>3103</v>
      </c>
      <c r="AX23" s="384" t="s">
        <v>3104</v>
      </c>
      <c r="AY23" s="370"/>
      <c r="AZ23" s="384" t="s">
        <v>2417</v>
      </c>
      <c r="BA23" s="384" t="s">
        <v>3103</v>
      </c>
      <c r="BB23" s="384" t="s">
        <v>3104</v>
      </c>
      <c r="BC23" s="370"/>
      <c r="BD23" s="384" t="s">
        <v>2417</v>
      </c>
      <c r="BE23" s="384" t="s">
        <v>3103</v>
      </c>
      <c r="BF23" s="384" t="s">
        <v>3104</v>
      </c>
      <c r="BG23" s="370"/>
      <c r="BH23" s="384" t="s">
        <v>2417</v>
      </c>
      <c r="BI23" s="384" t="s">
        <v>3103</v>
      </c>
      <c r="BJ23" s="384" t="s">
        <v>3104</v>
      </c>
      <c r="BK23" s="370"/>
      <c r="BL23" s="384" t="s">
        <v>2417</v>
      </c>
      <c r="BM23" s="384" t="s">
        <v>3103</v>
      </c>
      <c r="BN23" s="384" t="s">
        <v>3104</v>
      </c>
      <c r="BO23" s="370"/>
      <c r="BP23" s="384" t="s">
        <v>2417</v>
      </c>
      <c r="BQ23" s="384" t="s">
        <v>3103</v>
      </c>
      <c r="BR23" s="384" t="s">
        <v>3104</v>
      </c>
      <c r="BS23" s="370"/>
      <c r="BT23" s="384" t="s">
        <v>2417</v>
      </c>
      <c r="BU23" s="384" t="s">
        <v>3103</v>
      </c>
      <c r="BV23" s="384" t="s">
        <v>3104</v>
      </c>
      <c r="BW23" s="370"/>
      <c r="BX23" s="384" t="s">
        <v>2417</v>
      </c>
      <c r="BY23" s="384" t="s">
        <v>3103</v>
      </c>
      <c r="BZ23" s="384" t="s">
        <v>3104</v>
      </c>
      <c r="CA23" s="370"/>
      <c r="CB23" s="384" t="s">
        <v>2417</v>
      </c>
      <c r="CC23" s="384" t="s">
        <v>3103</v>
      </c>
      <c r="CD23" s="384" t="s">
        <v>3104</v>
      </c>
      <c r="CE23" s="370"/>
      <c r="CF23" s="384" t="s">
        <v>2417</v>
      </c>
      <c r="CG23" s="384" t="s">
        <v>3103</v>
      </c>
      <c r="CH23" s="384" t="s">
        <v>3104</v>
      </c>
      <c r="CI23" s="370"/>
      <c r="CJ23" s="384" t="s">
        <v>2417</v>
      </c>
      <c r="CK23" s="384" t="s">
        <v>3103</v>
      </c>
      <c r="CL23" s="384" t="s">
        <v>3104</v>
      </c>
      <c r="CM23" s="370"/>
      <c r="CN23" s="384" t="s">
        <v>2417</v>
      </c>
      <c r="CO23" s="384" t="s">
        <v>3103</v>
      </c>
      <c r="CP23" s="384" t="s">
        <v>3104</v>
      </c>
      <c r="CQ23" s="370"/>
      <c r="CR23" s="384" t="s">
        <v>2417</v>
      </c>
      <c r="CS23" s="384" t="s">
        <v>3103</v>
      </c>
      <c r="CT23" s="384" t="s">
        <v>3104</v>
      </c>
      <c r="CU23" s="370"/>
      <c r="CV23" s="384" t="s">
        <v>2417</v>
      </c>
      <c r="CW23" s="384" t="s">
        <v>3103</v>
      </c>
      <c r="CX23" s="384" t="s">
        <v>3104</v>
      </c>
      <c r="CY23" s="370"/>
      <c r="CZ23" s="384" t="s">
        <v>2417</v>
      </c>
      <c r="DA23" s="384" t="s">
        <v>3103</v>
      </c>
      <c r="DB23" s="384" t="s">
        <v>3104</v>
      </c>
      <c r="DC23" s="370"/>
      <c r="DD23" s="384" t="s">
        <v>2417</v>
      </c>
      <c r="DE23" s="384" t="s">
        <v>3103</v>
      </c>
      <c r="DF23" s="384" t="s">
        <v>3104</v>
      </c>
      <c r="DG23" s="370"/>
      <c r="DH23" s="384" t="s">
        <v>2417</v>
      </c>
      <c r="DI23" s="384" t="s">
        <v>3103</v>
      </c>
      <c r="DJ23" s="384" t="s">
        <v>3104</v>
      </c>
      <c r="DK23" s="370"/>
      <c r="DL23" s="384" t="s">
        <v>2417</v>
      </c>
      <c r="DM23" s="384" t="s">
        <v>3103</v>
      </c>
      <c r="DN23" s="384" t="s">
        <v>3104</v>
      </c>
      <c r="DO23" s="370"/>
      <c r="DP23" s="384" t="s">
        <v>2417</v>
      </c>
      <c r="DQ23" s="384" t="s">
        <v>3103</v>
      </c>
      <c r="DR23" s="384" t="s">
        <v>3104</v>
      </c>
      <c r="DS23" s="370"/>
      <c r="DT23" s="384" t="s">
        <v>2417</v>
      </c>
      <c r="DU23" s="384" t="s">
        <v>3103</v>
      </c>
      <c r="DV23" s="384" t="s">
        <v>3104</v>
      </c>
      <c r="DW23" s="370"/>
      <c r="DX23" s="384" t="s">
        <v>2417</v>
      </c>
      <c r="DY23" s="384" t="s">
        <v>3103</v>
      </c>
      <c r="DZ23" s="384" t="s">
        <v>3104</v>
      </c>
      <c r="EA23" s="370"/>
      <c r="EB23" s="384" t="s">
        <v>2417</v>
      </c>
      <c r="EC23" s="384" t="s">
        <v>3103</v>
      </c>
      <c r="ED23" s="384" t="s">
        <v>3104</v>
      </c>
      <c r="EE23" s="370"/>
      <c r="EF23" s="384" t="s">
        <v>2417</v>
      </c>
      <c r="EG23" s="384" t="s">
        <v>3103</v>
      </c>
      <c r="EH23" s="384" t="s">
        <v>3104</v>
      </c>
      <c r="EI23" s="370"/>
      <c r="EJ23" s="384" t="s">
        <v>2417</v>
      </c>
      <c r="EK23" s="384" t="s">
        <v>3103</v>
      </c>
      <c r="EL23" s="384" t="s">
        <v>3104</v>
      </c>
      <c r="EM23" s="370"/>
      <c r="EN23" s="384" t="s">
        <v>2417</v>
      </c>
      <c r="EO23" s="384" t="s">
        <v>3103</v>
      </c>
      <c r="EP23" s="384" t="s">
        <v>3104</v>
      </c>
      <c r="EQ23" s="370"/>
      <c r="ER23" s="384" t="s">
        <v>2417</v>
      </c>
      <c r="ES23" s="384" t="s">
        <v>3103</v>
      </c>
      <c r="ET23" s="384" t="s">
        <v>3104</v>
      </c>
      <c r="EU23" s="370"/>
      <c r="EV23" s="384" t="s">
        <v>2417</v>
      </c>
      <c r="EW23" s="384" t="s">
        <v>3103</v>
      </c>
      <c r="EX23" s="384" t="s">
        <v>3104</v>
      </c>
      <c r="EY23" s="370"/>
      <c r="EZ23" s="384" t="s">
        <v>2417</v>
      </c>
      <c r="FA23" s="384" t="s">
        <v>3103</v>
      </c>
      <c r="FB23" s="384" t="s">
        <v>3104</v>
      </c>
      <c r="FC23" s="370"/>
      <c r="FD23" s="384" t="s">
        <v>2417</v>
      </c>
      <c r="FE23" s="384" t="s">
        <v>3103</v>
      </c>
      <c r="FF23" s="384" t="s">
        <v>3104</v>
      </c>
      <c r="FG23" s="370"/>
      <c r="FH23" s="384" t="s">
        <v>2417</v>
      </c>
      <c r="FI23" s="384" t="s">
        <v>3103</v>
      </c>
      <c r="FJ23" s="384" t="s">
        <v>3104</v>
      </c>
      <c r="FK23" s="370"/>
      <c r="FL23" s="384" t="s">
        <v>2417</v>
      </c>
      <c r="FM23" s="384" t="s">
        <v>3103</v>
      </c>
      <c r="FN23" s="384" t="s">
        <v>3104</v>
      </c>
      <c r="FO23" s="370"/>
      <c r="FP23" s="384" t="s">
        <v>2417</v>
      </c>
      <c r="FQ23" s="384" t="s">
        <v>3103</v>
      </c>
      <c r="FR23" s="384" t="s">
        <v>3104</v>
      </c>
      <c r="FS23" s="370"/>
      <c r="FT23" s="384" t="s">
        <v>2417</v>
      </c>
      <c r="FU23" s="384" t="s">
        <v>3103</v>
      </c>
      <c r="FV23" s="384" t="s">
        <v>3104</v>
      </c>
      <c r="FW23" s="370"/>
      <c r="FX23" s="384" t="s">
        <v>2417</v>
      </c>
      <c r="FY23" s="384" t="s">
        <v>3103</v>
      </c>
      <c r="FZ23" s="384" t="s">
        <v>3104</v>
      </c>
      <c r="GA23" s="370"/>
      <c r="GB23" s="384" t="s">
        <v>2417</v>
      </c>
      <c r="GC23" s="384" t="s">
        <v>3103</v>
      </c>
      <c r="GD23" s="384" t="s">
        <v>3104</v>
      </c>
      <c r="GE23" s="370"/>
      <c r="GF23" s="384" t="s">
        <v>2417</v>
      </c>
      <c r="GG23" s="384" t="s">
        <v>3103</v>
      </c>
      <c r="GH23" s="384" t="s">
        <v>3104</v>
      </c>
      <c r="GI23" s="370"/>
      <c r="GJ23" s="384" t="s">
        <v>2417</v>
      </c>
      <c r="GK23" s="384" t="s">
        <v>3103</v>
      </c>
      <c r="GL23" s="384" t="s">
        <v>3104</v>
      </c>
      <c r="GM23" s="370"/>
      <c r="GN23" s="384" t="s">
        <v>2417</v>
      </c>
      <c r="GO23" s="384" t="s">
        <v>3103</v>
      </c>
      <c r="GP23" s="384" t="s">
        <v>3104</v>
      </c>
      <c r="GQ23" s="370"/>
      <c r="GR23" s="384" t="s">
        <v>2417</v>
      </c>
      <c r="GS23" s="384" t="s">
        <v>3103</v>
      </c>
      <c r="GT23" s="384" t="s">
        <v>3104</v>
      </c>
      <c r="GU23" s="370"/>
      <c r="GV23" s="384" t="s">
        <v>2417</v>
      </c>
      <c r="GW23" s="384" t="s">
        <v>3103</v>
      </c>
      <c r="GX23" s="384" t="s">
        <v>3104</v>
      </c>
      <c r="GY23" s="370"/>
      <c r="GZ23" s="384" t="s">
        <v>2417</v>
      </c>
      <c r="HA23" s="384" t="s">
        <v>3103</v>
      </c>
      <c r="HB23" s="384" t="s">
        <v>3104</v>
      </c>
      <c r="HC23" s="370"/>
      <c r="HD23" s="384" t="s">
        <v>2417</v>
      </c>
      <c r="HE23" s="384" t="s">
        <v>3103</v>
      </c>
      <c r="HF23" s="384" t="s">
        <v>3104</v>
      </c>
      <c r="HG23" s="370"/>
      <c r="HH23" s="384" t="s">
        <v>2417</v>
      </c>
      <c r="HI23" s="384" t="s">
        <v>3103</v>
      </c>
      <c r="HJ23" s="384" t="s">
        <v>3104</v>
      </c>
      <c r="HK23" s="370"/>
      <c r="HL23" s="384" t="s">
        <v>2417</v>
      </c>
      <c r="HM23" s="384" t="s">
        <v>3103</v>
      </c>
      <c r="HN23" s="384" t="s">
        <v>3104</v>
      </c>
      <c r="HO23" s="370"/>
      <c r="HP23" s="384" t="s">
        <v>2417</v>
      </c>
      <c r="HQ23" s="384" t="s">
        <v>3103</v>
      </c>
      <c r="HR23" s="384" t="s">
        <v>3104</v>
      </c>
      <c r="HS23" s="370"/>
      <c r="HT23" s="384" t="s">
        <v>2417</v>
      </c>
      <c r="HU23" s="384" t="s">
        <v>3103</v>
      </c>
      <c r="HV23" s="384" t="s">
        <v>3104</v>
      </c>
      <c r="HW23" s="370"/>
      <c r="HX23" s="384" t="s">
        <v>2417</v>
      </c>
      <c r="HY23" s="384" t="s">
        <v>3103</v>
      </c>
      <c r="HZ23" s="384" t="s">
        <v>3104</v>
      </c>
      <c r="IA23" s="370"/>
      <c r="IB23" s="384" t="s">
        <v>2417</v>
      </c>
      <c r="IC23" s="384" t="s">
        <v>3103</v>
      </c>
      <c r="ID23" s="384" t="s">
        <v>3104</v>
      </c>
      <c r="IE23" s="370"/>
      <c r="IF23" s="384" t="s">
        <v>2417</v>
      </c>
      <c r="IG23" s="384" t="s">
        <v>3103</v>
      </c>
      <c r="IH23" s="384" t="s">
        <v>3104</v>
      </c>
      <c r="II23" s="370"/>
      <c r="IJ23" s="384" t="s">
        <v>2417</v>
      </c>
      <c r="IK23" s="384" t="s">
        <v>3103</v>
      </c>
      <c r="IL23" s="384" t="s">
        <v>3104</v>
      </c>
      <c r="IM23" s="370"/>
      <c r="IN23" s="384" t="s">
        <v>2417</v>
      </c>
      <c r="IO23" s="384" t="s">
        <v>3103</v>
      </c>
      <c r="IP23" s="384" t="s">
        <v>3104</v>
      </c>
      <c r="IQ23" s="370"/>
      <c r="IR23" s="384" t="s">
        <v>2417</v>
      </c>
      <c r="IS23" s="384" t="s">
        <v>3103</v>
      </c>
      <c r="IT23" s="384" t="s">
        <v>3104</v>
      </c>
      <c r="IU23" s="370"/>
      <c r="IV23" s="384" t="s">
        <v>2417</v>
      </c>
      <c r="IW23" s="384" t="s">
        <v>3103</v>
      </c>
      <c r="IX23" s="384" t="s">
        <v>3104</v>
      </c>
      <c r="IY23" s="370"/>
      <c r="IZ23" s="384" t="s">
        <v>2417</v>
      </c>
      <c r="JA23" s="384" t="s">
        <v>3103</v>
      </c>
      <c r="JB23" s="384" t="s">
        <v>3104</v>
      </c>
      <c r="JC23" s="370"/>
      <c r="JD23" s="384" t="s">
        <v>2417</v>
      </c>
      <c r="JE23" s="384" t="s">
        <v>3103</v>
      </c>
      <c r="JF23" s="384" t="s">
        <v>3104</v>
      </c>
      <c r="JG23" s="370"/>
      <c r="JH23" s="384" t="s">
        <v>2417</v>
      </c>
      <c r="JI23" s="384" t="s">
        <v>3103</v>
      </c>
      <c r="JJ23" s="384" t="s">
        <v>3104</v>
      </c>
      <c r="JK23" s="370"/>
      <c r="JL23" s="384" t="s">
        <v>2417</v>
      </c>
      <c r="JM23" s="384" t="s">
        <v>3103</v>
      </c>
      <c r="JN23" s="384" t="s">
        <v>3104</v>
      </c>
      <c r="JO23" s="370"/>
      <c r="JP23" s="384" t="s">
        <v>2417</v>
      </c>
      <c r="JQ23" s="384" t="s">
        <v>3103</v>
      </c>
      <c r="JR23" s="384" t="s">
        <v>3104</v>
      </c>
      <c r="JS23" s="370"/>
      <c r="JT23" s="384" t="s">
        <v>2417</v>
      </c>
      <c r="JU23" s="384" t="s">
        <v>3103</v>
      </c>
      <c r="JV23" s="384" t="s">
        <v>3104</v>
      </c>
      <c r="JW23" s="370"/>
      <c r="JX23" s="384" t="s">
        <v>2417</v>
      </c>
      <c r="JY23" s="384" t="s">
        <v>3103</v>
      </c>
      <c r="JZ23" s="384" t="s">
        <v>3104</v>
      </c>
      <c r="KA23" s="370"/>
      <c r="KB23" s="384" t="s">
        <v>2417</v>
      </c>
      <c r="KC23" s="384" t="s">
        <v>3103</v>
      </c>
      <c r="KD23" s="384" t="s">
        <v>3104</v>
      </c>
      <c r="KE23" s="370"/>
      <c r="KF23" s="384" t="s">
        <v>2417</v>
      </c>
      <c r="KG23" s="384" t="s">
        <v>3103</v>
      </c>
      <c r="KH23" s="384" t="s">
        <v>3104</v>
      </c>
      <c r="KI23" s="370"/>
      <c r="KJ23" s="384" t="s">
        <v>2417</v>
      </c>
      <c r="KK23" s="384" t="s">
        <v>3103</v>
      </c>
      <c r="KL23" s="384" t="s">
        <v>3104</v>
      </c>
      <c r="KM23" s="370"/>
      <c r="KN23" s="384" t="s">
        <v>2417</v>
      </c>
      <c r="KO23" s="384" t="s">
        <v>3103</v>
      </c>
      <c r="KP23" s="384" t="s">
        <v>3104</v>
      </c>
      <c r="KQ23" s="370"/>
      <c r="KR23" s="384" t="s">
        <v>2417</v>
      </c>
      <c r="KS23" s="384" t="s">
        <v>3103</v>
      </c>
      <c r="KT23" s="384" t="s">
        <v>3104</v>
      </c>
      <c r="KU23" s="370"/>
      <c r="KV23" s="384" t="s">
        <v>2417</v>
      </c>
      <c r="KW23" s="384" t="s">
        <v>3103</v>
      </c>
      <c r="KX23" s="384" t="s">
        <v>3104</v>
      </c>
      <c r="KY23" s="370"/>
      <c r="KZ23" s="384" t="s">
        <v>2417</v>
      </c>
      <c r="LA23" s="384" t="s">
        <v>3103</v>
      </c>
      <c r="LB23" s="384" t="s">
        <v>3104</v>
      </c>
      <c r="LC23" s="370"/>
      <c r="LD23" s="384" t="s">
        <v>2417</v>
      </c>
      <c r="LE23" s="384" t="s">
        <v>3103</v>
      </c>
      <c r="LF23" s="384" t="s">
        <v>3104</v>
      </c>
      <c r="LG23" s="370"/>
      <c r="LH23" s="384" t="s">
        <v>2417</v>
      </c>
      <c r="LI23" s="384" t="s">
        <v>3103</v>
      </c>
      <c r="LJ23" s="384" t="s">
        <v>3104</v>
      </c>
      <c r="LK23" s="370"/>
      <c r="LL23" s="384" t="s">
        <v>2417</v>
      </c>
      <c r="LM23" s="384" t="s">
        <v>3103</v>
      </c>
      <c r="LN23" s="384" t="s">
        <v>3104</v>
      </c>
      <c r="LO23" s="370"/>
      <c r="LP23" s="384" t="s">
        <v>2417</v>
      </c>
      <c r="LQ23" s="384" t="s">
        <v>3103</v>
      </c>
      <c r="LR23" s="384" t="s">
        <v>3104</v>
      </c>
      <c r="LS23" s="370"/>
      <c r="LT23" s="384" t="s">
        <v>2417</v>
      </c>
      <c r="LU23" s="384" t="s">
        <v>3103</v>
      </c>
      <c r="LV23" s="384" t="s">
        <v>3104</v>
      </c>
      <c r="LW23" s="370"/>
      <c r="LX23" s="384" t="s">
        <v>2417</v>
      </c>
      <c r="LY23" s="384" t="s">
        <v>3103</v>
      </c>
      <c r="LZ23" s="384" t="s">
        <v>3104</v>
      </c>
      <c r="MA23" s="370"/>
      <c r="MB23" s="384" t="s">
        <v>2417</v>
      </c>
      <c r="MC23" s="384" t="s">
        <v>3103</v>
      </c>
      <c r="MD23" s="384" t="s">
        <v>3104</v>
      </c>
      <c r="ME23" s="370"/>
      <c r="MF23" s="384" t="s">
        <v>2417</v>
      </c>
      <c r="MG23" s="384" t="s">
        <v>3103</v>
      </c>
      <c r="MH23" s="384" t="s">
        <v>3104</v>
      </c>
      <c r="MI23" s="370"/>
      <c r="MJ23" s="384" t="s">
        <v>2417</v>
      </c>
      <c r="MK23" s="384" t="s">
        <v>3103</v>
      </c>
      <c r="ML23" s="384" t="s">
        <v>3104</v>
      </c>
      <c r="MM23" s="370"/>
      <c r="MN23" s="384" t="s">
        <v>2417</v>
      </c>
      <c r="MO23" s="384" t="s">
        <v>3103</v>
      </c>
      <c r="MP23" s="384" t="s">
        <v>3104</v>
      </c>
      <c r="MQ23" s="370"/>
      <c r="MR23" s="384" t="s">
        <v>2417</v>
      </c>
      <c r="MS23" s="384" t="s">
        <v>3103</v>
      </c>
      <c r="MT23" s="384" t="s">
        <v>3104</v>
      </c>
      <c r="MU23" s="370"/>
      <c r="MV23" s="384" t="s">
        <v>2417</v>
      </c>
      <c r="MW23" s="384" t="s">
        <v>3103</v>
      </c>
      <c r="MX23" s="384" t="s">
        <v>3104</v>
      </c>
      <c r="MY23" s="370"/>
      <c r="MZ23" s="384" t="s">
        <v>2417</v>
      </c>
      <c r="NA23" s="384" t="s">
        <v>3103</v>
      </c>
      <c r="NB23" s="384" t="s">
        <v>3104</v>
      </c>
      <c r="NC23" s="370"/>
      <c r="ND23" s="384" t="s">
        <v>2417</v>
      </c>
      <c r="NE23" s="384" t="s">
        <v>3103</v>
      </c>
      <c r="NF23" s="384" t="s">
        <v>3104</v>
      </c>
      <c r="NG23" s="370"/>
      <c r="NH23" s="384" t="s">
        <v>2417</v>
      </c>
      <c r="NI23" s="384" t="s">
        <v>3103</v>
      </c>
      <c r="NJ23" s="384" t="s">
        <v>3104</v>
      </c>
      <c r="NK23" s="370"/>
      <c r="NL23" s="384" t="s">
        <v>2417</v>
      </c>
      <c r="NM23" s="384" t="s">
        <v>3103</v>
      </c>
      <c r="NN23" s="384" t="s">
        <v>3104</v>
      </c>
      <c r="NO23" s="370"/>
      <c r="NP23" s="384" t="s">
        <v>2417</v>
      </c>
      <c r="NQ23" s="384" t="s">
        <v>3103</v>
      </c>
      <c r="NR23" s="384" t="s">
        <v>3104</v>
      </c>
      <c r="NS23" s="370"/>
      <c r="NT23" s="384" t="s">
        <v>2417</v>
      </c>
      <c r="NU23" s="384" t="s">
        <v>3103</v>
      </c>
      <c r="NV23" s="384" t="s">
        <v>3104</v>
      </c>
      <c r="NW23" s="370"/>
      <c r="NX23" s="384" t="s">
        <v>2417</v>
      </c>
      <c r="NY23" s="384" t="s">
        <v>3103</v>
      </c>
      <c r="NZ23" s="384" t="s">
        <v>3104</v>
      </c>
      <c r="OA23" s="370"/>
      <c r="OB23" s="384" t="s">
        <v>2417</v>
      </c>
      <c r="OC23" s="384" t="s">
        <v>3103</v>
      </c>
      <c r="OD23" s="384" t="s">
        <v>3104</v>
      </c>
      <c r="OE23" s="370"/>
      <c r="OF23" s="384" t="s">
        <v>2417</v>
      </c>
      <c r="OG23" s="384" t="s">
        <v>3103</v>
      </c>
      <c r="OH23" s="384" t="s">
        <v>3104</v>
      </c>
      <c r="OI23" s="370"/>
      <c r="OJ23" s="384" t="s">
        <v>2417</v>
      </c>
      <c r="OK23" s="384" t="s">
        <v>3103</v>
      </c>
      <c r="OL23" s="384" t="s">
        <v>3104</v>
      </c>
      <c r="OM23" s="370"/>
      <c r="ON23" s="384" t="s">
        <v>2417</v>
      </c>
      <c r="OO23" s="384" t="s">
        <v>3103</v>
      </c>
      <c r="OP23" s="384" t="s">
        <v>3104</v>
      </c>
      <c r="OQ23" s="370"/>
      <c r="OR23" s="384" t="s">
        <v>2417</v>
      </c>
      <c r="OS23" s="384" t="s">
        <v>3103</v>
      </c>
      <c r="OT23" s="384" t="s">
        <v>3104</v>
      </c>
      <c r="OU23" s="370"/>
      <c r="OV23" s="384" t="s">
        <v>2417</v>
      </c>
      <c r="OW23" s="384" t="s">
        <v>3103</v>
      </c>
      <c r="OX23" s="384" t="s">
        <v>3104</v>
      </c>
      <c r="OY23" s="370"/>
      <c r="OZ23" s="384" t="s">
        <v>2417</v>
      </c>
      <c r="PA23" s="384" t="s">
        <v>3103</v>
      </c>
      <c r="PB23" s="384" t="s">
        <v>3104</v>
      </c>
      <c r="PC23" s="370"/>
      <c r="PD23" s="384" t="s">
        <v>2417</v>
      </c>
      <c r="PE23" s="384" t="s">
        <v>3103</v>
      </c>
      <c r="PF23" s="384" t="s">
        <v>3104</v>
      </c>
      <c r="PG23" s="370"/>
      <c r="PH23" s="384" t="s">
        <v>2417</v>
      </c>
      <c r="PI23" s="384" t="s">
        <v>3103</v>
      </c>
      <c r="PJ23" s="384" t="s">
        <v>3104</v>
      </c>
      <c r="PK23" s="370"/>
      <c r="PL23" s="384" t="s">
        <v>2417</v>
      </c>
      <c r="PM23" s="384" t="s">
        <v>3103</v>
      </c>
      <c r="PN23" s="384" t="s">
        <v>3104</v>
      </c>
      <c r="PO23" s="370"/>
      <c r="PP23" s="384" t="s">
        <v>2417</v>
      </c>
      <c r="PQ23" s="384" t="s">
        <v>3103</v>
      </c>
      <c r="PR23" s="384" t="s">
        <v>3104</v>
      </c>
      <c r="PS23" s="370"/>
      <c r="PT23" s="384" t="s">
        <v>2417</v>
      </c>
      <c r="PU23" s="384" t="s">
        <v>3103</v>
      </c>
      <c r="PV23" s="384" t="s">
        <v>3104</v>
      </c>
      <c r="PW23" s="370"/>
      <c r="PX23" s="384" t="s">
        <v>2417</v>
      </c>
      <c r="PY23" s="384" t="s">
        <v>3103</v>
      </c>
      <c r="PZ23" s="384" t="s">
        <v>3104</v>
      </c>
      <c r="QA23" s="370"/>
      <c r="QB23" s="384" t="s">
        <v>2417</v>
      </c>
      <c r="QC23" s="384" t="s">
        <v>3103</v>
      </c>
      <c r="QD23" s="384" t="s">
        <v>3104</v>
      </c>
      <c r="QE23" s="370"/>
      <c r="QF23" s="384" t="s">
        <v>2417</v>
      </c>
      <c r="QG23" s="384" t="s">
        <v>3103</v>
      </c>
      <c r="QH23" s="384" t="s">
        <v>3104</v>
      </c>
      <c r="QI23" s="370"/>
      <c r="QJ23" s="384" t="s">
        <v>2417</v>
      </c>
      <c r="QK23" s="384" t="s">
        <v>3103</v>
      </c>
      <c r="QL23" s="384" t="s">
        <v>3104</v>
      </c>
      <c r="QM23" s="370"/>
      <c r="QN23" s="384" t="s">
        <v>2417</v>
      </c>
      <c r="QO23" s="384" t="s">
        <v>3103</v>
      </c>
      <c r="QP23" s="384" t="s">
        <v>3104</v>
      </c>
      <c r="QQ23" s="370"/>
      <c r="QR23" s="384" t="s">
        <v>2417</v>
      </c>
      <c r="QS23" s="384" t="s">
        <v>3103</v>
      </c>
      <c r="QT23" s="384" t="s">
        <v>3104</v>
      </c>
      <c r="QU23" s="370"/>
      <c r="QV23" s="384" t="s">
        <v>2417</v>
      </c>
      <c r="QW23" s="384" t="s">
        <v>3103</v>
      </c>
      <c r="QX23" s="384" t="s">
        <v>3104</v>
      </c>
      <c r="QY23" s="370"/>
      <c r="QZ23" s="384" t="s">
        <v>2417</v>
      </c>
      <c r="RA23" s="384" t="s">
        <v>3103</v>
      </c>
      <c r="RB23" s="384" t="s">
        <v>3104</v>
      </c>
      <c r="RC23" s="370"/>
      <c r="RD23" s="384" t="s">
        <v>2417</v>
      </c>
      <c r="RE23" s="384" t="s">
        <v>3103</v>
      </c>
      <c r="RF23" s="384" t="s">
        <v>3104</v>
      </c>
      <c r="RG23" s="370"/>
      <c r="RH23" s="384" t="s">
        <v>2417</v>
      </c>
      <c r="RI23" s="384" t="s">
        <v>3103</v>
      </c>
      <c r="RJ23" s="384" t="s">
        <v>3104</v>
      </c>
      <c r="RK23" s="370"/>
      <c r="RL23" s="384" t="s">
        <v>2417</v>
      </c>
      <c r="RM23" s="384" t="s">
        <v>3103</v>
      </c>
      <c r="RN23" s="384" t="s">
        <v>3104</v>
      </c>
      <c r="RO23" s="370"/>
      <c r="RP23" s="384" t="s">
        <v>2417</v>
      </c>
      <c r="RQ23" s="384" t="s">
        <v>3103</v>
      </c>
      <c r="RR23" s="384" t="s">
        <v>3104</v>
      </c>
      <c r="RS23" s="370"/>
      <c r="RT23" s="384" t="s">
        <v>2417</v>
      </c>
      <c r="RU23" s="384" t="s">
        <v>3103</v>
      </c>
      <c r="RV23" s="384" t="s">
        <v>3104</v>
      </c>
      <c r="RW23" s="370"/>
      <c r="RX23" s="384" t="s">
        <v>2417</v>
      </c>
      <c r="RY23" s="384" t="s">
        <v>3103</v>
      </c>
      <c r="RZ23" s="384" t="s">
        <v>3104</v>
      </c>
      <c r="SA23" s="370"/>
      <c r="SB23" s="384" t="s">
        <v>2417</v>
      </c>
      <c r="SC23" s="384" t="s">
        <v>3103</v>
      </c>
      <c r="SD23" s="384" t="s">
        <v>3104</v>
      </c>
      <c r="SE23" s="370"/>
      <c r="SF23" s="384" t="s">
        <v>2417</v>
      </c>
      <c r="SG23" s="384" t="s">
        <v>3103</v>
      </c>
      <c r="SH23" s="384" t="s">
        <v>3104</v>
      </c>
      <c r="SI23" s="370"/>
      <c r="SJ23" s="384" t="s">
        <v>2417</v>
      </c>
      <c r="SK23" s="384" t="s">
        <v>3103</v>
      </c>
      <c r="SL23" s="384" t="s">
        <v>3104</v>
      </c>
      <c r="SM23" s="370"/>
      <c r="SN23" s="384" t="s">
        <v>2417</v>
      </c>
      <c r="SO23" s="384" t="s">
        <v>3103</v>
      </c>
      <c r="SP23" s="384" t="s">
        <v>3104</v>
      </c>
      <c r="SQ23" s="370"/>
      <c r="SR23" s="384" t="s">
        <v>2417</v>
      </c>
      <c r="SS23" s="384" t="s">
        <v>3103</v>
      </c>
      <c r="ST23" s="384" t="s">
        <v>3104</v>
      </c>
      <c r="SU23" s="370"/>
      <c r="SV23" s="384" t="s">
        <v>2417</v>
      </c>
      <c r="SW23" s="384" t="s">
        <v>3103</v>
      </c>
      <c r="SX23" s="384" t="s">
        <v>3104</v>
      </c>
      <c r="SY23" s="370"/>
      <c r="SZ23" s="384" t="s">
        <v>2417</v>
      </c>
      <c r="TA23" s="384" t="s">
        <v>3103</v>
      </c>
      <c r="TB23" s="384" t="s">
        <v>3104</v>
      </c>
      <c r="TC23" s="370"/>
      <c r="TD23" s="384" t="s">
        <v>2417</v>
      </c>
      <c r="TE23" s="384" t="s">
        <v>3103</v>
      </c>
      <c r="TF23" s="384" t="s">
        <v>3104</v>
      </c>
      <c r="TG23" s="370"/>
      <c r="TH23" s="384" t="s">
        <v>2417</v>
      </c>
      <c r="TI23" s="384" t="s">
        <v>3103</v>
      </c>
      <c r="TJ23" s="384" t="s">
        <v>3104</v>
      </c>
      <c r="TK23" s="370"/>
      <c r="TL23" s="384" t="s">
        <v>2417</v>
      </c>
      <c r="TM23" s="384" t="s">
        <v>3103</v>
      </c>
      <c r="TN23" s="384" t="s">
        <v>3104</v>
      </c>
      <c r="TO23" s="370"/>
      <c r="TP23" s="384" t="s">
        <v>2417</v>
      </c>
      <c r="TQ23" s="384" t="s">
        <v>3103</v>
      </c>
      <c r="TR23" s="384" t="s">
        <v>3104</v>
      </c>
      <c r="TS23" s="370"/>
      <c r="TT23" s="384" t="s">
        <v>2417</v>
      </c>
      <c r="TU23" s="384" t="s">
        <v>3103</v>
      </c>
      <c r="TV23" s="384" t="s">
        <v>3104</v>
      </c>
      <c r="TW23" s="370"/>
      <c r="TX23" s="384" t="s">
        <v>2417</v>
      </c>
      <c r="TY23" s="384" t="s">
        <v>3103</v>
      </c>
      <c r="TZ23" s="384" t="s">
        <v>3104</v>
      </c>
      <c r="UA23" s="370"/>
      <c r="UB23" s="384" t="s">
        <v>2417</v>
      </c>
      <c r="UC23" s="384" t="s">
        <v>3103</v>
      </c>
      <c r="UD23" s="384" t="s">
        <v>3104</v>
      </c>
      <c r="UE23" s="370"/>
      <c r="UF23" s="384" t="s">
        <v>2417</v>
      </c>
      <c r="UG23" s="384" t="s">
        <v>3103</v>
      </c>
      <c r="UH23" s="384" t="s">
        <v>3104</v>
      </c>
      <c r="UI23" s="370"/>
      <c r="UJ23" s="384" t="s">
        <v>2417</v>
      </c>
      <c r="UK23" s="384" t="s">
        <v>3103</v>
      </c>
      <c r="UL23" s="384" t="s">
        <v>3104</v>
      </c>
      <c r="UM23" s="370"/>
      <c r="UN23" s="384" t="s">
        <v>2417</v>
      </c>
      <c r="UO23" s="384" t="s">
        <v>3103</v>
      </c>
      <c r="UP23" s="384" t="s">
        <v>3104</v>
      </c>
      <c r="UQ23" s="370"/>
      <c r="UR23" s="384" t="s">
        <v>2417</v>
      </c>
      <c r="US23" s="384" t="s">
        <v>3103</v>
      </c>
      <c r="UT23" s="384" t="s">
        <v>3104</v>
      </c>
      <c r="UU23" s="370"/>
      <c r="UV23" s="384" t="s">
        <v>2417</v>
      </c>
      <c r="UW23" s="384" t="s">
        <v>3103</v>
      </c>
      <c r="UX23" s="384" t="s">
        <v>3104</v>
      </c>
      <c r="UY23" s="370"/>
      <c r="UZ23" s="384" t="s">
        <v>2417</v>
      </c>
      <c r="VA23" s="384" t="s">
        <v>3103</v>
      </c>
      <c r="VB23" s="384" t="s">
        <v>3104</v>
      </c>
      <c r="VC23" s="370"/>
      <c r="VD23" s="384" t="s">
        <v>2417</v>
      </c>
      <c r="VE23" s="384" t="s">
        <v>3103</v>
      </c>
      <c r="VF23" s="384" t="s">
        <v>3104</v>
      </c>
      <c r="VG23" s="370"/>
      <c r="VH23" s="384" t="s">
        <v>2417</v>
      </c>
      <c r="VI23" s="384" t="s">
        <v>3103</v>
      </c>
      <c r="VJ23" s="384" t="s">
        <v>3104</v>
      </c>
      <c r="VK23" s="370"/>
      <c r="VL23" s="384" t="s">
        <v>2417</v>
      </c>
      <c r="VM23" s="384" t="s">
        <v>3103</v>
      </c>
      <c r="VN23" s="384" t="s">
        <v>3104</v>
      </c>
      <c r="VO23" s="370"/>
      <c r="VP23" s="384" t="s">
        <v>2417</v>
      </c>
      <c r="VQ23" s="384" t="s">
        <v>3103</v>
      </c>
      <c r="VR23" s="384" t="s">
        <v>3104</v>
      </c>
      <c r="VS23" s="370"/>
      <c r="VT23" s="384" t="s">
        <v>2417</v>
      </c>
      <c r="VU23" s="384" t="s">
        <v>3103</v>
      </c>
      <c r="VV23" s="384" t="s">
        <v>3104</v>
      </c>
      <c r="VW23" s="370"/>
      <c r="VX23" s="384" t="s">
        <v>2417</v>
      </c>
      <c r="VY23" s="384" t="s">
        <v>3103</v>
      </c>
      <c r="VZ23" s="384" t="s">
        <v>3104</v>
      </c>
      <c r="WA23" s="370"/>
      <c r="WB23" s="384" t="s">
        <v>2417</v>
      </c>
      <c r="WC23" s="384" t="s">
        <v>3103</v>
      </c>
      <c r="WD23" s="384" t="s">
        <v>3104</v>
      </c>
      <c r="WE23" s="370"/>
      <c r="WF23" s="384" t="s">
        <v>2417</v>
      </c>
      <c r="WG23" s="384" t="s">
        <v>3103</v>
      </c>
      <c r="WH23" s="384" t="s">
        <v>3104</v>
      </c>
      <c r="WI23" s="370"/>
      <c r="WJ23" s="384" t="s">
        <v>2417</v>
      </c>
      <c r="WK23" s="384" t="s">
        <v>3103</v>
      </c>
      <c r="WL23" s="384" t="s">
        <v>3104</v>
      </c>
      <c r="WM23" s="370"/>
      <c r="WN23" s="384" t="s">
        <v>2417</v>
      </c>
      <c r="WO23" s="384" t="s">
        <v>3103</v>
      </c>
      <c r="WP23" s="384" t="s">
        <v>3104</v>
      </c>
      <c r="WQ23" s="370"/>
      <c r="WR23" s="384" t="s">
        <v>2417</v>
      </c>
      <c r="WS23" s="384" t="s">
        <v>3103</v>
      </c>
      <c r="WT23" s="384" t="s">
        <v>3104</v>
      </c>
      <c r="WU23" s="370"/>
      <c r="WV23" s="384" t="s">
        <v>2417</v>
      </c>
      <c r="WW23" s="384" t="s">
        <v>3103</v>
      </c>
      <c r="WX23" s="384" t="s">
        <v>3104</v>
      </c>
      <c r="WY23" s="370"/>
      <c r="WZ23" s="384" t="s">
        <v>2417</v>
      </c>
      <c r="XA23" s="384" t="s">
        <v>3103</v>
      </c>
      <c r="XB23" s="384" t="s">
        <v>3104</v>
      </c>
      <c r="XC23" s="370"/>
      <c r="XD23" s="384" t="s">
        <v>2417</v>
      </c>
      <c r="XE23" s="384" t="s">
        <v>3103</v>
      </c>
      <c r="XF23" s="384" t="s">
        <v>3104</v>
      </c>
      <c r="XG23" s="370"/>
      <c r="XH23" s="384" t="s">
        <v>2417</v>
      </c>
      <c r="XI23" s="384" t="s">
        <v>3103</v>
      </c>
      <c r="XJ23" s="384" t="s">
        <v>3104</v>
      </c>
      <c r="XK23" s="370"/>
      <c r="XL23" s="384" t="s">
        <v>2417</v>
      </c>
      <c r="XM23" s="384" t="s">
        <v>3103</v>
      </c>
      <c r="XN23" s="384" t="s">
        <v>3104</v>
      </c>
      <c r="XO23" s="370"/>
      <c r="XP23" s="384" t="s">
        <v>2417</v>
      </c>
      <c r="XQ23" s="384" t="s">
        <v>3103</v>
      </c>
      <c r="XR23" s="384" t="s">
        <v>3104</v>
      </c>
      <c r="XS23" s="370"/>
      <c r="XT23" s="384" t="s">
        <v>2417</v>
      </c>
      <c r="XU23" s="384" t="s">
        <v>3103</v>
      </c>
      <c r="XV23" s="384" t="s">
        <v>3104</v>
      </c>
      <c r="XW23" s="370"/>
      <c r="XX23" s="384" t="s">
        <v>2417</v>
      </c>
      <c r="XY23" s="384" t="s">
        <v>3103</v>
      </c>
      <c r="XZ23" s="384" t="s">
        <v>3104</v>
      </c>
      <c r="YA23" s="370"/>
      <c r="YB23" s="384" t="s">
        <v>2417</v>
      </c>
      <c r="YC23" s="384" t="s">
        <v>3103</v>
      </c>
      <c r="YD23" s="384" t="s">
        <v>3104</v>
      </c>
      <c r="YE23" s="370"/>
      <c r="YF23" s="384" t="s">
        <v>2417</v>
      </c>
      <c r="YG23" s="384" t="s">
        <v>3103</v>
      </c>
      <c r="YH23" s="384" t="s">
        <v>3104</v>
      </c>
      <c r="YI23" s="370"/>
      <c r="YJ23" s="384" t="s">
        <v>2417</v>
      </c>
      <c r="YK23" s="384" t="s">
        <v>3103</v>
      </c>
      <c r="YL23" s="384" t="s">
        <v>3104</v>
      </c>
      <c r="YM23" s="370"/>
      <c r="YN23" s="384" t="s">
        <v>2417</v>
      </c>
      <c r="YO23" s="384" t="s">
        <v>3103</v>
      </c>
      <c r="YP23" s="384" t="s">
        <v>3104</v>
      </c>
      <c r="YQ23" s="370"/>
      <c r="YR23" s="384" t="s">
        <v>2417</v>
      </c>
      <c r="YS23" s="384" t="s">
        <v>3103</v>
      </c>
      <c r="YT23" s="384" t="s">
        <v>3104</v>
      </c>
      <c r="YU23" s="370"/>
      <c r="YV23" s="384" t="s">
        <v>2417</v>
      </c>
      <c r="YW23" s="384" t="s">
        <v>3103</v>
      </c>
      <c r="YX23" s="384" t="s">
        <v>3104</v>
      </c>
      <c r="YY23" s="370"/>
      <c r="YZ23" s="384" t="s">
        <v>2417</v>
      </c>
      <c r="ZA23" s="384" t="s">
        <v>3103</v>
      </c>
      <c r="ZB23" s="384" t="s">
        <v>3104</v>
      </c>
      <c r="ZC23" s="370"/>
      <c r="ZD23" s="384" t="s">
        <v>2417</v>
      </c>
      <c r="ZE23" s="384" t="s">
        <v>3103</v>
      </c>
      <c r="ZF23" s="384" t="s">
        <v>3104</v>
      </c>
      <c r="ZG23" s="370"/>
      <c r="ZH23" s="384" t="s">
        <v>2417</v>
      </c>
      <c r="ZI23" s="384" t="s">
        <v>3103</v>
      </c>
      <c r="ZJ23" s="384" t="s">
        <v>3104</v>
      </c>
      <c r="ZK23" s="370"/>
      <c r="ZL23" s="384" t="s">
        <v>2417</v>
      </c>
      <c r="ZM23" s="384" t="s">
        <v>3103</v>
      </c>
      <c r="ZN23" s="384" t="s">
        <v>3104</v>
      </c>
      <c r="ZO23" s="370"/>
      <c r="ZP23" s="384" t="s">
        <v>2417</v>
      </c>
      <c r="ZQ23" s="384" t="s">
        <v>3103</v>
      </c>
      <c r="ZR23" s="384" t="s">
        <v>3104</v>
      </c>
      <c r="ZS23" s="370"/>
      <c r="ZT23" s="384" t="s">
        <v>2417</v>
      </c>
      <c r="ZU23" s="384" t="s">
        <v>3103</v>
      </c>
      <c r="ZV23" s="384" t="s">
        <v>3104</v>
      </c>
      <c r="ZW23" s="370"/>
      <c r="ZX23" s="384" t="s">
        <v>2417</v>
      </c>
      <c r="ZY23" s="384" t="s">
        <v>3103</v>
      </c>
      <c r="ZZ23" s="384" t="s">
        <v>3104</v>
      </c>
      <c r="AAA23" s="370"/>
      <c r="AAB23" s="384" t="s">
        <v>2417</v>
      </c>
      <c r="AAC23" s="384" t="s">
        <v>3103</v>
      </c>
      <c r="AAD23" s="384" t="s">
        <v>3104</v>
      </c>
      <c r="AAE23" s="370"/>
      <c r="AAF23" s="384" t="s">
        <v>2417</v>
      </c>
      <c r="AAG23" s="384" t="s">
        <v>3103</v>
      </c>
      <c r="AAH23" s="384" t="s">
        <v>3104</v>
      </c>
      <c r="AAI23" s="370"/>
      <c r="AAJ23" s="384" t="s">
        <v>2417</v>
      </c>
      <c r="AAK23" s="384" t="s">
        <v>3103</v>
      </c>
      <c r="AAL23" s="384" t="s">
        <v>3104</v>
      </c>
      <c r="AAM23" s="370"/>
      <c r="AAN23" s="384" t="s">
        <v>2417</v>
      </c>
      <c r="AAO23" s="384" t="s">
        <v>3103</v>
      </c>
      <c r="AAP23" s="384" t="s">
        <v>3104</v>
      </c>
      <c r="AAQ23" s="370"/>
      <c r="AAR23" s="384" t="s">
        <v>2417</v>
      </c>
      <c r="AAS23" s="384" t="s">
        <v>3103</v>
      </c>
      <c r="AAT23" s="384" t="s">
        <v>3104</v>
      </c>
      <c r="AAU23" s="370"/>
      <c r="AAV23" s="384" t="s">
        <v>2417</v>
      </c>
      <c r="AAW23" s="384" t="s">
        <v>3103</v>
      </c>
      <c r="AAX23" s="384" t="s">
        <v>3104</v>
      </c>
      <c r="AAY23" s="370"/>
      <c r="AAZ23" s="384" t="s">
        <v>2417</v>
      </c>
      <c r="ABA23" s="384" t="s">
        <v>3103</v>
      </c>
      <c r="ABB23" s="384" t="s">
        <v>3104</v>
      </c>
      <c r="ABC23" s="370"/>
      <c r="ABD23" s="384" t="s">
        <v>2417</v>
      </c>
      <c r="ABE23" s="384" t="s">
        <v>3103</v>
      </c>
      <c r="ABF23" s="384" t="s">
        <v>3104</v>
      </c>
      <c r="ABG23" s="370"/>
      <c r="ABH23" s="384" t="s">
        <v>2417</v>
      </c>
      <c r="ABI23" s="384" t="s">
        <v>3103</v>
      </c>
      <c r="ABJ23" s="384" t="s">
        <v>3104</v>
      </c>
      <c r="ABK23" s="370"/>
      <c r="ABL23" s="384" t="s">
        <v>2417</v>
      </c>
      <c r="ABM23" s="384" t="s">
        <v>3103</v>
      </c>
      <c r="ABN23" s="384" t="s">
        <v>3104</v>
      </c>
      <c r="ABO23" s="370"/>
      <c r="ABP23" s="384" t="s">
        <v>2417</v>
      </c>
      <c r="ABQ23" s="384" t="s">
        <v>3103</v>
      </c>
      <c r="ABR23" s="384" t="s">
        <v>3104</v>
      </c>
      <c r="ABS23" s="370"/>
      <c r="ABT23" s="384" t="s">
        <v>2417</v>
      </c>
      <c r="ABU23" s="384" t="s">
        <v>3103</v>
      </c>
      <c r="ABV23" s="384" t="s">
        <v>3104</v>
      </c>
      <c r="ABW23" s="370"/>
      <c r="ABX23" s="384" t="s">
        <v>2417</v>
      </c>
      <c r="ABY23" s="384" t="s">
        <v>3103</v>
      </c>
      <c r="ABZ23" s="384" t="s">
        <v>3104</v>
      </c>
      <c r="ACA23" s="370"/>
      <c r="ACB23" s="384" t="s">
        <v>2417</v>
      </c>
      <c r="ACC23" s="384" t="s">
        <v>3103</v>
      </c>
      <c r="ACD23" s="384" t="s">
        <v>3104</v>
      </c>
      <c r="ACE23" s="370"/>
      <c r="ACF23" s="384" t="s">
        <v>2417</v>
      </c>
      <c r="ACG23" s="384" t="s">
        <v>3103</v>
      </c>
      <c r="ACH23" s="384" t="s">
        <v>3104</v>
      </c>
      <c r="ACI23" s="370"/>
      <c r="ACJ23" s="384" t="s">
        <v>2417</v>
      </c>
      <c r="ACK23" s="384" t="s">
        <v>3103</v>
      </c>
      <c r="ACL23" s="384" t="s">
        <v>3104</v>
      </c>
      <c r="ACM23" s="370"/>
      <c r="ACN23" s="384" t="s">
        <v>2417</v>
      </c>
      <c r="ACO23" s="384" t="s">
        <v>3103</v>
      </c>
      <c r="ACP23" s="384" t="s">
        <v>3104</v>
      </c>
      <c r="ACQ23" s="370"/>
      <c r="ACR23" s="384" t="s">
        <v>2417</v>
      </c>
      <c r="ACS23" s="384" t="s">
        <v>3103</v>
      </c>
      <c r="ACT23" s="384" t="s">
        <v>3104</v>
      </c>
      <c r="ACU23" s="370"/>
      <c r="ACV23" s="384" t="s">
        <v>2417</v>
      </c>
      <c r="ACW23" s="384" t="s">
        <v>3103</v>
      </c>
      <c r="ACX23" s="384" t="s">
        <v>3104</v>
      </c>
      <c r="ACY23" s="370"/>
      <c r="ACZ23" s="384" t="s">
        <v>2417</v>
      </c>
      <c r="ADA23" s="384" t="s">
        <v>3103</v>
      </c>
      <c r="ADB23" s="384" t="s">
        <v>3104</v>
      </c>
      <c r="ADC23" s="370"/>
      <c r="ADD23" s="384" t="s">
        <v>2417</v>
      </c>
      <c r="ADE23" s="384" t="s">
        <v>3103</v>
      </c>
      <c r="ADF23" s="384" t="s">
        <v>3104</v>
      </c>
      <c r="ADG23" s="370"/>
      <c r="ADH23" s="384" t="s">
        <v>2417</v>
      </c>
      <c r="ADI23" s="384" t="s">
        <v>3103</v>
      </c>
      <c r="ADJ23" s="384" t="s">
        <v>3104</v>
      </c>
      <c r="ADK23" s="370"/>
      <c r="ADL23" s="384" t="s">
        <v>2417</v>
      </c>
      <c r="ADM23" s="384" t="s">
        <v>3103</v>
      </c>
      <c r="ADN23" s="384" t="s">
        <v>3104</v>
      </c>
      <c r="ADO23" s="370"/>
      <c r="ADP23" s="384" t="s">
        <v>2417</v>
      </c>
      <c r="ADQ23" s="384" t="s">
        <v>3103</v>
      </c>
      <c r="ADR23" s="384" t="s">
        <v>3104</v>
      </c>
      <c r="ADS23" s="370"/>
      <c r="ADT23" s="384" t="s">
        <v>2417</v>
      </c>
      <c r="ADU23" s="384" t="s">
        <v>3103</v>
      </c>
      <c r="ADV23" s="384" t="s">
        <v>3104</v>
      </c>
      <c r="ADW23" s="370"/>
      <c r="ADX23" s="384" t="s">
        <v>2417</v>
      </c>
      <c r="ADY23" s="384" t="s">
        <v>3103</v>
      </c>
      <c r="ADZ23" s="384" t="s">
        <v>3104</v>
      </c>
      <c r="AEA23" s="370"/>
      <c r="AEB23" s="384" t="s">
        <v>2417</v>
      </c>
      <c r="AEC23" s="384" t="s">
        <v>3103</v>
      </c>
      <c r="AED23" s="384" t="s">
        <v>3104</v>
      </c>
      <c r="AEE23" s="370"/>
      <c r="AEF23" s="384" t="s">
        <v>2417</v>
      </c>
      <c r="AEG23" s="384" t="s">
        <v>3103</v>
      </c>
      <c r="AEH23" s="384" t="s">
        <v>3104</v>
      </c>
      <c r="AEI23" s="370"/>
      <c r="AEJ23" s="384" t="s">
        <v>2417</v>
      </c>
      <c r="AEK23" s="384" t="s">
        <v>3103</v>
      </c>
      <c r="AEL23" s="384" t="s">
        <v>3104</v>
      </c>
      <c r="AEM23" s="370"/>
      <c r="AEN23" s="384" t="s">
        <v>2417</v>
      </c>
      <c r="AEO23" s="384" t="s">
        <v>3103</v>
      </c>
      <c r="AEP23" s="384" t="s">
        <v>3104</v>
      </c>
      <c r="AEQ23" s="370"/>
      <c r="AER23" s="384" t="s">
        <v>2417</v>
      </c>
      <c r="AES23" s="384" t="s">
        <v>3103</v>
      </c>
      <c r="AET23" s="384" t="s">
        <v>3104</v>
      </c>
      <c r="AEU23" s="370"/>
      <c r="AEV23" s="384" t="s">
        <v>2417</v>
      </c>
      <c r="AEW23" s="384" t="s">
        <v>3103</v>
      </c>
      <c r="AEX23" s="384" t="s">
        <v>3104</v>
      </c>
      <c r="AEY23" s="370"/>
      <c r="AEZ23" s="384" t="s">
        <v>2417</v>
      </c>
      <c r="AFA23" s="384" t="s">
        <v>3103</v>
      </c>
      <c r="AFB23" s="384" t="s">
        <v>3104</v>
      </c>
      <c r="AFC23" s="370"/>
      <c r="AFD23" s="384" t="s">
        <v>2417</v>
      </c>
      <c r="AFE23" s="384" t="s">
        <v>3103</v>
      </c>
      <c r="AFF23" s="384" t="s">
        <v>3104</v>
      </c>
      <c r="AFG23" s="370"/>
      <c r="AFH23" s="384" t="s">
        <v>2417</v>
      </c>
      <c r="AFI23" s="384" t="s">
        <v>3103</v>
      </c>
      <c r="AFJ23" s="384" t="s">
        <v>3104</v>
      </c>
      <c r="AFK23" s="370"/>
      <c r="AFL23" s="384" t="s">
        <v>2417</v>
      </c>
      <c r="AFM23" s="384" t="s">
        <v>3103</v>
      </c>
      <c r="AFN23" s="384" t="s">
        <v>3104</v>
      </c>
      <c r="AFO23" s="370"/>
      <c r="AFP23" s="384" t="s">
        <v>2417</v>
      </c>
      <c r="AFQ23" s="384" t="s">
        <v>3103</v>
      </c>
      <c r="AFR23" s="384" t="s">
        <v>3104</v>
      </c>
      <c r="AFS23" s="370"/>
      <c r="AFT23" s="384" t="s">
        <v>2417</v>
      </c>
      <c r="AFU23" s="384" t="s">
        <v>3103</v>
      </c>
      <c r="AFV23" s="384" t="s">
        <v>3104</v>
      </c>
      <c r="AFW23" s="370"/>
      <c r="AFX23" s="384" t="s">
        <v>2417</v>
      </c>
      <c r="AFY23" s="384" t="s">
        <v>3103</v>
      </c>
      <c r="AFZ23" s="384" t="s">
        <v>3104</v>
      </c>
      <c r="AGA23" s="370"/>
      <c r="AGB23" s="384" t="s">
        <v>2417</v>
      </c>
      <c r="AGC23" s="384" t="s">
        <v>3103</v>
      </c>
      <c r="AGD23" s="384" t="s">
        <v>3104</v>
      </c>
      <c r="AGE23" s="370"/>
      <c r="AGF23" s="384" t="s">
        <v>2417</v>
      </c>
      <c r="AGG23" s="384" t="s">
        <v>3103</v>
      </c>
      <c r="AGH23" s="384" t="s">
        <v>3104</v>
      </c>
      <c r="AGI23" s="370"/>
      <c r="AGJ23" s="384" t="s">
        <v>2417</v>
      </c>
      <c r="AGK23" s="384" t="s">
        <v>3103</v>
      </c>
      <c r="AGL23" s="384" t="s">
        <v>3104</v>
      </c>
      <c r="AGM23" s="370"/>
      <c r="AGN23" s="384" t="s">
        <v>2417</v>
      </c>
      <c r="AGO23" s="384" t="s">
        <v>3103</v>
      </c>
      <c r="AGP23" s="384" t="s">
        <v>3104</v>
      </c>
      <c r="AGQ23" s="370"/>
      <c r="AGR23" s="384" t="s">
        <v>2417</v>
      </c>
      <c r="AGS23" s="384" t="s">
        <v>3103</v>
      </c>
      <c r="AGT23" s="384" t="s">
        <v>3104</v>
      </c>
      <c r="AGU23" s="370"/>
      <c r="AGV23" s="384" t="s">
        <v>2417</v>
      </c>
      <c r="AGW23" s="384" t="s">
        <v>3103</v>
      </c>
      <c r="AGX23" s="384" t="s">
        <v>3104</v>
      </c>
      <c r="AGY23" s="370"/>
      <c r="AGZ23" s="384" t="s">
        <v>2417</v>
      </c>
      <c r="AHA23" s="384" t="s">
        <v>3103</v>
      </c>
      <c r="AHB23" s="384" t="s">
        <v>3104</v>
      </c>
      <c r="AHC23" s="370"/>
      <c r="AHD23" s="384" t="s">
        <v>2417</v>
      </c>
      <c r="AHE23" s="384" t="s">
        <v>3103</v>
      </c>
      <c r="AHF23" s="384" t="s">
        <v>3104</v>
      </c>
      <c r="AHG23" s="370"/>
      <c r="AHH23" s="384" t="s">
        <v>2417</v>
      </c>
      <c r="AHI23" s="384" t="s">
        <v>3103</v>
      </c>
      <c r="AHJ23" s="384" t="s">
        <v>3104</v>
      </c>
      <c r="AHK23" s="370"/>
      <c r="AHL23" s="384" t="s">
        <v>2417</v>
      </c>
      <c r="AHM23" s="384" t="s">
        <v>3103</v>
      </c>
      <c r="AHN23" s="384" t="s">
        <v>3104</v>
      </c>
      <c r="AHO23" s="370"/>
      <c r="AHP23" s="384" t="s">
        <v>2417</v>
      </c>
      <c r="AHQ23" s="384" t="s">
        <v>3103</v>
      </c>
      <c r="AHR23" s="384" t="s">
        <v>3104</v>
      </c>
      <c r="AHS23" s="370"/>
      <c r="AHT23" s="384" t="s">
        <v>2417</v>
      </c>
      <c r="AHU23" s="384" t="s">
        <v>3103</v>
      </c>
      <c r="AHV23" s="384" t="s">
        <v>3104</v>
      </c>
      <c r="AHW23" s="370"/>
      <c r="AHX23" s="384" t="s">
        <v>2417</v>
      </c>
      <c r="AHY23" s="384" t="s">
        <v>3103</v>
      </c>
      <c r="AHZ23" s="384" t="s">
        <v>3104</v>
      </c>
      <c r="AIA23" s="370"/>
      <c r="AIB23" s="384" t="s">
        <v>2417</v>
      </c>
      <c r="AIC23" s="384" t="s">
        <v>3103</v>
      </c>
      <c r="AID23" s="384" t="s">
        <v>3104</v>
      </c>
      <c r="AIE23" s="370"/>
      <c r="AIF23" s="384" t="s">
        <v>2417</v>
      </c>
      <c r="AIG23" s="384" t="s">
        <v>3103</v>
      </c>
      <c r="AIH23" s="384" t="s">
        <v>3104</v>
      </c>
      <c r="AII23" s="370"/>
      <c r="AIJ23" s="384" t="s">
        <v>2417</v>
      </c>
      <c r="AIK23" s="384" t="s">
        <v>3103</v>
      </c>
      <c r="AIL23" s="384" t="s">
        <v>3104</v>
      </c>
      <c r="AIM23" s="370"/>
      <c r="AIN23" s="384" t="s">
        <v>2417</v>
      </c>
      <c r="AIO23" s="384" t="s">
        <v>3103</v>
      </c>
      <c r="AIP23" s="384" t="s">
        <v>3104</v>
      </c>
      <c r="AIQ23" s="370"/>
      <c r="AIR23" s="384" t="s">
        <v>2417</v>
      </c>
      <c r="AIS23" s="384" t="s">
        <v>3103</v>
      </c>
      <c r="AIT23" s="384" t="s">
        <v>3104</v>
      </c>
      <c r="AIU23" s="370"/>
      <c r="AIV23" s="384" t="s">
        <v>2417</v>
      </c>
      <c r="AIW23" s="384" t="s">
        <v>3103</v>
      </c>
      <c r="AIX23" s="384" t="s">
        <v>3104</v>
      </c>
      <c r="AIY23" s="370"/>
      <c r="AIZ23" s="384" t="s">
        <v>2417</v>
      </c>
      <c r="AJA23" s="384" t="s">
        <v>3103</v>
      </c>
      <c r="AJB23" s="384" t="s">
        <v>3104</v>
      </c>
      <c r="AJC23" s="370"/>
      <c r="AJD23" s="384" t="s">
        <v>2417</v>
      </c>
      <c r="AJE23" s="384" t="s">
        <v>3103</v>
      </c>
      <c r="AJF23" s="384" t="s">
        <v>3104</v>
      </c>
      <c r="AJG23" s="370"/>
      <c r="AJH23" s="384" t="s">
        <v>2417</v>
      </c>
      <c r="AJI23" s="384" t="s">
        <v>3103</v>
      </c>
      <c r="AJJ23" s="384" t="s">
        <v>3104</v>
      </c>
      <c r="AJK23" s="370"/>
      <c r="AJL23" s="384" t="s">
        <v>2417</v>
      </c>
      <c r="AJM23" s="384" t="s">
        <v>3103</v>
      </c>
      <c r="AJN23" s="384" t="s">
        <v>3104</v>
      </c>
      <c r="AJO23" s="370"/>
      <c r="AJP23" s="384" t="s">
        <v>2417</v>
      </c>
      <c r="AJQ23" s="384" t="s">
        <v>3103</v>
      </c>
      <c r="AJR23" s="384" t="s">
        <v>3104</v>
      </c>
      <c r="AJS23" s="370"/>
      <c r="AJT23" s="384" t="s">
        <v>2417</v>
      </c>
      <c r="AJU23" s="384" t="s">
        <v>3103</v>
      </c>
      <c r="AJV23" s="384" t="s">
        <v>3104</v>
      </c>
      <c r="AJW23" s="370"/>
      <c r="AJX23" s="384" t="s">
        <v>2417</v>
      </c>
      <c r="AJY23" s="384" t="s">
        <v>3103</v>
      </c>
      <c r="AJZ23" s="384" t="s">
        <v>3104</v>
      </c>
      <c r="AKA23" s="370"/>
      <c r="AKB23" s="384" t="s">
        <v>2417</v>
      </c>
      <c r="AKC23" s="384" t="s">
        <v>3103</v>
      </c>
      <c r="AKD23" s="384" t="s">
        <v>3104</v>
      </c>
      <c r="AKE23" s="370"/>
      <c r="AKF23" s="384" t="s">
        <v>2417</v>
      </c>
      <c r="AKG23" s="384" t="s">
        <v>3103</v>
      </c>
      <c r="AKH23" s="384" t="s">
        <v>3104</v>
      </c>
      <c r="AKI23" s="370"/>
      <c r="AKJ23" s="384" t="s">
        <v>2417</v>
      </c>
      <c r="AKK23" s="384" t="s">
        <v>3103</v>
      </c>
      <c r="AKL23" s="384" t="s">
        <v>3104</v>
      </c>
      <c r="AKM23" s="370"/>
      <c r="AKN23" s="384" t="s">
        <v>2417</v>
      </c>
      <c r="AKO23" s="384" t="s">
        <v>3103</v>
      </c>
      <c r="AKP23" s="384" t="s">
        <v>3104</v>
      </c>
      <c r="AKQ23" s="370"/>
      <c r="AKR23" s="384" t="s">
        <v>2417</v>
      </c>
      <c r="AKS23" s="384" t="s">
        <v>3103</v>
      </c>
      <c r="AKT23" s="384" t="s">
        <v>3104</v>
      </c>
      <c r="AKU23" s="370"/>
      <c r="AKV23" s="384" t="s">
        <v>2417</v>
      </c>
      <c r="AKW23" s="384" t="s">
        <v>3103</v>
      </c>
      <c r="AKX23" s="384" t="s">
        <v>3104</v>
      </c>
      <c r="AKY23" s="370"/>
      <c r="AKZ23" s="384" t="s">
        <v>2417</v>
      </c>
      <c r="ALA23" s="384" t="s">
        <v>3103</v>
      </c>
      <c r="ALB23" s="384" t="s">
        <v>3104</v>
      </c>
      <c r="ALC23" s="370"/>
      <c r="ALD23" s="384" t="s">
        <v>2417</v>
      </c>
      <c r="ALE23" s="384" t="s">
        <v>3103</v>
      </c>
      <c r="ALF23" s="384" t="s">
        <v>3104</v>
      </c>
      <c r="ALG23" s="370"/>
      <c r="ALH23" s="384" t="s">
        <v>2417</v>
      </c>
      <c r="ALI23" s="384" t="s">
        <v>3103</v>
      </c>
      <c r="ALJ23" s="384" t="s">
        <v>3104</v>
      </c>
      <c r="ALK23" s="370"/>
      <c r="ALL23" s="384" t="s">
        <v>2417</v>
      </c>
      <c r="ALM23" s="384" t="s">
        <v>3103</v>
      </c>
      <c r="ALN23" s="384" t="s">
        <v>3104</v>
      </c>
      <c r="ALO23" s="370"/>
      <c r="ALP23" s="384" t="s">
        <v>2417</v>
      </c>
      <c r="ALQ23" s="384" t="s">
        <v>3103</v>
      </c>
      <c r="ALR23" s="384" t="s">
        <v>3104</v>
      </c>
      <c r="ALS23" s="370"/>
      <c r="ALT23" s="384" t="s">
        <v>2417</v>
      </c>
      <c r="ALU23" s="384" t="s">
        <v>3103</v>
      </c>
      <c r="ALV23" s="384" t="s">
        <v>3104</v>
      </c>
      <c r="ALW23" s="370"/>
      <c r="ALX23" s="384" t="s">
        <v>2417</v>
      </c>
      <c r="ALY23" s="384" t="s">
        <v>3103</v>
      </c>
      <c r="ALZ23" s="384" t="s">
        <v>3104</v>
      </c>
      <c r="AMA23" s="370"/>
      <c r="AMB23" s="384" t="s">
        <v>2417</v>
      </c>
      <c r="AMC23" s="384" t="s">
        <v>3103</v>
      </c>
      <c r="AMD23" s="384" t="s">
        <v>3104</v>
      </c>
      <c r="AME23" s="370"/>
      <c r="AMF23" s="384" t="s">
        <v>2417</v>
      </c>
      <c r="AMG23" s="384" t="s">
        <v>3103</v>
      </c>
      <c r="AMH23" s="384" t="s">
        <v>3104</v>
      </c>
      <c r="AMI23" s="370"/>
      <c r="AMJ23" s="384" t="s">
        <v>2417</v>
      </c>
      <c r="AMK23" s="384" t="s">
        <v>3103</v>
      </c>
      <c r="AML23" s="384" t="s">
        <v>3104</v>
      </c>
      <c r="AMM23" s="370"/>
      <c r="AMN23" s="384" t="s">
        <v>2417</v>
      </c>
      <c r="AMO23" s="384" t="s">
        <v>3103</v>
      </c>
      <c r="AMP23" s="384" t="s">
        <v>3104</v>
      </c>
      <c r="AMQ23" s="370"/>
      <c r="AMR23" s="384" t="s">
        <v>2417</v>
      </c>
      <c r="AMS23" s="384" t="s">
        <v>3103</v>
      </c>
      <c r="AMT23" s="384" t="s">
        <v>3104</v>
      </c>
      <c r="AMU23" s="370"/>
      <c r="AMV23" s="384" t="s">
        <v>2417</v>
      </c>
      <c r="AMW23" s="384" t="s">
        <v>3103</v>
      </c>
      <c r="AMX23" s="384" t="s">
        <v>3104</v>
      </c>
      <c r="AMY23" s="370"/>
      <c r="AMZ23" s="384" t="s">
        <v>2417</v>
      </c>
      <c r="ANA23" s="384" t="s">
        <v>3103</v>
      </c>
      <c r="ANB23" s="384" t="s">
        <v>3104</v>
      </c>
      <c r="ANC23" s="370"/>
      <c r="AND23" s="384" t="s">
        <v>2417</v>
      </c>
      <c r="ANE23" s="384" t="s">
        <v>3103</v>
      </c>
      <c r="ANF23" s="384" t="s">
        <v>3104</v>
      </c>
      <c r="ANG23" s="370"/>
      <c r="ANH23" s="384" t="s">
        <v>2417</v>
      </c>
      <c r="ANI23" s="384" t="s">
        <v>3103</v>
      </c>
      <c r="ANJ23" s="384" t="s">
        <v>3104</v>
      </c>
      <c r="ANK23" s="370"/>
      <c r="ANL23" s="384" t="s">
        <v>2417</v>
      </c>
      <c r="ANM23" s="384" t="s">
        <v>3103</v>
      </c>
      <c r="ANN23" s="384" t="s">
        <v>3104</v>
      </c>
      <c r="ANO23" s="370"/>
      <c r="ANP23" s="384" t="s">
        <v>2417</v>
      </c>
      <c r="ANQ23" s="384" t="s">
        <v>3103</v>
      </c>
      <c r="ANR23" s="384" t="s">
        <v>3104</v>
      </c>
      <c r="ANS23" s="370"/>
      <c r="ANT23" s="384" t="s">
        <v>2417</v>
      </c>
      <c r="ANU23" s="384" t="s">
        <v>3103</v>
      </c>
      <c r="ANV23" s="384" t="s">
        <v>3104</v>
      </c>
      <c r="ANW23" s="370"/>
      <c r="ANX23" s="384" t="s">
        <v>2417</v>
      </c>
      <c r="ANY23" s="384" t="s">
        <v>3103</v>
      </c>
      <c r="ANZ23" s="384" t="s">
        <v>3104</v>
      </c>
      <c r="AOA23" s="370"/>
      <c r="AOB23" s="384" t="s">
        <v>2417</v>
      </c>
      <c r="AOC23" s="384" t="s">
        <v>3103</v>
      </c>
      <c r="AOD23" s="384" t="s">
        <v>3104</v>
      </c>
      <c r="AOE23" s="370"/>
      <c r="AOF23" s="384" t="s">
        <v>2417</v>
      </c>
      <c r="AOG23" s="384" t="s">
        <v>3103</v>
      </c>
      <c r="AOH23" s="384" t="s">
        <v>3104</v>
      </c>
      <c r="AOI23" s="370"/>
      <c r="AOJ23" s="384" t="s">
        <v>2417</v>
      </c>
      <c r="AOK23" s="384" t="s">
        <v>3103</v>
      </c>
      <c r="AOL23" s="384" t="s">
        <v>3104</v>
      </c>
      <c r="AOM23" s="370"/>
      <c r="AON23" s="384" t="s">
        <v>2417</v>
      </c>
      <c r="AOO23" s="384" t="s">
        <v>3103</v>
      </c>
      <c r="AOP23" s="384" t="s">
        <v>3104</v>
      </c>
      <c r="AOQ23" s="370"/>
      <c r="AOR23" s="384" t="s">
        <v>2417</v>
      </c>
      <c r="AOS23" s="384" t="s">
        <v>3103</v>
      </c>
      <c r="AOT23" s="384" t="s">
        <v>3104</v>
      </c>
      <c r="AOU23" s="370"/>
      <c r="AOV23" s="384" t="s">
        <v>2417</v>
      </c>
      <c r="AOW23" s="384" t="s">
        <v>3103</v>
      </c>
      <c r="AOX23" s="384" t="s">
        <v>3104</v>
      </c>
      <c r="AOY23" s="370"/>
      <c r="AOZ23" s="384" t="s">
        <v>2417</v>
      </c>
      <c r="APA23" s="384" t="s">
        <v>3103</v>
      </c>
      <c r="APB23" s="384" t="s">
        <v>3104</v>
      </c>
      <c r="APC23" s="370"/>
      <c r="APD23" s="384" t="s">
        <v>2417</v>
      </c>
      <c r="APE23" s="384" t="s">
        <v>3103</v>
      </c>
      <c r="APF23" s="384" t="s">
        <v>3104</v>
      </c>
      <c r="APG23" s="370"/>
      <c r="APH23" s="384" t="s">
        <v>2417</v>
      </c>
      <c r="API23" s="384" t="s">
        <v>3103</v>
      </c>
      <c r="APJ23" s="384" t="s">
        <v>3104</v>
      </c>
      <c r="APK23" s="370"/>
      <c r="APL23" s="384" t="s">
        <v>2417</v>
      </c>
      <c r="APM23" s="384" t="s">
        <v>3103</v>
      </c>
      <c r="APN23" s="384" t="s">
        <v>3104</v>
      </c>
      <c r="APO23" s="370"/>
      <c r="APP23" s="384" t="s">
        <v>2417</v>
      </c>
      <c r="APQ23" s="384" t="s">
        <v>3103</v>
      </c>
      <c r="APR23" s="384" t="s">
        <v>3104</v>
      </c>
      <c r="APS23" s="370"/>
      <c r="APT23" s="384" t="s">
        <v>2417</v>
      </c>
      <c r="APU23" s="384" t="s">
        <v>3103</v>
      </c>
      <c r="APV23" s="384" t="s">
        <v>3104</v>
      </c>
      <c r="APW23" s="370"/>
      <c r="APX23" s="384" t="s">
        <v>2417</v>
      </c>
      <c r="APY23" s="384" t="s">
        <v>3103</v>
      </c>
      <c r="APZ23" s="384" t="s">
        <v>3104</v>
      </c>
      <c r="AQA23" s="370"/>
      <c r="AQB23" s="384" t="s">
        <v>2417</v>
      </c>
      <c r="AQC23" s="384" t="s">
        <v>3103</v>
      </c>
      <c r="AQD23" s="384" t="s">
        <v>3104</v>
      </c>
      <c r="AQE23" s="370"/>
      <c r="AQF23" s="384" t="s">
        <v>2417</v>
      </c>
      <c r="AQG23" s="384" t="s">
        <v>3103</v>
      </c>
      <c r="AQH23" s="384" t="s">
        <v>3104</v>
      </c>
      <c r="AQI23" s="370"/>
      <c r="AQJ23" s="384" t="s">
        <v>2417</v>
      </c>
      <c r="AQK23" s="384" t="s">
        <v>3103</v>
      </c>
      <c r="AQL23" s="384" t="s">
        <v>3104</v>
      </c>
      <c r="AQM23" s="370"/>
      <c r="AQN23" s="384" t="s">
        <v>2417</v>
      </c>
      <c r="AQO23" s="384" t="s">
        <v>3103</v>
      </c>
      <c r="AQP23" s="384" t="s">
        <v>3104</v>
      </c>
      <c r="AQQ23" s="370"/>
      <c r="AQR23" s="384" t="s">
        <v>2417</v>
      </c>
      <c r="AQS23" s="384" t="s">
        <v>3103</v>
      </c>
      <c r="AQT23" s="384" t="s">
        <v>3104</v>
      </c>
      <c r="AQU23" s="370"/>
      <c r="AQV23" s="384" t="s">
        <v>2417</v>
      </c>
      <c r="AQW23" s="384" t="s">
        <v>3103</v>
      </c>
      <c r="AQX23" s="384" t="s">
        <v>3104</v>
      </c>
      <c r="AQY23" s="370"/>
      <c r="AQZ23" s="384" t="s">
        <v>2417</v>
      </c>
      <c r="ARA23" s="384" t="s">
        <v>3103</v>
      </c>
      <c r="ARB23" s="384" t="s">
        <v>3104</v>
      </c>
      <c r="ARC23" s="370"/>
      <c r="ARD23" s="384" t="s">
        <v>2417</v>
      </c>
      <c r="ARE23" s="384" t="s">
        <v>3103</v>
      </c>
      <c r="ARF23" s="384" t="s">
        <v>3104</v>
      </c>
      <c r="ARG23" s="370"/>
      <c r="ARH23" s="384" t="s">
        <v>2417</v>
      </c>
      <c r="ARI23" s="384" t="s">
        <v>3103</v>
      </c>
      <c r="ARJ23" s="384" t="s">
        <v>3104</v>
      </c>
      <c r="ARK23" s="370"/>
      <c r="ARL23" s="384" t="s">
        <v>2417</v>
      </c>
      <c r="ARM23" s="384" t="s">
        <v>3103</v>
      </c>
      <c r="ARN23" s="384" t="s">
        <v>3104</v>
      </c>
      <c r="ARO23" s="370"/>
      <c r="ARP23" s="384" t="s">
        <v>2417</v>
      </c>
      <c r="ARQ23" s="384" t="s">
        <v>3103</v>
      </c>
      <c r="ARR23" s="384" t="s">
        <v>3104</v>
      </c>
      <c r="ARS23" s="370"/>
      <c r="ART23" s="384" t="s">
        <v>2417</v>
      </c>
      <c r="ARU23" s="384" t="s">
        <v>3103</v>
      </c>
      <c r="ARV23" s="384" t="s">
        <v>3104</v>
      </c>
      <c r="ARW23" s="370"/>
      <c r="ARX23" s="384" t="s">
        <v>2417</v>
      </c>
      <c r="ARY23" s="384" t="s">
        <v>3103</v>
      </c>
      <c r="ARZ23" s="384" t="s">
        <v>3104</v>
      </c>
      <c r="ASA23" s="370"/>
      <c r="ASB23" s="384" t="s">
        <v>2417</v>
      </c>
      <c r="ASC23" s="384" t="s">
        <v>3103</v>
      </c>
      <c r="ASD23" s="384" t="s">
        <v>3104</v>
      </c>
      <c r="ASE23" s="370"/>
      <c r="ASF23" s="384" t="s">
        <v>2417</v>
      </c>
      <c r="ASG23" s="384" t="s">
        <v>3103</v>
      </c>
      <c r="ASH23" s="384" t="s">
        <v>3104</v>
      </c>
      <c r="ASI23" s="370"/>
      <c r="ASJ23" s="384" t="s">
        <v>2417</v>
      </c>
      <c r="ASK23" s="384" t="s">
        <v>3103</v>
      </c>
      <c r="ASL23" s="384" t="s">
        <v>3104</v>
      </c>
      <c r="ASM23" s="370"/>
      <c r="ASN23" s="384" t="s">
        <v>2417</v>
      </c>
      <c r="ASO23" s="384" t="s">
        <v>3103</v>
      </c>
      <c r="ASP23" s="384" t="s">
        <v>3104</v>
      </c>
      <c r="ASQ23" s="370"/>
      <c r="ASR23" s="384" t="s">
        <v>2417</v>
      </c>
      <c r="ASS23" s="384" t="s">
        <v>3103</v>
      </c>
      <c r="AST23" s="384" t="s">
        <v>3104</v>
      </c>
      <c r="ASU23" s="370"/>
      <c r="ASV23" s="384" t="s">
        <v>2417</v>
      </c>
      <c r="ASW23" s="384" t="s">
        <v>3103</v>
      </c>
      <c r="ASX23" s="384" t="s">
        <v>3104</v>
      </c>
      <c r="ASY23" s="370"/>
      <c r="ASZ23" s="384" t="s">
        <v>2417</v>
      </c>
      <c r="ATA23" s="384" t="s">
        <v>3103</v>
      </c>
      <c r="ATB23" s="384" t="s">
        <v>3104</v>
      </c>
      <c r="ATC23" s="370"/>
      <c r="ATD23" s="384" t="s">
        <v>2417</v>
      </c>
      <c r="ATE23" s="384" t="s">
        <v>3103</v>
      </c>
      <c r="ATF23" s="384" t="s">
        <v>3104</v>
      </c>
      <c r="ATG23" s="370"/>
      <c r="ATH23" s="384" t="s">
        <v>2417</v>
      </c>
      <c r="ATI23" s="384" t="s">
        <v>3103</v>
      </c>
      <c r="ATJ23" s="384" t="s">
        <v>3104</v>
      </c>
      <c r="ATK23" s="370"/>
      <c r="ATL23" s="384" t="s">
        <v>2417</v>
      </c>
      <c r="ATM23" s="384" t="s">
        <v>3103</v>
      </c>
      <c r="ATN23" s="384" t="s">
        <v>3104</v>
      </c>
      <c r="ATO23" s="370"/>
      <c r="ATP23" s="384" t="s">
        <v>2417</v>
      </c>
      <c r="ATQ23" s="384" t="s">
        <v>3103</v>
      </c>
      <c r="ATR23" s="384" t="s">
        <v>3104</v>
      </c>
      <c r="ATS23" s="370"/>
      <c r="ATT23" s="384" t="s">
        <v>2417</v>
      </c>
      <c r="ATU23" s="384" t="s">
        <v>3103</v>
      </c>
      <c r="ATV23" s="384" t="s">
        <v>3104</v>
      </c>
      <c r="ATW23" s="370"/>
      <c r="ATX23" s="384" t="s">
        <v>2417</v>
      </c>
      <c r="ATY23" s="384" t="s">
        <v>3103</v>
      </c>
      <c r="ATZ23" s="384" t="s">
        <v>3104</v>
      </c>
      <c r="AUA23" s="370"/>
      <c r="AUB23" s="384" t="s">
        <v>2417</v>
      </c>
      <c r="AUC23" s="384" t="s">
        <v>3103</v>
      </c>
      <c r="AUD23" s="384" t="s">
        <v>3104</v>
      </c>
      <c r="AUE23" s="370"/>
      <c r="AUF23" s="384" t="s">
        <v>2417</v>
      </c>
      <c r="AUG23" s="384" t="s">
        <v>3103</v>
      </c>
      <c r="AUH23" s="384" t="s">
        <v>3104</v>
      </c>
      <c r="AUI23" s="370"/>
      <c r="AUJ23" s="384" t="s">
        <v>2417</v>
      </c>
      <c r="AUK23" s="384" t="s">
        <v>3103</v>
      </c>
      <c r="AUL23" s="384" t="s">
        <v>3104</v>
      </c>
      <c r="AUM23" s="370"/>
      <c r="AUN23" s="384" t="s">
        <v>2417</v>
      </c>
      <c r="AUO23" s="384" t="s">
        <v>3103</v>
      </c>
      <c r="AUP23" s="384" t="s">
        <v>3104</v>
      </c>
      <c r="AUQ23" s="370"/>
      <c r="AUR23" s="384" t="s">
        <v>2417</v>
      </c>
      <c r="AUS23" s="384" t="s">
        <v>3103</v>
      </c>
      <c r="AUT23" s="384" t="s">
        <v>3104</v>
      </c>
      <c r="AUU23" s="370"/>
      <c r="AUV23" s="384" t="s">
        <v>2417</v>
      </c>
      <c r="AUW23" s="384" t="s">
        <v>3103</v>
      </c>
      <c r="AUX23" s="384" t="s">
        <v>3104</v>
      </c>
      <c r="AUY23" s="370"/>
      <c r="AUZ23" s="384" t="s">
        <v>2417</v>
      </c>
      <c r="AVA23" s="384" t="s">
        <v>3103</v>
      </c>
      <c r="AVB23" s="384" t="s">
        <v>3104</v>
      </c>
      <c r="AVC23" s="370"/>
      <c r="AVD23" s="384" t="s">
        <v>2417</v>
      </c>
      <c r="AVE23" s="384" t="s">
        <v>3103</v>
      </c>
      <c r="AVF23" s="384" t="s">
        <v>3104</v>
      </c>
      <c r="AVG23" s="370"/>
      <c r="AVH23" s="384" t="s">
        <v>2417</v>
      </c>
      <c r="AVI23" s="384" t="s">
        <v>3103</v>
      </c>
      <c r="AVJ23" s="384" t="s">
        <v>3104</v>
      </c>
      <c r="AVK23" s="370"/>
      <c r="AVL23" s="384" t="s">
        <v>2417</v>
      </c>
      <c r="AVM23" s="384" t="s">
        <v>3103</v>
      </c>
      <c r="AVN23" s="384" t="s">
        <v>3104</v>
      </c>
      <c r="AVO23" s="370"/>
      <c r="AVP23" s="384" t="s">
        <v>2417</v>
      </c>
      <c r="AVQ23" s="384" t="s">
        <v>3103</v>
      </c>
      <c r="AVR23" s="384" t="s">
        <v>3104</v>
      </c>
      <c r="AVS23" s="370"/>
      <c r="AVT23" s="384" t="s">
        <v>2417</v>
      </c>
      <c r="AVU23" s="384" t="s">
        <v>3103</v>
      </c>
      <c r="AVV23" s="384" t="s">
        <v>3104</v>
      </c>
      <c r="AVW23" s="370"/>
      <c r="AVX23" s="384" t="s">
        <v>2417</v>
      </c>
      <c r="AVY23" s="384" t="s">
        <v>3103</v>
      </c>
      <c r="AVZ23" s="384" t="s">
        <v>3104</v>
      </c>
      <c r="AWA23" s="370"/>
      <c r="AWB23" s="384" t="s">
        <v>2417</v>
      </c>
      <c r="AWC23" s="384" t="s">
        <v>3103</v>
      </c>
      <c r="AWD23" s="384" t="s">
        <v>3104</v>
      </c>
      <c r="AWE23" s="370"/>
      <c r="AWF23" s="384" t="s">
        <v>2417</v>
      </c>
      <c r="AWG23" s="384" t="s">
        <v>3103</v>
      </c>
      <c r="AWH23" s="384" t="s">
        <v>3104</v>
      </c>
      <c r="AWI23" s="370"/>
      <c r="AWJ23" s="384" t="s">
        <v>2417</v>
      </c>
      <c r="AWK23" s="384" t="s">
        <v>3103</v>
      </c>
      <c r="AWL23" s="384" t="s">
        <v>3104</v>
      </c>
      <c r="AWM23" s="370"/>
      <c r="AWN23" s="384" t="s">
        <v>2417</v>
      </c>
      <c r="AWO23" s="384" t="s">
        <v>3103</v>
      </c>
      <c r="AWP23" s="384" t="s">
        <v>3104</v>
      </c>
      <c r="AWQ23" s="370"/>
      <c r="AWR23" s="384" t="s">
        <v>2417</v>
      </c>
      <c r="AWS23" s="384" t="s">
        <v>3103</v>
      </c>
      <c r="AWT23" s="384" t="s">
        <v>3104</v>
      </c>
      <c r="AWU23" s="370"/>
      <c r="AWV23" s="384" t="s">
        <v>2417</v>
      </c>
      <c r="AWW23" s="384" t="s">
        <v>3103</v>
      </c>
      <c r="AWX23" s="384" t="s">
        <v>3104</v>
      </c>
      <c r="AWY23" s="370"/>
      <c r="AWZ23" s="384" t="s">
        <v>2417</v>
      </c>
      <c r="AXA23" s="384" t="s">
        <v>3103</v>
      </c>
      <c r="AXB23" s="384" t="s">
        <v>3104</v>
      </c>
      <c r="AXC23" s="370"/>
      <c r="AXD23" s="384" t="s">
        <v>2417</v>
      </c>
      <c r="AXE23" s="384" t="s">
        <v>3103</v>
      </c>
      <c r="AXF23" s="384" t="s">
        <v>3104</v>
      </c>
      <c r="AXG23" s="370"/>
      <c r="AXH23" s="384" t="s">
        <v>2417</v>
      </c>
      <c r="AXI23" s="384" t="s">
        <v>3103</v>
      </c>
      <c r="AXJ23" s="384" t="s">
        <v>3104</v>
      </c>
      <c r="AXK23" s="370"/>
      <c r="AXL23" s="384" t="s">
        <v>2417</v>
      </c>
      <c r="AXM23" s="384" t="s">
        <v>3103</v>
      </c>
      <c r="AXN23" s="384" t="s">
        <v>3104</v>
      </c>
      <c r="AXO23" s="370"/>
      <c r="AXP23" s="384" t="s">
        <v>2417</v>
      </c>
      <c r="AXQ23" s="384" t="s">
        <v>3103</v>
      </c>
      <c r="AXR23" s="384" t="s">
        <v>3104</v>
      </c>
      <c r="AXS23" s="370"/>
      <c r="AXT23" s="384" t="s">
        <v>2417</v>
      </c>
      <c r="AXU23" s="384" t="s">
        <v>3103</v>
      </c>
      <c r="AXV23" s="384" t="s">
        <v>3104</v>
      </c>
      <c r="AXW23" s="370"/>
      <c r="AXX23" s="384" t="s">
        <v>2417</v>
      </c>
      <c r="AXY23" s="384" t="s">
        <v>3103</v>
      </c>
      <c r="AXZ23" s="384" t="s">
        <v>3104</v>
      </c>
      <c r="AYA23" s="370"/>
      <c r="AYB23" s="384" t="s">
        <v>2417</v>
      </c>
      <c r="AYC23" s="384" t="s">
        <v>3103</v>
      </c>
      <c r="AYD23" s="384" t="s">
        <v>3104</v>
      </c>
      <c r="AYE23" s="370"/>
      <c r="AYF23" s="384" t="s">
        <v>2417</v>
      </c>
      <c r="AYG23" s="384" t="s">
        <v>3103</v>
      </c>
      <c r="AYH23" s="384" t="s">
        <v>3104</v>
      </c>
      <c r="AYI23" s="370"/>
      <c r="AYJ23" s="384" t="s">
        <v>2417</v>
      </c>
      <c r="AYK23" s="384" t="s">
        <v>3103</v>
      </c>
      <c r="AYL23" s="384" t="s">
        <v>3104</v>
      </c>
      <c r="AYM23" s="370"/>
      <c r="AYN23" s="384" t="s">
        <v>2417</v>
      </c>
      <c r="AYO23" s="384" t="s">
        <v>3103</v>
      </c>
      <c r="AYP23" s="384" t="s">
        <v>3104</v>
      </c>
      <c r="AYQ23" s="370"/>
      <c r="AYR23" s="384" t="s">
        <v>2417</v>
      </c>
      <c r="AYS23" s="384" t="s">
        <v>3103</v>
      </c>
      <c r="AYT23" s="384" t="s">
        <v>3104</v>
      </c>
      <c r="AYU23" s="370"/>
      <c r="AYV23" s="384" t="s">
        <v>2417</v>
      </c>
      <c r="AYW23" s="384" t="s">
        <v>3103</v>
      </c>
      <c r="AYX23" s="384" t="s">
        <v>3104</v>
      </c>
      <c r="AYY23" s="370"/>
      <c r="AYZ23" s="384" t="s">
        <v>2417</v>
      </c>
      <c r="AZA23" s="384" t="s">
        <v>3103</v>
      </c>
      <c r="AZB23" s="384" t="s">
        <v>3104</v>
      </c>
      <c r="AZC23" s="370"/>
      <c r="AZD23" s="384" t="s">
        <v>2417</v>
      </c>
      <c r="AZE23" s="384" t="s">
        <v>3103</v>
      </c>
      <c r="AZF23" s="384" t="s">
        <v>3104</v>
      </c>
      <c r="AZG23" s="370"/>
      <c r="AZH23" s="384" t="s">
        <v>2417</v>
      </c>
      <c r="AZI23" s="384" t="s">
        <v>3103</v>
      </c>
      <c r="AZJ23" s="384" t="s">
        <v>3104</v>
      </c>
      <c r="AZK23" s="370"/>
      <c r="AZL23" s="384" t="s">
        <v>2417</v>
      </c>
      <c r="AZM23" s="384" t="s">
        <v>3103</v>
      </c>
      <c r="AZN23" s="384" t="s">
        <v>3104</v>
      </c>
      <c r="AZO23" s="370"/>
      <c r="AZP23" s="384" t="s">
        <v>2417</v>
      </c>
      <c r="AZQ23" s="384" t="s">
        <v>3103</v>
      </c>
      <c r="AZR23" s="384" t="s">
        <v>3104</v>
      </c>
      <c r="AZS23" s="370"/>
      <c r="AZT23" s="384" t="s">
        <v>2417</v>
      </c>
      <c r="AZU23" s="384" t="s">
        <v>3103</v>
      </c>
      <c r="AZV23" s="384" t="s">
        <v>3104</v>
      </c>
      <c r="AZW23" s="370"/>
      <c r="AZX23" s="384" t="s">
        <v>2417</v>
      </c>
      <c r="AZY23" s="384" t="s">
        <v>3103</v>
      </c>
      <c r="AZZ23" s="384" t="s">
        <v>3104</v>
      </c>
      <c r="BAA23" s="370"/>
      <c r="BAB23" s="384" t="s">
        <v>2417</v>
      </c>
      <c r="BAC23" s="384" t="s">
        <v>3103</v>
      </c>
      <c r="BAD23" s="384" t="s">
        <v>3104</v>
      </c>
      <c r="BAE23" s="370"/>
      <c r="BAF23" s="384" t="s">
        <v>2417</v>
      </c>
      <c r="BAG23" s="384" t="s">
        <v>3103</v>
      </c>
      <c r="BAH23" s="384" t="s">
        <v>3104</v>
      </c>
      <c r="BAI23" s="370"/>
      <c r="BAJ23" s="384" t="s">
        <v>2417</v>
      </c>
      <c r="BAK23" s="384" t="s">
        <v>3103</v>
      </c>
      <c r="BAL23" s="384" t="s">
        <v>3104</v>
      </c>
      <c r="BAM23" s="370"/>
      <c r="BAN23" s="384" t="s">
        <v>2417</v>
      </c>
      <c r="BAO23" s="384" t="s">
        <v>3103</v>
      </c>
      <c r="BAP23" s="384" t="s">
        <v>3104</v>
      </c>
      <c r="BAQ23" s="370"/>
      <c r="BAR23" s="384" t="s">
        <v>2417</v>
      </c>
      <c r="BAS23" s="384" t="s">
        <v>3103</v>
      </c>
      <c r="BAT23" s="384" t="s">
        <v>3104</v>
      </c>
      <c r="BAU23" s="370"/>
      <c r="BAV23" s="384" t="s">
        <v>2417</v>
      </c>
      <c r="BAW23" s="384" t="s">
        <v>3103</v>
      </c>
      <c r="BAX23" s="384" t="s">
        <v>3104</v>
      </c>
      <c r="BAY23" s="370"/>
      <c r="BAZ23" s="384" t="s">
        <v>2417</v>
      </c>
      <c r="BBA23" s="384" t="s">
        <v>3103</v>
      </c>
      <c r="BBB23" s="384" t="s">
        <v>3104</v>
      </c>
      <c r="BBC23" s="370"/>
      <c r="BBD23" s="384" t="s">
        <v>2417</v>
      </c>
      <c r="BBE23" s="384" t="s">
        <v>3103</v>
      </c>
      <c r="BBF23" s="384" t="s">
        <v>3104</v>
      </c>
      <c r="BBG23" s="370"/>
      <c r="BBH23" s="384" t="s">
        <v>2417</v>
      </c>
      <c r="BBI23" s="384" t="s">
        <v>3103</v>
      </c>
      <c r="BBJ23" s="384" t="s">
        <v>3104</v>
      </c>
      <c r="BBK23" s="370"/>
      <c r="BBL23" s="384" t="s">
        <v>2417</v>
      </c>
      <c r="BBM23" s="384" t="s">
        <v>3103</v>
      </c>
      <c r="BBN23" s="384" t="s">
        <v>3104</v>
      </c>
      <c r="BBO23" s="370"/>
      <c r="BBP23" s="384" t="s">
        <v>2417</v>
      </c>
      <c r="BBQ23" s="384" t="s">
        <v>3103</v>
      </c>
      <c r="BBR23" s="384" t="s">
        <v>3104</v>
      </c>
      <c r="BBS23" s="370"/>
      <c r="BBT23" s="384" t="s">
        <v>2417</v>
      </c>
      <c r="BBU23" s="384" t="s">
        <v>3103</v>
      </c>
      <c r="BBV23" s="384" t="s">
        <v>3104</v>
      </c>
      <c r="BBW23" s="370"/>
      <c r="BBX23" s="384" t="s">
        <v>2417</v>
      </c>
      <c r="BBY23" s="384" t="s">
        <v>3103</v>
      </c>
      <c r="BBZ23" s="384" t="s">
        <v>3104</v>
      </c>
      <c r="BCA23" s="370"/>
      <c r="BCB23" s="384" t="s">
        <v>2417</v>
      </c>
      <c r="BCC23" s="384" t="s">
        <v>3103</v>
      </c>
      <c r="BCD23" s="384" t="s">
        <v>3104</v>
      </c>
      <c r="BCE23" s="370"/>
      <c r="BCF23" s="384" t="s">
        <v>2417</v>
      </c>
      <c r="BCG23" s="384" t="s">
        <v>3103</v>
      </c>
      <c r="BCH23" s="384" t="s">
        <v>3104</v>
      </c>
      <c r="BCI23" s="370"/>
      <c r="BCJ23" s="384" t="s">
        <v>2417</v>
      </c>
      <c r="BCK23" s="384" t="s">
        <v>3103</v>
      </c>
      <c r="BCL23" s="384" t="s">
        <v>3104</v>
      </c>
      <c r="BCM23" s="370"/>
      <c r="BCN23" s="384" t="s">
        <v>2417</v>
      </c>
      <c r="BCO23" s="384" t="s">
        <v>3103</v>
      </c>
      <c r="BCP23" s="384" t="s">
        <v>3104</v>
      </c>
      <c r="BCQ23" s="370"/>
      <c r="BCR23" s="384" t="s">
        <v>2417</v>
      </c>
      <c r="BCS23" s="384" t="s">
        <v>3103</v>
      </c>
      <c r="BCT23" s="384" t="s">
        <v>3104</v>
      </c>
      <c r="BCU23" s="370"/>
      <c r="BCV23" s="384" t="s">
        <v>2417</v>
      </c>
      <c r="BCW23" s="384" t="s">
        <v>3103</v>
      </c>
      <c r="BCX23" s="384" t="s">
        <v>3104</v>
      </c>
      <c r="BCY23" s="370"/>
      <c r="BCZ23" s="384" t="s">
        <v>2417</v>
      </c>
      <c r="BDA23" s="384" t="s">
        <v>3103</v>
      </c>
      <c r="BDB23" s="384" t="s">
        <v>3104</v>
      </c>
      <c r="BDC23" s="370"/>
      <c r="BDD23" s="384" t="s">
        <v>2417</v>
      </c>
      <c r="BDE23" s="384" t="s">
        <v>3103</v>
      </c>
      <c r="BDF23" s="384" t="s">
        <v>3104</v>
      </c>
      <c r="BDG23" s="370"/>
      <c r="BDH23" s="384" t="s">
        <v>2417</v>
      </c>
      <c r="BDI23" s="384" t="s">
        <v>3103</v>
      </c>
      <c r="BDJ23" s="384" t="s">
        <v>3104</v>
      </c>
      <c r="BDK23" s="370"/>
      <c r="BDL23" s="384" t="s">
        <v>2417</v>
      </c>
      <c r="BDM23" s="384" t="s">
        <v>3103</v>
      </c>
      <c r="BDN23" s="384" t="s">
        <v>3104</v>
      </c>
      <c r="BDO23" s="370"/>
      <c r="BDP23" s="384" t="s">
        <v>2417</v>
      </c>
      <c r="BDQ23" s="384" t="s">
        <v>3103</v>
      </c>
      <c r="BDR23" s="384" t="s">
        <v>3104</v>
      </c>
      <c r="BDS23" s="370"/>
      <c r="BDT23" s="384" t="s">
        <v>2417</v>
      </c>
      <c r="BDU23" s="384" t="s">
        <v>3103</v>
      </c>
      <c r="BDV23" s="384" t="s">
        <v>3104</v>
      </c>
      <c r="BDW23" s="370"/>
      <c r="BDX23" s="384" t="s">
        <v>2417</v>
      </c>
      <c r="BDY23" s="384" t="s">
        <v>3103</v>
      </c>
      <c r="BDZ23" s="384" t="s">
        <v>3104</v>
      </c>
      <c r="BEA23" s="370"/>
      <c r="BEB23" s="384" t="s">
        <v>2417</v>
      </c>
      <c r="BEC23" s="384" t="s">
        <v>3103</v>
      </c>
      <c r="BED23" s="384" t="s">
        <v>3104</v>
      </c>
      <c r="BEE23" s="370"/>
      <c r="BEF23" s="384" t="s">
        <v>2417</v>
      </c>
      <c r="BEG23" s="384" t="s">
        <v>3103</v>
      </c>
      <c r="BEH23" s="384" t="s">
        <v>3104</v>
      </c>
      <c r="BEI23" s="370"/>
      <c r="BEJ23" s="384" t="s">
        <v>2417</v>
      </c>
      <c r="BEK23" s="384" t="s">
        <v>3103</v>
      </c>
      <c r="BEL23" s="384" t="s">
        <v>3104</v>
      </c>
      <c r="BEM23" s="370"/>
      <c r="BEN23" s="384" t="s">
        <v>2417</v>
      </c>
      <c r="BEO23" s="384" t="s">
        <v>3103</v>
      </c>
      <c r="BEP23" s="384" t="s">
        <v>3104</v>
      </c>
      <c r="BEQ23" s="370"/>
      <c r="BER23" s="384" t="s">
        <v>2417</v>
      </c>
      <c r="BES23" s="384" t="s">
        <v>3103</v>
      </c>
      <c r="BET23" s="384" t="s">
        <v>3104</v>
      </c>
      <c r="BEU23" s="370"/>
      <c r="BEV23" s="384" t="s">
        <v>2417</v>
      </c>
      <c r="BEW23" s="384" t="s">
        <v>3103</v>
      </c>
      <c r="BEX23" s="384" t="s">
        <v>3104</v>
      </c>
      <c r="BEY23" s="370"/>
      <c r="BEZ23" s="384" t="s">
        <v>2417</v>
      </c>
      <c r="BFA23" s="384" t="s">
        <v>3103</v>
      </c>
      <c r="BFB23" s="384" t="s">
        <v>3104</v>
      </c>
      <c r="BFC23" s="370"/>
      <c r="BFD23" s="384" t="s">
        <v>2417</v>
      </c>
      <c r="BFE23" s="384" t="s">
        <v>3103</v>
      </c>
      <c r="BFF23" s="384" t="s">
        <v>3104</v>
      </c>
      <c r="BFG23" s="370"/>
      <c r="BFH23" s="384" t="s">
        <v>2417</v>
      </c>
      <c r="BFI23" s="384" t="s">
        <v>3103</v>
      </c>
      <c r="BFJ23" s="384" t="s">
        <v>3104</v>
      </c>
      <c r="BFK23" s="370"/>
      <c r="BFL23" s="384" t="s">
        <v>2417</v>
      </c>
      <c r="BFM23" s="384" t="s">
        <v>3103</v>
      </c>
      <c r="BFN23" s="384" t="s">
        <v>3104</v>
      </c>
      <c r="BFO23" s="370"/>
      <c r="BFP23" s="384" t="s">
        <v>2417</v>
      </c>
      <c r="BFQ23" s="384" t="s">
        <v>3103</v>
      </c>
      <c r="BFR23" s="384" t="s">
        <v>3104</v>
      </c>
      <c r="BFS23" s="370"/>
      <c r="BFT23" s="384" t="s">
        <v>2417</v>
      </c>
      <c r="BFU23" s="384" t="s">
        <v>3103</v>
      </c>
      <c r="BFV23" s="384" t="s">
        <v>3104</v>
      </c>
      <c r="BFW23" s="370"/>
      <c r="BFX23" s="384" t="s">
        <v>2417</v>
      </c>
      <c r="BFY23" s="384" t="s">
        <v>3103</v>
      </c>
      <c r="BFZ23" s="384" t="s">
        <v>3104</v>
      </c>
      <c r="BGA23" s="370"/>
      <c r="BGB23" s="384" t="s">
        <v>2417</v>
      </c>
      <c r="BGC23" s="384" t="s">
        <v>3103</v>
      </c>
      <c r="BGD23" s="384" t="s">
        <v>3104</v>
      </c>
      <c r="BGE23" s="370"/>
      <c r="BGF23" s="384" t="s">
        <v>2417</v>
      </c>
      <c r="BGG23" s="384" t="s">
        <v>3103</v>
      </c>
      <c r="BGH23" s="384" t="s">
        <v>3104</v>
      </c>
      <c r="BGI23" s="370"/>
      <c r="BGJ23" s="384" t="s">
        <v>2417</v>
      </c>
      <c r="BGK23" s="384" t="s">
        <v>3103</v>
      </c>
      <c r="BGL23" s="384" t="s">
        <v>3104</v>
      </c>
      <c r="BGM23" s="370"/>
      <c r="BGN23" s="384" t="s">
        <v>2417</v>
      </c>
      <c r="BGO23" s="384" t="s">
        <v>3103</v>
      </c>
      <c r="BGP23" s="384" t="s">
        <v>3104</v>
      </c>
      <c r="BGQ23" s="370"/>
      <c r="BGR23" s="384" t="s">
        <v>2417</v>
      </c>
      <c r="BGS23" s="384" t="s">
        <v>3103</v>
      </c>
      <c r="BGT23" s="384" t="s">
        <v>3104</v>
      </c>
      <c r="BGU23" s="370"/>
      <c r="BGV23" s="384" t="s">
        <v>2417</v>
      </c>
      <c r="BGW23" s="384" t="s">
        <v>3103</v>
      </c>
      <c r="BGX23" s="384" t="s">
        <v>3104</v>
      </c>
      <c r="BGY23" s="370"/>
      <c r="BGZ23" s="384" t="s">
        <v>2417</v>
      </c>
      <c r="BHA23" s="384" t="s">
        <v>3103</v>
      </c>
      <c r="BHB23" s="384" t="s">
        <v>3104</v>
      </c>
      <c r="BHC23" s="370"/>
      <c r="BHD23" s="384" t="s">
        <v>2417</v>
      </c>
      <c r="BHE23" s="384" t="s">
        <v>3103</v>
      </c>
      <c r="BHF23" s="384" t="s">
        <v>3104</v>
      </c>
      <c r="BHG23" s="370"/>
      <c r="BHH23" s="384" t="s">
        <v>2417</v>
      </c>
      <c r="BHI23" s="384" t="s">
        <v>3103</v>
      </c>
      <c r="BHJ23" s="384" t="s">
        <v>3104</v>
      </c>
      <c r="BHK23" s="370"/>
      <c r="BHL23" s="384" t="s">
        <v>2417</v>
      </c>
      <c r="BHM23" s="384" t="s">
        <v>3103</v>
      </c>
      <c r="BHN23" s="384" t="s">
        <v>3104</v>
      </c>
      <c r="BHO23" s="370"/>
      <c r="BHP23" s="384" t="s">
        <v>2417</v>
      </c>
      <c r="BHQ23" s="384" t="s">
        <v>3103</v>
      </c>
      <c r="BHR23" s="384" t="s">
        <v>3104</v>
      </c>
      <c r="BHS23" s="370"/>
      <c r="BHT23" s="384" t="s">
        <v>2417</v>
      </c>
      <c r="BHU23" s="384" t="s">
        <v>3103</v>
      </c>
      <c r="BHV23" s="384" t="s">
        <v>3104</v>
      </c>
      <c r="BHW23" s="370"/>
      <c r="BHX23" s="384" t="s">
        <v>2417</v>
      </c>
      <c r="BHY23" s="384" t="s">
        <v>3103</v>
      </c>
      <c r="BHZ23" s="384" t="s">
        <v>3104</v>
      </c>
      <c r="BIA23" s="370"/>
      <c r="BIB23" s="384" t="s">
        <v>2417</v>
      </c>
      <c r="BIC23" s="384" t="s">
        <v>3103</v>
      </c>
      <c r="BID23" s="384" t="s">
        <v>3104</v>
      </c>
      <c r="BIE23" s="370"/>
      <c r="BIF23" s="384" t="s">
        <v>2417</v>
      </c>
      <c r="BIG23" s="384" t="s">
        <v>3103</v>
      </c>
      <c r="BIH23" s="384" t="s">
        <v>3104</v>
      </c>
      <c r="BII23" s="370"/>
      <c r="BIJ23" s="384" t="s">
        <v>2417</v>
      </c>
      <c r="BIK23" s="384" t="s">
        <v>3103</v>
      </c>
      <c r="BIL23" s="384" t="s">
        <v>3104</v>
      </c>
      <c r="BIM23" s="370"/>
      <c r="BIN23" s="384" t="s">
        <v>2417</v>
      </c>
      <c r="BIO23" s="384" t="s">
        <v>3103</v>
      </c>
      <c r="BIP23" s="384" t="s">
        <v>3104</v>
      </c>
      <c r="BIQ23" s="370"/>
      <c r="BIR23" s="384" t="s">
        <v>2417</v>
      </c>
      <c r="BIS23" s="384" t="s">
        <v>3103</v>
      </c>
      <c r="BIT23" s="384" t="s">
        <v>3104</v>
      </c>
      <c r="BIU23" s="370"/>
      <c r="BIV23" s="384" t="s">
        <v>2417</v>
      </c>
      <c r="BIW23" s="384" t="s">
        <v>3103</v>
      </c>
      <c r="BIX23" s="384" t="s">
        <v>3104</v>
      </c>
      <c r="BIY23" s="370"/>
      <c r="BIZ23" s="384" t="s">
        <v>2417</v>
      </c>
      <c r="BJA23" s="384" t="s">
        <v>3103</v>
      </c>
      <c r="BJB23" s="384" t="s">
        <v>3104</v>
      </c>
      <c r="BJC23" s="370"/>
      <c r="BJD23" s="384" t="s">
        <v>2417</v>
      </c>
      <c r="BJE23" s="384" t="s">
        <v>3103</v>
      </c>
      <c r="BJF23" s="384" t="s">
        <v>3104</v>
      </c>
      <c r="BJG23" s="370"/>
      <c r="BJH23" s="384" t="s">
        <v>2417</v>
      </c>
      <c r="BJI23" s="384" t="s">
        <v>3103</v>
      </c>
      <c r="BJJ23" s="384" t="s">
        <v>3104</v>
      </c>
      <c r="BJK23" s="370"/>
      <c r="BJL23" s="384" t="s">
        <v>2417</v>
      </c>
      <c r="BJM23" s="384" t="s">
        <v>3103</v>
      </c>
      <c r="BJN23" s="384" t="s">
        <v>3104</v>
      </c>
      <c r="BJO23" s="370"/>
      <c r="BJP23" s="384" t="s">
        <v>2417</v>
      </c>
      <c r="BJQ23" s="384" t="s">
        <v>3103</v>
      </c>
      <c r="BJR23" s="384" t="s">
        <v>3104</v>
      </c>
      <c r="BJS23" s="370"/>
      <c r="BJT23" s="384" t="s">
        <v>2417</v>
      </c>
      <c r="BJU23" s="384" t="s">
        <v>3103</v>
      </c>
      <c r="BJV23" s="384" t="s">
        <v>3104</v>
      </c>
      <c r="BJW23" s="370"/>
      <c r="BJX23" s="384" t="s">
        <v>2417</v>
      </c>
      <c r="BJY23" s="384" t="s">
        <v>3103</v>
      </c>
      <c r="BJZ23" s="384" t="s">
        <v>3104</v>
      </c>
      <c r="BKA23" s="370"/>
      <c r="BKB23" s="384" t="s">
        <v>2417</v>
      </c>
      <c r="BKC23" s="384" t="s">
        <v>3103</v>
      </c>
      <c r="BKD23" s="384" t="s">
        <v>3104</v>
      </c>
      <c r="BKE23" s="370"/>
      <c r="BKF23" s="384" t="s">
        <v>2417</v>
      </c>
      <c r="BKG23" s="384" t="s">
        <v>3103</v>
      </c>
      <c r="BKH23" s="384" t="s">
        <v>3104</v>
      </c>
      <c r="BKI23" s="370"/>
      <c r="BKJ23" s="384" t="s">
        <v>2417</v>
      </c>
      <c r="BKK23" s="384" t="s">
        <v>3103</v>
      </c>
      <c r="BKL23" s="384" t="s">
        <v>3104</v>
      </c>
      <c r="BKM23" s="370"/>
      <c r="BKN23" s="384" t="s">
        <v>2417</v>
      </c>
      <c r="BKO23" s="384" t="s">
        <v>3103</v>
      </c>
      <c r="BKP23" s="384" t="s">
        <v>3104</v>
      </c>
      <c r="BKQ23" s="370"/>
      <c r="BKR23" s="384" t="s">
        <v>2417</v>
      </c>
      <c r="BKS23" s="384" t="s">
        <v>3103</v>
      </c>
      <c r="BKT23" s="384" t="s">
        <v>3104</v>
      </c>
      <c r="BKU23" s="370"/>
      <c r="BKV23" s="384" t="s">
        <v>2417</v>
      </c>
      <c r="BKW23" s="384" t="s">
        <v>3103</v>
      </c>
      <c r="BKX23" s="384" t="s">
        <v>3104</v>
      </c>
      <c r="BKY23" s="370"/>
      <c r="BKZ23" s="384" t="s">
        <v>2417</v>
      </c>
      <c r="BLA23" s="384" t="s">
        <v>3103</v>
      </c>
      <c r="BLB23" s="384" t="s">
        <v>3104</v>
      </c>
      <c r="BLC23" s="370"/>
      <c r="BLD23" s="384" t="s">
        <v>2417</v>
      </c>
      <c r="BLE23" s="384" t="s">
        <v>3103</v>
      </c>
      <c r="BLF23" s="384" t="s">
        <v>3104</v>
      </c>
      <c r="BLG23" s="370"/>
      <c r="BLH23" s="384" t="s">
        <v>2417</v>
      </c>
      <c r="BLI23" s="384" t="s">
        <v>3103</v>
      </c>
      <c r="BLJ23" s="384" t="s">
        <v>3104</v>
      </c>
      <c r="BLK23" s="370"/>
      <c r="BLL23" s="384" t="s">
        <v>2417</v>
      </c>
      <c r="BLM23" s="384" t="s">
        <v>3103</v>
      </c>
      <c r="BLN23" s="384" t="s">
        <v>3104</v>
      </c>
      <c r="BLO23" s="370"/>
      <c r="BLP23" s="384" t="s">
        <v>2417</v>
      </c>
      <c r="BLQ23" s="384" t="s">
        <v>3103</v>
      </c>
      <c r="BLR23" s="384" t="s">
        <v>3104</v>
      </c>
      <c r="BLS23" s="370"/>
      <c r="BLT23" s="384" t="s">
        <v>2417</v>
      </c>
      <c r="BLU23" s="384" t="s">
        <v>3103</v>
      </c>
      <c r="BLV23" s="384" t="s">
        <v>3104</v>
      </c>
      <c r="BLW23" s="370"/>
      <c r="BLX23" s="384" t="s">
        <v>2417</v>
      </c>
      <c r="BLY23" s="384" t="s">
        <v>3103</v>
      </c>
      <c r="BLZ23" s="384" t="s">
        <v>3104</v>
      </c>
      <c r="BMA23" s="370"/>
      <c r="BMB23" s="384" t="s">
        <v>2417</v>
      </c>
      <c r="BMC23" s="384" t="s">
        <v>3103</v>
      </c>
      <c r="BMD23" s="384" t="s">
        <v>3104</v>
      </c>
      <c r="BME23" s="370"/>
      <c r="BMF23" s="384" t="s">
        <v>2417</v>
      </c>
      <c r="BMG23" s="384" t="s">
        <v>3103</v>
      </c>
      <c r="BMH23" s="384" t="s">
        <v>3104</v>
      </c>
      <c r="BMI23" s="370"/>
      <c r="BMJ23" s="384" t="s">
        <v>2417</v>
      </c>
      <c r="BMK23" s="384" t="s">
        <v>3103</v>
      </c>
      <c r="BML23" s="384" t="s">
        <v>3104</v>
      </c>
      <c r="BMM23" s="370"/>
      <c r="BMN23" s="384" t="s">
        <v>2417</v>
      </c>
      <c r="BMO23" s="384" t="s">
        <v>3103</v>
      </c>
      <c r="BMP23" s="384" t="s">
        <v>3104</v>
      </c>
      <c r="BMQ23" s="370"/>
      <c r="BMR23" s="384" t="s">
        <v>2417</v>
      </c>
      <c r="BMS23" s="384" t="s">
        <v>3103</v>
      </c>
      <c r="BMT23" s="384" t="s">
        <v>3104</v>
      </c>
      <c r="BMU23" s="370"/>
      <c r="BMV23" s="384" t="s">
        <v>2417</v>
      </c>
      <c r="BMW23" s="384" t="s">
        <v>3103</v>
      </c>
      <c r="BMX23" s="384" t="s">
        <v>3104</v>
      </c>
      <c r="BMY23" s="370"/>
      <c r="BMZ23" s="384" t="s">
        <v>2417</v>
      </c>
      <c r="BNA23" s="384" t="s">
        <v>3103</v>
      </c>
      <c r="BNB23" s="384" t="s">
        <v>3104</v>
      </c>
      <c r="BNC23" s="370"/>
      <c r="BND23" s="384" t="s">
        <v>2417</v>
      </c>
      <c r="BNE23" s="384" t="s">
        <v>3103</v>
      </c>
      <c r="BNF23" s="384" t="s">
        <v>3104</v>
      </c>
      <c r="BNG23" s="370"/>
      <c r="BNH23" s="384" t="s">
        <v>2417</v>
      </c>
      <c r="BNI23" s="384" t="s">
        <v>3103</v>
      </c>
      <c r="BNJ23" s="384" t="s">
        <v>3104</v>
      </c>
      <c r="BNK23" s="370"/>
      <c r="BNL23" s="384" t="s">
        <v>2417</v>
      </c>
      <c r="BNM23" s="384" t="s">
        <v>3103</v>
      </c>
      <c r="BNN23" s="384" t="s">
        <v>3104</v>
      </c>
      <c r="BNO23" s="370"/>
      <c r="BNP23" s="384" t="s">
        <v>2417</v>
      </c>
      <c r="BNQ23" s="384" t="s">
        <v>3103</v>
      </c>
      <c r="BNR23" s="384" t="s">
        <v>3104</v>
      </c>
      <c r="BNS23" s="370"/>
      <c r="BNT23" s="384" t="s">
        <v>2417</v>
      </c>
      <c r="BNU23" s="384" t="s">
        <v>3103</v>
      </c>
      <c r="BNV23" s="384" t="s">
        <v>3104</v>
      </c>
      <c r="BNW23" s="370"/>
      <c r="BNX23" s="384" t="s">
        <v>2417</v>
      </c>
      <c r="BNY23" s="384" t="s">
        <v>3103</v>
      </c>
      <c r="BNZ23" s="384" t="s">
        <v>3104</v>
      </c>
      <c r="BOA23" s="370"/>
      <c r="BOB23" s="384" t="s">
        <v>2417</v>
      </c>
      <c r="BOC23" s="384" t="s">
        <v>3103</v>
      </c>
      <c r="BOD23" s="384" t="s">
        <v>3104</v>
      </c>
      <c r="BOE23" s="370"/>
      <c r="BOF23" s="384" t="s">
        <v>2417</v>
      </c>
      <c r="BOG23" s="384" t="s">
        <v>3103</v>
      </c>
      <c r="BOH23" s="384" t="s">
        <v>3104</v>
      </c>
      <c r="BOI23" s="370"/>
      <c r="BOJ23" s="384" t="s">
        <v>2417</v>
      </c>
      <c r="BOK23" s="384" t="s">
        <v>3103</v>
      </c>
      <c r="BOL23" s="384" t="s">
        <v>3104</v>
      </c>
      <c r="BOM23" s="370"/>
      <c r="BON23" s="384" t="s">
        <v>2417</v>
      </c>
      <c r="BOO23" s="384" t="s">
        <v>3103</v>
      </c>
      <c r="BOP23" s="384" t="s">
        <v>3104</v>
      </c>
      <c r="BOQ23" s="370"/>
      <c r="BOR23" s="384" t="s">
        <v>2417</v>
      </c>
      <c r="BOS23" s="384" t="s">
        <v>3103</v>
      </c>
      <c r="BOT23" s="384" t="s">
        <v>3104</v>
      </c>
      <c r="BOU23" s="370"/>
      <c r="BOV23" s="384" t="s">
        <v>2417</v>
      </c>
      <c r="BOW23" s="384" t="s">
        <v>3103</v>
      </c>
      <c r="BOX23" s="384" t="s">
        <v>3104</v>
      </c>
      <c r="BOY23" s="370"/>
      <c r="BOZ23" s="384" t="s">
        <v>2417</v>
      </c>
      <c r="BPA23" s="384" t="s">
        <v>3103</v>
      </c>
      <c r="BPB23" s="384" t="s">
        <v>3104</v>
      </c>
      <c r="BPC23" s="370"/>
      <c r="BPD23" s="384" t="s">
        <v>2417</v>
      </c>
      <c r="BPE23" s="384" t="s">
        <v>3103</v>
      </c>
      <c r="BPF23" s="384" t="s">
        <v>3104</v>
      </c>
      <c r="BPG23" s="370"/>
      <c r="BPH23" s="384" t="s">
        <v>2417</v>
      </c>
      <c r="BPI23" s="384" t="s">
        <v>3103</v>
      </c>
      <c r="BPJ23" s="384" t="s">
        <v>3104</v>
      </c>
      <c r="BPK23" s="370"/>
      <c r="BPL23" s="384" t="s">
        <v>2417</v>
      </c>
      <c r="BPM23" s="384" t="s">
        <v>3103</v>
      </c>
      <c r="BPN23" s="384" t="s">
        <v>3104</v>
      </c>
      <c r="BPO23" s="370"/>
      <c r="BPP23" s="384" t="s">
        <v>2417</v>
      </c>
      <c r="BPQ23" s="384" t="s">
        <v>3103</v>
      </c>
      <c r="BPR23" s="384" t="s">
        <v>3104</v>
      </c>
      <c r="BPS23" s="370"/>
      <c r="BPT23" s="384" t="s">
        <v>2417</v>
      </c>
      <c r="BPU23" s="384" t="s">
        <v>3103</v>
      </c>
      <c r="BPV23" s="384" t="s">
        <v>3104</v>
      </c>
      <c r="BPW23" s="370"/>
      <c r="BPX23" s="384" t="s">
        <v>2417</v>
      </c>
      <c r="BPY23" s="384" t="s">
        <v>3103</v>
      </c>
      <c r="BPZ23" s="384" t="s">
        <v>3104</v>
      </c>
      <c r="BQA23" s="370"/>
      <c r="BQB23" s="384" t="s">
        <v>2417</v>
      </c>
      <c r="BQC23" s="384" t="s">
        <v>3103</v>
      </c>
      <c r="BQD23" s="384" t="s">
        <v>3104</v>
      </c>
      <c r="BQE23" s="370"/>
      <c r="BQF23" s="384" t="s">
        <v>2417</v>
      </c>
      <c r="BQG23" s="384" t="s">
        <v>3103</v>
      </c>
      <c r="BQH23" s="384" t="s">
        <v>3104</v>
      </c>
      <c r="BQI23" s="370"/>
      <c r="BQJ23" s="384" t="s">
        <v>2417</v>
      </c>
      <c r="BQK23" s="384" t="s">
        <v>3103</v>
      </c>
      <c r="BQL23" s="384" t="s">
        <v>3104</v>
      </c>
      <c r="BQM23" s="370"/>
      <c r="BQN23" s="384" t="s">
        <v>2417</v>
      </c>
      <c r="BQO23" s="384" t="s">
        <v>3103</v>
      </c>
      <c r="BQP23" s="384" t="s">
        <v>3104</v>
      </c>
      <c r="BQQ23" s="370"/>
      <c r="BQR23" s="384" t="s">
        <v>2417</v>
      </c>
      <c r="BQS23" s="384" t="s">
        <v>3103</v>
      </c>
      <c r="BQT23" s="384" t="s">
        <v>3104</v>
      </c>
      <c r="BQU23" s="370"/>
      <c r="BQV23" s="384" t="s">
        <v>2417</v>
      </c>
      <c r="BQW23" s="384" t="s">
        <v>3103</v>
      </c>
      <c r="BQX23" s="384" t="s">
        <v>3104</v>
      </c>
      <c r="BQY23" s="370"/>
      <c r="BQZ23" s="384" t="s">
        <v>2417</v>
      </c>
      <c r="BRA23" s="384" t="s">
        <v>3103</v>
      </c>
      <c r="BRB23" s="384" t="s">
        <v>3104</v>
      </c>
      <c r="BRC23" s="370"/>
      <c r="BRD23" s="384" t="s">
        <v>2417</v>
      </c>
      <c r="BRE23" s="384" t="s">
        <v>3103</v>
      </c>
      <c r="BRF23" s="384" t="s">
        <v>3104</v>
      </c>
      <c r="BRG23" s="370"/>
      <c r="BRH23" s="384" t="s">
        <v>2417</v>
      </c>
      <c r="BRI23" s="384" t="s">
        <v>3103</v>
      </c>
      <c r="BRJ23" s="384" t="s">
        <v>3104</v>
      </c>
      <c r="BRK23" s="370"/>
      <c r="BRL23" s="384" t="s">
        <v>2417</v>
      </c>
      <c r="BRM23" s="384" t="s">
        <v>3103</v>
      </c>
      <c r="BRN23" s="384" t="s">
        <v>3104</v>
      </c>
      <c r="BRO23" s="370"/>
      <c r="BRP23" s="384" t="s">
        <v>2417</v>
      </c>
      <c r="BRQ23" s="384" t="s">
        <v>3103</v>
      </c>
      <c r="BRR23" s="384" t="s">
        <v>3104</v>
      </c>
      <c r="BRS23" s="370"/>
      <c r="BRT23" s="384" t="s">
        <v>2417</v>
      </c>
      <c r="BRU23" s="384" t="s">
        <v>3103</v>
      </c>
      <c r="BRV23" s="384" t="s">
        <v>3104</v>
      </c>
      <c r="BRW23" s="370"/>
      <c r="BRX23" s="384" t="s">
        <v>2417</v>
      </c>
      <c r="BRY23" s="384" t="s">
        <v>3103</v>
      </c>
      <c r="BRZ23" s="384" t="s">
        <v>3104</v>
      </c>
      <c r="BSA23" s="370"/>
      <c r="BSB23" s="384" t="s">
        <v>2417</v>
      </c>
      <c r="BSC23" s="384" t="s">
        <v>3103</v>
      </c>
      <c r="BSD23" s="384" t="s">
        <v>3104</v>
      </c>
      <c r="BSE23" s="370"/>
      <c r="BSF23" s="384" t="s">
        <v>2417</v>
      </c>
      <c r="BSG23" s="384" t="s">
        <v>3103</v>
      </c>
      <c r="BSH23" s="384" t="s">
        <v>3104</v>
      </c>
      <c r="BSI23" s="370"/>
      <c r="BSJ23" s="384" t="s">
        <v>2417</v>
      </c>
      <c r="BSK23" s="384" t="s">
        <v>3103</v>
      </c>
      <c r="BSL23" s="384" t="s">
        <v>3104</v>
      </c>
      <c r="BSM23" s="370"/>
      <c r="BSN23" s="384" t="s">
        <v>2417</v>
      </c>
      <c r="BSO23" s="384" t="s">
        <v>3103</v>
      </c>
      <c r="BSP23" s="384" t="s">
        <v>3104</v>
      </c>
      <c r="BSQ23" s="370"/>
      <c r="BSR23" s="384" t="s">
        <v>2417</v>
      </c>
      <c r="BSS23" s="384" t="s">
        <v>3103</v>
      </c>
      <c r="BST23" s="384" t="s">
        <v>3104</v>
      </c>
      <c r="BSU23" s="370"/>
      <c r="BSV23" s="384" t="s">
        <v>2417</v>
      </c>
      <c r="BSW23" s="384" t="s">
        <v>3103</v>
      </c>
      <c r="BSX23" s="384" t="s">
        <v>3104</v>
      </c>
      <c r="BSY23" s="370"/>
      <c r="BSZ23" s="384" t="s">
        <v>2417</v>
      </c>
      <c r="BTA23" s="384" t="s">
        <v>3103</v>
      </c>
      <c r="BTB23" s="384" t="s">
        <v>3104</v>
      </c>
      <c r="BTC23" s="370"/>
      <c r="BTD23" s="384" t="s">
        <v>2417</v>
      </c>
      <c r="BTE23" s="384" t="s">
        <v>3103</v>
      </c>
      <c r="BTF23" s="384" t="s">
        <v>3104</v>
      </c>
      <c r="BTG23" s="370"/>
      <c r="BTH23" s="384" t="s">
        <v>2417</v>
      </c>
      <c r="BTI23" s="384" t="s">
        <v>3103</v>
      </c>
      <c r="BTJ23" s="384" t="s">
        <v>3104</v>
      </c>
      <c r="BTK23" s="370"/>
      <c r="BTL23" s="384" t="s">
        <v>2417</v>
      </c>
      <c r="BTM23" s="384" t="s">
        <v>3103</v>
      </c>
      <c r="BTN23" s="384" t="s">
        <v>3104</v>
      </c>
      <c r="BTO23" s="370"/>
      <c r="BTP23" s="384" t="s">
        <v>2417</v>
      </c>
      <c r="BTQ23" s="384" t="s">
        <v>3103</v>
      </c>
      <c r="BTR23" s="384" t="s">
        <v>3104</v>
      </c>
      <c r="BTS23" s="370"/>
      <c r="BTT23" s="384" t="s">
        <v>2417</v>
      </c>
      <c r="BTU23" s="384" t="s">
        <v>3103</v>
      </c>
      <c r="BTV23" s="384" t="s">
        <v>3104</v>
      </c>
      <c r="BTW23" s="370"/>
      <c r="BTX23" s="384" t="s">
        <v>2417</v>
      </c>
      <c r="BTY23" s="384" t="s">
        <v>3103</v>
      </c>
      <c r="BTZ23" s="384" t="s">
        <v>3104</v>
      </c>
      <c r="BUA23" s="370"/>
      <c r="BUB23" s="384" t="s">
        <v>2417</v>
      </c>
      <c r="BUC23" s="384" t="s">
        <v>3103</v>
      </c>
      <c r="BUD23" s="384" t="s">
        <v>3104</v>
      </c>
      <c r="BUE23" s="370"/>
      <c r="BUF23" s="384" t="s">
        <v>2417</v>
      </c>
      <c r="BUG23" s="384" t="s">
        <v>3103</v>
      </c>
      <c r="BUH23" s="384" t="s">
        <v>3104</v>
      </c>
      <c r="BUI23" s="370"/>
      <c r="BUJ23" s="384" t="s">
        <v>2417</v>
      </c>
      <c r="BUK23" s="384" t="s">
        <v>3103</v>
      </c>
      <c r="BUL23" s="384" t="s">
        <v>3104</v>
      </c>
      <c r="BUM23" s="370"/>
      <c r="BUN23" s="384" t="s">
        <v>2417</v>
      </c>
      <c r="BUO23" s="384" t="s">
        <v>3103</v>
      </c>
      <c r="BUP23" s="384" t="s">
        <v>3104</v>
      </c>
      <c r="BUQ23" s="370"/>
      <c r="BUR23" s="384" t="s">
        <v>2417</v>
      </c>
      <c r="BUS23" s="384" t="s">
        <v>3103</v>
      </c>
      <c r="BUT23" s="384" t="s">
        <v>3104</v>
      </c>
      <c r="BUU23" s="370"/>
      <c r="BUV23" s="384" t="s">
        <v>2417</v>
      </c>
      <c r="BUW23" s="384" t="s">
        <v>3103</v>
      </c>
      <c r="BUX23" s="384" t="s">
        <v>3104</v>
      </c>
      <c r="BUY23" s="370"/>
      <c r="BUZ23" s="384" t="s">
        <v>2417</v>
      </c>
      <c r="BVA23" s="384" t="s">
        <v>3103</v>
      </c>
      <c r="BVB23" s="384" t="s">
        <v>3104</v>
      </c>
      <c r="BVC23" s="370"/>
      <c r="BVD23" s="384" t="s">
        <v>2417</v>
      </c>
      <c r="BVE23" s="384" t="s">
        <v>3103</v>
      </c>
      <c r="BVF23" s="384" t="s">
        <v>3104</v>
      </c>
      <c r="BVG23" s="370"/>
      <c r="BVH23" s="384" t="s">
        <v>2417</v>
      </c>
      <c r="BVI23" s="384" t="s">
        <v>3103</v>
      </c>
      <c r="BVJ23" s="384" t="s">
        <v>3104</v>
      </c>
      <c r="BVK23" s="370"/>
      <c r="BVL23" s="384" t="s">
        <v>2417</v>
      </c>
      <c r="BVM23" s="384" t="s">
        <v>3103</v>
      </c>
      <c r="BVN23" s="384" t="s">
        <v>3104</v>
      </c>
      <c r="BVO23" s="370"/>
      <c r="BVP23" s="384" t="s">
        <v>2417</v>
      </c>
      <c r="BVQ23" s="384" t="s">
        <v>3103</v>
      </c>
      <c r="BVR23" s="384" t="s">
        <v>3104</v>
      </c>
      <c r="BVS23" s="370"/>
      <c r="BVT23" s="384" t="s">
        <v>2417</v>
      </c>
      <c r="BVU23" s="384" t="s">
        <v>3103</v>
      </c>
      <c r="BVV23" s="384" t="s">
        <v>3104</v>
      </c>
      <c r="BVW23" s="370"/>
      <c r="BVX23" s="384" t="s">
        <v>2417</v>
      </c>
      <c r="BVY23" s="384" t="s">
        <v>3103</v>
      </c>
      <c r="BVZ23" s="384" t="s">
        <v>3104</v>
      </c>
      <c r="BWA23" s="370"/>
      <c r="BWB23" s="384" t="s">
        <v>2417</v>
      </c>
      <c r="BWC23" s="384" t="s">
        <v>3103</v>
      </c>
      <c r="BWD23" s="384" t="s">
        <v>3104</v>
      </c>
      <c r="BWE23" s="370"/>
      <c r="BWF23" s="384" t="s">
        <v>2417</v>
      </c>
      <c r="BWG23" s="384" t="s">
        <v>3103</v>
      </c>
      <c r="BWH23" s="384" t="s">
        <v>3104</v>
      </c>
      <c r="BWI23" s="370"/>
      <c r="BWJ23" s="384" t="s">
        <v>2417</v>
      </c>
      <c r="BWK23" s="384" t="s">
        <v>3103</v>
      </c>
      <c r="BWL23" s="384" t="s">
        <v>3104</v>
      </c>
      <c r="BWM23" s="370"/>
      <c r="BWN23" s="384" t="s">
        <v>2417</v>
      </c>
      <c r="BWO23" s="384" t="s">
        <v>3103</v>
      </c>
      <c r="BWP23" s="384" t="s">
        <v>3104</v>
      </c>
      <c r="BWQ23" s="370"/>
      <c r="BWR23" s="384" t="s">
        <v>2417</v>
      </c>
      <c r="BWS23" s="384" t="s">
        <v>3103</v>
      </c>
      <c r="BWT23" s="384" t="s">
        <v>3104</v>
      </c>
      <c r="BWU23" s="370"/>
      <c r="BWV23" s="384" t="s">
        <v>2417</v>
      </c>
      <c r="BWW23" s="384" t="s">
        <v>3103</v>
      </c>
      <c r="BWX23" s="384" t="s">
        <v>3104</v>
      </c>
      <c r="BWY23" s="370"/>
      <c r="BWZ23" s="384" t="s">
        <v>2417</v>
      </c>
      <c r="BXA23" s="384" t="s">
        <v>3103</v>
      </c>
      <c r="BXB23" s="384" t="s">
        <v>3104</v>
      </c>
      <c r="BXC23" s="370"/>
      <c r="BXD23" s="384" t="s">
        <v>2417</v>
      </c>
      <c r="BXE23" s="384" t="s">
        <v>3103</v>
      </c>
      <c r="BXF23" s="384" t="s">
        <v>3104</v>
      </c>
      <c r="BXG23" s="370"/>
      <c r="BXH23" s="384" t="s">
        <v>2417</v>
      </c>
      <c r="BXI23" s="384" t="s">
        <v>3103</v>
      </c>
      <c r="BXJ23" s="384" t="s">
        <v>3104</v>
      </c>
      <c r="BXK23" s="370"/>
      <c r="BXL23" s="384" t="s">
        <v>2417</v>
      </c>
      <c r="BXM23" s="384" t="s">
        <v>3103</v>
      </c>
      <c r="BXN23" s="384" t="s">
        <v>3104</v>
      </c>
      <c r="BXO23" s="370"/>
      <c r="BXP23" s="384" t="s">
        <v>2417</v>
      </c>
      <c r="BXQ23" s="384" t="s">
        <v>3103</v>
      </c>
      <c r="BXR23" s="384" t="s">
        <v>3104</v>
      </c>
      <c r="BXS23" s="370"/>
      <c r="BXT23" s="384" t="s">
        <v>2417</v>
      </c>
      <c r="BXU23" s="384" t="s">
        <v>3103</v>
      </c>
      <c r="BXV23" s="384" t="s">
        <v>3104</v>
      </c>
      <c r="BXW23" s="370"/>
      <c r="BXX23" s="384" t="s">
        <v>2417</v>
      </c>
      <c r="BXY23" s="384" t="s">
        <v>3103</v>
      </c>
      <c r="BXZ23" s="384" t="s">
        <v>3104</v>
      </c>
      <c r="BYA23" s="370"/>
      <c r="BYB23" s="384" t="s">
        <v>2417</v>
      </c>
      <c r="BYC23" s="384" t="s">
        <v>3103</v>
      </c>
      <c r="BYD23" s="384" t="s">
        <v>3104</v>
      </c>
      <c r="BYE23" s="370"/>
      <c r="BYF23" s="384" t="s">
        <v>2417</v>
      </c>
      <c r="BYG23" s="384" t="s">
        <v>3103</v>
      </c>
      <c r="BYH23" s="384" t="s">
        <v>3104</v>
      </c>
      <c r="BYI23" s="370"/>
      <c r="BYJ23" s="384" t="s">
        <v>2417</v>
      </c>
      <c r="BYK23" s="384" t="s">
        <v>3103</v>
      </c>
      <c r="BYL23" s="384" t="s">
        <v>3104</v>
      </c>
      <c r="BYM23" s="370"/>
      <c r="BYN23" s="384" t="s">
        <v>2417</v>
      </c>
      <c r="BYO23" s="384" t="s">
        <v>3103</v>
      </c>
      <c r="BYP23" s="384" t="s">
        <v>3104</v>
      </c>
      <c r="BYQ23" s="370"/>
      <c r="BYR23" s="384" t="s">
        <v>2417</v>
      </c>
      <c r="BYS23" s="384" t="s">
        <v>3103</v>
      </c>
      <c r="BYT23" s="384" t="s">
        <v>3104</v>
      </c>
      <c r="BYU23" s="370"/>
      <c r="BYV23" s="384" t="s">
        <v>2417</v>
      </c>
      <c r="BYW23" s="384" t="s">
        <v>3103</v>
      </c>
      <c r="BYX23" s="384" t="s">
        <v>3104</v>
      </c>
      <c r="BYY23" s="370"/>
      <c r="BYZ23" s="384" t="s">
        <v>2417</v>
      </c>
      <c r="BZA23" s="384" t="s">
        <v>3103</v>
      </c>
      <c r="BZB23" s="384" t="s">
        <v>3104</v>
      </c>
      <c r="BZC23" s="370"/>
      <c r="BZD23" s="384" t="s">
        <v>2417</v>
      </c>
      <c r="BZE23" s="384" t="s">
        <v>3103</v>
      </c>
      <c r="BZF23" s="384" t="s">
        <v>3104</v>
      </c>
      <c r="BZG23" s="370"/>
      <c r="BZH23" s="384" t="s">
        <v>2417</v>
      </c>
      <c r="BZI23" s="384" t="s">
        <v>3103</v>
      </c>
      <c r="BZJ23" s="384" t="s">
        <v>3104</v>
      </c>
      <c r="BZK23" s="370"/>
      <c r="BZL23" s="384" t="s">
        <v>2417</v>
      </c>
      <c r="BZM23" s="384" t="s">
        <v>3103</v>
      </c>
      <c r="BZN23" s="384" t="s">
        <v>3104</v>
      </c>
      <c r="BZO23" s="370"/>
      <c r="BZP23" s="384" t="s">
        <v>2417</v>
      </c>
      <c r="BZQ23" s="384" t="s">
        <v>3103</v>
      </c>
      <c r="BZR23" s="384" t="s">
        <v>3104</v>
      </c>
      <c r="BZS23" s="370"/>
      <c r="BZT23" s="384" t="s">
        <v>2417</v>
      </c>
      <c r="BZU23" s="384" t="s">
        <v>3103</v>
      </c>
      <c r="BZV23" s="384" t="s">
        <v>3104</v>
      </c>
      <c r="BZW23" s="370"/>
      <c r="BZX23" s="384" t="s">
        <v>2417</v>
      </c>
      <c r="BZY23" s="384" t="s">
        <v>3103</v>
      </c>
      <c r="BZZ23" s="384" t="s">
        <v>3104</v>
      </c>
      <c r="CAA23" s="370"/>
      <c r="CAB23" s="384" t="s">
        <v>2417</v>
      </c>
      <c r="CAC23" s="384" t="s">
        <v>3103</v>
      </c>
      <c r="CAD23" s="384" t="s">
        <v>3104</v>
      </c>
      <c r="CAE23" s="370"/>
      <c r="CAF23" s="384" t="s">
        <v>2417</v>
      </c>
      <c r="CAG23" s="384" t="s">
        <v>3103</v>
      </c>
      <c r="CAH23" s="384" t="s">
        <v>3104</v>
      </c>
      <c r="CAI23" s="370"/>
      <c r="CAJ23" s="384" t="s">
        <v>2417</v>
      </c>
      <c r="CAK23" s="384" t="s">
        <v>3103</v>
      </c>
      <c r="CAL23" s="384" t="s">
        <v>3104</v>
      </c>
      <c r="CAM23" s="370"/>
      <c r="CAN23" s="384" t="s">
        <v>2417</v>
      </c>
      <c r="CAO23" s="384" t="s">
        <v>3103</v>
      </c>
      <c r="CAP23" s="384" t="s">
        <v>3104</v>
      </c>
      <c r="CAQ23" s="370"/>
      <c r="CAR23" s="384" t="s">
        <v>2417</v>
      </c>
      <c r="CAS23" s="384" t="s">
        <v>3103</v>
      </c>
      <c r="CAT23" s="384" t="s">
        <v>3104</v>
      </c>
      <c r="CAU23" s="370"/>
      <c r="CAV23" s="384" t="s">
        <v>2417</v>
      </c>
      <c r="CAW23" s="384" t="s">
        <v>3103</v>
      </c>
      <c r="CAX23" s="384" t="s">
        <v>3104</v>
      </c>
      <c r="CAY23" s="370"/>
      <c r="CAZ23" s="384" t="s">
        <v>2417</v>
      </c>
      <c r="CBA23" s="384" t="s">
        <v>3103</v>
      </c>
      <c r="CBB23" s="384" t="s">
        <v>3104</v>
      </c>
      <c r="CBC23" s="370"/>
      <c r="CBD23" s="384" t="s">
        <v>2417</v>
      </c>
      <c r="CBE23" s="384" t="s">
        <v>3103</v>
      </c>
      <c r="CBF23" s="384" t="s">
        <v>3104</v>
      </c>
      <c r="CBG23" s="370"/>
      <c r="CBH23" s="384" t="s">
        <v>2417</v>
      </c>
      <c r="CBI23" s="384" t="s">
        <v>3103</v>
      </c>
      <c r="CBJ23" s="384" t="s">
        <v>3104</v>
      </c>
      <c r="CBK23" s="370"/>
      <c r="CBL23" s="384" t="s">
        <v>2417</v>
      </c>
      <c r="CBM23" s="384" t="s">
        <v>3103</v>
      </c>
      <c r="CBN23" s="384" t="s">
        <v>3104</v>
      </c>
      <c r="CBO23" s="370"/>
      <c r="CBP23" s="384" t="s">
        <v>2417</v>
      </c>
      <c r="CBQ23" s="384" t="s">
        <v>3103</v>
      </c>
      <c r="CBR23" s="384" t="s">
        <v>3104</v>
      </c>
      <c r="CBS23" s="370"/>
      <c r="CBT23" s="384" t="s">
        <v>2417</v>
      </c>
      <c r="CBU23" s="384" t="s">
        <v>3103</v>
      </c>
      <c r="CBV23" s="384" t="s">
        <v>3104</v>
      </c>
      <c r="CBW23" s="370"/>
      <c r="CBX23" s="384" t="s">
        <v>2417</v>
      </c>
      <c r="CBY23" s="384" t="s">
        <v>3103</v>
      </c>
      <c r="CBZ23" s="384" t="s">
        <v>3104</v>
      </c>
      <c r="CCA23" s="370"/>
      <c r="CCB23" s="384" t="s">
        <v>2417</v>
      </c>
      <c r="CCC23" s="384" t="s">
        <v>3103</v>
      </c>
      <c r="CCD23" s="384" t="s">
        <v>3104</v>
      </c>
      <c r="CCE23" s="370"/>
      <c r="CCF23" s="384" t="s">
        <v>2417</v>
      </c>
      <c r="CCG23" s="384" t="s">
        <v>3103</v>
      </c>
      <c r="CCH23" s="384" t="s">
        <v>3104</v>
      </c>
      <c r="CCI23" s="370"/>
      <c r="CCJ23" s="384" t="s">
        <v>2417</v>
      </c>
      <c r="CCK23" s="384" t="s">
        <v>3103</v>
      </c>
      <c r="CCL23" s="384" t="s">
        <v>3104</v>
      </c>
      <c r="CCM23" s="370"/>
      <c r="CCN23" s="384" t="s">
        <v>2417</v>
      </c>
      <c r="CCO23" s="384" t="s">
        <v>3103</v>
      </c>
      <c r="CCP23" s="384" t="s">
        <v>3104</v>
      </c>
      <c r="CCQ23" s="370"/>
      <c r="CCR23" s="384" t="s">
        <v>2417</v>
      </c>
      <c r="CCS23" s="384" t="s">
        <v>3103</v>
      </c>
      <c r="CCT23" s="384" t="s">
        <v>3104</v>
      </c>
      <c r="CCU23" s="370"/>
      <c r="CCV23" s="384" t="s">
        <v>2417</v>
      </c>
      <c r="CCW23" s="384" t="s">
        <v>3103</v>
      </c>
      <c r="CCX23" s="384" t="s">
        <v>3104</v>
      </c>
      <c r="CCY23" s="370"/>
      <c r="CCZ23" s="384" t="s">
        <v>2417</v>
      </c>
      <c r="CDA23" s="384" t="s">
        <v>3103</v>
      </c>
      <c r="CDB23" s="384" t="s">
        <v>3104</v>
      </c>
      <c r="CDC23" s="370"/>
      <c r="CDD23" s="384" t="s">
        <v>2417</v>
      </c>
      <c r="CDE23" s="384" t="s">
        <v>3103</v>
      </c>
      <c r="CDF23" s="384" t="s">
        <v>3104</v>
      </c>
      <c r="CDG23" s="370"/>
      <c r="CDH23" s="384" t="s">
        <v>2417</v>
      </c>
      <c r="CDI23" s="384" t="s">
        <v>3103</v>
      </c>
      <c r="CDJ23" s="384" t="s">
        <v>3104</v>
      </c>
      <c r="CDK23" s="370"/>
      <c r="CDL23" s="384" t="s">
        <v>2417</v>
      </c>
      <c r="CDM23" s="384" t="s">
        <v>3103</v>
      </c>
      <c r="CDN23" s="384" t="s">
        <v>3104</v>
      </c>
      <c r="CDO23" s="370"/>
      <c r="CDP23" s="384" t="s">
        <v>2417</v>
      </c>
      <c r="CDQ23" s="384" t="s">
        <v>3103</v>
      </c>
      <c r="CDR23" s="384" t="s">
        <v>3104</v>
      </c>
      <c r="CDS23" s="370"/>
      <c r="CDT23" s="384" t="s">
        <v>2417</v>
      </c>
      <c r="CDU23" s="384" t="s">
        <v>3103</v>
      </c>
      <c r="CDV23" s="384" t="s">
        <v>3104</v>
      </c>
      <c r="CDW23" s="370"/>
      <c r="CDX23" s="384" t="s">
        <v>2417</v>
      </c>
      <c r="CDY23" s="384" t="s">
        <v>3103</v>
      </c>
      <c r="CDZ23" s="384" t="s">
        <v>3104</v>
      </c>
      <c r="CEA23" s="370"/>
      <c r="CEB23" s="384" t="s">
        <v>2417</v>
      </c>
      <c r="CEC23" s="384" t="s">
        <v>3103</v>
      </c>
      <c r="CED23" s="384" t="s">
        <v>3104</v>
      </c>
      <c r="CEE23" s="370"/>
      <c r="CEF23" s="384" t="s">
        <v>2417</v>
      </c>
      <c r="CEG23" s="384" t="s">
        <v>3103</v>
      </c>
      <c r="CEH23" s="384" t="s">
        <v>3104</v>
      </c>
      <c r="CEI23" s="370"/>
      <c r="CEJ23" s="384" t="s">
        <v>2417</v>
      </c>
      <c r="CEK23" s="384" t="s">
        <v>3103</v>
      </c>
      <c r="CEL23" s="384" t="s">
        <v>3104</v>
      </c>
      <c r="CEM23" s="370"/>
      <c r="CEN23" s="384" t="s">
        <v>2417</v>
      </c>
      <c r="CEO23" s="384" t="s">
        <v>3103</v>
      </c>
      <c r="CEP23" s="384" t="s">
        <v>3104</v>
      </c>
      <c r="CEQ23" s="370"/>
      <c r="CER23" s="384" t="s">
        <v>2417</v>
      </c>
      <c r="CES23" s="384" t="s">
        <v>3103</v>
      </c>
      <c r="CET23" s="384" t="s">
        <v>3104</v>
      </c>
      <c r="CEU23" s="370"/>
      <c r="CEV23" s="384" t="s">
        <v>2417</v>
      </c>
      <c r="CEW23" s="384" t="s">
        <v>3103</v>
      </c>
      <c r="CEX23" s="384" t="s">
        <v>3104</v>
      </c>
      <c r="CEY23" s="370"/>
      <c r="CEZ23" s="384" t="s">
        <v>2417</v>
      </c>
      <c r="CFA23" s="384" t="s">
        <v>3103</v>
      </c>
      <c r="CFB23" s="384" t="s">
        <v>3104</v>
      </c>
      <c r="CFC23" s="370"/>
      <c r="CFD23" s="384" t="s">
        <v>2417</v>
      </c>
      <c r="CFE23" s="384" t="s">
        <v>3103</v>
      </c>
      <c r="CFF23" s="384" t="s">
        <v>3104</v>
      </c>
      <c r="CFG23" s="370"/>
      <c r="CFH23" s="384" t="s">
        <v>2417</v>
      </c>
      <c r="CFI23" s="384" t="s">
        <v>3103</v>
      </c>
      <c r="CFJ23" s="384" t="s">
        <v>3104</v>
      </c>
      <c r="CFK23" s="370"/>
      <c r="CFL23" s="384" t="s">
        <v>2417</v>
      </c>
      <c r="CFM23" s="384" t="s">
        <v>3103</v>
      </c>
      <c r="CFN23" s="384" t="s">
        <v>3104</v>
      </c>
      <c r="CFO23" s="370"/>
      <c r="CFP23" s="384" t="s">
        <v>2417</v>
      </c>
      <c r="CFQ23" s="384" t="s">
        <v>3103</v>
      </c>
      <c r="CFR23" s="384" t="s">
        <v>3104</v>
      </c>
      <c r="CFS23" s="370"/>
      <c r="CFT23" s="384" t="s">
        <v>2417</v>
      </c>
      <c r="CFU23" s="384" t="s">
        <v>3103</v>
      </c>
      <c r="CFV23" s="384" t="s">
        <v>3104</v>
      </c>
      <c r="CFW23" s="370"/>
      <c r="CFX23" s="384" t="s">
        <v>2417</v>
      </c>
      <c r="CFY23" s="384" t="s">
        <v>3103</v>
      </c>
      <c r="CFZ23" s="384" t="s">
        <v>3104</v>
      </c>
      <c r="CGA23" s="370"/>
      <c r="CGB23" s="384" t="s">
        <v>2417</v>
      </c>
      <c r="CGC23" s="384" t="s">
        <v>3103</v>
      </c>
      <c r="CGD23" s="384" t="s">
        <v>3104</v>
      </c>
      <c r="CGE23" s="370"/>
      <c r="CGF23" s="384" t="s">
        <v>2417</v>
      </c>
      <c r="CGG23" s="384" t="s">
        <v>3103</v>
      </c>
      <c r="CGH23" s="384" t="s">
        <v>3104</v>
      </c>
      <c r="CGI23" s="370"/>
      <c r="CGJ23" s="384" t="s">
        <v>2417</v>
      </c>
      <c r="CGK23" s="384" t="s">
        <v>3103</v>
      </c>
      <c r="CGL23" s="384" t="s">
        <v>3104</v>
      </c>
      <c r="CGM23" s="370"/>
      <c r="CGN23" s="384" t="s">
        <v>2417</v>
      </c>
      <c r="CGO23" s="384" t="s">
        <v>3103</v>
      </c>
      <c r="CGP23" s="384" t="s">
        <v>3104</v>
      </c>
      <c r="CGQ23" s="370"/>
      <c r="CGR23" s="384" t="s">
        <v>2417</v>
      </c>
      <c r="CGS23" s="384" t="s">
        <v>3103</v>
      </c>
      <c r="CGT23" s="384" t="s">
        <v>3104</v>
      </c>
      <c r="CGU23" s="370"/>
      <c r="CGV23" s="384" t="s">
        <v>2417</v>
      </c>
      <c r="CGW23" s="384" t="s">
        <v>3103</v>
      </c>
      <c r="CGX23" s="384" t="s">
        <v>3104</v>
      </c>
      <c r="CGY23" s="370"/>
      <c r="CGZ23" s="384" t="s">
        <v>2417</v>
      </c>
      <c r="CHA23" s="384" t="s">
        <v>3103</v>
      </c>
      <c r="CHB23" s="384" t="s">
        <v>3104</v>
      </c>
      <c r="CHC23" s="370"/>
      <c r="CHD23" s="384" t="s">
        <v>2417</v>
      </c>
      <c r="CHE23" s="384" t="s">
        <v>3103</v>
      </c>
      <c r="CHF23" s="384" t="s">
        <v>3104</v>
      </c>
      <c r="CHG23" s="370"/>
      <c r="CHH23" s="384" t="s">
        <v>2417</v>
      </c>
      <c r="CHI23" s="384" t="s">
        <v>3103</v>
      </c>
      <c r="CHJ23" s="384" t="s">
        <v>3104</v>
      </c>
      <c r="CHK23" s="370"/>
      <c r="CHL23" s="384" t="s">
        <v>2417</v>
      </c>
      <c r="CHM23" s="384" t="s">
        <v>3103</v>
      </c>
      <c r="CHN23" s="384" t="s">
        <v>3104</v>
      </c>
      <c r="CHO23" s="370"/>
      <c r="CHP23" s="384" t="s">
        <v>2417</v>
      </c>
      <c r="CHQ23" s="384" t="s">
        <v>3103</v>
      </c>
      <c r="CHR23" s="384" t="s">
        <v>3104</v>
      </c>
      <c r="CHS23" s="370"/>
      <c r="CHT23" s="384" t="s">
        <v>2417</v>
      </c>
      <c r="CHU23" s="384" t="s">
        <v>3103</v>
      </c>
      <c r="CHV23" s="384" t="s">
        <v>3104</v>
      </c>
      <c r="CHW23" s="370"/>
      <c r="CHX23" s="384" t="s">
        <v>2417</v>
      </c>
      <c r="CHY23" s="384" t="s">
        <v>3103</v>
      </c>
      <c r="CHZ23" s="384" t="s">
        <v>3104</v>
      </c>
      <c r="CIA23" s="370"/>
      <c r="CIB23" s="384" t="s">
        <v>2417</v>
      </c>
      <c r="CIC23" s="384" t="s">
        <v>3103</v>
      </c>
      <c r="CID23" s="384" t="s">
        <v>3104</v>
      </c>
      <c r="CIE23" s="370"/>
      <c r="CIF23" s="384" t="s">
        <v>2417</v>
      </c>
      <c r="CIG23" s="384" t="s">
        <v>3103</v>
      </c>
      <c r="CIH23" s="384" t="s">
        <v>3104</v>
      </c>
      <c r="CII23" s="370"/>
      <c r="CIJ23" s="384" t="s">
        <v>2417</v>
      </c>
      <c r="CIK23" s="384" t="s">
        <v>3103</v>
      </c>
      <c r="CIL23" s="384" t="s">
        <v>3104</v>
      </c>
      <c r="CIM23" s="370"/>
      <c r="CIN23" s="384" t="s">
        <v>2417</v>
      </c>
      <c r="CIO23" s="384" t="s">
        <v>3103</v>
      </c>
      <c r="CIP23" s="384" t="s">
        <v>3104</v>
      </c>
      <c r="CIQ23" s="370"/>
      <c r="CIR23" s="384" t="s">
        <v>2417</v>
      </c>
      <c r="CIS23" s="384" t="s">
        <v>3103</v>
      </c>
      <c r="CIT23" s="384" t="s">
        <v>3104</v>
      </c>
      <c r="CIU23" s="370"/>
      <c r="CIV23" s="384" t="s">
        <v>2417</v>
      </c>
      <c r="CIW23" s="384" t="s">
        <v>3103</v>
      </c>
      <c r="CIX23" s="384" t="s">
        <v>3104</v>
      </c>
      <c r="CIY23" s="370"/>
      <c r="CIZ23" s="384" t="s">
        <v>2417</v>
      </c>
      <c r="CJA23" s="384" t="s">
        <v>3103</v>
      </c>
      <c r="CJB23" s="384" t="s">
        <v>3104</v>
      </c>
      <c r="CJC23" s="370"/>
      <c r="CJD23" s="384" t="s">
        <v>2417</v>
      </c>
      <c r="CJE23" s="384" t="s">
        <v>3103</v>
      </c>
      <c r="CJF23" s="384" t="s">
        <v>3104</v>
      </c>
      <c r="CJG23" s="370"/>
      <c r="CJH23" s="384" t="s">
        <v>2417</v>
      </c>
      <c r="CJI23" s="384" t="s">
        <v>3103</v>
      </c>
      <c r="CJJ23" s="384" t="s">
        <v>3104</v>
      </c>
      <c r="CJK23" s="370"/>
      <c r="CJL23" s="384" t="s">
        <v>2417</v>
      </c>
      <c r="CJM23" s="384" t="s">
        <v>3103</v>
      </c>
      <c r="CJN23" s="384" t="s">
        <v>3104</v>
      </c>
      <c r="CJO23" s="370"/>
      <c r="CJP23" s="384" t="s">
        <v>2417</v>
      </c>
      <c r="CJQ23" s="384" t="s">
        <v>3103</v>
      </c>
      <c r="CJR23" s="384" t="s">
        <v>3104</v>
      </c>
      <c r="CJS23" s="370"/>
      <c r="CJT23" s="384" t="s">
        <v>2417</v>
      </c>
      <c r="CJU23" s="384" t="s">
        <v>3103</v>
      </c>
      <c r="CJV23" s="384" t="s">
        <v>3104</v>
      </c>
      <c r="CJW23" s="370"/>
      <c r="CJX23" s="384" t="s">
        <v>2417</v>
      </c>
      <c r="CJY23" s="384" t="s">
        <v>3103</v>
      </c>
      <c r="CJZ23" s="384" t="s">
        <v>3104</v>
      </c>
      <c r="CKA23" s="370"/>
      <c r="CKB23" s="384" t="s">
        <v>2417</v>
      </c>
      <c r="CKC23" s="384" t="s">
        <v>3103</v>
      </c>
      <c r="CKD23" s="384" t="s">
        <v>3104</v>
      </c>
      <c r="CKE23" s="370"/>
      <c r="CKF23" s="384" t="s">
        <v>2417</v>
      </c>
      <c r="CKG23" s="384" t="s">
        <v>3103</v>
      </c>
      <c r="CKH23" s="384" t="s">
        <v>3104</v>
      </c>
      <c r="CKI23" s="370"/>
      <c r="CKJ23" s="384" t="s">
        <v>2417</v>
      </c>
      <c r="CKK23" s="384" t="s">
        <v>3103</v>
      </c>
      <c r="CKL23" s="384" t="s">
        <v>3104</v>
      </c>
      <c r="CKM23" s="370"/>
      <c r="CKN23" s="384" t="s">
        <v>2417</v>
      </c>
      <c r="CKO23" s="384" t="s">
        <v>3103</v>
      </c>
      <c r="CKP23" s="384" t="s">
        <v>3104</v>
      </c>
      <c r="CKQ23" s="370"/>
      <c r="CKR23" s="384" t="s">
        <v>2417</v>
      </c>
      <c r="CKS23" s="384" t="s">
        <v>3103</v>
      </c>
      <c r="CKT23" s="384" t="s">
        <v>3104</v>
      </c>
      <c r="CKU23" s="370"/>
      <c r="CKV23" s="384" t="s">
        <v>2417</v>
      </c>
      <c r="CKW23" s="384" t="s">
        <v>3103</v>
      </c>
      <c r="CKX23" s="384" t="s">
        <v>3104</v>
      </c>
      <c r="CKY23" s="370"/>
      <c r="CKZ23" s="384" t="s">
        <v>2417</v>
      </c>
      <c r="CLA23" s="384" t="s">
        <v>3103</v>
      </c>
      <c r="CLB23" s="384" t="s">
        <v>3104</v>
      </c>
      <c r="CLC23" s="370"/>
      <c r="CLD23" s="384" t="s">
        <v>2417</v>
      </c>
      <c r="CLE23" s="384" t="s">
        <v>3103</v>
      </c>
      <c r="CLF23" s="384" t="s">
        <v>3104</v>
      </c>
      <c r="CLG23" s="370"/>
      <c r="CLH23" s="384" t="s">
        <v>2417</v>
      </c>
      <c r="CLI23" s="384" t="s">
        <v>3103</v>
      </c>
      <c r="CLJ23" s="384" t="s">
        <v>3104</v>
      </c>
      <c r="CLK23" s="370"/>
      <c r="CLL23" s="384" t="s">
        <v>2417</v>
      </c>
      <c r="CLM23" s="384" t="s">
        <v>3103</v>
      </c>
      <c r="CLN23" s="384" t="s">
        <v>3104</v>
      </c>
      <c r="CLO23" s="370"/>
      <c r="CLP23" s="384" t="s">
        <v>2417</v>
      </c>
      <c r="CLQ23" s="384" t="s">
        <v>3103</v>
      </c>
      <c r="CLR23" s="384" t="s">
        <v>3104</v>
      </c>
      <c r="CLS23" s="370"/>
      <c r="CLT23" s="384" t="s">
        <v>2417</v>
      </c>
      <c r="CLU23" s="384" t="s">
        <v>3103</v>
      </c>
      <c r="CLV23" s="384" t="s">
        <v>3104</v>
      </c>
      <c r="CLW23" s="370"/>
      <c r="CLX23" s="384" t="s">
        <v>2417</v>
      </c>
      <c r="CLY23" s="384" t="s">
        <v>3103</v>
      </c>
      <c r="CLZ23" s="384" t="s">
        <v>3104</v>
      </c>
      <c r="CMA23" s="370"/>
      <c r="CMB23" s="384" t="s">
        <v>2417</v>
      </c>
      <c r="CMC23" s="384" t="s">
        <v>3103</v>
      </c>
      <c r="CMD23" s="384" t="s">
        <v>3104</v>
      </c>
      <c r="CME23" s="370"/>
      <c r="CMF23" s="384" t="s">
        <v>2417</v>
      </c>
      <c r="CMG23" s="384" t="s">
        <v>3103</v>
      </c>
      <c r="CMH23" s="384" t="s">
        <v>3104</v>
      </c>
      <c r="CMI23" s="370"/>
      <c r="CMJ23" s="384" t="s">
        <v>2417</v>
      </c>
      <c r="CMK23" s="384" t="s">
        <v>3103</v>
      </c>
      <c r="CML23" s="384" t="s">
        <v>3104</v>
      </c>
      <c r="CMM23" s="370"/>
      <c r="CMN23" s="384" t="s">
        <v>2417</v>
      </c>
      <c r="CMO23" s="384" t="s">
        <v>3103</v>
      </c>
      <c r="CMP23" s="384" t="s">
        <v>3104</v>
      </c>
      <c r="CMQ23" s="370"/>
      <c r="CMR23" s="384" t="s">
        <v>2417</v>
      </c>
      <c r="CMS23" s="384" t="s">
        <v>3103</v>
      </c>
      <c r="CMT23" s="384" t="s">
        <v>3104</v>
      </c>
      <c r="CMU23" s="370"/>
      <c r="CMV23" s="384" t="s">
        <v>2417</v>
      </c>
      <c r="CMW23" s="384" t="s">
        <v>3103</v>
      </c>
      <c r="CMX23" s="384" t="s">
        <v>3104</v>
      </c>
      <c r="CMY23" s="370"/>
      <c r="CMZ23" s="384" t="s">
        <v>2417</v>
      </c>
      <c r="CNA23" s="384" t="s">
        <v>3103</v>
      </c>
      <c r="CNB23" s="384" t="s">
        <v>3104</v>
      </c>
      <c r="CNC23" s="370"/>
      <c r="CND23" s="384" t="s">
        <v>2417</v>
      </c>
      <c r="CNE23" s="384" t="s">
        <v>3103</v>
      </c>
      <c r="CNF23" s="384" t="s">
        <v>3104</v>
      </c>
      <c r="CNG23" s="370"/>
      <c r="CNH23" s="384" t="s">
        <v>2417</v>
      </c>
      <c r="CNI23" s="384" t="s">
        <v>3103</v>
      </c>
      <c r="CNJ23" s="384" t="s">
        <v>3104</v>
      </c>
      <c r="CNK23" s="370"/>
      <c r="CNL23" s="384" t="s">
        <v>2417</v>
      </c>
      <c r="CNM23" s="384" t="s">
        <v>3103</v>
      </c>
      <c r="CNN23" s="384" t="s">
        <v>3104</v>
      </c>
      <c r="CNO23" s="370"/>
      <c r="CNP23" s="384" t="s">
        <v>2417</v>
      </c>
      <c r="CNQ23" s="384" t="s">
        <v>3103</v>
      </c>
      <c r="CNR23" s="384" t="s">
        <v>3104</v>
      </c>
      <c r="CNS23" s="370"/>
      <c r="CNT23" s="384" t="s">
        <v>2417</v>
      </c>
      <c r="CNU23" s="384" t="s">
        <v>3103</v>
      </c>
      <c r="CNV23" s="384" t="s">
        <v>3104</v>
      </c>
      <c r="CNW23" s="370"/>
      <c r="CNX23" s="384" t="s">
        <v>2417</v>
      </c>
      <c r="CNY23" s="384" t="s">
        <v>3103</v>
      </c>
      <c r="CNZ23" s="384" t="s">
        <v>3104</v>
      </c>
      <c r="COA23" s="370"/>
      <c r="COB23" s="384" t="s">
        <v>2417</v>
      </c>
      <c r="COC23" s="384" t="s">
        <v>3103</v>
      </c>
      <c r="COD23" s="384" t="s">
        <v>3104</v>
      </c>
      <c r="COE23" s="370"/>
      <c r="COF23" s="384" t="s">
        <v>2417</v>
      </c>
      <c r="COG23" s="384" t="s">
        <v>3103</v>
      </c>
      <c r="COH23" s="384" t="s">
        <v>3104</v>
      </c>
      <c r="COI23" s="370"/>
      <c r="COJ23" s="384" t="s">
        <v>2417</v>
      </c>
      <c r="COK23" s="384" t="s">
        <v>3103</v>
      </c>
      <c r="COL23" s="384" t="s">
        <v>3104</v>
      </c>
      <c r="COM23" s="370"/>
      <c r="CON23" s="384" t="s">
        <v>2417</v>
      </c>
      <c r="COO23" s="384" t="s">
        <v>3103</v>
      </c>
      <c r="COP23" s="384" t="s">
        <v>3104</v>
      </c>
      <c r="COQ23" s="370"/>
      <c r="COR23" s="384" t="s">
        <v>2417</v>
      </c>
      <c r="COS23" s="384" t="s">
        <v>3103</v>
      </c>
      <c r="COT23" s="384" t="s">
        <v>3104</v>
      </c>
      <c r="COU23" s="370"/>
      <c r="COV23" s="384" t="s">
        <v>2417</v>
      </c>
      <c r="COW23" s="384" t="s">
        <v>3103</v>
      </c>
      <c r="COX23" s="384" t="s">
        <v>3104</v>
      </c>
      <c r="COY23" s="370"/>
      <c r="COZ23" s="384" t="s">
        <v>2417</v>
      </c>
      <c r="CPA23" s="384" t="s">
        <v>3103</v>
      </c>
      <c r="CPB23" s="384" t="s">
        <v>3104</v>
      </c>
      <c r="CPC23" s="370"/>
      <c r="CPD23" s="384" t="s">
        <v>2417</v>
      </c>
      <c r="CPE23" s="384" t="s">
        <v>3103</v>
      </c>
      <c r="CPF23" s="384" t="s">
        <v>3104</v>
      </c>
      <c r="CPG23" s="370"/>
      <c r="CPH23" s="384" t="s">
        <v>2417</v>
      </c>
      <c r="CPI23" s="384" t="s">
        <v>3103</v>
      </c>
      <c r="CPJ23" s="384" t="s">
        <v>3104</v>
      </c>
      <c r="CPK23" s="370"/>
      <c r="CPL23" s="384" t="s">
        <v>2417</v>
      </c>
      <c r="CPM23" s="384" t="s">
        <v>3103</v>
      </c>
      <c r="CPN23" s="384" t="s">
        <v>3104</v>
      </c>
      <c r="CPO23" s="370"/>
      <c r="CPP23" s="384" t="s">
        <v>2417</v>
      </c>
      <c r="CPQ23" s="384" t="s">
        <v>3103</v>
      </c>
      <c r="CPR23" s="384" t="s">
        <v>3104</v>
      </c>
      <c r="CPS23" s="370"/>
      <c r="CPT23" s="384" t="s">
        <v>2417</v>
      </c>
      <c r="CPU23" s="384" t="s">
        <v>3103</v>
      </c>
      <c r="CPV23" s="384" t="s">
        <v>3104</v>
      </c>
      <c r="CPW23" s="370"/>
      <c r="CPX23" s="384" t="s">
        <v>2417</v>
      </c>
      <c r="CPY23" s="384" t="s">
        <v>3103</v>
      </c>
      <c r="CPZ23" s="384" t="s">
        <v>3104</v>
      </c>
      <c r="CQA23" s="370"/>
      <c r="CQB23" s="384" t="s">
        <v>2417</v>
      </c>
      <c r="CQC23" s="384" t="s">
        <v>3103</v>
      </c>
      <c r="CQD23" s="384" t="s">
        <v>3104</v>
      </c>
      <c r="CQE23" s="370"/>
      <c r="CQF23" s="384" t="s">
        <v>2417</v>
      </c>
      <c r="CQG23" s="384" t="s">
        <v>3103</v>
      </c>
      <c r="CQH23" s="384" t="s">
        <v>3104</v>
      </c>
      <c r="CQI23" s="370"/>
      <c r="CQJ23" s="384" t="s">
        <v>2417</v>
      </c>
      <c r="CQK23" s="384" t="s">
        <v>3103</v>
      </c>
      <c r="CQL23" s="384" t="s">
        <v>3104</v>
      </c>
      <c r="CQM23" s="370"/>
      <c r="CQN23" s="384" t="s">
        <v>2417</v>
      </c>
      <c r="CQO23" s="384" t="s">
        <v>3103</v>
      </c>
      <c r="CQP23" s="384" t="s">
        <v>3104</v>
      </c>
      <c r="CQQ23" s="370"/>
      <c r="CQR23" s="384" t="s">
        <v>2417</v>
      </c>
      <c r="CQS23" s="384" t="s">
        <v>3103</v>
      </c>
      <c r="CQT23" s="384" t="s">
        <v>3104</v>
      </c>
      <c r="CQU23" s="370"/>
      <c r="CQV23" s="384" t="s">
        <v>2417</v>
      </c>
      <c r="CQW23" s="384" t="s">
        <v>3103</v>
      </c>
      <c r="CQX23" s="384" t="s">
        <v>3104</v>
      </c>
      <c r="CQY23" s="370"/>
      <c r="CQZ23" s="384" t="s">
        <v>2417</v>
      </c>
      <c r="CRA23" s="384" t="s">
        <v>3103</v>
      </c>
      <c r="CRB23" s="384" t="s">
        <v>3104</v>
      </c>
      <c r="CRC23" s="370"/>
      <c r="CRD23" s="384" t="s">
        <v>2417</v>
      </c>
      <c r="CRE23" s="384" t="s">
        <v>3103</v>
      </c>
      <c r="CRF23" s="384" t="s">
        <v>3104</v>
      </c>
      <c r="CRG23" s="370"/>
      <c r="CRH23" s="384" t="s">
        <v>2417</v>
      </c>
      <c r="CRI23" s="384" t="s">
        <v>3103</v>
      </c>
      <c r="CRJ23" s="384" t="s">
        <v>3104</v>
      </c>
      <c r="CRK23" s="370"/>
      <c r="CRL23" s="384" t="s">
        <v>2417</v>
      </c>
      <c r="CRM23" s="384" t="s">
        <v>3103</v>
      </c>
      <c r="CRN23" s="384" t="s">
        <v>3104</v>
      </c>
      <c r="CRO23" s="370"/>
      <c r="CRP23" s="384" t="s">
        <v>2417</v>
      </c>
      <c r="CRQ23" s="384" t="s">
        <v>3103</v>
      </c>
      <c r="CRR23" s="384" t="s">
        <v>3104</v>
      </c>
      <c r="CRS23" s="370"/>
      <c r="CRT23" s="384" t="s">
        <v>2417</v>
      </c>
      <c r="CRU23" s="384" t="s">
        <v>3103</v>
      </c>
      <c r="CRV23" s="384" t="s">
        <v>3104</v>
      </c>
      <c r="CRW23" s="370"/>
      <c r="CRX23" s="384" t="s">
        <v>2417</v>
      </c>
      <c r="CRY23" s="384" t="s">
        <v>3103</v>
      </c>
      <c r="CRZ23" s="384" t="s">
        <v>3104</v>
      </c>
      <c r="CSA23" s="370"/>
      <c r="CSB23" s="384" t="s">
        <v>2417</v>
      </c>
      <c r="CSC23" s="384" t="s">
        <v>3103</v>
      </c>
      <c r="CSD23" s="384" t="s">
        <v>3104</v>
      </c>
      <c r="CSE23" s="370"/>
      <c r="CSF23" s="384" t="s">
        <v>2417</v>
      </c>
      <c r="CSG23" s="384" t="s">
        <v>3103</v>
      </c>
      <c r="CSH23" s="384" t="s">
        <v>3104</v>
      </c>
      <c r="CSI23" s="370"/>
      <c r="CSJ23" s="384" t="s">
        <v>2417</v>
      </c>
      <c r="CSK23" s="384" t="s">
        <v>3103</v>
      </c>
      <c r="CSL23" s="384" t="s">
        <v>3104</v>
      </c>
      <c r="CSM23" s="370"/>
      <c r="CSN23" s="384" t="s">
        <v>2417</v>
      </c>
      <c r="CSO23" s="384" t="s">
        <v>3103</v>
      </c>
      <c r="CSP23" s="384" t="s">
        <v>3104</v>
      </c>
      <c r="CSQ23" s="370"/>
      <c r="CSR23" s="384" t="s">
        <v>2417</v>
      </c>
      <c r="CSS23" s="384" t="s">
        <v>3103</v>
      </c>
      <c r="CST23" s="384" t="s">
        <v>3104</v>
      </c>
      <c r="CSU23" s="370"/>
      <c r="CSV23" s="384" t="s">
        <v>2417</v>
      </c>
      <c r="CSW23" s="384" t="s">
        <v>3103</v>
      </c>
      <c r="CSX23" s="384" t="s">
        <v>3104</v>
      </c>
      <c r="CSY23" s="370"/>
      <c r="CSZ23" s="384" t="s">
        <v>2417</v>
      </c>
      <c r="CTA23" s="384" t="s">
        <v>3103</v>
      </c>
      <c r="CTB23" s="384" t="s">
        <v>3104</v>
      </c>
      <c r="CTC23" s="370"/>
      <c r="CTD23" s="384" t="s">
        <v>2417</v>
      </c>
      <c r="CTE23" s="384" t="s">
        <v>3103</v>
      </c>
      <c r="CTF23" s="384" t="s">
        <v>3104</v>
      </c>
      <c r="CTG23" s="370"/>
      <c r="CTH23" s="384" t="s">
        <v>2417</v>
      </c>
      <c r="CTI23" s="384" t="s">
        <v>3103</v>
      </c>
      <c r="CTJ23" s="384" t="s">
        <v>3104</v>
      </c>
      <c r="CTK23" s="370"/>
      <c r="CTL23" s="384" t="s">
        <v>2417</v>
      </c>
      <c r="CTM23" s="384" t="s">
        <v>3103</v>
      </c>
      <c r="CTN23" s="384" t="s">
        <v>3104</v>
      </c>
      <c r="CTO23" s="370"/>
      <c r="CTP23" s="384" t="s">
        <v>2417</v>
      </c>
      <c r="CTQ23" s="384" t="s">
        <v>3103</v>
      </c>
      <c r="CTR23" s="384" t="s">
        <v>3104</v>
      </c>
      <c r="CTS23" s="370"/>
      <c r="CTT23" s="384" t="s">
        <v>2417</v>
      </c>
      <c r="CTU23" s="384" t="s">
        <v>3103</v>
      </c>
      <c r="CTV23" s="384" t="s">
        <v>3104</v>
      </c>
      <c r="CTW23" s="370"/>
      <c r="CTX23" s="384" t="s">
        <v>2417</v>
      </c>
      <c r="CTY23" s="384" t="s">
        <v>3103</v>
      </c>
      <c r="CTZ23" s="384" t="s">
        <v>3104</v>
      </c>
      <c r="CUA23" s="370"/>
      <c r="CUB23" s="384" t="s">
        <v>2417</v>
      </c>
      <c r="CUC23" s="384" t="s">
        <v>3103</v>
      </c>
      <c r="CUD23" s="384" t="s">
        <v>3104</v>
      </c>
      <c r="CUE23" s="370"/>
      <c r="CUF23" s="384" t="s">
        <v>2417</v>
      </c>
      <c r="CUG23" s="384" t="s">
        <v>3103</v>
      </c>
      <c r="CUH23" s="384" t="s">
        <v>3104</v>
      </c>
      <c r="CUI23" s="370"/>
      <c r="CUJ23" s="384" t="s">
        <v>2417</v>
      </c>
      <c r="CUK23" s="384" t="s">
        <v>3103</v>
      </c>
      <c r="CUL23" s="384" t="s">
        <v>3104</v>
      </c>
      <c r="CUM23" s="370"/>
      <c r="CUN23" s="384" t="s">
        <v>2417</v>
      </c>
      <c r="CUO23" s="384" t="s">
        <v>3103</v>
      </c>
      <c r="CUP23" s="384" t="s">
        <v>3104</v>
      </c>
      <c r="CUQ23" s="370"/>
      <c r="CUR23" s="384" t="s">
        <v>2417</v>
      </c>
      <c r="CUS23" s="384" t="s">
        <v>3103</v>
      </c>
      <c r="CUT23" s="384" t="s">
        <v>3104</v>
      </c>
      <c r="CUU23" s="370"/>
      <c r="CUV23" s="384" t="s">
        <v>2417</v>
      </c>
      <c r="CUW23" s="384" t="s">
        <v>3103</v>
      </c>
      <c r="CUX23" s="384" t="s">
        <v>3104</v>
      </c>
      <c r="CUY23" s="370"/>
      <c r="CUZ23" s="384" t="s">
        <v>2417</v>
      </c>
      <c r="CVA23" s="384" t="s">
        <v>3103</v>
      </c>
      <c r="CVB23" s="384" t="s">
        <v>3104</v>
      </c>
      <c r="CVC23" s="370"/>
      <c r="CVD23" s="384" t="s">
        <v>2417</v>
      </c>
      <c r="CVE23" s="384" t="s">
        <v>3103</v>
      </c>
      <c r="CVF23" s="384" t="s">
        <v>3104</v>
      </c>
      <c r="CVG23" s="370"/>
      <c r="CVH23" s="384" t="s">
        <v>2417</v>
      </c>
      <c r="CVI23" s="384" t="s">
        <v>3103</v>
      </c>
      <c r="CVJ23" s="384" t="s">
        <v>3104</v>
      </c>
      <c r="CVK23" s="370"/>
      <c r="CVL23" s="384" t="s">
        <v>2417</v>
      </c>
      <c r="CVM23" s="384" t="s">
        <v>3103</v>
      </c>
      <c r="CVN23" s="384" t="s">
        <v>3104</v>
      </c>
      <c r="CVO23" s="370"/>
      <c r="CVP23" s="384" t="s">
        <v>2417</v>
      </c>
      <c r="CVQ23" s="384" t="s">
        <v>3103</v>
      </c>
      <c r="CVR23" s="384" t="s">
        <v>3104</v>
      </c>
      <c r="CVS23" s="370"/>
      <c r="CVT23" s="384" t="s">
        <v>2417</v>
      </c>
      <c r="CVU23" s="384" t="s">
        <v>3103</v>
      </c>
      <c r="CVV23" s="384" t="s">
        <v>3104</v>
      </c>
      <c r="CVW23" s="370"/>
      <c r="CVX23" s="384" t="s">
        <v>2417</v>
      </c>
      <c r="CVY23" s="384" t="s">
        <v>3103</v>
      </c>
      <c r="CVZ23" s="384" t="s">
        <v>3104</v>
      </c>
      <c r="CWA23" s="370"/>
      <c r="CWB23" s="384" t="s">
        <v>2417</v>
      </c>
      <c r="CWC23" s="384" t="s">
        <v>3103</v>
      </c>
      <c r="CWD23" s="384" t="s">
        <v>3104</v>
      </c>
      <c r="CWE23" s="370"/>
      <c r="CWF23" s="384" t="s">
        <v>2417</v>
      </c>
      <c r="CWG23" s="384" t="s">
        <v>3103</v>
      </c>
      <c r="CWH23" s="384" t="s">
        <v>3104</v>
      </c>
      <c r="CWI23" s="370"/>
      <c r="CWJ23" s="384" t="s">
        <v>2417</v>
      </c>
      <c r="CWK23" s="384" t="s">
        <v>3103</v>
      </c>
      <c r="CWL23" s="384" t="s">
        <v>3104</v>
      </c>
      <c r="CWM23" s="370"/>
      <c r="CWN23" s="384" t="s">
        <v>2417</v>
      </c>
      <c r="CWO23" s="384" t="s">
        <v>3103</v>
      </c>
      <c r="CWP23" s="384" t="s">
        <v>3104</v>
      </c>
      <c r="CWQ23" s="370"/>
      <c r="CWR23" s="384" t="s">
        <v>2417</v>
      </c>
      <c r="CWS23" s="384" t="s">
        <v>3103</v>
      </c>
      <c r="CWT23" s="384" t="s">
        <v>3104</v>
      </c>
      <c r="CWU23" s="370"/>
      <c r="CWV23" s="384" t="s">
        <v>2417</v>
      </c>
      <c r="CWW23" s="384" t="s">
        <v>3103</v>
      </c>
      <c r="CWX23" s="384" t="s">
        <v>3104</v>
      </c>
      <c r="CWY23" s="370"/>
      <c r="CWZ23" s="384" t="s">
        <v>2417</v>
      </c>
      <c r="CXA23" s="384" t="s">
        <v>3103</v>
      </c>
      <c r="CXB23" s="384" t="s">
        <v>3104</v>
      </c>
      <c r="CXC23" s="370"/>
      <c r="CXD23" s="384" t="s">
        <v>2417</v>
      </c>
      <c r="CXE23" s="384" t="s">
        <v>3103</v>
      </c>
      <c r="CXF23" s="384" t="s">
        <v>3104</v>
      </c>
      <c r="CXG23" s="370"/>
      <c r="CXH23" s="384" t="s">
        <v>2417</v>
      </c>
      <c r="CXI23" s="384" t="s">
        <v>3103</v>
      </c>
      <c r="CXJ23" s="384" t="s">
        <v>3104</v>
      </c>
      <c r="CXK23" s="370"/>
      <c r="CXL23" s="384" t="s">
        <v>2417</v>
      </c>
      <c r="CXM23" s="384" t="s">
        <v>3103</v>
      </c>
      <c r="CXN23" s="384" t="s">
        <v>3104</v>
      </c>
      <c r="CXO23" s="370"/>
      <c r="CXP23" s="384" t="s">
        <v>2417</v>
      </c>
      <c r="CXQ23" s="384" t="s">
        <v>3103</v>
      </c>
      <c r="CXR23" s="384" t="s">
        <v>3104</v>
      </c>
      <c r="CXS23" s="370"/>
      <c r="CXT23" s="384" t="s">
        <v>2417</v>
      </c>
      <c r="CXU23" s="384" t="s">
        <v>3103</v>
      </c>
      <c r="CXV23" s="384" t="s">
        <v>3104</v>
      </c>
      <c r="CXW23" s="370"/>
      <c r="CXX23" s="384" t="s">
        <v>2417</v>
      </c>
      <c r="CXY23" s="384" t="s">
        <v>3103</v>
      </c>
      <c r="CXZ23" s="384" t="s">
        <v>3104</v>
      </c>
      <c r="CYA23" s="370"/>
      <c r="CYB23" s="384" t="s">
        <v>2417</v>
      </c>
      <c r="CYC23" s="384" t="s">
        <v>3103</v>
      </c>
      <c r="CYD23" s="384" t="s">
        <v>3104</v>
      </c>
      <c r="CYE23" s="370"/>
      <c r="CYF23" s="384" t="s">
        <v>2417</v>
      </c>
      <c r="CYG23" s="384" t="s">
        <v>3103</v>
      </c>
      <c r="CYH23" s="384" t="s">
        <v>3104</v>
      </c>
      <c r="CYI23" s="370"/>
      <c r="CYJ23" s="384" t="s">
        <v>2417</v>
      </c>
      <c r="CYK23" s="384" t="s">
        <v>3103</v>
      </c>
      <c r="CYL23" s="384" t="s">
        <v>3104</v>
      </c>
      <c r="CYM23" s="370"/>
      <c r="CYN23" s="384" t="s">
        <v>2417</v>
      </c>
      <c r="CYO23" s="384" t="s">
        <v>3103</v>
      </c>
      <c r="CYP23" s="384" t="s">
        <v>3104</v>
      </c>
      <c r="CYQ23" s="370"/>
      <c r="CYR23" s="384" t="s">
        <v>2417</v>
      </c>
      <c r="CYS23" s="384" t="s">
        <v>3103</v>
      </c>
      <c r="CYT23" s="384" t="s">
        <v>3104</v>
      </c>
      <c r="CYU23" s="370"/>
      <c r="CYV23" s="384" t="s">
        <v>2417</v>
      </c>
      <c r="CYW23" s="384" t="s">
        <v>3103</v>
      </c>
      <c r="CYX23" s="384" t="s">
        <v>3104</v>
      </c>
      <c r="CYY23" s="370"/>
      <c r="CYZ23" s="384" t="s">
        <v>2417</v>
      </c>
      <c r="CZA23" s="384" t="s">
        <v>3103</v>
      </c>
      <c r="CZB23" s="384" t="s">
        <v>3104</v>
      </c>
      <c r="CZC23" s="370"/>
      <c r="CZD23" s="384" t="s">
        <v>2417</v>
      </c>
      <c r="CZE23" s="384" t="s">
        <v>3103</v>
      </c>
      <c r="CZF23" s="384" t="s">
        <v>3104</v>
      </c>
      <c r="CZG23" s="370"/>
      <c r="CZH23" s="384" t="s">
        <v>2417</v>
      </c>
      <c r="CZI23" s="384" t="s">
        <v>3103</v>
      </c>
      <c r="CZJ23" s="384" t="s">
        <v>3104</v>
      </c>
      <c r="CZK23" s="370"/>
      <c r="CZL23" s="384" t="s">
        <v>2417</v>
      </c>
      <c r="CZM23" s="384" t="s">
        <v>3103</v>
      </c>
      <c r="CZN23" s="384" t="s">
        <v>3104</v>
      </c>
      <c r="CZO23" s="370"/>
      <c r="CZP23" s="384" t="s">
        <v>2417</v>
      </c>
      <c r="CZQ23" s="384" t="s">
        <v>3103</v>
      </c>
      <c r="CZR23" s="384" t="s">
        <v>3104</v>
      </c>
      <c r="CZS23" s="370"/>
      <c r="CZT23" s="384" t="s">
        <v>2417</v>
      </c>
      <c r="CZU23" s="384" t="s">
        <v>3103</v>
      </c>
      <c r="CZV23" s="384" t="s">
        <v>3104</v>
      </c>
      <c r="CZW23" s="370"/>
      <c r="CZX23" s="384" t="s">
        <v>2417</v>
      </c>
      <c r="CZY23" s="384" t="s">
        <v>3103</v>
      </c>
      <c r="CZZ23" s="384" t="s">
        <v>3104</v>
      </c>
      <c r="DAA23" s="370"/>
      <c r="DAB23" s="384" t="s">
        <v>2417</v>
      </c>
      <c r="DAC23" s="384" t="s">
        <v>3103</v>
      </c>
      <c r="DAD23" s="384" t="s">
        <v>3104</v>
      </c>
      <c r="DAE23" s="370"/>
      <c r="DAF23" s="384" t="s">
        <v>2417</v>
      </c>
      <c r="DAG23" s="384" t="s">
        <v>3103</v>
      </c>
      <c r="DAH23" s="384" t="s">
        <v>3104</v>
      </c>
      <c r="DAI23" s="370"/>
      <c r="DAJ23" s="384" t="s">
        <v>2417</v>
      </c>
      <c r="DAK23" s="384" t="s">
        <v>3103</v>
      </c>
      <c r="DAL23" s="384" t="s">
        <v>3104</v>
      </c>
      <c r="DAM23" s="370"/>
      <c r="DAN23" s="384" t="s">
        <v>2417</v>
      </c>
      <c r="DAO23" s="384" t="s">
        <v>3103</v>
      </c>
      <c r="DAP23" s="384" t="s">
        <v>3104</v>
      </c>
      <c r="DAQ23" s="370"/>
      <c r="DAR23" s="384" t="s">
        <v>2417</v>
      </c>
      <c r="DAS23" s="384" t="s">
        <v>3103</v>
      </c>
      <c r="DAT23" s="384" t="s">
        <v>3104</v>
      </c>
      <c r="DAU23" s="370"/>
      <c r="DAV23" s="384" t="s">
        <v>2417</v>
      </c>
      <c r="DAW23" s="384" t="s">
        <v>3103</v>
      </c>
      <c r="DAX23" s="384" t="s">
        <v>3104</v>
      </c>
      <c r="DAY23" s="370"/>
      <c r="DAZ23" s="384" t="s">
        <v>2417</v>
      </c>
      <c r="DBA23" s="384" t="s">
        <v>3103</v>
      </c>
      <c r="DBB23" s="384" t="s">
        <v>3104</v>
      </c>
      <c r="DBC23" s="370"/>
      <c r="DBD23" s="384" t="s">
        <v>2417</v>
      </c>
      <c r="DBE23" s="384" t="s">
        <v>3103</v>
      </c>
      <c r="DBF23" s="384" t="s">
        <v>3104</v>
      </c>
      <c r="DBG23" s="370"/>
      <c r="DBH23" s="384" t="s">
        <v>2417</v>
      </c>
      <c r="DBI23" s="384" t="s">
        <v>3103</v>
      </c>
      <c r="DBJ23" s="384" t="s">
        <v>3104</v>
      </c>
      <c r="DBK23" s="370"/>
      <c r="DBL23" s="384" t="s">
        <v>2417</v>
      </c>
      <c r="DBM23" s="384" t="s">
        <v>3103</v>
      </c>
      <c r="DBN23" s="384" t="s">
        <v>3104</v>
      </c>
      <c r="DBO23" s="370"/>
      <c r="DBP23" s="384" t="s">
        <v>2417</v>
      </c>
      <c r="DBQ23" s="384" t="s">
        <v>3103</v>
      </c>
      <c r="DBR23" s="384" t="s">
        <v>3104</v>
      </c>
      <c r="DBS23" s="370"/>
      <c r="DBT23" s="384" t="s">
        <v>2417</v>
      </c>
      <c r="DBU23" s="384" t="s">
        <v>3103</v>
      </c>
      <c r="DBV23" s="384" t="s">
        <v>3104</v>
      </c>
      <c r="DBW23" s="370"/>
      <c r="DBX23" s="384" t="s">
        <v>2417</v>
      </c>
      <c r="DBY23" s="384" t="s">
        <v>3103</v>
      </c>
      <c r="DBZ23" s="384" t="s">
        <v>3104</v>
      </c>
      <c r="DCA23" s="370"/>
      <c r="DCB23" s="384" t="s">
        <v>2417</v>
      </c>
      <c r="DCC23" s="384" t="s">
        <v>3103</v>
      </c>
      <c r="DCD23" s="384" t="s">
        <v>3104</v>
      </c>
      <c r="DCE23" s="370"/>
      <c r="DCF23" s="384" t="s">
        <v>2417</v>
      </c>
      <c r="DCG23" s="384" t="s">
        <v>3103</v>
      </c>
      <c r="DCH23" s="384" t="s">
        <v>3104</v>
      </c>
      <c r="DCI23" s="370"/>
      <c r="DCJ23" s="384" t="s">
        <v>2417</v>
      </c>
      <c r="DCK23" s="384" t="s">
        <v>3103</v>
      </c>
      <c r="DCL23" s="384" t="s">
        <v>3104</v>
      </c>
      <c r="DCM23" s="370"/>
      <c r="DCN23" s="384" t="s">
        <v>2417</v>
      </c>
      <c r="DCO23" s="384" t="s">
        <v>3103</v>
      </c>
      <c r="DCP23" s="384" t="s">
        <v>3104</v>
      </c>
      <c r="DCQ23" s="370"/>
      <c r="DCR23" s="384" t="s">
        <v>2417</v>
      </c>
      <c r="DCS23" s="384" t="s">
        <v>3103</v>
      </c>
      <c r="DCT23" s="384" t="s">
        <v>3104</v>
      </c>
      <c r="DCU23" s="370"/>
      <c r="DCV23" s="384" t="s">
        <v>2417</v>
      </c>
      <c r="DCW23" s="384" t="s">
        <v>3103</v>
      </c>
      <c r="DCX23" s="384" t="s">
        <v>3104</v>
      </c>
      <c r="DCY23" s="370"/>
      <c r="DCZ23" s="384" t="s">
        <v>2417</v>
      </c>
      <c r="DDA23" s="384" t="s">
        <v>3103</v>
      </c>
      <c r="DDB23" s="384" t="s">
        <v>3104</v>
      </c>
      <c r="DDC23" s="370"/>
      <c r="DDD23" s="384" t="s">
        <v>2417</v>
      </c>
      <c r="DDE23" s="384" t="s">
        <v>3103</v>
      </c>
      <c r="DDF23" s="384" t="s">
        <v>3104</v>
      </c>
      <c r="DDG23" s="370"/>
      <c r="DDH23" s="384" t="s">
        <v>2417</v>
      </c>
      <c r="DDI23" s="384" t="s">
        <v>3103</v>
      </c>
      <c r="DDJ23" s="384" t="s">
        <v>3104</v>
      </c>
      <c r="DDK23" s="370"/>
      <c r="DDL23" s="384" t="s">
        <v>2417</v>
      </c>
      <c r="DDM23" s="384" t="s">
        <v>3103</v>
      </c>
      <c r="DDN23" s="384" t="s">
        <v>3104</v>
      </c>
      <c r="DDO23" s="370"/>
      <c r="DDP23" s="384" t="s">
        <v>2417</v>
      </c>
      <c r="DDQ23" s="384" t="s">
        <v>3103</v>
      </c>
      <c r="DDR23" s="384" t="s">
        <v>3104</v>
      </c>
      <c r="DDS23" s="370"/>
      <c r="DDT23" s="384" t="s">
        <v>2417</v>
      </c>
      <c r="DDU23" s="384" t="s">
        <v>3103</v>
      </c>
      <c r="DDV23" s="384" t="s">
        <v>3104</v>
      </c>
      <c r="DDW23" s="370"/>
      <c r="DDX23" s="384" t="s">
        <v>2417</v>
      </c>
      <c r="DDY23" s="384" t="s">
        <v>3103</v>
      </c>
      <c r="DDZ23" s="384" t="s">
        <v>3104</v>
      </c>
      <c r="DEA23" s="370"/>
      <c r="DEB23" s="384" t="s">
        <v>2417</v>
      </c>
      <c r="DEC23" s="384" t="s">
        <v>3103</v>
      </c>
      <c r="DED23" s="384" t="s">
        <v>3104</v>
      </c>
      <c r="DEE23" s="370"/>
      <c r="DEF23" s="384" t="s">
        <v>2417</v>
      </c>
      <c r="DEG23" s="384" t="s">
        <v>3103</v>
      </c>
      <c r="DEH23" s="384" t="s">
        <v>3104</v>
      </c>
      <c r="DEI23" s="370"/>
      <c r="DEJ23" s="384" t="s">
        <v>2417</v>
      </c>
      <c r="DEK23" s="384" t="s">
        <v>3103</v>
      </c>
      <c r="DEL23" s="384" t="s">
        <v>3104</v>
      </c>
      <c r="DEM23" s="370"/>
      <c r="DEN23" s="384" t="s">
        <v>2417</v>
      </c>
      <c r="DEO23" s="384" t="s">
        <v>3103</v>
      </c>
      <c r="DEP23" s="384" t="s">
        <v>3104</v>
      </c>
      <c r="DEQ23" s="370"/>
      <c r="DER23" s="384" t="s">
        <v>2417</v>
      </c>
      <c r="DES23" s="384" t="s">
        <v>3103</v>
      </c>
      <c r="DET23" s="384" t="s">
        <v>3104</v>
      </c>
      <c r="DEU23" s="370"/>
      <c r="DEV23" s="384" t="s">
        <v>2417</v>
      </c>
      <c r="DEW23" s="384" t="s">
        <v>3103</v>
      </c>
      <c r="DEX23" s="384" t="s">
        <v>3104</v>
      </c>
      <c r="DEY23" s="370"/>
      <c r="DEZ23" s="384" t="s">
        <v>2417</v>
      </c>
      <c r="DFA23" s="384" t="s">
        <v>3103</v>
      </c>
      <c r="DFB23" s="384" t="s">
        <v>3104</v>
      </c>
      <c r="DFC23" s="370"/>
      <c r="DFD23" s="384" t="s">
        <v>2417</v>
      </c>
      <c r="DFE23" s="384" t="s">
        <v>3103</v>
      </c>
      <c r="DFF23" s="384" t="s">
        <v>3104</v>
      </c>
      <c r="DFG23" s="370"/>
      <c r="DFH23" s="384" t="s">
        <v>2417</v>
      </c>
      <c r="DFI23" s="384" t="s">
        <v>3103</v>
      </c>
      <c r="DFJ23" s="384" t="s">
        <v>3104</v>
      </c>
      <c r="DFK23" s="370"/>
      <c r="DFL23" s="384" t="s">
        <v>2417</v>
      </c>
      <c r="DFM23" s="384" t="s">
        <v>3103</v>
      </c>
      <c r="DFN23" s="384" t="s">
        <v>3104</v>
      </c>
      <c r="DFO23" s="370"/>
      <c r="DFP23" s="384" t="s">
        <v>2417</v>
      </c>
      <c r="DFQ23" s="384" t="s">
        <v>3103</v>
      </c>
      <c r="DFR23" s="384" t="s">
        <v>3104</v>
      </c>
      <c r="DFS23" s="370"/>
      <c r="DFT23" s="384" t="s">
        <v>2417</v>
      </c>
      <c r="DFU23" s="384" t="s">
        <v>3103</v>
      </c>
      <c r="DFV23" s="384" t="s">
        <v>3104</v>
      </c>
      <c r="DFW23" s="370"/>
      <c r="DFX23" s="384" t="s">
        <v>2417</v>
      </c>
      <c r="DFY23" s="384" t="s">
        <v>3103</v>
      </c>
      <c r="DFZ23" s="384" t="s">
        <v>3104</v>
      </c>
      <c r="DGA23" s="370"/>
      <c r="DGB23" s="384" t="s">
        <v>2417</v>
      </c>
      <c r="DGC23" s="384" t="s">
        <v>3103</v>
      </c>
      <c r="DGD23" s="384" t="s">
        <v>3104</v>
      </c>
      <c r="DGE23" s="370"/>
      <c r="DGF23" s="384" t="s">
        <v>2417</v>
      </c>
      <c r="DGG23" s="384" t="s">
        <v>3103</v>
      </c>
      <c r="DGH23" s="384" t="s">
        <v>3104</v>
      </c>
      <c r="DGI23" s="370"/>
      <c r="DGJ23" s="384" t="s">
        <v>2417</v>
      </c>
      <c r="DGK23" s="384" t="s">
        <v>3103</v>
      </c>
      <c r="DGL23" s="384" t="s">
        <v>3104</v>
      </c>
      <c r="DGM23" s="370"/>
      <c r="DGN23" s="384" t="s">
        <v>2417</v>
      </c>
      <c r="DGO23" s="384" t="s">
        <v>3103</v>
      </c>
      <c r="DGP23" s="384" t="s">
        <v>3104</v>
      </c>
      <c r="DGQ23" s="370"/>
      <c r="DGR23" s="384" t="s">
        <v>2417</v>
      </c>
      <c r="DGS23" s="384" t="s">
        <v>3103</v>
      </c>
      <c r="DGT23" s="384" t="s">
        <v>3104</v>
      </c>
      <c r="DGU23" s="370"/>
      <c r="DGV23" s="384" t="s">
        <v>2417</v>
      </c>
      <c r="DGW23" s="384" t="s">
        <v>3103</v>
      </c>
      <c r="DGX23" s="384" t="s">
        <v>3104</v>
      </c>
      <c r="DGY23" s="370"/>
      <c r="DGZ23" s="384" t="s">
        <v>2417</v>
      </c>
      <c r="DHA23" s="384" t="s">
        <v>3103</v>
      </c>
      <c r="DHB23" s="384" t="s">
        <v>3104</v>
      </c>
      <c r="DHC23" s="370"/>
      <c r="DHD23" s="384" t="s">
        <v>2417</v>
      </c>
      <c r="DHE23" s="384" t="s">
        <v>3103</v>
      </c>
      <c r="DHF23" s="384" t="s">
        <v>3104</v>
      </c>
      <c r="DHG23" s="370"/>
      <c r="DHH23" s="384" t="s">
        <v>2417</v>
      </c>
      <c r="DHI23" s="384" t="s">
        <v>3103</v>
      </c>
      <c r="DHJ23" s="384" t="s">
        <v>3104</v>
      </c>
      <c r="DHK23" s="370"/>
      <c r="DHL23" s="384" t="s">
        <v>2417</v>
      </c>
      <c r="DHM23" s="384" t="s">
        <v>3103</v>
      </c>
      <c r="DHN23" s="384" t="s">
        <v>3104</v>
      </c>
      <c r="DHO23" s="370"/>
      <c r="DHP23" s="384" t="s">
        <v>2417</v>
      </c>
      <c r="DHQ23" s="384" t="s">
        <v>3103</v>
      </c>
      <c r="DHR23" s="384" t="s">
        <v>3104</v>
      </c>
      <c r="DHS23" s="370"/>
      <c r="DHT23" s="384" t="s">
        <v>2417</v>
      </c>
      <c r="DHU23" s="384" t="s">
        <v>3103</v>
      </c>
      <c r="DHV23" s="384" t="s">
        <v>3104</v>
      </c>
      <c r="DHW23" s="370"/>
      <c r="DHX23" s="384" t="s">
        <v>2417</v>
      </c>
      <c r="DHY23" s="384" t="s">
        <v>3103</v>
      </c>
      <c r="DHZ23" s="384" t="s">
        <v>3104</v>
      </c>
      <c r="DIA23" s="370"/>
      <c r="DIB23" s="384" t="s">
        <v>2417</v>
      </c>
      <c r="DIC23" s="384" t="s">
        <v>3103</v>
      </c>
      <c r="DID23" s="384" t="s">
        <v>3104</v>
      </c>
      <c r="DIE23" s="370"/>
      <c r="DIF23" s="384" t="s">
        <v>2417</v>
      </c>
      <c r="DIG23" s="384" t="s">
        <v>3103</v>
      </c>
      <c r="DIH23" s="384" t="s">
        <v>3104</v>
      </c>
      <c r="DII23" s="370"/>
      <c r="DIJ23" s="384" t="s">
        <v>2417</v>
      </c>
      <c r="DIK23" s="384" t="s">
        <v>3103</v>
      </c>
      <c r="DIL23" s="384" t="s">
        <v>3104</v>
      </c>
      <c r="DIM23" s="370"/>
      <c r="DIN23" s="384" t="s">
        <v>2417</v>
      </c>
      <c r="DIO23" s="384" t="s">
        <v>3103</v>
      </c>
      <c r="DIP23" s="384" t="s">
        <v>3104</v>
      </c>
      <c r="DIQ23" s="370"/>
      <c r="DIR23" s="384" t="s">
        <v>2417</v>
      </c>
      <c r="DIS23" s="384" t="s">
        <v>3103</v>
      </c>
      <c r="DIT23" s="384" t="s">
        <v>3104</v>
      </c>
      <c r="DIU23" s="370"/>
      <c r="DIV23" s="384" t="s">
        <v>2417</v>
      </c>
      <c r="DIW23" s="384" t="s">
        <v>3103</v>
      </c>
      <c r="DIX23" s="384" t="s">
        <v>3104</v>
      </c>
      <c r="DIY23" s="370"/>
      <c r="DIZ23" s="384" t="s">
        <v>2417</v>
      </c>
      <c r="DJA23" s="384" t="s">
        <v>3103</v>
      </c>
      <c r="DJB23" s="384" t="s">
        <v>3104</v>
      </c>
      <c r="DJC23" s="370"/>
      <c r="DJD23" s="384" t="s">
        <v>2417</v>
      </c>
      <c r="DJE23" s="384" t="s">
        <v>3103</v>
      </c>
      <c r="DJF23" s="384" t="s">
        <v>3104</v>
      </c>
      <c r="DJG23" s="370"/>
      <c r="DJH23" s="384" t="s">
        <v>2417</v>
      </c>
      <c r="DJI23" s="384" t="s">
        <v>3103</v>
      </c>
      <c r="DJJ23" s="384" t="s">
        <v>3104</v>
      </c>
      <c r="DJK23" s="370"/>
      <c r="DJL23" s="384" t="s">
        <v>2417</v>
      </c>
      <c r="DJM23" s="384" t="s">
        <v>3103</v>
      </c>
      <c r="DJN23" s="384" t="s">
        <v>3104</v>
      </c>
      <c r="DJO23" s="370"/>
      <c r="DJP23" s="384" t="s">
        <v>2417</v>
      </c>
      <c r="DJQ23" s="384" t="s">
        <v>3103</v>
      </c>
      <c r="DJR23" s="384" t="s">
        <v>3104</v>
      </c>
      <c r="DJS23" s="370"/>
      <c r="DJT23" s="384" t="s">
        <v>2417</v>
      </c>
      <c r="DJU23" s="384" t="s">
        <v>3103</v>
      </c>
      <c r="DJV23" s="384" t="s">
        <v>3104</v>
      </c>
      <c r="DJW23" s="370"/>
      <c r="DJX23" s="384" t="s">
        <v>2417</v>
      </c>
      <c r="DJY23" s="384" t="s">
        <v>3103</v>
      </c>
      <c r="DJZ23" s="384" t="s">
        <v>3104</v>
      </c>
      <c r="DKA23" s="370"/>
      <c r="DKB23" s="384" t="s">
        <v>2417</v>
      </c>
      <c r="DKC23" s="384" t="s">
        <v>3103</v>
      </c>
      <c r="DKD23" s="384" t="s">
        <v>3104</v>
      </c>
      <c r="DKE23" s="370"/>
      <c r="DKF23" s="384" t="s">
        <v>2417</v>
      </c>
      <c r="DKG23" s="384" t="s">
        <v>3103</v>
      </c>
      <c r="DKH23" s="384" t="s">
        <v>3104</v>
      </c>
      <c r="DKI23" s="370"/>
      <c r="DKJ23" s="384" t="s">
        <v>2417</v>
      </c>
      <c r="DKK23" s="384" t="s">
        <v>3103</v>
      </c>
      <c r="DKL23" s="384" t="s">
        <v>3104</v>
      </c>
      <c r="DKM23" s="370"/>
      <c r="DKN23" s="384" t="s">
        <v>2417</v>
      </c>
      <c r="DKO23" s="384" t="s">
        <v>3103</v>
      </c>
      <c r="DKP23" s="384" t="s">
        <v>3104</v>
      </c>
      <c r="DKQ23" s="370"/>
      <c r="DKR23" s="384" t="s">
        <v>2417</v>
      </c>
      <c r="DKS23" s="384" t="s">
        <v>3103</v>
      </c>
      <c r="DKT23" s="384" t="s">
        <v>3104</v>
      </c>
      <c r="DKU23" s="370"/>
      <c r="DKV23" s="384" t="s">
        <v>2417</v>
      </c>
      <c r="DKW23" s="384" t="s">
        <v>3103</v>
      </c>
      <c r="DKX23" s="384" t="s">
        <v>3104</v>
      </c>
      <c r="DKY23" s="370"/>
      <c r="DKZ23" s="384" t="s">
        <v>2417</v>
      </c>
      <c r="DLA23" s="384" t="s">
        <v>3103</v>
      </c>
      <c r="DLB23" s="384" t="s">
        <v>3104</v>
      </c>
      <c r="DLC23" s="370"/>
      <c r="DLD23" s="384" t="s">
        <v>2417</v>
      </c>
      <c r="DLE23" s="384" t="s">
        <v>3103</v>
      </c>
      <c r="DLF23" s="384" t="s">
        <v>3104</v>
      </c>
      <c r="DLG23" s="370"/>
      <c r="DLH23" s="384" t="s">
        <v>2417</v>
      </c>
      <c r="DLI23" s="384" t="s">
        <v>3103</v>
      </c>
      <c r="DLJ23" s="384" t="s">
        <v>3104</v>
      </c>
      <c r="DLK23" s="370"/>
      <c r="DLL23" s="384" t="s">
        <v>2417</v>
      </c>
      <c r="DLM23" s="384" t="s">
        <v>3103</v>
      </c>
      <c r="DLN23" s="384" t="s">
        <v>3104</v>
      </c>
      <c r="DLO23" s="370"/>
      <c r="DLP23" s="384" t="s">
        <v>2417</v>
      </c>
      <c r="DLQ23" s="384" t="s">
        <v>3103</v>
      </c>
      <c r="DLR23" s="384" t="s">
        <v>3104</v>
      </c>
      <c r="DLS23" s="370"/>
      <c r="DLT23" s="384" t="s">
        <v>2417</v>
      </c>
      <c r="DLU23" s="384" t="s">
        <v>3103</v>
      </c>
      <c r="DLV23" s="384" t="s">
        <v>3104</v>
      </c>
      <c r="DLW23" s="370"/>
      <c r="DLX23" s="384" t="s">
        <v>2417</v>
      </c>
      <c r="DLY23" s="384" t="s">
        <v>3103</v>
      </c>
      <c r="DLZ23" s="384" t="s">
        <v>3104</v>
      </c>
      <c r="DMA23" s="370"/>
      <c r="DMB23" s="384" t="s">
        <v>2417</v>
      </c>
      <c r="DMC23" s="384" t="s">
        <v>3103</v>
      </c>
      <c r="DMD23" s="384" t="s">
        <v>3104</v>
      </c>
      <c r="DME23" s="370"/>
      <c r="DMF23" s="384" t="s">
        <v>2417</v>
      </c>
      <c r="DMG23" s="384" t="s">
        <v>3103</v>
      </c>
      <c r="DMH23" s="384" t="s">
        <v>3104</v>
      </c>
      <c r="DMI23" s="370"/>
      <c r="DMJ23" s="384" t="s">
        <v>2417</v>
      </c>
      <c r="DMK23" s="384" t="s">
        <v>3103</v>
      </c>
      <c r="DML23" s="384" t="s">
        <v>3104</v>
      </c>
      <c r="DMM23" s="370"/>
      <c r="DMN23" s="384" t="s">
        <v>2417</v>
      </c>
      <c r="DMO23" s="384" t="s">
        <v>3103</v>
      </c>
      <c r="DMP23" s="384" t="s">
        <v>3104</v>
      </c>
      <c r="DMQ23" s="370"/>
      <c r="DMR23" s="384" t="s">
        <v>2417</v>
      </c>
      <c r="DMS23" s="384" t="s">
        <v>3103</v>
      </c>
      <c r="DMT23" s="384" t="s">
        <v>3104</v>
      </c>
      <c r="DMU23" s="370"/>
      <c r="DMV23" s="384" t="s">
        <v>2417</v>
      </c>
      <c r="DMW23" s="384" t="s">
        <v>3103</v>
      </c>
      <c r="DMX23" s="384" t="s">
        <v>3104</v>
      </c>
      <c r="DMY23" s="370"/>
      <c r="DMZ23" s="384" t="s">
        <v>2417</v>
      </c>
      <c r="DNA23" s="384" t="s">
        <v>3103</v>
      </c>
      <c r="DNB23" s="384" t="s">
        <v>3104</v>
      </c>
      <c r="DNC23" s="370"/>
      <c r="DND23" s="384" t="s">
        <v>2417</v>
      </c>
      <c r="DNE23" s="384" t="s">
        <v>3103</v>
      </c>
      <c r="DNF23" s="384" t="s">
        <v>3104</v>
      </c>
      <c r="DNG23" s="370"/>
      <c r="DNH23" s="384" t="s">
        <v>2417</v>
      </c>
      <c r="DNI23" s="384" t="s">
        <v>3103</v>
      </c>
      <c r="DNJ23" s="384" t="s">
        <v>3104</v>
      </c>
      <c r="DNK23" s="370"/>
      <c r="DNL23" s="384" t="s">
        <v>2417</v>
      </c>
      <c r="DNM23" s="384" t="s">
        <v>3103</v>
      </c>
      <c r="DNN23" s="384" t="s">
        <v>3104</v>
      </c>
      <c r="DNO23" s="370"/>
      <c r="DNP23" s="384" t="s">
        <v>2417</v>
      </c>
      <c r="DNQ23" s="384" t="s">
        <v>3103</v>
      </c>
      <c r="DNR23" s="384" t="s">
        <v>3104</v>
      </c>
      <c r="DNS23" s="370"/>
      <c r="DNT23" s="384" t="s">
        <v>2417</v>
      </c>
      <c r="DNU23" s="384" t="s">
        <v>3103</v>
      </c>
      <c r="DNV23" s="384" t="s">
        <v>3104</v>
      </c>
      <c r="DNW23" s="370"/>
      <c r="DNX23" s="384" t="s">
        <v>2417</v>
      </c>
      <c r="DNY23" s="384" t="s">
        <v>3103</v>
      </c>
      <c r="DNZ23" s="384" t="s">
        <v>3104</v>
      </c>
      <c r="DOA23" s="370"/>
      <c r="DOB23" s="384" t="s">
        <v>2417</v>
      </c>
      <c r="DOC23" s="384" t="s">
        <v>3103</v>
      </c>
      <c r="DOD23" s="384" t="s">
        <v>3104</v>
      </c>
      <c r="DOE23" s="370"/>
      <c r="DOF23" s="384" t="s">
        <v>2417</v>
      </c>
      <c r="DOG23" s="384" t="s">
        <v>3103</v>
      </c>
      <c r="DOH23" s="384" t="s">
        <v>3104</v>
      </c>
      <c r="DOI23" s="370"/>
      <c r="DOJ23" s="384" t="s">
        <v>2417</v>
      </c>
      <c r="DOK23" s="384" t="s">
        <v>3103</v>
      </c>
      <c r="DOL23" s="384" t="s">
        <v>3104</v>
      </c>
      <c r="DOM23" s="370"/>
      <c r="DON23" s="384" t="s">
        <v>2417</v>
      </c>
      <c r="DOO23" s="384" t="s">
        <v>3103</v>
      </c>
      <c r="DOP23" s="384" t="s">
        <v>3104</v>
      </c>
      <c r="DOQ23" s="370"/>
      <c r="DOR23" s="384" t="s">
        <v>2417</v>
      </c>
      <c r="DOS23" s="384" t="s">
        <v>3103</v>
      </c>
      <c r="DOT23" s="384" t="s">
        <v>3104</v>
      </c>
      <c r="DOU23" s="370"/>
      <c r="DOV23" s="384" t="s">
        <v>2417</v>
      </c>
      <c r="DOW23" s="384" t="s">
        <v>3103</v>
      </c>
      <c r="DOX23" s="384" t="s">
        <v>3104</v>
      </c>
      <c r="DOY23" s="370"/>
      <c r="DOZ23" s="384" t="s">
        <v>2417</v>
      </c>
      <c r="DPA23" s="384" t="s">
        <v>3103</v>
      </c>
      <c r="DPB23" s="384" t="s">
        <v>3104</v>
      </c>
      <c r="DPC23" s="370"/>
      <c r="DPD23" s="384" t="s">
        <v>2417</v>
      </c>
      <c r="DPE23" s="384" t="s">
        <v>3103</v>
      </c>
      <c r="DPF23" s="384" t="s">
        <v>3104</v>
      </c>
      <c r="DPG23" s="370"/>
      <c r="DPH23" s="384" t="s">
        <v>2417</v>
      </c>
      <c r="DPI23" s="384" t="s">
        <v>3103</v>
      </c>
      <c r="DPJ23" s="384" t="s">
        <v>3104</v>
      </c>
      <c r="DPK23" s="370"/>
      <c r="DPL23" s="384" t="s">
        <v>2417</v>
      </c>
      <c r="DPM23" s="384" t="s">
        <v>3103</v>
      </c>
      <c r="DPN23" s="384" t="s">
        <v>3104</v>
      </c>
      <c r="DPO23" s="370"/>
      <c r="DPP23" s="384" t="s">
        <v>2417</v>
      </c>
      <c r="DPQ23" s="384" t="s">
        <v>3103</v>
      </c>
      <c r="DPR23" s="384" t="s">
        <v>3104</v>
      </c>
      <c r="DPS23" s="370"/>
      <c r="DPT23" s="384" t="s">
        <v>2417</v>
      </c>
      <c r="DPU23" s="384" t="s">
        <v>3103</v>
      </c>
      <c r="DPV23" s="384" t="s">
        <v>3104</v>
      </c>
      <c r="DPW23" s="370"/>
      <c r="DPX23" s="384" t="s">
        <v>2417</v>
      </c>
      <c r="DPY23" s="384" t="s">
        <v>3103</v>
      </c>
      <c r="DPZ23" s="384" t="s">
        <v>3104</v>
      </c>
      <c r="DQA23" s="370"/>
      <c r="DQB23" s="384" t="s">
        <v>2417</v>
      </c>
      <c r="DQC23" s="384" t="s">
        <v>3103</v>
      </c>
      <c r="DQD23" s="384" t="s">
        <v>3104</v>
      </c>
      <c r="DQE23" s="370"/>
      <c r="DQF23" s="384" t="s">
        <v>2417</v>
      </c>
      <c r="DQG23" s="384" t="s">
        <v>3103</v>
      </c>
      <c r="DQH23" s="384" t="s">
        <v>3104</v>
      </c>
      <c r="DQI23" s="370"/>
      <c r="DQJ23" s="384" t="s">
        <v>2417</v>
      </c>
      <c r="DQK23" s="384" t="s">
        <v>3103</v>
      </c>
      <c r="DQL23" s="384" t="s">
        <v>3104</v>
      </c>
      <c r="DQM23" s="370"/>
      <c r="DQN23" s="384" t="s">
        <v>2417</v>
      </c>
      <c r="DQO23" s="384" t="s">
        <v>3103</v>
      </c>
      <c r="DQP23" s="384" t="s">
        <v>3104</v>
      </c>
      <c r="DQQ23" s="370"/>
      <c r="DQR23" s="384" t="s">
        <v>2417</v>
      </c>
      <c r="DQS23" s="384" t="s">
        <v>3103</v>
      </c>
      <c r="DQT23" s="384" t="s">
        <v>3104</v>
      </c>
      <c r="DQU23" s="370"/>
      <c r="DQV23" s="384" t="s">
        <v>2417</v>
      </c>
      <c r="DQW23" s="384" t="s">
        <v>3103</v>
      </c>
      <c r="DQX23" s="384" t="s">
        <v>3104</v>
      </c>
      <c r="DQY23" s="370"/>
      <c r="DQZ23" s="384" t="s">
        <v>2417</v>
      </c>
      <c r="DRA23" s="384" t="s">
        <v>3103</v>
      </c>
      <c r="DRB23" s="384" t="s">
        <v>3104</v>
      </c>
      <c r="DRC23" s="370"/>
      <c r="DRD23" s="384" t="s">
        <v>2417</v>
      </c>
      <c r="DRE23" s="384" t="s">
        <v>3103</v>
      </c>
      <c r="DRF23" s="384" t="s">
        <v>3104</v>
      </c>
      <c r="DRG23" s="370"/>
      <c r="DRH23" s="384" t="s">
        <v>2417</v>
      </c>
      <c r="DRI23" s="384" t="s">
        <v>3103</v>
      </c>
      <c r="DRJ23" s="384" t="s">
        <v>3104</v>
      </c>
      <c r="DRK23" s="370"/>
      <c r="DRL23" s="384" t="s">
        <v>2417</v>
      </c>
      <c r="DRM23" s="384" t="s">
        <v>3103</v>
      </c>
      <c r="DRN23" s="384" t="s">
        <v>3104</v>
      </c>
      <c r="DRO23" s="370"/>
      <c r="DRP23" s="384" t="s">
        <v>2417</v>
      </c>
      <c r="DRQ23" s="384" t="s">
        <v>3103</v>
      </c>
      <c r="DRR23" s="384" t="s">
        <v>3104</v>
      </c>
      <c r="DRS23" s="370"/>
      <c r="DRT23" s="384" t="s">
        <v>2417</v>
      </c>
      <c r="DRU23" s="384" t="s">
        <v>3103</v>
      </c>
      <c r="DRV23" s="384" t="s">
        <v>3104</v>
      </c>
      <c r="DRW23" s="370"/>
      <c r="DRX23" s="384" t="s">
        <v>2417</v>
      </c>
      <c r="DRY23" s="384" t="s">
        <v>3103</v>
      </c>
      <c r="DRZ23" s="384" t="s">
        <v>3104</v>
      </c>
      <c r="DSA23" s="370"/>
      <c r="DSB23" s="384" t="s">
        <v>2417</v>
      </c>
      <c r="DSC23" s="384" t="s">
        <v>3103</v>
      </c>
      <c r="DSD23" s="384" t="s">
        <v>3104</v>
      </c>
      <c r="DSE23" s="370"/>
      <c r="DSF23" s="384" t="s">
        <v>2417</v>
      </c>
      <c r="DSG23" s="384" t="s">
        <v>3103</v>
      </c>
      <c r="DSH23" s="384" t="s">
        <v>3104</v>
      </c>
      <c r="DSI23" s="370"/>
      <c r="DSJ23" s="384" t="s">
        <v>2417</v>
      </c>
      <c r="DSK23" s="384" t="s">
        <v>3103</v>
      </c>
      <c r="DSL23" s="384" t="s">
        <v>3104</v>
      </c>
      <c r="DSM23" s="370"/>
      <c r="DSN23" s="384" t="s">
        <v>2417</v>
      </c>
      <c r="DSO23" s="384" t="s">
        <v>3103</v>
      </c>
      <c r="DSP23" s="384" t="s">
        <v>3104</v>
      </c>
      <c r="DSQ23" s="370"/>
      <c r="DSR23" s="384" t="s">
        <v>2417</v>
      </c>
      <c r="DSS23" s="384" t="s">
        <v>3103</v>
      </c>
      <c r="DST23" s="384" t="s">
        <v>3104</v>
      </c>
      <c r="DSU23" s="370"/>
      <c r="DSV23" s="384" t="s">
        <v>2417</v>
      </c>
      <c r="DSW23" s="384" t="s">
        <v>3103</v>
      </c>
      <c r="DSX23" s="384" t="s">
        <v>3104</v>
      </c>
      <c r="DSY23" s="370"/>
      <c r="DSZ23" s="384" t="s">
        <v>2417</v>
      </c>
      <c r="DTA23" s="384" t="s">
        <v>3103</v>
      </c>
      <c r="DTB23" s="384" t="s">
        <v>3104</v>
      </c>
      <c r="DTC23" s="370"/>
      <c r="DTD23" s="384" t="s">
        <v>2417</v>
      </c>
      <c r="DTE23" s="384" t="s">
        <v>3103</v>
      </c>
      <c r="DTF23" s="384" t="s">
        <v>3104</v>
      </c>
      <c r="DTG23" s="370"/>
      <c r="DTH23" s="384" t="s">
        <v>2417</v>
      </c>
      <c r="DTI23" s="384" t="s">
        <v>3103</v>
      </c>
      <c r="DTJ23" s="384" t="s">
        <v>3104</v>
      </c>
      <c r="DTK23" s="370"/>
      <c r="DTL23" s="384" t="s">
        <v>2417</v>
      </c>
      <c r="DTM23" s="384" t="s">
        <v>3103</v>
      </c>
      <c r="DTN23" s="384" t="s">
        <v>3104</v>
      </c>
      <c r="DTO23" s="370"/>
      <c r="DTP23" s="384" t="s">
        <v>2417</v>
      </c>
      <c r="DTQ23" s="384" t="s">
        <v>3103</v>
      </c>
      <c r="DTR23" s="384" t="s">
        <v>3104</v>
      </c>
      <c r="DTS23" s="370"/>
      <c r="DTT23" s="384" t="s">
        <v>2417</v>
      </c>
      <c r="DTU23" s="384" t="s">
        <v>3103</v>
      </c>
      <c r="DTV23" s="384" t="s">
        <v>3104</v>
      </c>
      <c r="DTW23" s="370"/>
      <c r="DTX23" s="384" t="s">
        <v>2417</v>
      </c>
      <c r="DTY23" s="384" t="s">
        <v>3103</v>
      </c>
      <c r="DTZ23" s="384" t="s">
        <v>3104</v>
      </c>
      <c r="DUA23" s="370"/>
      <c r="DUB23" s="384" t="s">
        <v>2417</v>
      </c>
      <c r="DUC23" s="384" t="s">
        <v>3103</v>
      </c>
      <c r="DUD23" s="384" t="s">
        <v>3104</v>
      </c>
      <c r="DUE23" s="370"/>
      <c r="DUF23" s="384" t="s">
        <v>2417</v>
      </c>
      <c r="DUG23" s="384" t="s">
        <v>3103</v>
      </c>
      <c r="DUH23" s="384" t="s">
        <v>3104</v>
      </c>
      <c r="DUI23" s="370"/>
      <c r="DUJ23" s="384" t="s">
        <v>2417</v>
      </c>
      <c r="DUK23" s="384" t="s">
        <v>3103</v>
      </c>
      <c r="DUL23" s="384" t="s">
        <v>3104</v>
      </c>
      <c r="DUM23" s="370"/>
      <c r="DUN23" s="384" t="s">
        <v>2417</v>
      </c>
      <c r="DUO23" s="384" t="s">
        <v>3103</v>
      </c>
      <c r="DUP23" s="384" t="s">
        <v>3104</v>
      </c>
      <c r="DUQ23" s="370"/>
      <c r="DUR23" s="384" t="s">
        <v>2417</v>
      </c>
      <c r="DUS23" s="384" t="s">
        <v>3103</v>
      </c>
      <c r="DUT23" s="384" t="s">
        <v>3104</v>
      </c>
      <c r="DUU23" s="370"/>
      <c r="DUV23" s="384" t="s">
        <v>2417</v>
      </c>
      <c r="DUW23" s="384" t="s">
        <v>3103</v>
      </c>
      <c r="DUX23" s="384" t="s">
        <v>3104</v>
      </c>
      <c r="DUY23" s="370"/>
      <c r="DUZ23" s="384" t="s">
        <v>2417</v>
      </c>
      <c r="DVA23" s="384" t="s">
        <v>3103</v>
      </c>
      <c r="DVB23" s="384" t="s">
        <v>3104</v>
      </c>
      <c r="DVC23" s="370"/>
      <c r="DVD23" s="384" t="s">
        <v>2417</v>
      </c>
      <c r="DVE23" s="384" t="s">
        <v>3103</v>
      </c>
      <c r="DVF23" s="384" t="s">
        <v>3104</v>
      </c>
      <c r="DVG23" s="370"/>
      <c r="DVH23" s="384" t="s">
        <v>2417</v>
      </c>
      <c r="DVI23" s="384" t="s">
        <v>3103</v>
      </c>
      <c r="DVJ23" s="384" t="s">
        <v>3104</v>
      </c>
      <c r="DVK23" s="370"/>
      <c r="DVL23" s="384" t="s">
        <v>2417</v>
      </c>
      <c r="DVM23" s="384" t="s">
        <v>3103</v>
      </c>
      <c r="DVN23" s="384" t="s">
        <v>3104</v>
      </c>
      <c r="DVO23" s="370"/>
      <c r="DVP23" s="384" t="s">
        <v>2417</v>
      </c>
      <c r="DVQ23" s="384" t="s">
        <v>3103</v>
      </c>
      <c r="DVR23" s="384" t="s">
        <v>3104</v>
      </c>
      <c r="DVS23" s="370"/>
      <c r="DVT23" s="384" t="s">
        <v>2417</v>
      </c>
      <c r="DVU23" s="384" t="s">
        <v>3103</v>
      </c>
      <c r="DVV23" s="384" t="s">
        <v>3104</v>
      </c>
      <c r="DVW23" s="370"/>
      <c r="DVX23" s="384" t="s">
        <v>2417</v>
      </c>
      <c r="DVY23" s="384" t="s">
        <v>3103</v>
      </c>
      <c r="DVZ23" s="384" t="s">
        <v>3104</v>
      </c>
      <c r="DWA23" s="370"/>
      <c r="DWB23" s="384" t="s">
        <v>2417</v>
      </c>
      <c r="DWC23" s="384" t="s">
        <v>3103</v>
      </c>
      <c r="DWD23" s="384" t="s">
        <v>3104</v>
      </c>
      <c r="DWE23" s="370"/>
      <c r="DWF23" s="384" t="s">
        <v>2417</v>
      </c>
      <c r="DWG23" s="384" t="s">
        <v>3103</v>
      </c>
      <c r="DWH23" s="384" t="s">
        <v>3104</v>
      </c>
      <c r="DWI23" s="370"/>
      <c r="DWJ23" s="384" t="s">
        <v>2417</v>
      </c>
      <c r="DWK23" s="384" t="s">
        <v>3103</v>
      </c>
      <c r="DWL23" s="384" t="s">
        <v>3104</v>
      </c>
      <c r="DWM23" s="370"/>
      <c r="DWN23" s="384" t="s">
        <v>2417</v>
      </c>
      <c r="DWO23" s="384" t="s">
        <v>3103</v>
      </c>
      <c r="DWP23" s="384" t="s">
        <v>3104</v>
      </c>
      <c r="DWQ23" s="370"/>
      <c r="DWR23" s="384" t="s">
        <v>2417</v>
      </c>
      <c r="DWS23" s="384" t="s">
        <v>3103</v>
      </c>
      <c r="DWT23" s="384" t="s">
        <v>3104</v>
      </c>
      <c r="DWU23" s="370"/>
      <c r="DWV23" s="384" t="s">
        <v>2417</v>
      </c>
      <c r="DWW23" s="384" t="s">
        <v>3103</v>
      </c>
      <c r="DWX23" s="384" t="s">
        <v>3104</v>
      </c>
      <c r="DWY23" s="370"/>
      <c r="DWZ23" s="384" t="s">
        <v>2417</v>
      </c>
      <c r="DXA23" s="384" t="s">
        <v>3103</v>
      </c>
      <c r="DXB23" s="384" t="s">
        <v>3104</v>
      </c>
      <c r="DXC23" s="370"/>
      <c r="DXD23" s="384" t="s">
        <v>2417</v>
      </c>
      <c r="DXE23" s="384" t="s">
        <v>3103</v>
      </c>
      <c r="DXF23" s="384" t="s">
        <v>3104</v>
      </c>
      <c r="DXG23" s="370"/>
      <c r="DXH23" s="384" t="s">
        <v>2417</v>
      </c>
      <c r="DXI23" s="384" t="s">
        <v>3103</v>
      </c>
      <c r="DXJ23" s="384" t="s">
        <v>3104</v>
      </c>
      <c r="DXK23" s="370"/>
      <c r="DXL23" s="384" t="s">
        <v>2417</v>
      </c>
      <c r="DXM23" s="384" t="s">
        <v>3103</v>
      </c>
      <c r="DXN23" s="384" t="s">
        <v>3104</v>
      </c>
      <c r="DXO23" s="370"/>
      <c r="DXP23" s="384" t="s">
        <v>2417</v>
      </c>
      <c r="DXQ23" s="384" t="s">
        <v>3103</v>
      </c>
      <c r="DXR23" s="384" t="s">
        <v>3104</v>
      </c>
      <c r="DXS23" s="370"/>
      <c r="DXT23" s="384" t="s">
        <v>2417</v>
      </c>
      <c r="DXU23" s="384" t="s">
        <v>3103</v>
      </c>
      <c r="DXV23" s="384" t="s">
        <v>3104</v>
      </c>
      <c r="DXW23" s="370"/>
      <c r="DXX23" s="384" t="s">
        <v>2417</v>
      </c>
      <c r="DXY23" s="384" t="s">
        <v>3103</v>
      </c>
      <c r="DXZ23" s="384" t="s">
        <v>3104</v>
      </c>
      <c r="DYA23" s="370"/>
      <c r="DYB23" s="384" t="s">
        <v>2417</v>
      </c>
      <c r="DYC23" s="384" t="s">
        <v>3103</v>
      </c>
      <c r="DYD23" s="384" t="s">
        <v>3104</v>
      </c>
      <c r="DYE23" s="370"/>
      <c r="DYF23" s="384" t="s">
        <v>2417</v>
      </c>
      <c r="DYG23" s="384" t="s">
        <v>3103</v>
      </c>
      <c r="DYH23" s="384" t="s">
        <v>3104</v>
      </c>
      <c r="DYI23" s="370"/>
      <c r="DYJ23" s="384" t="s">
        <v>2417</v>
      </c>
      <c r="DYK23" s="384" t="s">
        <v>3103</v>
      </c>
      <c r="DYL23" s="384" t="s">
        <v>3104</v>
      </c>
      <c r="DYM23" s="370"/>
      <c r="DYN23" s="384" t="s">
        <v>2417</v>
      </c>
      <c r="DYO23" s="384" t="s">
        <v>3103</v>
      </c>
      <c r="DYP23" s="384" t="s">
        <v>3104</v>
      </c>
      <c r="DYQ23" s="370"/>
      <c r="DYR23" s="384" t="s">
        <v>2417</v>
      </c>
      <c r="DYS23" s="384" t="s">
        <v>3103</v>
      </c>
      <c r="DYT23" s="384" t="s">
        <v>3104</v>
      </c>
      <c r="DYU23" s="370"/>
      <c r="DYV23" s="384" t="s">
        <v>2417</v>
      </c>
      <c r="DYW23" s="384" t="s">
        <v>3103</v>
      </c>
      <c r="DYX23" s="384" t="s">
        <v>3104</v>
      </c>
      <c r="DYY23" s="370"/>
      <c r="DYZ23" s="384" t="s">
        <v>2417</v>
      </c>
      <c r="DZA23" s="384" t="s">
        <v>3103</v>
      </c>
      <c r="DZB23" s="384" t="s">
        <v>3104</v>
      </c>
      <c r="DZC23" s="370"/>
      <c r="DZD23" s="384" t="s">
        <v>2417</v>
      </c>
      <c r="DZE23" s="384" t="s">
        <v>3103</v>
      </c>
      <c r="DZF23" s="384" t="s">
        <v>3104</v>
      </c>
      <c r="DZG23" s="370"/>
      <c r="DZH23" s="384" t="s">
        <v>2417</v>
      </c>
      <c r="DZI23" s="384" t="s">
        <v>3103</v>
      </c>
      <c r="DZJ23" s="384" t="s">
        <v>3104</v>
      </c>
      <c r="DZK23" s="370"/>
      <c r="DZL23" s="384" t="s">
        <v>2417</v>
      </c>
      <c r="DZM23" s="384" t="s">
        <v>3103</v>
      </c>
      <c r="DZN23" s="384" t="s">
        <v>3104</v>
      </c>
      <c r="DZO23" s="370"/>
      <c r="DZP23" s="384" t="s">
        <v>2417</v>
      </c>
      <c r="DZQ23" s="384" t="s">
        <v>3103</v>
      </c>
      <c r="DZR23" s="384" t="s">
        <v>3104</v>
      </c>
      <c r="DZS23" s="370"/>
      <c r="DZT23" s="384" t="s">
        <v>2417</v>
      </c>
      <c r="DZU23" s="384" t="s">
        <v>3103</v>
      </c>
      <c r="DZV23" s="384" t="s">
        <v>3104</v>
      </c>
      <c r="DZW23" s="370"/>
      <c r="DZX23" s="384" t="s">
        <v>2417</v>
      </c>
      <c r="DZY23" s="384" t="s">
        <v>3103</v>
      </c>
      <c r="DZZ23" s="384" t="s">
        <v>3104</v>
      </c>
      <c r="EAA23" s="370"/>
      <c r="EAB23" s="384" t="s">
        <v>2417</v>
      </c>
      <c r="EAC23" s="384" t="s">
        <v>3103</v>
      </c>
      <c r="EAD23" s="384" t="s">
        <v>3104</v>
      </c>
      <c r="EAE23" s="370"/>
      <c r="EAF23" s="384" t="s">
        <v>2417</v>
      </c>
      <c r="EAG23" s="384" t="s">
        <v>3103</v>
      </c>
      <c r="EAH23" s="384" t="s">
        <v>3104</v>
      </c>
      <c r="EAI23" s="370"/>
      <c r="EAJ23" s="384" t="s">
        <v>2417</v>
      </c>
      <c r="EAK23" s="384" t="s">
        <v>3103</v>
      </c>
      <c r="EAL23" s="384" t="s">
        <v>3104</v>
      </c>
      <c r="EAM23" s="370"/>
      <c r="EAN23" s="384" t="s">
        <v>2417</v>
      </c>
      <c r="EAO23" s="384" t="s">
        <v>3103</v>
      </c>
      <c r="EAP23" s="384" t="s">
        <v>3104</v>
      </c>
      <c r="EAQ23" s="370"/>
      <c r="EAR23" s="384" t="s">
        <v>2417</v>
      </c>
      <c r="EAS23" s="384" t="s">
        <v>3103</v>
      </c>
      <c r="EAT23" s="384" t="s">
        <v>3104</v>
      </c>
      <c r="EAU23" s="370"/>
      <c r="EAV23" s="384" t="s">
        <v>2417</v>
      </c>
      <c r="EAW23" s="384" t="s">
        <v>3103</v>
      </c>
      <c r="EAX23" s="384" t="s">
        <v>3104</v>
      </c>
      <c r="EAY23" s="370"/>
      <c r="EAZ23" s="384" t="s">
        <v>2417</v>
      </c>
      <c r="EBA23" s="384" t="s">
        <v>3103</v>
      </c>
      <c r="EBB23" s="384" t="s">
        <v>3104</v>
      </c>
      <c r="EBC23" s="370"/>
      <c r="EBD23" s="384" t="s">
        <v>2417</v>
      </c>
      <c r="EBE23" s="384" t="s">
        <v>3103</v>
      </c>
      <c r="EBF23" s="384" t="s">
        <v>3104</v>
      </c>
      <c r="EBG23" s="370"/>
      <c r="EBH23" s="384" t="s">
        <v>2417</v>
      </c>
      <c r="EBI23" s="384" t="s">
        <v>3103</v>
      </c>
      <c r="EBJ23" s="384" t="s">
        <v>3104</v>
      </c>
      <c r="EBK23" s="370"/>
      <c r="EBL23" s="384" t="s">
        <v>2417</v>
      </c>
      <c r="EBM23" s="384" t="s">
        <v>3103</v>
      </c>
      <c r="EBN23" s="384" t="s">
        <v>3104</v>
      </c>
      <c r="EBO23" s="370"/>
      <c r="EBP23" s="384" t="s">
        <v>2417</v>
      </c>
      <c r="EBQ23" s="384" t="s">
        <v>3103</v>
      </c>
      <c r="EBR23" s="384" t="s">
        <v>3104</v>
      </c>
      <c r="EBS23" s="370"/>
      <c r="EBT23" s="384" t="s">
        <v>2417</v>
      </c>
      <c r="EBU23" s="384" t="s">
        <v>3103</v>
      </c>
      <c r="EBV23" s="384" t="s">
        <v>3104</v>
      </c>
      <c r="EBW23" s="370"/>
      <c r="EBX23" s="384" t="s">
        <v>2417</v>
      </c>
      <c r="EBY23" s="384" t="s">
        <v>3103</v>
      </c>
      <c r="EBZ23" s="384" t="s">
        <v>3104</v>
      </c>
      <c r="ECA23" s="370"/>
      <c r="ECB23" s="384" t="s">
        <v>2417</v>
      </c>
      <c r="ECC23" s="384" t="s">
        <v>3103</v>
      </c>
      <c r="ECD23" s="384" t="s">
        <v>3104</v>
      </c>
      <c r="ECE23" s="370"/>
      <c r="ECF23" s="384" t="s">
        <v>2417</v>
      </c>
      <c r="ECG23" s="384" t="s">
        <v>3103</v>
      </c>
      <c r="ECH23" s="384" t="s">
        <v>3104</v>
      </c>
      <c r="ECI23" s="370"/>
      <c r="ECJ23" s="384" t="s">
        <v>2417</v>
      </c>
      <c r="ECK23" s="384" t="s">
        <v>3103</v>
      </c>
      <c r="ECL23" s="384" t="s">
        <v>3104</v>
      </c>
      <c r="ECM23" s="370"/>
      <c r="ECN23" s="384" t="s">
        <v>2417</v>
      </c>
      <c r="ECO23" s="384" t="s">
        <v>3103</v>
      </c>
      <c r="ECP23" s="384" t="s">
        <v>3104</v>
      </c>
      <c r="ECQ23" s="370"/>
      <c r="ECR23" s="384" t="s">
        <v>2417</v>
      </c>
      <c r="ECS23" s="384" t="s">
        <v>3103</v>
      </c>
      <c r="ECT23" s="384" t="s">
        <v>3104</v>
      </c>
      <c r="ECU23" s="370"/>
      <c r="ECV23" s="384" t="s">
        <v>2417</v>
      </c>
      <c r="ECW23" s="384" t="s">
        <v>3103</v>
      </c>
      <c r="ECX23" s="384" t="s">
        <v>3104</v>
      </c>
      <c r="ECY23" s="370"/>
      <c r="ECZ23" s="384" t="s">
        <v>2417</v>
      </c>
      <c r="EDA23" s="384" t="s">
        <v>3103</v>
      </c>
      <c r="EDB23" s="384" t="s">
        <v>3104</v>
      </c>
      <c r="EDC23" s="370"/>
      <c r="EDD23" s="384" t="s">
        <v>2417</v>
      </c>
      <c r="EDE23" s="384" t="s">
        <v>3103</v>
      </c>
      <c r="EDF23" s="384" t="s">
        <v>3104</v>
      </c>
      <c r="EDG23" s="370"/>
      <c r="EDH23" s="384" t="s">
        <v>2417</v>
      </c>
      <c r="EDI23" s="384" t="s">
        <v>3103</v>
      </c>
      <c r="EDJ23" s="384" t="s">
        <v>3104</v>
      </c>
      <c r="EDK23" s="370"/>
      <c r="EDL23" s="384" t="s">
        <v>2417</v>
      </c>
      <c r="EDM23" s="384" t="s">
        <v>3103</v>
      </c>
      <c r="EDN23" s="384" t="s">
        <v>3104</v>
      </c>
      <c r="EDO23" s="370"/>
      <c r="EDP23" s="384" t="s">
        <v>2417</v>
      </c>
      <c r="EDQ23" s="384" t="s">
        <v>3103</v>
      </c>
      <c r="EDR23" s="384" t="s">
        <v>3104</v>
      </c>
      <c r="EDS23" s="370"/>
      <c r="EDT23" s="384" t="s">
        <v>2417</v>
      </c>
      <c r="EDU23" s="384" t="s">
        <v>3103</v>
      </c>
      <c r="EDV23" s="384" t="s">
        <v>3104</v>
      </c>
      <c r="EDW23" s="370"/>
      <c r="EDX23" s="384" t="s">
        <v>2417</v>
      </c>
      <c r="EDY23" s="384" t="s">
        <v>3103</v>
      </c>
      <c r="EDZ23" s="384" t="s">
        <v>3104</v>
      </c>
      <c r="EEA23" s="370"/>
      <c r="EEB23" s="384" t="s">
        <v>2417</v>
      </c>
      <c r="EEC23" s="384" t="s">
        <v>3103</v>
      </c>
      <c r="EED23" s="384" t="s">
        <v>3104</v>
      </c>
      <c r="EEE23" s="370"/>
      <c r="EEF23" s="384" t="s">
        <v>2417</v>
      </c>
      <c r="EEG23" s="384" t="s">
        <v>3103</v>
      </c>
      <c r="EEH23" s="384" t="s">
        <v>3104</v>
      </c>
      <c r="EEI23" s="370"/>
      <c r="EEJ23" s="384" t="s">
        <v>2417</v>
      </c>
      <c r="EEK23" s="384" t="s">
        <v>3103</v>
      </c>
      <c r="EEL23" s="384" t="s">
        <v>3104</v>
      </c>
      <c r="EEM23" s="370"/>
      <c r="EEN23" s="384" t="s">
        <v>2417</v>
      </c>
      <c r="EEO23" s="384" t="s">
        <v>3103</v>
      </c>
      <c r="EEP23" s="384" t="s">
        <v>3104</v>
      </c>
      <c r="EEQ23" s="370"/>
      <c r="EER23" s="384" t="s">
        <v>2417</v>
      </c>
      <c r="EES23" s="384" t="s">
        <v>3103</v>
      </c>
      <c r="EET23" s="384" t="s">
        <v>3104</v>
      </c>
      <c r="EEU23" s="370"/>
      <c r="EEV23" s="384" t="s">
        <v>2417</v>
      </c>
      <c r="EEW23" s="384" t="s">
        <v>3103</v>
      </c>
      <c r="EEX23" s="384" t="s">
        <v>3104</v>
      </c>
      <c r="EEY23" s="370"/>
      <c r="EEZ23" s="384" t="s">
        <v>2417</v>
      </c>
      <c r="EFA23" s="384" t="s">
        <v>3103</v>
      </c>
      <c r="EFB23" s="384" t="s">
        <v>3104</v>
      </c>
      <c r="EFC23" s="370"/>
      <c r="EFD23" s="384" t="s">
        <v>2417</v>
      </c>
      <c r="EFE23" s="384" t="s">
        <v>3103</v>
      </c>
      <c r="EFF23" s="384" t="s">
        <v>3104</v>
      </c>
      <c r="EFG23" s="370"/>
      <c r="EFH23" s="384" t="s">
        <v>2417</v>
      </c>
      <c r="EFI23" s="384" t="s">
        <v>3103</v>
      </c>
      <c r="EFJ23" s="384" t="s">
        <v>3104</v>
      </c>
      <c r="EFK23" s="370"/>
      <c r="EFL23" s="384" t="s">
        <v>2417</v>
      </c>
      <c r="EFM23" s="384" t="s">
        <v>3103</v>
      </c>
      <c r="EFN23" s="384" t="s">
        <v>3104</v>
      </c>
      <c r="EFO23" s="370"/>
      <c r="EFP23" s="384" t="s">
        <v>2417</v>
      </c>
      <c r="EFQ23" s="384" t="s">
        <v>3103</v>
      </c>
      <c r="EFR23" s="384" t="s">
        <v>3104</v>
      </c>
      <c r="EFS23" s="370"/>
      <c r="EFT23" s="384" t="s">
        <v>2417</v>
      </c>
      <c r="EFU23" s="384" t="s">
        <v>3103</v>
      </c>
      <c r="EFV23" s="384" t="s">
        <v>3104</v>
      </c>
      <c r="EFW23" s="370"/>
      <c r="EFX23" s="384" t="s">
        <v>2417</v>
      </c>
      <c r="EFY23" s="384" t="s">
        <v>3103</v>
      </c>
      <c r="EFZ23" s="384" t="s">
        <v>3104</v>
      </c>
      <c r="EGA23" s="370"/>
      <c r="EGB23" s="384" t="s">
        <v>2417</v>
      </c>
      <c r="EGC23" s="384" t="s">
        <v>3103</v>
      </c>
      <c r="EGD23" s="384" t="s">
        <v>3104</v>
      </c>
      <c r="EGE23" s="370"/>
      <c r="EGF23" s="384" t="s">
        <v>2417</v>
      </c>
      <c r="EGG23" s="384" t="s">
        <v>3103</v>
      </c>
      <c r="EGH23" s="384" t="s">
        <v>3104</v>
      </c>
      <c r="EGI23" s="370"/>
      <c r="EGJ23" s="384" t="s">
        <v>2417</v>
      </c>
      <c r="EGK23" s="384" t="s">
        <v>3103</v>
      </c>
      <c r="EGL23" s="384" t="s">
        <v>3104</v>
      </c>
      <c r="EGM23" s="370"/>
      <c r="EGN23" s="384" t="s">
        <v>2417</v>
      </c>
      <c r="EGO23" s="384" t="s">
        <v>3103</v>
      </c>
      <c r="EGP23" s="384" t="s">
        <v>3104</v>
      </c>
      <c r="EGQ23" s="370"/>
      <c r="EGR23" s="384" t="s">
        <v>2417</v>
      </c>
      <c r="EGS23" s="384" t="s">
        <v>3103</v>
      </c>
      <c r="EGT23" s="384" t="s">
        <v>3104</v>
      </c>
      <c r="EGU23" s="370"/>
      <c r="EGV23" s="384" t="s">
        <v>2417</v>
      </c>
      <c r="EGW23" s="384" t="s">
        <v>3103</v>
      </c>
      <c r="EGX23" s="384" t="s">
        <v>3104</v>
      </c>
      <c r="EGY23" s="370"/>
      <c r="EGZ23" s="384" t="s">
        <v>2417</v>
      </c>
      <c r="EHA23" s="384" t="s">
        <v>3103</v>
      </c>
      <c r="EHB23" s="384" t="s">
        <v>3104</v>
      </c>
      <c r="EHC23" s="370"/>
      <c r="EHD23" s="384" t="s">
        <v>2417</v>
      </c>
      <c r="EHE23" s="384" t="s">
        <v>3103</v>
      </c>
      <c r="EHF23" s="384" t="s">
        <v>3104</v>
      </c>
      <c r="EHG23" s="370"/>
      <c r="EHH23" s="384" t="s">
        <v>2417</v>
      </c>
      <c r="EHI23" s="384" t="s">
        <v>3103</v>
      </c>
      <c r="EHJ23" s="384" t="s">
        <v>3104</v>
      </c>
      <c r="EHK23" s="370"/>
      <c r="EHL23" s="384" t="s">
        <v>2417</v>
      </c>
      <c r="EHM23" s="384" t="s">
        <v>3103</v>
      </c>
      <c r="EHN23" s="384" t="s">
        <v>3104</v>
      </c>
      <c r="EHO23" s="370"/>
      <c r="EHP23" s="384" t="s">
        <v>2417</v>
      </c>
      <c r="EHQ23" s="384" t="s">
        <v>3103</v>
      </c>
      <c r="EHR23" s="384" t="s">
        <v>3104</v>
      </c>
      <c r="EHS23" s="370"/>
      <c r="EHT23" s="384" t="s">
        <v>2417</v>
      </c>
      <c r="EHU23" s="384" t="s">
        <v>3103</v>
      </c>
      <c r="EHV23" s="384" t="s">
        <v>3104</v>
      </c>
      <c r="EHW23" s="370"/>
      <c r="EHX23" s="384" t="s">
        <v>2417</v>
      </c>
      <c r="EHY23" s="384" t="s">
        <v>3103</v>
      </c>
      <c r="EHZ23" s="384" t="s">
        <v>3104</v>
      </c>
      <c r="EIA23" s="370"/>
      <c r="EIB23" s="384" t="s">
        <v>2417</v>
      </c>
      <c r="EIC23" s="384" t="s">
        <v>3103</v>
      </c>
      <c r="EID23" s="384" t="s">
        <v>3104</v>
      </c>
      <c r="EIE23" s="370"/>
      <c r="EIF23" s="384" t="s">
        <v>2417</v>
      </c>
      <c r="EIG23" s="384" t="s">
        <v>3103</v>
      </c>
      <c r="EIH23" s="384" t="s">
        <v>3104</v>
      </c>
      <c r="EII23" s="370"/>
      <c r="EIJ23" s="384" t="s">
        <v>2417</v>
      </c>
      <c r="EIK23" s="384" t="s">
        <v>3103</v>
      </c>
      <c r="EIL23" s="384" t="s">
        <v>3104</v>
      </c>
      <c r="EIM23" s="370"/>
      <c r="EIN23" s="384" t="s">
        <v>2417</v>
      </c>
      <c r="EIO23" s="384" t="s">
        <v>3103</v>
      </c>
      <c r="EIP23" s="384" t="s">
        <v>3104</v>
      </c>
      <c r="EIQ23" s="370"/>
      <c r="EIR23" s="384" t="s">
        <v>2417</v>
      </c>
      <c r="EIS23" s="384" t="s">
        <v>3103</v>
      </c>
      <c r="EIT23" s="384" t="s">
        <v>3104</v>
      </c>
      <c r="EIU23" s="370"/>
      <c r="EIV23" s="384" t="s">
        <v>2417</v>
      </c>
      <c r="EIW23" s="384" t="s">
        <v>3103</v>
      </c>
      <c r="EIX23" s="384" t="s">
        <v>3104</v>
      </c>
      <c r="EIY23" s="370"/>
      <c r="EIZ23" s="384" t="s">
        <v>2417</v>
      </c>
      <c r="EJA23" s="384" t="s">
        <v>3103</v>
      </c>
      <c r="EJB23" s="384" t="s">
        <v>3104</v>
      </c>
      <c r="EJC23" s="370"/>
      <c r="EJD23" s="384" t="s">
        <v>2417</v>
      </c>
      <c r="EJE23" s="384" t="s">
        <v>3103</v>
      </c>
      <c r="EJF23" s="384" t="s">
        <v>3104</v>
      </c>
      <c r="EJG23" s="370"/>
      <c r="EJH23" s="384" t="s">
        <v>2417</v>
      </c>
      <c r="EJI23" s="384" t="s">
        <v>3103</v>
      </c>
      <c r="EJJ23" s="384" t="s">
        <v>3104</v>
      </c>
      <c r="EJK23" s="370"/>
      <c r="EJL23" s="384" t="s">
        <v>2417</v>
      </c>
      <c r="EJM23" s="384" t="s">
        <v>3103</v>
      </c>
      <c r="EJN23" s="384" t="s">
        <v>3104</v>
      </c>
      <c r="EJO23" s="370"/>
      <c r="EJP23" s="384" t="s">
        <v>2417</v>
      </c>
      <c r="EJQ23" s="384" t="s">
        <v>3103</v>
      </c>
      <c r="EJR23" s="384" t="s">
        <v>3104</v>
      </c>
      <c r="EJS23" s="370"/>
      <c r="EJT23" s="384" t="s">
        <v>2417</v>
      </c>
      <c r="EJU23" s="384" t="s">
        <v>3103</v>
      </c>
      <c r="EJV23" s="384" t="s">
        <v>3104</v>
      </c>
      <c r="EJW23" s="370"/>
      <c r="EJX23" s="384" t="s">
        <v>2417</v>
      </c>
      <c r="EJY23" s="384" t="s">
        <v>3103</v>
      </c>
      <c r="EJZ23" s="384" t="s">
        <v>3104</v>
      </c>
      <c r="EKA23" s="370"/>
      <c r="EKB23" s="384" t="s">
        <v>2417</v>
      </c>
      <c r="EKC23" s="384" t="s">
        <v>3103</v>
      </c>
      <c r="EKD23" s="384" t="s">
        <v>3104</v>
      </c>
      <c r="EKE23" s="370"/>
      <c r="EKF23" s="384" t="s">
        <v>2417</v>
      </c>
      <c r="EKG23" s="384" t="s">
        <v>3103</v>
      </c>
      <c r="EKH23" s="384" t="s">
        <v>3104</v>
      </c>
      <c r="EKI23" s="370"/>
      <c r="EKJ23" s="384" t="s">
        <v>2417</v>
      </c>
      <c r="EKK23" s="384" t="s">
        <v>3103</v>
      </c>
      <c r="EKL23" s="384" t="s">
        <v>3104</v>
      </c>
      <c r="EKM23" s="370"/>
      <c r="EKN23" s="384" t="s">
        <v>2417</v>
      </c>
      <c r="EKO23" s="384" t="s">
        <v>3103</v>
      </c>
      <c r="EKP23" s="384" t="s">
        <v>3104</v>
      </c>
      <c r="EKQ23" s="370"/>
      <c r="EKR23" s="384" t="s">
        <v>2417</v>
      </c>
      <c r="EKS23" s="384" t="s">
        <v>3103</v>
      </c>
      <c r="EKT23" s="384" t="s">
        <v>3104</v>
      </c>
      <c r="EKU23" s="370"/>
      <c r="EKV23" s="384" t="s">
        <v>2417</v>
      </c>
      <c r="EKW23" s="384" t="s">
        <v>3103</v>
      </c>
      <c r="EKX23" s="384" t="s">
        <v>3104</v>
      </c>
      <c r="EKY23" s="370"/>
      <c r="EKZ23" s="384" t="s">
        <v>2417</v>
      </c>
      <c r="ELA23" s="384" t="s">
        <v>3103</v>
      </c>
      <c r="ELB23" s="384" t="s">
        <v>3104</v>
      </c>
      <c r="ELC23" s="370"/>
      <c r="ELD23" s="384" t="s">
        <v>2417</v>
      </c>
      <c r="ELE23" s="384" t="s">
        <v>3103</v>
      </c>
      <c r="ELF23" s="384" t="s">
        <v>3104</v>
      </c>
      <c r="ELG23" s="370"/>
      <c r="ELH23" s="384" t="s">
        <v>2417</v>
      </c>
      <c r="ELI23" s="384" t="s">
        <v>3103</v>
      </c>
      <c r="ELJ23" s="384" t="s">
        <v>3104</v>
      </c>
      <c r="ELK23" s="370"/>
      <c r="ELL23" s="384" t="s">
        <v>2417</v>
      </c>
      <c r="ELM23" s="384" t="s">
        <v>3103</v>
      </c>
      <c r="ELN23" s="384" t="s">
        <v>3104</v>
      </c>
      <c r="ELO23" s="370"/>
      <c r="ELP23" s="384" t="s">
        <v>2417</v>
      </c>
      <c r="ELQ23" s="384" t="s">
        <v>3103</v>
      </c>
      <c r="ELR23" s="384" t="s">
        <v>3104</v>
      </c>
      <c r="ELS23" s="370"/>
      <c r="ELT23" s="384" t="s">
        <v>2417</v>
      </c>
      <c r="ELU23" s="384" t="s">
        <v>3103</v>
      </c>
      <c r="ELV23" s="384" t="s">
        <v>3104</v>
      </c>
      <c r="ELW23" s="370"/>
      <c r="ELX23" s="384" t="s">
        <v>2417</v>
      </c>
      <c r="ELY23" s="384" t="s">
        <v>3103</v>
      </c>
      <c r="ELZ23" s="384" t="s">
        <v>3104</v>
      </c>
      <c r="EMA23" s="370"/>
      <c r="EMB23" s="384" t="s">
        <v>2417</v>
      </c>
      <c r="EMC23" s="384" t="s">
        <v>3103</v>
      </c>
      <c r="EMD23" s="384" t="s">
        <v>3104</v>
      </c>
      <c r="EME23" s="370"/>
      <c r="EMF23" s="384" t="s">
        <v>2417</v>
      </c>
      <c r="EMG23" s="384" t="s">
        <v>3103</v>
      </c>
      <c r="EMH23" s="384" t="s">
        <v>3104</v>
      </c>
      <c r="EMI23" s="370"/>
      <c r="EMJ23" s="384" t="s">
        <v>2417</v>
      </c>
      <c r="EMK23" s="384" t="s">
        <v>3103</v>
      </c>
      <c r="EML23" s="384" t="s">
        <v>3104</v>
      </c>
      <c r="EMM23" s="370"/>
      <c r="EMN23" s="384" t="s">
        <v>2417</v>
      </c>
      <c r="EMO23" s="384" t="s">
        <v>3103</v>
      </c>
      <c r="EMP23" s="384" t="s">
        <v>3104</v>
      </c>
      <c r="EMQ23" s="370"/>
      <c r="EMR23" s="384" t="s">
        <v>2417</v>
      </c>
      <c r="EMS23" s="384" t="s">
        <v>3103</v>
      </c>
      <c r="EMT23" s="384" t="s">
        <v>3104</v>
      </c>
      <c r="EMU23" s="370"/>
      <c r="EMV23" s="384" t="s">
        <v>2417</v>
      </c>
      <c r="EMW23" s="384" t="s">
        <v>3103</v>
      </c>
      <c r="EMX23" s="384" t="s">
        <v>3104</v>
      </c>
      <c r="EMY23" s="370"/>
      <c r="EMZ23" s="384" t="s">
        <v>2417</v>
      </c>
      <c r="ENA23" s="384" t="s">
        <v>3103</v>
      </c>
      <c r="ENB23" s="384" t="s">
        <v>3104</v>
      </c>
      <c r="ENC23" s="370"/>
      <c r="END23" s="384" t="s">
        <v>2417</v>
      </c>
      <c r="ENE23" s="384" t="s">
        <v>3103</v>
      </c>
      <c r="ENF23" s="384" t="s">
        <v>3104</v>
      </c>
      <c r="ENG23" s="370"/>
      <c r="ENH23" s="384" t="s">
        <v>2417</v>
      </c>
      <c r="ENI23" s="384" t="s">
        <v>3103</v>
      </c>
      <c r="ENJ23" s="384" t="s">
        <v>3104</v>
      </c>
      <c r="ENK23" s="370"/>
      <c r="ENL23" s="384" t="s">
        <v>2417</v>
      </c>
      <c r="ENM23" s="384" t="s">
        <v>3103</v>
      </c>
      <c r="ENN23" s="384" t="s">
        <v>3104</v>
      </c>
      <c r="ENO23" s="370"/>
      <c r="ENP23" s="384" t="s">
        <v>2417</v>
      </c>
      <c r="ENQ23" s="384" t="s">
        <v>3103</v>
      </c>
      <c r="ENR23" s="384" t="s">
        <v>3104</v>
      </c>
      <c r="ENS23" s="370"/>
      <c r="ENT23" s="384" t="s">
        <v>2417</v>
      </c>
      <c r="ENU23" s="384" t="s">
        <v>3103</v>
      </c>
      <c r="ENV23" s="384" t="s">
        <v>3104</v>
      </c>
      <c r="ENW23" s="370"/>
      <c r="ENX23" s="384" t="s">
        <v>2417</v>
      </c>
      <c r="ENY23" s="384" t="s">
        <v>3103</v>
      </c>
      <c r="ENZ23" s="384" t="s">
        <v>3104</v>
      </c>
      <c r="EOA23" s="370"/>
      <c r="EOB23" s="384" t="s">
        <v>2417</v>
      </c>
      <c r="EOC23" s="384" t="s">
        <v>3103</v>
      </c>
      <c r="EOD23" s="384" t="s">
        <v>3104</v>
      </c>
      <c r="EOE23" s="370"/>
      <c r="EOF23" s="384" t="s">
        <v>2417</v>
      </c>
      <c r="EOG23" s="384" t="s">
        <v>3103</v>
      </c>
      <c r="EOH23" s="384" t="s">
        <v>3104</v>
      </c>
      <c r="EOI23" s="370"/>
      <c r="EOJ23" s="384" t="s">
        <v>2417</v>
      </c>
      <c r="EOK23" s="384" t="s">
        <v>3103</v>
      </c>
      <c r="EOL23" s="384" t="s">
        <v>3104</v>
      </c>
      <c r="EOM23" s="370"/>
      <c r="EON23" s="384" t="s">
        <v>2417</v>
      </c>
      <c r="EOO23" s="384" t="s">
        <v>3103</v>
      </c>
      <c r="EOP23" s="384" t="s">
        <v>3104</v>
      </c>
      <c r="EOQ23" s="370"/>
      <c r="EOR23" s="384" t="s">
        <v>2417</v>
      </c>
      <c r="EOS23" s="384" t="s">
        <v>3103</v>
      </c>
      <c r="EOT23" s="384" t="s">
        <v>3104</v>
      </c>
      <c r="EOU23" s="370"/>
      <c r="EOV23" s="384" t="s">
        <v>2417</v>
      </c>
      <c r="EOW23" s="384" t="s">
        <v>3103</v>
      </c>
      <c r="EOX23" s="384" t="s">
        <v>3104</v>
      </c>
      <c r="EOY23" s="370"/>
      <c r="EOZ23" s="384" t="s">
        <v>2417</v>
      </c>
      <c r="EPA23" s="384" t="s">
        <v>3103</v>
      </c>
      <c r="EPB23" s="384" t="s">
        <v>3104</v>
      </c>
      <c r="EPC23" s="370"/>
      <c r="EPD23" s="384" t="s">
        <v>2417</v>
      </c>
      <c r="EPE23" s="384" t="s">
        <v>3103</v>
      </c>
      <c r="EPF23" s="384" t="s">
        <v>3104</v>
      </c>
      <c r="EPG23" s="370"/>
      <c r="EPH23" s="384" t="s">
        <v>2417</v>
      </c>
      <c r="EPI23" s="384" t="s">
        <v>3103</v>
      </c>
      <c r="EPJ23" s="384" t="s">
        <v>3104</v>
      </c>
      <c r="EPK23" s="370"/>
      <c r="EPL23" s="384" t="s">
        <v>2417</v>
      </c>
      <c r="EPM23" s="384" t="s">
        <v>3103</v>
      </c>
      <c r="EPN23" s="384" t="s">
        <v>3104</v>
      </c>
      <c r="EPO23" s="370"/>
      <c r="EPP23" s="384" t="s">
        <v>2417</v>
      </c>
      <c r="EPQ23" s="384" t="s">
        <v>3103</v>
      </c>
      <c r="EPR23" s="384" t="s">
        <v>3104</v>
      </c>
      <c r="EPS23" s="370"/>
      <c r="EPT23" s="384" t="s">
        <v>2417</v>
      </c>
      <c r="EPU23" s="384" t="s">
        <v>3103</v>
      </c>
      <c r="EPV23" s="384" t="s">
        <v>3104</v>
      </c>
      <c r="EPW23" s="370"/>
      <c r="EPX23" s="384" t="s">
        <v>2417</v>
      </c>
      <c r="EPY23" s="384" t="s">
        <v>3103</v>
      </c>
      <c r="EPZ23" s="384" t="s">
        <v>3104</v>
      </c>
      <c r="EQA23" s="370"/>
      <c r="EQB23" s="384" t="s">
        <v>2417</v>
      </c>
      <c r="EQC23" s="384" t="s">
        <v>3103</v>
      </c>
      <c r="EQD23" s="384" t="s">
        <v>3104</v>
      </c>
      <c r="EQE23" s="370"/>
      <c r="EQF23" s="384" t="s">
        <v>2417</v>
      </c>
      <c r="EQG23" s="384" t="s">
        <v>3103</v>
      </c>
      <c r="EQH23" s="384" t="s">
        <v>3104</v>
      </c>
      <c r="EQI23" s="370"/>
      <c r="EQJ23" s="384" t="s">
        <v>2417</v>
      </c>
      <c r="EQK23" s="384" t="s">
        <v>3103</v>
      </c>
      <c r="EQL23" s="384" t="s">
        <v>3104</v>
      </c>
      <c r="EQM23" s="370"/>
      <c r="EQN23" s="384" t="s">
        <v>2417</v>
      </c>
      <c r="EQO23" s="384" t="s">
        <v>3103</v>
      </c>
      <c r="EQP23" s="384" t="s">
        <v>3104</v>
      </c>
      <c r="EQQ23" s="370"/>
      <c r="EQR23" s="384" t="s">
        <v>2417</v>
      </c>
      <c r="EQS23" s="384" t="s">
        <v>3103</v>
      </c>
      <c r="EQT23" s="384" t="s">
        <v>3104</v>
      </c>
      <c r="EQU23" s="370"/>
      <c r="EQV23" s="384" t="s">
        <v>2417</v>
      </c>
      <c r="EQW23" s="384" t="s">
        <v>3103</v>
      </c>
      <c r="EQX23" s="384" t="s">
        <v>3104</v>
      </c>
      <c r="EQY23" s="370"/>
      <c r="EQZ23" s="384" t="s">
        <v>2417</v>
      </c>
      <c r="ERA23" s="384" t="s">
        <v>3103</v>
      </c>
      <c r="ERB23" s="384" t="s">
        <v>3104</v>
      </c>
      <c r="ERC23" s="370"/>
      <c r="ERD23" s="384" t="s">
        <v>2417</v>
      </c>
      <c r="ERE23" s="384" t="s">
        <v>3103</v>
      </c>
      <c r="ERF23" s="384" t="s">
        <v>3104</v>
      </c>
      <c r="ERG23" s="370"/>
      <c r="ERH23" s="384" t="s">
        <v>2417</v>
      </c>
      <c r="ERI23" s="384" t="s">
        <v>3103</v>
      </c>
      <c r="ERJ23" s="384" t="s">
        <v>3104</v>
      </c>
      <c r="ERK23" s="370"/>
      <c r="ERL23" s="384" t="s">
        <v>2417</v>
      </c>
      <c r="ERM23" s="384" t="s">
        <v>3103</v>
      </c>
      <c r="ERN23" s="384" t="s">
        <v>3104</v>
      </c>
      <c r="ERO23" s="370"/>
      <c r="ERP23" s="384" t="s">
        <v>2417</v>
      </c>
      <c r="ERQ23" s="384" t="s">
        <v>3103</v>
      </c>
      <c r="ERR23" s="384" t="s">
        <v>3104</v>
      </c>
      <c r="ERS23" s="370"/>
      <c r="ERT23" s="384" t="s">
        <v>2417</v>
      </c>
      <c r="ERU23" s="384" t="s">
        <v>3103</v>
      </c>
      <c r="ERV23" s="384" t="s">
        <v>3104</v>
      </c>
      <c r="ERW23" s="370"/>
      <c r="ERX23" s="384" t="s">
        <v>2417</v>
      </c>
      <c r="ERY23" s="384" t="s">
        <v>3103</v>
      </c>
      <c r="ERZ23" s="384" t="s">
        <v>3104</v>
      </c>
      <c r="ESA23" s="370"/>
      <c r="ESB23" s="384" t="s">
        <v>2417</v>
      </c>
      <c r="ESC23" s="384" t="s">
        <v>3103</v>
      </c>
      <c r="ESD23" s="384" t="s">
        <v>3104</v>
      </c>
      <c r="ESE23" s="370"/>
      <c r="ESF23" s="384" t="s">
        <v>2417</v>
      </c>
      <c r="ESG23" s="384" t="s">
        <v>3103</v>
      </c>
      <c r="ESH23" s="384" t="s">
        <v>3104</v>
      </c>
      <c r="ESI23" s="370"/>
      <c r="ESJ23" s="384" t="s">
        <v>2417</v>
      </c>
      <c r="ESK23" s="384" t="s">
        <v>3103</v>
      </c>
      <c r="ESL23" s="384" t="s">
        <v>3104</v>
      </c>
      <c r="ESM23" s="370"/>
      <c r="ESN23" s="384" t="s">
        <v>2417</v>
      </c>
      <c r="ESO23" s="384" t="s">
        <v>3103</v>
      </c>
      <c r="ESP23" s="384" t="s">
        <v>3104</v>
      </c>
      <c r="ESQ23" s="370"/>
      <c r="ESR23" s="384" t="s">
        <v>2417</v>
      </c>
      <c r="ESS23" s="384" t="s">
        <v>3103</v>
      </c>
      <c r="EST23" s="384" t="s">
        <v>3104</v>
      </c>
      <c r="ESU23" s="370"/>
      <c r="ESV23" s="384" t="s">
        <v>2417</v>
      </c>
      <c r="ESW23" s="384" t="s">
        <v>3103</v>
      </c>
      <c r="ESX23" s="384" t="s">
        <v>3104</v>
      </c>
      <c r="ESY23" s="370"/>
      <c r="ESZ23" s="384" t="s">
        <v>2417</v>
      </c>
      <c r="ETA23" s="384" t="s">
        <v>3103</v>
      </c>
      <c r="ETB23" s="384" t="s">
        <v>3104</v>
      </c>
      <c r="ETC23" s="370"/>
      <c r="ETD23" s="384" t="s">
        <v>2417</v>
      </c>
      <c r="ETE23" s="384" t="s">
        <v>3103</v>
      </c>
      <c r="ETF23" s="384" t="s">
        <v>3104</v>
      </c>
      <c r="ETG23" s="370"/>
      <c r="ETH23" s="384" t="s">
        <v>2417</v>
      </c>
      <c r="ETI23" s="384" t="s">
        <v>3103</v>
      </c>
      <c r="ETJ23" s="384" t="s">
        <v>3104</v>
      </c>
      <c r="ETK23" s="370"/>
      <c r="ETL23" s="384" t="s">
        <v>2417</v>
      </c>
      <c r="ETM23" s="384" t="s">
        <v>3103</v>
      </c>
      <c r="ETN23" s="384" t="s">
        <v>3104</v>
      </c>
      <c r="ETO23" s="370"/>
      <c r="ETP23" s="384" t="s">
        <v>2417</v>
      </c>
      <c r="ETQ23" s="384" t="s">
        <v>3103</v>
      </c>
      <c r="ETR23" s="384" t="s">
        <v>3104</v>
      </c>
      <c r="ETS23" s="370"/>
      <c r="ETT23" s="384" t="s">
        <v>2417</v>
      </c>
      <c r="ETU23" s="384" t="s">
        <v>3103</v>
      </c>
      <c r="ETV23" s="384" t="s">
        <v>3104</v>
      </c>
      <c r="ETW23" s="370"/>
      <c r="ETX23" s="384" t="s">
        <v>2417</v>
      </c>
      <c r="ETY23" s="384" t="s">
        <v>3103</v>
      </c>
      <c r="ETZ23" s="384" t="s">
        <v>3104</v>
      </c>
      <c r="EUA23" s="370"/>
      <c r="EUB23" s="384" t="s">
        <v>2417</v>
      </c>
      <c r="EUC23" s="384" t="s">
        <v>3103</v>
      </c>
      <c r="EUD23" s="384" t="s">
        <v>3104</v>
      </c>
      <c r="EUE23" s="370"/>
      <c r="EUF23" s="384" t="s">
        <v>2417</v>
      </c>
      <c r="EUG23" s="384" t="s">
        <v>3103</v>
      </c>
      <c r="EUH23" s="384" t="s">
        <v>3104</v>
      </c>
      <c r="EUI23" s="370"/>
      <c r="EUJ23" s="384" t="s">
        <v>2417</v>
      </c>
      <c r="EUK23" s="384" t="s">
        <v>3103</v>
      </c>
      <c r="EUL23" s="384" t="s">
        <v>3104</v>
      </c>
      <c r="EUM23" s="370"/>
      <c r="EUN23" s="384" t="s">
        <v>2417</v>
      </c>
      <c r="EUO23" s="384" t="s">
        <v>3103</v>
      </c>
      <c r="EUP23" s="384" t="s">
        <v>3104</v>
      </c>
      <c r="EUQ23" s="370"/>
      <c r="EUR23" s="384" t="s">
        <v>2417</v>
      </c>
      <c r="EUS23" s="384" t="s">
        <v>3103</v>
      </c>
      <c r="EUT23" s="384" t="s">
        <v>3104</v>
      </c>
      <c r="EUU23" s="370"/>
      <c r="EUV23" s="384" t="s">
        <v>2417</v>
      </c>
      <c r="EUW23" s="384" t="s">
        <v>3103</v>
      </c>
      <c r="EUX23" s="384" t="s">
        <v>3104</v>
      </c>
      <c r="EUY23" s="370"/>
      <c r="EUZ23" s="384" t="s">
        <v>2417</v>
      </c>
      <c r="EVA23" s="384" t="s">
        <v>3103</v>
      </c>
      <c r="EVB23" s="384" t="s">
        <v>3104</v>
      </c>
      <c r="EVC23" s="370"/>
      <c r="EVD23" s="384" t="s">
        <v>2417</v>
      </c>
      <c r="EVE23" s="384" t="s">
        <v>3103</v>
      </c>
      <c r="EVF23" s="384" t="s">
        <v>3104</v>
      </c>
      <c r="EVG23" s="370"/>
      <c r="EVH23" s="384" t="s">
        <v>2417</v>
      </c>
      <c r="EVI23" s="384" t="s">
        <v>3103</v>
      </c>
      <c r="EVJ23" s="384" t="s">
        <v>3104</v>
      </c>
      <c r="EVK23" s="370"/>
      <c r="EVL23" s="384" t="s">
        <v>2417</v>
      </c>
      <c r="EVM23" s="384" t="s">
        <v>3103</v>
      </c>
      <c r="EVN23" s="384" t="s">
        <v>3104</v>
      </c>
      <c r="EVO23" s="370"/>
      <c r="EVP23" s="384" t="s">
        <v>2417</v>
      </c>
      <c r="EVQ23" s="384" t="s">
        <v>3103</v>
      </c>
      <c r="EVR23" s="384" t="s">
        <v>3104</v>
      </c>
      <c r="EVS23" s="370"/>
      <c r="EVT23" s="384" t="s">
        <v>2417</v>
      </c>
      <c r="EVU23" s="384" t="s">
        <v>3103</v>
      </c>
      <c r="EVV23" s="384" t="s">
        <v>3104</v>
      </c>
      <c r="EVW23" s="370"/>
      <c r="EVX23" s="384" t="s">
        <v>2417</v>
      </c>
      <c r="EVY23" s="384" t="s">
        <v>3103</v>
      </c>
      <c r="EVZ23" s="384" t="s">
        <v>3104</v>
      </c>
      <c r="EWA23" s="370"/>
      <c r="EWB23" s="384" t="s">
        <v>2417</v>
      </c>
      <c r="EWC23" s="384" t="s">
        <v>3103</v>
      </c>
      <c r="EWD23" s="384" t="s">
        <v>3104</v>
      </c>
      <c r="EWE23" s="370"/>
      <c r="EWF23" s="384" t="s">
        <v>2417</v>
      </c>
      <c r="EWG23" s="384" t="s">
        <v>3103</v>
      </c>
      <c r="EWH23" s="384" t="s">
        <v>3104</v>
      </c>
      <c r="EWI23" s="370"/>
      <c r="EWJ23" s="384" t="s">
        <v>2417</v>
      </c>
      <c r="EWK23" s="384" t="s">
        <v>3103</v>
      </c>
      <c r="EWL23" s="384" t="s">
        <v>3104</v>
      </c>
      <c r="EWM23" s="370"/>
      <c r="EWN23" s="384" t="s">
        <v>2417</v>
      </c>
      <c r="EWO23" s="384" t="s">
        <v>3103</v>
      </c>
      <c r="EWP23" s="384" t="s">
        <v>3104</v>
      </c>
      <c r="EWQ23" s="370"/>
      <c r="EWR23" s="384" t="s">
        <v>2417</v>
      </c>
      <c r="EWS23" s="384" t="s">
        <v>3103</v>
      </c>
      <c r="EWT23" s="384" t="s">
        <v>3104</v>
      </c>
      <c r="EWU23" s="370"/>
      <c r="EWV23" s="384" t="s">
        <v>2417</v>
      </c>
      <c r="EWW23" s="384" t="s">
        <v>3103</v>
      </c>
      <c r="EWX23" s="384" t="s">
        <v>3104</v>
      </c>
      <c r="EWY23" s="370"/>
      <c r="EWZ23" s="384" t="s">
        <v>2417</v>
      </c>
      <c r="EXA23" s="384" t="s">
        <v>3103</v>
      </c>
      <c r="EXB23" s="384" t="s">
        <v>3104</v>
      </c>
      <c r="EXC23" s="370"/>
      <c r="EXD23" s="384" t="s">
        <v>2417</v>
      </c>
      <c r="EXE23" s="384" t="s">
        <v>3103</v>
      </c>
      <c r="EXF23" s="384" t="s">
        <v>3104</v>
      </c>
      <c r="EXG23" s="370"/>
      <c r="EXH23" s="384" t="s">
        <v>2417</v>
      </c>
      <c r="EXI23" s="384" t="s">
        <v>3103</v>
      </c>
      <c r="EXJ23" s="384" t="s">
        <v>3104</v>
      </c>
      <c r="EXK23" s="370"/>
      <c r="EXL23" s="384" t="s">
        <v>2417</v>
      </c>
      <c r="EXM23" s="384" t="s">
        <v>3103</v>
      </c>
      <c r="EXN23" s="384" t="s">
        <v>3104</v>
      </c>
      <c r="EXO23" s="370"/>
      <c r="EXP23" s="384" t="s">
        <v>2417</v>
      </c>
      <c r="EXQ23" s="384" t="s">
        <v>3103</v>
      </c>
      <c r="EXR23" s="384" t="s">
        <v>3104</v>
      </c>
      <c r="EXS23" s="370"/>
      <c r="EXT23" s="384" t="s">
        <v>2417</v>
      </c>
      <c r="EXU23" s="384" t="s">
        <v>3103</v>
      </c>
      <c r="EXV23" s="384" t="s">
        <v>3104</v>
      </c>
      <c r="EXW23" s="370"/>
      <c r="EXX23" s="384" t="s">
        <v>2417</v>
      </c>
      <c r="EXY23" s="384" t="s">
        <v>3103</v>
      </c>
      <c r="EXZ23" s="384" t="s">
        <v>3104</v>
      </c>
      <c r="EYA23" s="370"/>
      <c r="EYB23" s="384" t="s">
        <v>2417</v>
      </c>
      <c r="EYC23" s="384" t="s">
        <v>3103</v>
      </c>
      <c r="EYD23" s="384" t="s">
        <v>3104</v>
      </c>
      <c r="EYE23" s="370"/>
      <c r="EYF23" s="384" t="s">
        <v>2417</v>
      </c>
      <c r="EYG23" s="384" t="s">
        <v>3103</v>
      </c>
      <c r="EYH23" s="384" t="s">
        <v>3104</v>
      </c>
      <c r="EYI23" s="370"/>
      <c r="EYJ23" s="384" t="s">
        <v>2417</v>
      </c>
      <c r="EYK23" s="384" t="s">
        <v>3103</v>
      </c>
      <c r="EYL23" s="384" t="s">
        <v>3104</v>
      </c>
      <c r="EYM23" s="370"/>
      <c r="EYN23" s="384" t="s">
        <v>2417</v>
      </c>
      <c r="EYO23" s="384" t="s">
        <v>3103</v>
      </c>
      <c r="EYP23" s="384" t="s">
        <v>3104</v>
      </c>
      <c r="EYQ23" s="370"/>
      <c r="EYR23" s="384" t="s">
        <v>2417</v>
      </c>
      <c r="EYS23" s="384" t="s">
        <v>3103</v>
      </c>
      <c r="EYT23" s="384" t="s">
        <v>3104</v>
      </c>
      <c r="EYU23" s="370"/>
      <c r="EYV23" s="384" t="s">
        <v>2417</v>
      </c>
      <c r="EYW23" s="384" t="s">
        <v>3103</v>
      </c>
      <c r="EYX23" s="384" t="s">
        <v>3104</v>
      </c>
      <c r="EYY23" s="370"/>
      <c r="EYZ23" s="384" t="s">
        <v>2417</v>
      </c>
      <c r="EZA23" s="384" t="s">
        <v>3103</v>
      </c>
      <c r="EZB23" s="384" t="s">
        <v>3104</v>
      </c>
      <c r="EZC23" s="370"/>
      <c r="EZD23" s="384" t="s">
        <v>2417</v>
      </c>
      <c r="EZE23" s="384" t="s">
        <v>3103</v>
      </c>
      <c r="EZF23" s="384" t="s">
        <v>3104</v>
      </c>
      <c r="EZG23" s="370"/>
      <c r="EZH23" s="384" t="s">
        <v>2417</v>
      </c>
      <c r="EZI23" s="384" t="s">
        <v>3103</v>
      </c>
      <c r="EZJ23" s="384" t="s">
        <v>3104</v>
      </c>
      <c r="EZK23" s="370"/>
      <c r="EZL23" s="384" t="s">
        <v>2417</v>
      </c>
      <c r="EZM23" s="384" t="s">
        <v>3103</v>
      </c>
      <c r="EZN23" s="384" t="s">
        <v>3104</v>
      </c>
      <c r="EZO23" s="370"/>
      <c r="EZP23" s="384" t="s">
        <v>2417</v>
      </c>
      <c r="EZQ23" s="384" t="s">
        <v>3103</v>
      </c>
      <c r="EZR23" s="384" t="s">
        <v>3104</v>
      </c>
      <c r="EZS23" s="370"/>
      <c r="EZT23" s="384" t="s">
        <v>2417</v>
      </c>
      <c r="EZU23" s="384" t="s">
        <v>3103</v>
      </c>
      <c r="EZV23" s="384" t="s">
        <v>3104</v>
      </c>
      <c r="EZW23" s="370"/>
      <c r="EZX23" s="384" t="s">
        <v>2417</v>
      </c>
      <c r="EZY23" s="384" t="s">
        <v>3103</v>
      </c>
      <c r="EZZ23" s="384" t="s">
        <v>3104</v>
      </c>
      <c r="FAA23" s="370"/>
      <c r="FAB23" s="384" t="s">
        <v>2417</v>
      </c>
      <c r="FAC23" s="384" t="s">
        <v>3103</v>
      </c>
      <c r="FAD23" s="384" t="s">
        <v>3104</v>
      </c>
      <c r="FAE23" s="370"/>
      <c r="FAF23" s="384" t="s">
        <v>2417</v>
      </c>
      <c r="FAG23" s="384" t="s">
        <v>3103</v>
      </c>
      <c r="FAH23" s="384" t="s">
        <v>3104</v>
      </c>
      <c r="FAI23" s="370"/>
      <c r="FAJ23" s="384" t="s">
        <v>2417</v>
      </c>
      <c r="FAK23" s="384" t="s">
        <v>3103</v>
      </c>
      <c r="FAL23" s="384" t="s">
        <v>3104</v>
      </c>
      <c r="FAM23" s="370"/>
      <c r="FAN23" s="384" t="s">
        <v>2417</v>
      </c>
      <c r="FAO23" s="384" t="s">
        <v>3103</v>
      </c>
      <c r="FAP23" s="384" t="s">
        <v>3104</v>
      </c>
      <c r="FAQ23" s="370"/>
      <c r="FAR23" s="384" t="s">
        <v>2417</v>
      </c>
      <c r="FAS23" s="384" t="s">
        <v>3103</v>
      </c>
      <c r="FAT23" s="384" t="s">
        <v>3104</v>
      </c>
      <c r="FAU23" s="370"/>
      <c r="FAV23" s="384" t="s">
        <v>2417</v>
      </c>
      <c r="FAW23" s="384" t="s">
        <v>3103</v>
      </c>
      <c r="FAX23" s="384" t="s">
        <v>3104</v>
      </c>
      <c r="FAY23" s="370"/>
      <c r="FAZ23" s="384" t="s">
        <v>2417</v>
      </c>
      <c r="FBA23" s="384" t="s">
        <v>3103</v>
      </c>
      <c r="FBB23" s="384" t="s">
        <v>3104</v>
      </c>
      <c r="FBC23" s="370"/>
      <c r="FBD23" s="384" t="s">
        <v>2417</v>
      </c>
      <c r="FBE23" s="384" t="s">
        <v>3103</v>
      </c>
      <c r="FBF23" s="384" t="s">
        <v>3104</v>
      </c>
      <c r="FBG23" s="370"/>
      <c r="FBH23" s="384" t="s">
        <v>2417</v>
      </c>
      <c r="FBI23" s="384" t="s">
        <v>3103</v>
      </c>
      <c r="FBJ23" s="384" t="s">
        <v>3104</v>
      </c>
      <c r="FBK23" s="370"/>
      <c r="FBL23" s="384" t="s">
        <v>2417</v>
      </c>
      <c r="FBM23" s="384" t="s">
        <v>3103</v>
      </c>
      <c r="FBN23" s="384" t="s">
        <v>3104</v>
      </c>
      <c r="FBO23" s="370"/>
      <c r="FBP23" s="384" t="s">
        <v>2417</v>
      </c>
      <c r="FBQ23" s="384" t="s">
        <v>3103</v>
      </c>
      <c r="FBR23" s="384" t="s">
        <v>3104</v>
      </c>
      <c r="FBS23" s="370"/>
      <c r="FBT23" s="384" t="s">
        <v>2417</v>
      </c>
      <c r="FBU23" s="384" t="s">
        <v>3103</v>
      </c>
      <c r="FBV23" s="384" t="s">
        <v>3104</v>
      </c>
      <c r="FBW23" s="370"/>
      <c r="FBX23" s="384" t="s">
        <v>2417</v>
      </c>
      <c r="FBY23" s="384" t="s">
        <v>3103</v>
      </c>
      <c r="FBZ23" s="384" t="s">
        <v>3104</v>
      </c>
      <c r="FCA23" s="370"/>
      <c r="FCB23" s="384" t="s">
        <v>2417</v>
      </c>
      <c r="FCC23" s="384" t="s">
        <v>3103</v>
      </c>
      <c r="FCD23" s="384" t="s">
        <v>3104</v>
      </c>
      <c r="FCE23" s="370"/>
      <c r="FCF23" s="384" t="s">
        <v>2417</v>
      </c>
      <c r="FCG23" s="384" t="s">
        <v>3103</v>
      </c>
      <c r="FCH23" s="384" t="s">
        <v>3104</v>
      </c>
      <c r="FCI23" s="370"/>
      <c r="FCJ23" s="384" t="s">
        <v>2417</v>
      </c>
      <c r="FCK23" s="384" t="s">
        <v>3103</v>
      </c>
      <c r="FCL23" s="384" t="s">
        <v>3104</v>
      </c>
      <c r="FCM23" s="370"/>
      <c r="FCN23" s="384" t="s">
        <v>2417</v>
      </c>
      <c r="FCO23" s="384" t="s">
        <v>3103</v>
      </c>
      <c r="FCP23" s="384" t="s">
        <v>3104</v>
      </c>
      <c r="FCQ23" s="370"/>
      <c r="FCR23" s="384" t="s">
        <v>2417</v>
      </c>
      <c r="FCS23" s="384" t="s">
        <v>3103</v>
      </c>
      <c r="FCT23" s="384" t="s">
        <v>3104</v>
      </c>
      <c r="FCU23" s="370"/>
      <c r="FCV23" s="384" t="s">
        <v>2417</v>
      </c>
      <c r="FCW23" s="384" t="s">
        <v>3103</v>
      </c>
      <c r="FCX23" s="384" t="s">
        <v>3104</v>
      </c>
      <c r="FCY23" s="370"/>
      <c r="FCZ23" s="384" t="s">
        <v>2417</v>
      </c>
      <c r="FDA23" s="384" t="s">
        <v>3103</v>
      </c>
      <c r="FDB23" s="384" t="s">
        <v>3104</v>
      </c>
      <c r="FDC23" s="370"/>
      <c r="FDD23" s="384" t="s">
        <v>2417</v>
      </c>
      <c r="FDE23" s="384" t="s">
        <v>3103</v>
      </c>
      <c r="FDF23" s="384" t="s">
        <v>3104</v>
      </c>
      <c r="FDG23" s="370"/>
      <c r="FDH23" s="384" t="s">
        <v>2417</v>
      </c>
      <c r="FDI23" s="384" t="s">
        <v>3103</v>
      </c>
      <c r="FDJ23" s="384" t="s">
        <v>3104</v>
      </c>
      <c r="FDK23" s="370"/>
      <c r="FDL23" s="384" t="s">
        <v>2417</v>
      </c>
      <c r="FDM23" s="384" t="s">
        <v>3103</v>
      </c>
      <c r="FDN23" s="384" t="s">
        <v>3104</v>
      </c>
      <c r="FDO23" s="370"/>
      <c r="FDP23" s="384" t="s">
        <v>2417</v>
      </c>
      <c r="FDQ23" s="384" t="s">
        <v>3103</v>
      </c>
      <c r="FDR23" s="384" t="s">
        <v>3104</v>
      </c>
      <c r="FDS23" s="370"/>
      <c r="FDT23" s="384" t="s">
        <v>2417</v>
      </c>
      <c r="FDU23" s="384" t="s">
        <v>3103</v>
      </c>
      <c r="FDV23" s="384" t="s">
        <v>3104</v>
      </c>
      <c r="FDW23" s="370"/>
      <c r="FDX23" s="384" t="s">
        <v>2417</v>
      </c>
      <c r="FDY23" s="384" t="s">
        <v>3103</v>
      </c>
      <c r="FDZ23" s="384" t="s">
        <v>3104</v>
      </c>
      <c r="FEA23" s="370"/>
      <c r="FEB23" s="384" t="s">
        <v>2417</v>
      </c>
      <c r="FEC23" s="384" t="s">
        <v>3103</v>
      </c>
      <c r="FED23" s="384" t="s">
        <v>3104</v>
      </c>
      <c r="FEE23" s="370"/>
      <c r="FEF23" s="384" t="s">
        <v>2417</v>
      </c>
      <c r="FEG23" s="384" t="s">
        <v>3103</v>
      </c>
      <c r="FEH23" s="384" t="s">
        <v>3104</v>
      </c>
      <c r="FEI23" s="370"/>
      <c r="FEJ23" s="384" t="s">
        <v>2417</v>
      </c>
      <c r="FEK23" s="384" t="s">
        <v>3103</v>
      </c>
      <c r="FEL23" s="384" t="s">
        <v>3104</v>
      </c>
      <c r="FEM23" s="370"/>
      <c r="FEN23" s="384" t="s">
        <v>2417</v>
      </c>
      <c r="FEO23" s="384" t="s">
        <v>3103</v>
      </c>
      <c r="FEP23" s="384" t="s">
        <v>3104</v>
      </c>
      <c r="FEQ23" s="370"/>
      <c r="FER23" s="384" t="s">
        <v>2417</v>
      </c>
      <c r="FES23" s="384" t="s">
        <v>3103</v>
      </c>
      <c r="FET23" s="384" t="s">
        <v>3104</v>
      </c>
      <c r="FEU23" s="370"/>
      <c r="FEV23" s="384" t="s">
        <v>2417</v>
      </c>
      <c r="FEW23" s="384" t="s">
        <v>3103</v>
      </c>
      <c r="FEX23" s="384" t="s">
        <v>3104</v>
      </c>
      <c r="FEY23" s="370"/>
      <c r="FEZ23" s="384" t="s">
        <v>2417</v>
      </c>
      <c r="FFA23" s="384" t="s">
        <v>3103</v>
      </c>
      <c r="FFB23" s="384" t="s">
        <v>3104</v>
      </c>
      <c r="FFC23" s="370"/>
      <c r="FFD23" s="384" t="s">
        <v>2417</v>
      </c>
      <c r="FFE23" s="384" t="s">
        <v>3103</v>
      </c>
      <c r="FFF23" s="384" t="s">
        <v>3104</v>
      </c>
      <c r="FFG23" s="370"/>
      <c r="FFH23" s="384" t="s">
        <v>2417</v>
      </c>
      <c r="FFI23" s="384" t="s">
        <v>3103</v>
      </c>
      <c r="FFJ23" s="384" t="s">
        <v>3104</v>
      </c>
      <c r="FFK23" s="370"/>
      <c r="FFL23" s="384" t="s">
        <v>2417</v>
      </c>
      <c r="FFM23" s="384" t="s">
        <v>3103</v>
      </c>
      <c r="FFN23" s="384" t="s">
        <v>3104</v>
      </c>
      <c r="FFO23" s="370"/>
      <c r="FFP23" s="384" t="s">
        <v>2417</v>
      </c>
      <c r="FFQ23" s="384" t="s">
        <v>3103</v>
      </c>
      <c r="FFR23" s="384" t="s">
        <v>3104</v>
      </c>
      <c r="FFS23" s="370"/>
      <c r="FFT23" s="384" t="s">
        <v>2417</v>
      </c>
      <c r="FFU23" s="384" t="s">
        <v>3103</v>
      </c>
      <c r="FFV23" s="384" t="s">
        <v>3104</v>
      </c>
      <c r="FFW23" s="370"/>
      <c r="FFX23" s="384" t="s">
        <v>2417</v>
      </c>
      <c r="FFY23" s="384" t="s">
        <v>3103</v>
      </c>
      <c r="FFZ23" s="384" t="s">
        <v>3104</v>
      </c>
      <c r="FGA23" s="370"/>
      <c r="FGB23" s="384" t="s">
        <v>2417</v>
      </c>
      <c r="FGC23" s="384" t="s">
        <v>3103</v>
      </c>
      <c r="FGD23" s="384" t="s">
        <v>3104</v>
      </c>
      <c r="FGE23" s="370"/>
      <c r="FGF23" s="384" t="s">
        <v>2417</v>
      </c>
      <c r="FGG23" s="384" t="s">
        <v>3103</v>
      </c>
      <c r="FGH23" s="384" t="s">
        <v>3104</v>
      </c>
      <c r="FGI23" s="370"/>
      <c r="FGJ23" s="384" t="s">
        <v>2417</v>
      </c>
      <c r="FGK23" s="384" t="s">
        <v>3103</v>
      </c>
      <c r="FGL23" s="384" t="s">
        <v>3104</v>
      </c>
      <c r="FGM23" s="370"/>
      <c r="FGN23" s="384" t="s">
        <v>2417</v>
      </c>
      <c r="FGO23" s="384" t="s">
        <v>3103</v>
      </c>
      <c r="FGP23" s="384" t="s">
        <v>3104</v>
      </c>
      <c r="FGQ23" s="370"/>
      <c r="FGR23" s="384" t="s">
        <v>2417</v>
      </c>
      <c r="FGS23" s="384" t="s">
        <v>3103</v>
      </c>
      <c r="FGT23" s="384" t="s">
        <v>3104</v>
      </c>
      <c r="FGU23" s="370"/>
      <c r="FGV23" s="384" t="s">
        <v>2417</v>
      </c>
      <c r="FGW23" s="384" t="s">
        <v>3103</v>
      </c>
      <c r="FGX23" s="384" t="s">
        <v>3104</v>
      </c>
      <c r="FGY23" s="370"/>
      <c r="FGZ23" s="384" t="s">
        <v>2417</v>
      </c>
      <c r="FHA23" s="384" t="s">
        <v>3103</v>
      </c>
      <c r="FHB23" s="384" t="s">
        <v>3104</v>
      </c>
      <c r="FHC23" s="370"/>
      <c r="FHD23" s="384" t="s">
        <v>2417</v>
      </c>
      <c r="FHE23" s="384" t="s">
        <v>3103</v>
      </c>
      <c r="FHF23" s="384" t="s">
        <v>3104</v>
      </c>
      <c r="FHG23" s="370"/>
      <c r="FHH23" s="384" t="s">
        <v>2417</v>
      </c>
      <c r="FHI23" s="384" t="s">
        <v>3103</v>
      </c>
      <c r="FHJ23" s="384" t="s">
        <v>3104</v>
      </c>
      <c r="FHK23" s="370"/>
      <c r="FHL23" s="384" t="s">
        <v>2417</v>
      </c>
      <c r="FHM23" s="384" t="s">
        <v>3103</v>
      </c>
      <c r="FHN23" s="384" t="s">
        <v>3104</v>
      </c>
      <c r="FHO23" s="370"/>
      <c r="FHP23" s="384" t="s">
        <v>2417</v>
      </c>
      <c r="FHQ23" s="384" t="s">
        <v>3103</v>
      </c>
      <c r="FHR23" s="384" t="s">
        <v>3104</v>
      </c>
      <c r="FHS23" s="370"/>
      <c r="FHT23" s="384" t="s">
        <v>2417</v>
      </c>
      <c r="FHU23" s="384" t="s">
        <v>3103</v>
      </c>
      <c r="FHV23" s="384" t="s">
        <v>3104</v>
      </c>
      <c r="FHW23" s="370"/>
      <c r="FHX23" s="384" t="s">
        <v>2417</v>
      </c>
      <c r="FHY23" s="384" t="s">
        <v>3103</v>
      </c>
      <c r="FHZ23" s="384" t="s">
        <v>3104</v>
      </c>
      <c r="FIA23" s="370"/>
      <c r="FIB23" s="384" t="s">
        <v>2417</v>
      </c>
      <c r="FIC23" s="384" t="s">
        <v>3103</v>
      </c>
      <c r="FID23" s="384" t="s">
        <v>3104</v>
      </c>
      <c r="FIE23" s="370"/>
      <c r="FIF23" s="384" t="s">
        <v>2417</v>
      </c>
      <c r="FIG23" s="384" t="s">
        <v>3103</v>
      </c>
      <c r="FIH23" s="384" t="s">
        <v>3104</v>
      </c>
      <c r="FII23" s="370"/>
      <c r="FIJ23" s="384" t="s">
        <v>2417</v>
      </c>
      <c r="FIK23" s="384" t="s">
        <v>3103</v>
      </c>
      <c r="FIL23" s="384" t="s">
        <v>3104</v>
      </c>
      <c r="FIM23" s="370"/>
      <c r="FIN23" s="384" t="s">
        <v>2417</v>
      </c>
      <c r="FIO23" s="384" t="s">
        <v>3103</v>
      </c>
      <c r="FIP23" s="384" t="s">
        <v>3104</v>
      </c>
      <c r="FIQ23" s="370"/>
      <c r="FIR23" s="384" t="s">
        <v>2417</v>
      </c>
      <c r="FIS23" s="384" t="s">
        <v>3103</v>
      </c>
      <c r="FIT23" s="384" t="s">
        <v>3104</v>
      </c>
      <c r="FIU23" s="370"/>
      <c r="FIV23" s="384" t="s">
        <v>2417</v>
      </c>
      <c r="FIW23" s="384" t="s">
        <v>3103</v>
      </c>
      <c r="FIX23" s="384" t="s">
        <v>3104</v>
      </c>
      <c r="FIY23" s="370"/>
      <c r="FIZ23" s="384" t="s">
        <v>2417</v>
      </c>
      <c r="FJA23" s="384" t="s">
        <v>3103</v>
      </c>
      <c r="FJB23" s="384" t="s">
        <v>3104</v>
      </c>
      <c r="FJC23" s="370"/>
      <c r="FJD23" s="384" t="s">
        <v>2417</v>
      </c>
      <c r="FJE23" s="384" t="s">
        <v>3103</v>
      </c>
      <c r="FJF23" s="384" t="s">
        <v>3104</v>
      </c>
      <c r="FJG23" s="370"/>
      <c r="FJH23" s="384" t="s">
        <v>2417</v>
      </c>
      <c r="FJI23" s="384" t="s">
        <v>3103</v>
      </c>
      <c r="FJJ23" s="384" t="s">
        <v>3104</v>
      </c>
      <c r="FJK23" s="370"/>
      <c r="FJL23" s="384" t="s">
        <v>2417</v>
      </c>
      <c r="FJM23" s="384" t="s">
        <v>3103</v>
      </c>
      <c r="FJN23" s="384" t="s">
        <v>3104</v>
      </c>
      <c r="FJO23" s="370"/>
      <c r="FJP23" s="384" t="s">
        <v>2417</v>
      </c>
      <c r="FJQ23" s="384" t="s">
        <v>3103</v>
      </c>
      <c r="FJR23" s="384" t="s">
        <v>3104</v>
      </c>
      <c r="FJS23" s="370"/>
      <c r="FJT23" s="384" t="s">
        <v>2417</v>
      </c>
      <c r="FJU23" s="384" t="s">
        <v>3103</v>
      </c>
      <c r="FJV23" s="384" t="s">
        <v>3104</v>
      </c>
      <c r="FJW23" s="370"/>
      <c r="FJX23" s="384" t="s">
        <v>2417</v>
      </c>
      <c r="FJY23" s="384" t="s">
        <v>3103</v>
      </c>
      <c r="FJZ23" s="384" t="s">
        <v>3104</v>
      </c>
      <c r="FKA23" s="370"/>
      <c r="FKB23" s="384" t="s">
        <v>2417</v>
      </c>
      <c r="FKC23" s="384" t="s">
        <v>3103</v>
      </c>
      <c r="FKD23" s="384" t="s">
        <v>3104</v>
      </c>
      <c r="FKE23" s="370"/>
      <c r="FKF23" s="384" t="s">
        <v>2417</v>
      </c>
      <c r="FKG23" s="384" t="s">
        <v>3103</v>
      </c>
      <c r="FKH23" s="384" t="s">
        <v>3104</v>
      </c>
      <c r="FKI23" s="370"/>
      <c r="FKJ23" s="384" t="s">
        <v>2417</v>
      </c>
      <c r="FKK23" s="384" t="s">
        <v>3103</v>
      </c>
      <c r="FKL23" s="384" t="s">
        <v>3104</v>
      </c>
      <c r="FKM23" s="370"/>
      <c r="FKN23" s="384" t="s">
        <v>2417</v>
      </c>
      <c r="FKO23" s="384" t="s">
        <v>3103</v>
      </c>
      <c r="FKP23" s="384" t="s">
        <v>3104</v>
      </c>
      <c r="FKQ23" s="370"/>
      <c r="FKR23" s="384" t="s">
        <v>2417</v>
      </c>
      <c r="FKS23" s="384" t="s">
        <v>3103</v>
      </c>
      <c r="FKT23" s="384" t="s">
        <v>3104</v>
      </c>
      <c r="FKU23" s="370"/>
      <c r="FKV23" s="384" t="s">
        <v>2417</v>
      </c>
      <c r="FKW23" s="384" t="s">
        <v>3103</v>
      </c>
      <c r="FKX23" s="384" t="s">
        <v>3104</v>
      </c>
      <c r="FKY23" s="370"/>
      <c r="FKZ23" s="384" t="s">
        <v>2417</v>
      </c>
      <c r="FLA23" s="384" t="s">
        <v>3103</v>
      </c>
      <c r="FLB23" s="384" t="s">
        <v>3104</v>
      </c>
      <c r="FLC23" s="370"/>
      <c r="FLD23" s="384" t="s">
        <v>2417</v>
      </c>
      <c r="FLE23" s="384" t="s">
        <v>3103</v>
      </c>
      <c r="FLF23" s="384" t="s">
        <v>3104</v>
      </c>
      <c r="FLG23" s="370"/>
      <c r="FLH23" s="384" t="s">
        <v>2417</v>
      </c>
      <c r="FLI23" s="384" t="s">
        <v>3103</v>
      </c>
      <c r="FLJ23" s="384" t="s">
        <v>3104</v>
      </c>
      <c r="FLK23" s="370"/>
      <c r="FLL23" s="384" t="s">
        <v>2417</v>
      </c>
      <c r="FLM23" s="384" t="s">
        <v>3103</v>
      </c>
      <c r="FLN23" s="384" t="s">
        <v>3104</v>
      </c>
      <c r="FLO23" s="370"/>
      <c r="FLP23" s="384" t="s">
        <v>2417</v>
      </c>
      <c r="FLQ23" s="384" t="s">
        <v>3103</v>
      </c>
      <c r="FLR23" s="384" t="s">
        <v>3104</v>
      </c>
      <c r="FLS23" s="370"/>
      <c r="FLT23" s="384" t="s">
        <v>2417</v>
      </c>
      <c r="FLU23" s="384" t="s">
        <v>3103</v>
      </c>
      <c r="FLV23" s="384" t="s">
        <v>3104</v>
      </c>
      <c r="FLW23" s="370"/>
      <c r="FLX23" s="384" t="s">
        <v>2417</v>
      </c>
      <c r="FLY23" s="384" t="s">
        <v>3103</v>
      </c>
      <c r="FLZ23" s="384" t="s">
        <v>3104</v>
      </c>
      <c r="FMA23" s="370"/>
      <c r="FMB23" s="384" t="s">
        <v>2417</v>
      </c>
      <c r="FMC23" s="384" t="s">
        <v>3103</v>
      </c>
      <c r="FMD23" s="384" t="s">
        <v>3104</v>
      </c>
      <c r="FME23" s="370"/>
      <c r="FMF23" s="384" t="s">
        <v>2417</v>
      </c>
      <c r="FMG23" s="384" t="s">
        <v>3103</v>
      </c>
      <c r="FMH23" s="384" t="s">
        <v>3104</v>
      </c>
      <c r="FMI23" s="370"/>
      <c r="FMJ23" s="384" t="s">
        <v>2417</v>
      </c>
      <c r="FMK23" s="384" t="s">
        <v>3103</v>
      </c>
      <c r="FML23" s="384" t="s">
        <v>3104</v>
      </c>
      <c r="FMM23" s="370"/>
      <c r="FMN23" s="384" t="s">
        <v>2417</v>
      </c>
      <c r="FMO23" s="384" t="s">
        <v>3103</v>
      </c>
      <c r="FMP23" s="384" t="s">
        <v>3104</v>
      </c>
      <c r="FMQ23" s="370"/>
      <c r="FMR23" s="384" t="s">
        <v>2417</v>
      </c>
      <c r="FMS23" s="384" t="s">
        <v>3103</v>
      </c>
      <c r="FMT23" s="384" t="s">
        <v>3104</v>
      </c>
      <c r="FMU23" s="370"/>
      <c r="FMV23" s="384" t="s">
        <v>2417</v>
      </c>
      <c r="FMW23" s="384" t="s">
        <v>3103</v>
      </c>
      <c r="FMX23" s="384" t="s">
        <v>3104</v>
      </c>
      <c r="FMY23" s="370"/>
      <c r="FMZ23" s="384" t="s">
        <v>2417</v>
      </c>
      <c r="FNA23" s="384" t="s">
        <v>3103</v>
      </c>
      <c r="FNB23" s="384" t="s">
        <v>3104</v>
      </c>
      <c r="FNC23" s="370"/>
      <c r="FND23" s="384" t="s">
        <v>2417</v>
      </c>
      <c r="FNE23" s="384" t="s">
        <v>3103</v>
      </c>
      <c r="FNF23" s="384" t="s">
        <v>3104</v>
      </c>
      <c r="FNG23" s="370"/>
      <c r="FNH23" s="384" t="s">
        <v>2417</v>
      </c>
      <c r="FNI23" s="384" t="s">
        <v>3103</v>
      </c>
      <c r="FNJ23" s="384" t="s">
        <v>3104</v>
      </c>
      <c r="FNK23" s="370"/>
      <c r="FNL23" s="384" t="s">
        <v>2417</v>
      </c>
      <c r="FNM23" s="384" t="s">
        <v>3103</v>
      </c>
      <c r="FNN23" s="384" t="s">
        <v>3104</v>
      </c>
      <c r="FNO23" s="370"/>
      <c r="FNP23" s="384" t="s">
        <v>2417</v>
      </c>
      <c r="FNQ23" s="384" t="s">
        <v>3103</v>
      </c>
      <c r="FNR23" s="384" t="s">
        <v>3104</v>
      </c>
      <c r="FNS23" s="370"/>
      <c r="FNT23" s="384" t="s">
        <v>2417</v>
      </c>
      <c r="FNU23" s="384" t="s">
        <v>3103</v>
      </c>
      <c r="FNV23" s="384" t="s">
        <v>3104</v>
      </c>
      <c r="FNW23" s="370"/>
      <c r="FNX23" s="384" t="s">
        <v>2417</v>
      </c>
      <c r="FNY23" s="384" t="s">
        <v>3103</v>
      </c>
      <c r="FNZ23" s="384" t="s">
        <v>3104</v>
      </c>
      <c r="FOA23" s="370"/>
      <c r="FOB23" s="384" t="s">
        <v>2417</v>
      </c>
      <c r="FOC23" s="384" t="s">
        <v>3103</v>
      </c>
      <c r="FOD23" s="384" t="s">
        <v>3104</v>
      </c>
      <c r="FOE23" s="370"/>
      <c r="FOF23" s="384" t="s">
        <v>2417</v>
      </c>
      <c r="FOG23" s="384" t="s">
        <v>3103</v>
      </c>
      <c r="FOH23" s="384" t="s">
        <v>3104</v>
      </c>
      <c r="FOI23" s="370"/>
      <c r="FOJ23" s="384" t="s">
        <v>2417</v>
      </c>
      <c r="FOK23" s="384" t="s">
        <v>3103</v>
      </c>
      <c r="FOL23" s="384" t="s">
        <v>3104</v>
      </c>
      <c r="FOM23" s="370"/>
      <c r="FON23" s="384" t="s">
        <v>2417</v>
      </c>
      <c r="FOO23" s="384" t="s">
        <v>3103</v>
      </c>
      <c r="FOP23" s="384" t="s">
        <v>3104</v>
      </c>
      <c r="FOQ23" s="370"/>
      <c r="FOR23" s="384" t="s">
        <v>2417</v>
      </c>
      <c r="FOS23" s="384" t="s">
        <v>3103</v>
      </c>
      <c r="FOT23" s="384" t="s">
        <v>3104</v>
      </c>
      <c r="FOU23" s="370"/>
      <c r="FOV23" s="384" t="s">
        <v>2417</v>
      </c>
      <c r="FOW23" s="384" t="s">
        <v>3103</v>
      </c>
      <c r="FOX23" s="384" t="s">
        <v>3104</v>
      </c>
      <c r="FOY23" s="370"/>
      <c r="FOZ23" s="384" t="s">
        <v>2417</v>
      </c>
      <c r="FPA23" s="384" t="s">
        <v>3103</v>
      </c>
      <c r="FPB23" s="384" t="s">
        <v>3104</v>
      </c>
      <c r="FPC23" s="370"/>
      <c r="FPD23" s="384" t="s">
        <v>2417</v>
      </c>
      <c r="FPE23" s="384" t="s">
        <v>3103</v>
      </c>
      <c r="FPF23" s="384" t="s">
        <v>3104</v>
      </c>
      <c r="FPG23" s="370"/>
      <c r="FPH23" s="384" t="s">
        <v>2417</v>
      </c>
      <c r="FPI23" s="384" t="s">
        <v>3103</v>
      </c>
      <c r="FPJ23" s="384" t="s">
        <v>3104</v>
      </c>
      <c r="FPK23" s="370"/>
      <c r="FPL23" s="384" t="s">
        <v>2417</v>
      </c>
      <c r="FPM23" s="384" t="s">
        <v>3103</v>
      </c>
      <c r="FPN23" s="384" t="s">
        <v>3104</v>
      </c>
      <c r="FPO23" s="370"/>
      <c r="FPP23" s="384" t="s">
        <v>2417</v>
      </c>
      <c r="FPQ23" s="384" t="s">
        <v>3103</v>
      </c>
      <c r="FPR23" s="384" t="s">
        <v>3104</v>
      </c>
      <c r="FPS23" s="370"/>
      <c r="FPT23" s="384" t="s">
        <v>2417</v>
      </c>
      <c r="FPU23" s="384" t="s">
        <v>3103</v>
      </c>
      <c r="FPV23" s="384" t="s">
        <v>3104</v>
      </c>
      <c r="FPW23" s="370"/>
      <c r="FPX23" s="384" t="s">
        <v>2417</v>
      </c>
      <c r="FPY23" s="384" t="s">
        <v>3103</v>
      </c>
      <c r="FPZ23" s="384" t="s">
        <v>3104</v>
      </c>
      <c r="FQA23" s="370"/>
      <c r="FQB23" s="384" t="s">
        <v>2417</v>
      </c>
      <c r="FQC23" s="384" t="s">
        <v>3103</v>
      </c>
      <c r="FQD23" s="384" t="s">
        <v>3104</v>
      </c>
      <c r="FQE23" s="370"/>
      <c r="FQF23" s="384" t="s">
        <v>2417</v>
      </c>
      <c r="FQG23" s="384" t="s">
        <v>3103</v>
      </c>
      <c r="FQH23" s="384" t="s">
        <v>3104</v>
      </c>
      <c r="FQI23" s="370"/>
      <c r="FQJ23" s="384" t="s">
        <v>2417</v>
      </c>
      <c r="FQK23" s="384" t="s">
        <v>3103</v>
      </c>
      <c r="FQL23" s="384" t="s">
        <v>3104</v>
      </c>
      <c r="FQM23" s="370"/>
      <c r="FQN23" s="384" t="s">
        <v>2417</v>
      </c>
      <c r="FQO23" s="384" t="s">
        <v>3103</v>
      </c>
      <c r="FQP23" s="384" t="s">
        <v>3104</v>
      </c>
      <c r="FQQ23" s="370"/>
      <c r="FQR23" s="384" t="s">
        <v>2417</v>
      </c>
      <c r="FQS23" s="384" t="s">
        <v>3103</v>
      </c>
      <c r="FQT23" s="384" t="s">
        <v>3104</v>
      </c>
      <c r="FQU23" s="370"/>
      <c r="FQV23" s="384" t="s">
        <v>2417</v>
      </c>
      <c r="FQW23" s="384" t="s">
        <v>3103</v>
      </c>
      <c r="FQX23" s="384" t="s">
        <v>3104</v>
      </c>
      <c r="FQY23" s="370"/>
      <c r="FQZ23" s="384" t="s">
        <v>2417</v>
      </c>
      <c r="FRA23" s="384" t="s">
        <v>3103</v>
      </c>
      <c r="FRB23" s="384" t="s">
        <v>3104</v>
      </c>
      <c r="FRC23" s="370"/>
      <c r="FRD23" s="384" t="s">
        <v>2417</v>
      </c>
      <c r="FRE23" s="384" t="s">
        <v>3103</v>
      </c>
      <c r="FRF23" s="384" t="s">
        <v>3104</v>
      </c>
      <c r="FRG23" s="370"/>
      <c r="FRH23" s="384" t="s">
        <v>2417</v>
      </c>
      <c r="FRI23" s="384" t="s">
        <v>3103</v>
      </c>
      <c r="FRJ23" s="384" t="s">
        <v>3104</v>
      </c>
      <c r="FRK23" s="370"/>
      <c r="FRL23" s="384" t="s">
        <v>2417</v>
      </c>
      <c r="FRM23" s="384" t="s">
        <v>3103</v>
      </c>
      <c r="FRN23" s="384" t="s">
        <v>3104</v>
      </c>
      <c r="FRO23" s="370"/>
      <c r="FRP23" s="384" t="s">
        <v>2417</v>
      </c>
      <c r="FRQ23" s="384" t="s">
        <v>3103</v>
      </c>
      <c r="FRR23" s="384" t="s">
        <v>3104</v>
      </c>
      <c r="FRS23" s="370"/>
      <c r="FRT23" s="384" t="s">
        <v>2417</v>
      </c>
      <c r="FRU23" s="384" t="s">
        <v>3103</v>
      </c>
      <c r="FRV23" s="384" t="s">
        <v>3104</v>
      </c>
      <c r="FRW23" s="370"/>
      <c r="FRX23" s="384" t="s">
        <v>2417</v>
      </c>
      <c r="FRY23" s="384" t="s">
        <v>3103</v>
      </c>
      <c r="FRZ23" s="384" t="s">
        <v>3104</v>
      </c>
      <c r="FSA23" s="370"/>
      <c r="FSB23" s="384" t="s">
        <v>2417</v>
      </c>
      <c r="FSC23" s="384" t="s">
        <v>3103</v>
      </c>
      <c r="FSD23" s="384" t="s">
        <v>3104</v>
      </c>
      <c r="FSE23" s="370"/>
      <c r="FSF23" s="384" t="s">
        <v>2417</v>
      </c>
      <c r="FSG23" s="384" t="s">
        <v>3103</v>
      </c>
      <c r="FSH23" s="384" t="s">
        <v>3104</v>
      </c>
      <c r="FSI23" s="370"/>
      <c r="FSJ23" s="384" t="s">
        <v>2417</v>
      </c>
      <c r="FSK23" s="384" t="s">
        <v>3103</v>
      </c>
      <c r="FSL23" s="384" t="s">
        <v>3104</v>
      </c>
      <c r="FSM23" s="370"/>
      <c r="FSN23" s="384" t="s">
        <v>2417</v>
      </c>
      <c r="FSO23" s="384" t="s">
        <v>3103</v>
      </c>
      <c r="FSP23" s="384" t="s">
        <v>3104</v>
      </c>
      <c r="FSQ23" s="370"/>
      <c r="FSR23" s="384" t="s">
        <v>2417</v>
      </c>
      <c r="FSS23" s="384" t="s">
        <v>3103</v>
      </c>
      <c r="FST23" s="384" t="s">
        <v>3104</v>
      </c>
      <c r="FSU23" s="370"/>
      <c r="FSV23" s="384" t="s">
        <v>2417</v>
      </c>
      <c r="FSW23" s="384" t="s">
        <v>3103</v>
      </c>
      <c r="FSX23" s="384" t="s">
        <v>3104</v>
      </c>
      <c r="FSY23" s="370"/>
      <c r="FSZ23" s="384" t="s">
        <v>2417</v>
      </c>
      <c r="FTA23" s="384" t="s">
        <v>3103</v>
      </c>
      <c r="FTB23" s="384" t="s">
        <v>3104</v>
      </c>
      <c r="FTC23" s="370"/>
      <c r="FTD23" s="384" t="s">
        <v>2417</v>
      </c>
      <c r="FTE23" s="384" t="s">
        <v>3103</v>
      </c>
      <c r="FTF23" s="384" t="s">
        <v>3104</v>
      </c>
      <c r="FTG23" s="370"/>
      <c r="FTH23" s="384" t="s">
        <v>2417</v>
      </c>
      <c r="FTI23" s="384" t="s">
        <v>3103</v>
      </c>
      <c r="FTJ23" s="384" t="s">
        <v>3104</v>
      </c>
      <c r="FTK23" s="370"/>
      <c r="FTL23" s="384" t="s">
        <v>2417</v>
      </c>
      <c r="FTM23" s="384" t="s">
        <v>3103</v>
      </c>
      <c r="FTN23" s="384" t="s">
        <v>3104</v>
      </c>
      <c r="FTO23" s="370"/>
      <c r="FTP23" s="384" t="s">
        <v>2417</v>
      </c>
      <c r="FTQ23" s="384" t="s">
        <v>3103</v>
      </c>
      <c r="FTR23" s="384" t="s">
        <v>3104</v>
      </c>
      <c r="FTS23" s="370"/>
      <c r="FTT23" s="384" t="s">
        <v>2417</v>
      </c>
      <c r="FTU23" s="384" t="s">
        <v>3103</v>
      </c>
      <c r="FTV23" s="384" t="s">
        <v>3104</v>
      </c>
      <c r="FTW23" s="370"/>
      <c r="FTX23" s="384" t="s">
        <v>2417</v>
      </c>
      <c r="FTY23" s="384" t="s">
        <v>3103</v>
      </c>
      <c r="FTZ23" s="384" t="s">
        <v>3104</v>
      </c>
      <c r="FUA23" s="370"/>
      <c r="FUB23" s="384" t="s">
        <v>2417</v>
      </c>
      <c r="FUC23" s="384" t="s">
        <v>3103</v>
      </c>
      <c r="FUD23" s="384" t="s">
        <v>3104</v>
      </c>
      <c r="FUE23" s="370"/>
      <c r="FUF23" s="384" t="s">
        <v>2417</v>
      </c>
      <c r="FUG23" s="384" t="s">
        <v>3103</v>
      </c>
      <c r="FUH23" s="384" t="s">
        <v>3104</v>
      </c>
      <c r="FUI23" s="370"/>
      <c r="FUJ23" s="384" t="s">
        <v>2417</v>
      </c>
      <c r="FUK23" s="384" t="s">
        <v>3103</v>
      </c>
      <c r="FUL23" s="384" t="s">
        <v>3104</v>
      </c>
      <c r="FUM23" s="370"/>
      <c r="FUN23" s="384" t="s">
        <v>2417</v>
      </c>
      <c r="FUO23" s="384" t="s">
        <v>3103</v>
      </c>
      <c r="FUP23" s="384" t="s">
        <v>3104</v>
      </c>
      <c r="FUQ23" s="370"/>
      <c r="FUR23" s="384" t="s">
        <v>2417</v>
      </c>
      <c r="FUS23" s="384" t="s">
        <v>3103</v>
      </c>
      <c r="FUT23" s="384" t="s">
        <v>3104</v>
      </c>
      <c r="FUU23" s="370"/>
      <c r="FUV23" s="384" t="s">
        <v>2417</v>
      </c>
      <c r="FUW23" s="384" t="s">
        <v>3103</v>
      </c>
      <c r="FUX23" s="384" t="s">
        <v>3104</v>
      </c>
      <c r="FUY23" s="370"/>
      <c r="FUZ23" s="384" t="s">
        <v>2417</v>
      </c>
      <c r="FVA23" s="384" t="s">
        <v>3103</v>
      </c>
      <c r="FVB23" s="384" t="s">
        <v>3104</v>
      </c>
      <c r="FVC23" s="370"/>
      <c r="FVD23" s="384" t="s">
        <v>2417</v>
      </c>
      <c r="FVE23" s="384" t="s">
        <v>3103</v>
      </c>
      <c r="FVF23" s="384" t="s">
        <v>3104</v>
      </c>
      <c r="FVG23" s="370"/>
      <c r="FVH23" s="384" t="s">
        <v>2417</v>
      </c>
      <c r="FVI23" s="384" t="s">
        <v>3103</v>
      </c>
      <c r="FVJ23" s="384" t="s">
        <v>3104</v>
      </c>
      <c r="FVK23" s="370"/>
      <c r="FVL23" s="384" t="s">
        <v>2417</v>
      </c>
      <c r="FVM23" s="384" t="s">
        <v>3103</v>
      </c>
      <c r="FVN23" s="384" t="s">
        <v>3104</v>
      </c>
      <c r="FVO23" s="370"/>
      <c r="FVP23" s="384" t="s">
        <v>2417</v>
      </c>
      <c r="FVQ23" s="384" t="s">
        <v>3103</v>
      </c>
      <c r="FVR23" s="384" t="s">
        <v>3104</v>
      </c>
      <c r="FVS23" s="370"/>
      <c r="FVT23" s="384" t="s">
        <v>2417</v>
      </c>
      <c r="FVU23" s="384" t="s">
        <v>3103</v>
      </c>
      <c r="FVV23" s="384" t="s">
        <v>3104</v>
      </c>
      <c r="FVW23" s="370"/>
      <c r="FVX23" s="384" t="s">
        <v>2417</v>
      </c>
      <c r="FVY23" s="384" t="s">
        <v>3103</v>
      </c>
      <c r="FVZ23" s="384" t="s">
        <v>3104</v>
      </c>
      <c r="FWA23" s="370"/>
      <c r="FWB23" s="384" t="s">
        <v>2417</v>
      </c>
      <c r="FWC23" s="384" t="s">
        <v>3103</v>
      </c>
      <c r="FWD23" s="384" t="s">
        <v>3104</v>
      </c>
      <c r="FWE23" s="370"/>
      <c r="FWF23" s="384" t="s">
        <v>2417</v>
      </c>
      <c r="FWG23" s="384" t="s">
        <v>3103</v>
      </c>
      <c r="FWH23" s="384" t="s">
        <v>3104</v>
      </c>
      <c r="FWI23" s="370"/>
      <c r="FWJ23" s="384" t="s">
        <v>2417</v>
      </c>
      <c r="FWK23" s="384" t="s">
        <v>3103</v>
      </c>
      <c r="FWL23" s="384" t="s">
        <v>3104</v>
      </c>
      <c r="FWM23" s="370"/>
      <c r="FWN23" s="384" t="s">
        <v>2417</v>
      </c>
      <c r="FWO23" s="384" t="s">
        <v>3103</v>
      </c>
      <c r="FWP23" s="384" t="s">
        <v>3104</v>
      </c>
      <c r="FWQ23" s="370"/>
      <c r="FWR23" s="384" t="s">
        <v>2417</v>
      </c>
      <c r="FWS23" s="384" t="s">
        <v>3103</v>
      </c>
      <c r="FWT23" s="384" t="s">
        <v>3104</v>
      </c>
      <c r="FWU23" s="370"/>
      <c r="FWV23" s="384" t="s">
        <v>2417</v>
      </c>
      <c r="FWW23" s="384" t="s">
        <v>3103</v>
      </c>
      <c r="FWX23" s="384" t="s">
        <v>3104</v>
      </c>
      <c r="FWY23" s="370"/>
      <c r="FWZ23" s="384" t="s">
        <v>2417</v>
      </c>
      <c r="FXA23" s="384" t="s">
        <v>3103</v>
      </c>
      <c r="FXB23" s="384" t="s">
        <v>3104</v>
      </c>
      <c r="FXC23" s="370"/>
      <c r="FXD23" s="384" t="s">
        <v>2417</v>
      </c>
      <c r="FXE23" s="384" t="s">
        <v>3103</v>
      </c>
      <c r="FXF23" s="384" t="s">
        <v>3104</v>
      </c>
      <c r="FXG23" s="370"/>
      <c r="FXH23" s="384" t="s">
        <v>2417</v>
      </c>
      <c r="FXI23" s="384" t="s">
        <v>3103</v>
      </c>
      <c r="FXJ23" s="384" t="s">
        <v>3104</v>
      </c>
      <c r="FXK23" s="370"/>
      <c r="FXL23" s="384" t="s">
        <v>2417</v>
      </c>
      <c r="FXM23" s="384" t="s">
        <v>3103</v>
      </c>
      <c r="FXN23" s="384" t="s">
        <v>3104</v>
      </c>
      <c r="FXO23" s="370"/>
      <c r="FXP23" s="384" t="s">
        <v>2417</v>
      </c>
      <c r="FXQ23" s="384" t="s">
        <v>3103</v>
      </c>
      <c r="FXR23" s="384" t="s">
        <v>3104</v>
      </c>
      <c r="FXS23" s="370"/>
      <c r="FXT23" s="384" t="s">
        <v>2417</v>
      </c>
      <c r="FXU23" s="384" t="s">
        <v>3103</v>
      </c>
      <c r="FXV23" s="384" t="s">
        <v>3104</v>
      </c>
      <c r="FXW23" s="370"/>
      <c r="FXX23" s="384" t="s">
        <v>2417</v>
      </c>
      <c r="FXY23" s="384" t="s">
        <v>3103</v>
      </c>
      <c r="FXZ23" s="384" t="s">
        <v>3104</v>
      </c>
      <c r="FYA23" s="370"/>
      <c r="FYB23" s="384" t="s">
        <v>2417</v>
      </c>
      <c r="FYC23" s="384" t="s">
        <v>3103</v>
      </c>
      <c r="FYD23" s="384" t="s">
        <v>3104</v>
      </c>
      <c r="FYE23" s="370"/>
      <c r="FYF23" s="384" t="s">
        <v>2417</v>
      </c>
      <c r="FYG23" s="384" t="s">
        <v>3103</v>
      </c>
      <c r="FYH23" s="384" t="s">
        <v>3104</v>
      </c>
      <c r="FYI23" s="370"/>
      <c r="FYJ23" s="384" t="s">
        <v>2417</v>
      </c>
      <c r="FYK23" s="384" t="s">
        <v>3103</v>
      </c>
      <c r="FYL23" s="384" t="s">
        <v>3104</v>
      </c>
      <c r="FYM23" s="370"/>
      <c r="FYN23" s="384" t="s">
        <v>2417</v>
      </c>
      <c r="FYO23" s="384" t="s">
        <v>3103</v>
      </c>
      <c r="FYP23" s="384" t="s">
        <v>3104</v>
      </c>
      <c r="FYQ23" s="370"/>
      <c r="FYR23" s="384" t="s">
        <v>2417</v>
      </c>
      <c r="FYS23" s="384" t="s">
        <v>3103</v>
      </c>
      <c r="FYT23" s="384" t="s">
        <v>3104</v>
      </c>
      <c r="FYU23" s="370"/>
      <c r="FYV23" s="384" t="s">
        <v>2417</v>
      </c>
      <c r="FYW23" s="384" t="s">
        <v>3103</v>
      </c>
      <c r="FYX23" s="384" t="s">
        <v>3104</v>
      </c>
      <c r="FYY23" s="370"/>
      <c r="FYZ23" s="384" t="s">
        <v>2417</v>
      </c>
      <c r="FZA23" s="384" t="s">
        <v>3103</v>
      </c>
      <c r="FZB23" s="384" t="s">
        <v>3104</v>
      </c>
      <c r="FZC23" s="370"/>
      <c r="FZD23" s="384" t="s">
        <v>2417</v>
      </c>
      <c r="FZE23" s="384" t="s">
        <v>3103</v>
      </c>
      <c r="FZF23" s="384" t="s">
        <v>3104</v>
      </c>
      <c r="FZG23" s="370"/>
      <c r="FZH23" s="384" t="s">
        <v>2417</v>
      </c>
      <c r="FZI23" s="384" t="s">
        <v>3103</v>
      </c>
      <c r="FZJ23" s="384" t="s">
        <v>3104</v>
      </c>
      <c r="FZK23" s="370"/>
      <c r="FZL23" s="384" t="s">
        <v>2417</v>
      </c>
      <c r="FZM23" s="384" t="s">
        <v>3103</v>
      </c>
      <c r="FZN23" s="384" t="s">
        <v>3104</v>
      </c>
      <c r="FZO23" s="370"/>
      <c r="FZP23" s="384" t="s">
        <v>2417</v>
      </c>
      <c r="FZQ23" s="384" t="s">
        <v>3103</v>
      </c>
      <c r="FZR23" s="384" t="s">
        <v>3104</v>
      </c>
      <c r="FZS23" s="370"/>
      <c r="FZT23" s="384" t="s">
        <v>2417</v>
      </c>
      <c r="FZU23" s="384" t="s">
        <v>3103</v>
      </c>
      <c r="FZV23" s="384" t="s">
        <v>3104</v>
      </c>
      <c r="FZW23" s="370"/>
      <c r="FZX23" s="384" t="s">
        <v>2417</v>
      </c>
      <c r="FZY23" s="384" t="s">
        <v>3103</v>
      </c>
      <c r="FZZ23" s="384" t="s">
        <v>3104</v>
      </c>
      <c r="GAA23" s="370"/>
      <c r="GAB23" s="384" t="s">
        <v>2417</v>
      </c>
      <c r="GAC23" s="384" t="s">
        <v>3103</v>
      </c>
      <c r="GAD23" s="384" t="s">
        <v>3104</v>
      </c>
      <c r="GAE23" s="370"/>
      <c r="GAF23" s="384" t="s">
        <v>2417</v>
      </c>
      <c r="GAG23" s="384" t="s">
        <v>3103</v>
      </c>
      <c r="GAH23" s="384" t="s">
        <v>3104</v>
      </c>
      <c r="GAI23" s="370"/>
      <c r="GAJ23" s="384" t="s">
        <v>2417</v>
      </c>
      <c r="GAK23" s="384" t="s">
        <v>3103</v>
      </c>
      <c r="GAL23" s="384" t="s">
        <v>3104</v>
      </c>
      <c r="GAM23" s="370"/>
      <c r="GAN23" s="384" t="s">
        <v>2417</v>
      </c>
      <c r="GAO23" s="384" t="s">
        <v>3103</v>
      </c>
      <c r="GAP23" s="384" t="s">
        <v>3104</v>
      </c>
      <c r="GAQ23" s="370"/>
      <c r="GAR23" s="384" t="s">
        <v>2417</v>
      </c>
      <c r="GAS23" s="384" t="s">
        <v>3103</v>
      </c>
      <c r="GAT23" s="384" t="s">
        <v>3104</v>
      </c>
      <c r="GAU23" s="370"/>
      <c r="GAV23" s="384" t="s">
        <v>2417</v>
      </c>
      <c r="GAW23" s="384" t="s">
        <v>3103</v>
      </c>
      <c r="GAX23" s="384" t="s">
        <v>3104</v>
      </c>
      <c r="GAY23" s="370"/>
      <c r="GAZ23" s="384" t="s">
        <v>2417</v>
      </c>
      <c r="GBA23" s="384" t="s">
        <v>3103</v>
      </c>
      <c r="GBB23" s="384" t="s">
        <v>3104</v>
      </c>
      <c r="GBC23" s="370"/>
      <c r="GBD23" s="384" t="s">
        <v>2417</v>
      </c>
      <c r="GBE23" s="384" t="s">
        <v>3103</v>
      </c>
      <c r="GBF23" s="384" t="s">
        <v>3104</v>
      </c>
      <c r="GBG23" s="370"/>
      <c r="GBH23" s="384" t="s">
        <v>2417</v>
      </c>
      <c r="GBI23" s="384" t="s">
        <v>3103</v>
      </c>
      <c r="GBJ23" s="384" t="s">
        <v>3104</v>
      </c>
      <c r="GBK23" s="370"/>
      <c r="GBL23" s="384" t="s">
        <v>2417</v>
      </c>
      <c r="GBM23" s="384" t="s">
        <v>3103</v>
      </c>
      <c r="GBN23" s="384" t="s">
        <v>3104</v>
      </c>
      <c r="GBO23" s="370"/>
      <c r="GBP23" s="384" t="s">
        <v>2417</v>
      </c>
      <c r="GBQ23" s="384" t="s">
        <v>3103</v>
      </c>
      <c r="GBR23" s="384" t="s">
        <v>3104</v>
      </c>
      <c r="GBS23" s="370"/>
      <c r="GBT23" s="384" t="s">
        <v>2417</v>
      </c>
      <c r="GBU23" s="384" t="s">
        <v>3103</v>
      </c>
      <c r="GBV23" s="384" t="s">
        <v>3104</v>
      </c>
      <c r="GBW23" s="370"/>
      <c r="GBX23" s="384" t="s">
        <v>2417</v>
      </c>
      <c r="GBY23" s="384" t="s">
        <v>3103</v>
      </c>
      <c r="GBZ23" s="384" t="s">
        <v>3104</v>
      </c>
      <c r="GCA23" s="370"/>
      <c r="GCB23" s="384" t="s">
        <v>2417</v>
      </c>
      <c r="GCC23" s="384" t="s">
        <v>3103</v>
      </c>
      <c r="GCD23" s="384" t="s">
        <v>3104</v>
      </c>
      <c r="GCE23" s="370"/>
      <c r="GCF23" s="384" t="s">
        <v>2417</v>
      </c>
      <c r="GCG23" s="384" t="s">
        <v>3103</v>
      </c>
      <c r="GCH23" s="384" t="s">
        <v>3104</v>
      </c>
      <c r="GCI23" s="370"/>
      <c r="GCJ23" s="384" t="s">
        <v>2417</v>
      </c>
      <c r="GCK23" s="384" t="s">
        <v>3103</v>
      </c>
      <c r="GCL23" s="384" t="s">
        <v>3104</v>
      </c>
      <c r="GCM23" s="370"/>
      <c r="GCN23" s="384" t="s">
        <v>2417</v>
      </c>
      <c r="GCO23" s="384" t="s">
        <v>3103</v>
      </c>
      <c r="GCP23" s="384" t="s">
        <v>3104</v>
      </c>
      <c r="GCQ23" s="370"/>
      <c r="GCR23" s="384" t="s">
        <v>2417</v>
      </c>
      <c r="GCS23" s="384" t="s">
        <v>3103</v>
      </c>
      <c r="GCT23" s="384" t="s">
        <v>3104</v>
      </c>
      <c r="GCU23" s="370"/>
      <c r="GCV23" s="384" t="s">
        <v>2417</v>
      </c>
      <c r="GCW23" s="384" t="s">
        <v>3103</v>
      </c>
      <c r="GCX23" s="384" t="s">
        <v>3104</v>
      </c>
      <c r="GCY23" s="370"/>
      <c r="GCZ23" s="384" t="s">
        <v>2417</v>
      </c>
      <c r="GDA23" s="384" t="s">
        <v>3103</v>
      </c>
      <c r="GDB23" s="384" t="s">
        <v>3104</v>
      </c>
      <c r="GDC23" s="370"/>
      <c r="GDD23" s="384" t="s">
        <v>2417</v>
      </c>
      <c r="GDE23" s="384" t="s">
        <v>3103</v>
      </c>
      <c r="GDF23" s="384" t="s">
        <v>3104</v>
      </c>
      <c r="GDG23" s="370"/>
      <c r="GDH23" s="384" t="s">
        <v>2417</v>
      </c>
      <c r="GDI23" s="384" t="s">
        <v>3103</v>
      </c>
      <c r="GDJ23" s="384" t="s">
        <v>3104</v>
      </c>
      <c r="GDK23" s="370"/>
      <c r="GDL23" s="384" t="s">
        <v>2417</v>
      </c>
      <c r="GDM23" s="384" t="s">
        <v>3103</v>
      </c>
      <c r="GDN23" s="384" t="s">
        <v>3104</v>
      </c>
      <c r="GDO23" s="370"/>
      <c r="GDP23" s="384" t="s">
        <v>2417</v>
      </c>
      <c r="GDQ23" s="384" t="s">
        <v>3103</v>
      </c>
      <c r="GDR23" s="384" t="s">
        <v>3104</v>
      </c>
      <c r="GDS23" s="370"/>
      <c r="GDT23" s="384" t="s">
        <v>2417</v>
      </c>
      <c r="GDU23" s="384" t="s">
        <v>3103</v>
      </c>
      <c r="GDV23" s="384" t="s">
        <v>3104</v>
      </c>
      <c r="GDW23" s="370"/>
      <c r="GDX23" s="384" t="s">
        <v>2417</v>
      </c>
      <c r="GDY23" s="384" t="s">
        <v>3103</v>
      </c>
      <c r="GDZ23" s="384" t="s">
        <v>3104</v>
      </c>
      <c r="GEA23" s="370"/>
      <c r="GEB23" s="384" t="s">
        <v>2417</v>
      </c>
      <c r="GEC23" s="384" t="s">
        <v>3103</v>
      </c>
      <c r="GED23" s="384" t="s">
        <v>3104</v>
      </c>
      <c r="GEE23" s="370"/>
      <c r="GEF23" s="384" t="s">
        <v>2417</v>
      </c>
      <c r="GEG23" s="384" t="s">
        <v>3103</v>
      </c>
      <c r="GEH23" s="384" t="s">
        <v>3104</v>
      </c>
      <c r="GEI23" s="370"/>
      <c r="GEJ23" s="384" t="s">
        <v>2417</v>
      </c>
      <c r="GEK23" s="384" t="s">
        <v>3103</v>
      </c>
      <c r="GEL23" s="384" t="s">
        <v>3104</v>
      </c>
      <c r="GEM23" s="370"/>
      <c r="GEN23" s="384" t="s">
        <v>2417</v>
      </c>
      <c r="GEO23" s="384" t="s">
        <v>3103</v>
      </c>
      <c r="GEP23" s="384" t="s">
        <v>3104</v>
      </c>
      <c r="GEQ23" s="370"/>
      <c r="GER23" s="384" t="s">
        <v>2417</v>
      </c>
      <c r="GES23" s="384" t="s">
        <v>3103</v>
      </c>
      <c r="GET23" s="384" t="s">
        <v>3104</v>
      </c>
      <c r="GEU23" s="370"/>
      <c r="GEV23" s="384" t="s">
        <v>2417</v>
      </c>
      <c r="GEW23" s="384" t="s">
        <v>3103</v>
      </c>
      <c r="GEX23" s="384" t="s">
        <v>3104</v>
      </c>
      <c r="GEY23" s="370"/>
      <c r="GEZ23" s="384" t="s">
        <v>2417</v>
      </c>
      <c r="GFA23" s="384" t="s">
        <v>3103</v>
      </c>
      <c r="GFB23" s="384" t="s">
        <v>3104</v>
      </c>
      <c r="GFC23" s="370"/>
      <c r="GFD23" s="384" t="s">
        <v>2417</v>
      </c>
      <c r="GFE23" s="384" t="s">
        <v>3103</v>
      </c>
      <c r="GFF23" s="384" t="s">
        <v>3104</v>
      </c>
      <c r="GFG23" s="370"/>
      <c r="GFH23" s="384" t="s">
        <v>2417</v>
      </c>
      <c r="GFI23" s="384" t="s">
        <v>3103</v>
      </c>
      <c r="GFJ23" s="384" t="s">
        <v>3104</v>
      </c>
      <c r="GFK23" s="370"/>
      <c r="GFL23" s="384" t="s">
        <v>2417</v>
      </c>
      <c r="GFM23" s="384" t="s">
        <v>3103</v>
      </c>
      <c r="GFN23" s="384" t="s">
        <v>3104</v>
      </c>
      <c r="GFO23" s="370"/>
      <c r="GFP23" s="384" t="s">
        <v>2417</v>
      </c>
      <c r="GFQ23" s="384" t="s">
        <v>3103</v>
      </c>
      <c r="GFR23" s="384" t="s">
        <v>3104</v>
      </c>
      <c r="GFS23" s="370"/>
      <c r="GFT23" s="384" t="s">
        <v>2417</v>
      </c>
      <c r="GFU23" s="384" t="s">
        <v>3103</v>
      </c>
      <c r="GFV23" s="384" t="s">
        <v>3104</v>
      </c>
      <c r="GFW23" s="370"/>
      <c r="GFX23" s="384" t="s">
        <v>2417</v>
      </c>
      <c r="GFY23" s="384" t="s">
        <v>3103</v>
      </c>
      <c r="GFZ23" s="384" t="s">
        <v>3104</v>
      </c>
      <c r="GGA23" s="370"/>
      <c r="GGB23" s="384" t="s">
        <v>2417</v>
      </c>
      <c r="GGC23" s="384" t="s">
        <v>3103</v>
      </c>
      <c r="GGD23" s="384" t="s">
        <v>3104</v>
      </c>
      <c r="GGE23" s="370"/>
      <c r="GGF23" s="384" t="s">
        <v>2417</v>
      </c>
      <c r="GGG23" s="384" t="s">
        <v>3103</v>
      </c>
      <c r="GGH23" s="384" t="s">
        <v>3104</v>
      </c>
      <c r="GGI23" s="370"/>
      <c r="GGJ23" s="384" t="s">
        <v>2417</v>
      </c>
      <c r="GGK23" s="384" t="s">
        <v>3103</v>
      </c>
      <c r="GGL23" s="384" t="s">
        <v>3104</v>
      </c>
      <c r="GGM23" s="370"/>
      <c r="GGN23" s="384" t="s">
        <v>2417</v>
      </c>
      <c r="GGO23" s="384" t="s">
        <v>3103</v>
      </c>
      <c r="GGP23" s="384" t="s">
        <v>3104</v>
      </c>
      <c r="GGQ23" s="370"/>
      <c r="GGR23" s="384" t="s">
        <v>2417</v>
      </c>
      <c r="GGS23" s="384" t="s">
        <v>3103</v>
      </c>
      <c r="GGT23" s="384" t="s">
        <v>3104</v>
      </c>
      <c r="GGU23" s="370"/>
      <c r="GGV23" s="384" t="s">
        <v>2417</v>
      </c>
      <c r="GGW23" s="384" t="s">
        <v>3103</v>
      </c>
      <c r="GGX23" s="384" t="s">
        <v>3104</v>
      </c>
      <c r="GGY23" s="370"/>
      <c r="GGZ23" s="384" t="s">
        <v>2417</v>
      </c>
      <c r="GHA23" s="384" t="s">
        <v>3103</v>
      </c>
      <c r="GHB23" s="384" t="s">
        <v>3104</v>
      </c>
      <c r="GHC23" s="370"/>
      <c r="GHD23" s="384" t="s">
        <v>2417</v>
      </c>
      <c r="GHE23" s="384" t="s">
        <v>3103</v>
      </c>
      <c r="GHF23" s="384" t="s">
        <v>3104</v>
      </c>
      <c r="GHG23" s="370"/>
      <c r="GHH23" s="384" t="s">
        <v>2417</v>
      </c>
      <c r="GHI23" s="384" t="s">
        <v>3103</v>
      </c>
      <c r="GHJ23" s="384" t="s">
        <v>3104</v>
      </c>
      <c r="GHK23" s="370"/>
      <c r="GHL23" s="384" t="s">
        <v>2417</v>
      </c>
      <c r="GHM23" s="384" t="s">
        <v>3103</v>
      </c>
      <c r="GHN23" s="384" t="s">
        <v>3104</v>
      </c>
      <c r="GHO23" s="370"/>
      <c r="GHP23" s="384" t="s">
        <v>2417</v>
      </c>
      <c r="GHQ23" s="384" t="s">
        <v>3103</v>
      </c>
      <c r="GHR23" s="384" t="s">
        <v>3104</v>
      </c>
      <c r="GHS23" s="370"/>
      <c r="GHT23" s="384" t="s">
        <v>2417</v>
      </c>
      <c r="GHU23" s="384" t="s">
        <v>3103</v>
      </c>
      <c r="GHV23" s="384" t="s">
        <v>3104</v>
      </c>
      <c r="GHW23" s="370"/>
      <c r="GHX23" s="384" t="s">
        <v>2417</v>
      </c>
      <c r="GHY23" s="384" t="s">
        <v>3103</v>
      </c>
      <c r="GHZ23" s="384" t="s">
        <v>3104</v>
      </c>
      <c r="GIA23" s="370"/>
      <c r="GIB23" s="384" t="s">
        <v>2417</v>
      </c>
      <c r="GIC23" s="384" t="s">
        <v>3103</v>
      </c>
      <c r="GID23" s="384" t="s">
        <v>3104</v>
      </c>
      <c r="GIE23" s="370"/>
      <c r="GIF23" s="384" t="s">
        <v>2417</v>
      </c>
      <c r="GIG23" s="384" t="s">
        <v>3103</v>
      </c>
      <c r="GIH23" s="384" t="s">
        <v>3104</v>
      </c>
      <c r="GII23" s="370"/>
      <c r="GIJ23" s="384" t="s">
        <v>2417</v>
      </c>
      <c r="GIK23" s="384" t="s">
        <v>3103</v>
      </c>
      <c r="GIL23" s="384" t="s">
        <v>3104</v>
      </c>
      <c r="GIM23" s="370"/>
      <c r="GIN23" s="384" t="s">
        <v>2417</v>
      </c>
      <c r="GIO23" s="384" t="s">
        <v>3103</v>
      </c>
      <c r="GIP23" s="384" t="s">
        <v>3104</v>
      </c>
      <c r="GIQ23" s="370"/>
      <c r="GIR23" s="384" t="s">
        <v>2417</v>
      </c>
      <c r="GIS23" s="384" t="s">
        <v>3103</v>
      </c>
      <c r="GIT23" s="384" t="s">
        <v>3104</v>
      </c>
      <c r="GIU23" s="370"/>
      <c r="GIV23" s="384" t="s">
        <v>2417</v>
      </c>
      <c r="GIW23" s="384" t="s">
        <v>3103</v>
      </c>
      <c r="GIX23" s="384" t="s">
        <v>3104</v>
      </c>
      <c r="GIY23" s="370"/>
      <c r="GIZ23" s="384" t="s">
        <v>2417</v>
      </c>
      <c r="GJA23" s="384" t="s">
        <v>3103</v>
      </c>
      <c r="GJB23" s="384" t="s">
        <v>3104</v>
      </c>
      <c r="GJC23" s="370"/>
      <c r="GJD23" s="384" t="s">
        <v>2417</v>
      </c>
      <c r="GJE23" s="384" t="s">
        <v>3103</v>
      </c>
      <c r="GJF23" s="384" t="s">
        <v>3104</v>
      </c>
      <c r="GJG23" s="370"/>
      <c r="GJH23" s="384" t="s">
        <v>2417</v>
      </c>
      <c r="GJI23" s="384" t="s">
        <v>3103</v>
      </c>
      <c r="GJJ23" s="384" t="s">
        <v>3104</v>
      </c>
      <c r="GJK23" s="370"/>
      <c r="GJL23" s="384" t="s">
        <v>2417</v>
      </c>
      <c r="GJM23" s="384" t="s">
        <v>3103</v>
      </c>
      <c r="GJN23" s="384" t="s">
        <v>3104</v>
      </c>
      <c r="GJO23" s="370"/>
      <c r="GJP23" s="384" t="s">
        <v>2417</v>
      </c>
      <c r="GJQ23" s="384" t="s">
        <v>3103</v>
      </c>
      <c r="GJR23" s="384" t="s">
        <v>3104</v>
      </c>
      <c r="GJS23" s="370"/>
      <c r="GJT23" s="384" t="s">
        <v>2417</v>
      </c>
      <c r="GJU23" s="384" t="s">
        <v>3103</v>
      </c>
      <c r="GJV23" s="384" t="s">
        <v>3104</v>
      </c>
      <c r="GJW23" s="370"/>
      <c r="GJX23" s="384" t="s">
        <v>2417</v>
      </c>
      <c r="GJY23" s="384" t="s">
        <v>3103</v>
      </c>
      <c r="GJZ23" s="384" t="s">
        <v>3104</v>
      </c>
      <c r="GKA23" s="370"/>
      <c r="GKB23" s="384" t="s">
        <v>2417</v>
      </c>
      <c r="GKC23" s="384" t="s">
        <v>3103</v>
      </c>
      <c r="GKD23" s="384" t="s">
        <v>3104</v>
      </c>
      <c r="GKE23" s="370"/>
      <c r="GKF23" s="384" t="s">
        <v>2417</v>
      </c>
      <c r="GKG23" s="384" t="s">
        <v>3103</v>
      </c>
      <c r="GKH23" s="384" t="s">
        <v>3104</v>
      </c>
      <c r="GKI23" s="370"/>
      <c r="GKJ23" s="384" t="s">
        <v>2417</v>
      </c>
      <c r="GKK23" s="384" t="s">
        <v>3103</v>
      </c>
      <c r="GKL23" s="384" t="s">
        <v>3104</v>
      </c>
      <c r="GKM23" s="370"/>
      <c r="GKN23" s="384" t="s">
        <v>2417</v>
      </c>
      <c r="GKO23" s="384" t="s">
        <v>3103</v>
      </c>
      <c r="GKP23" s="384" t="s">
        <v>3104</v>
      </c>
      <c r="GKQ23" s="370"/>
      <c r="GKR23" s="384" t="s">
        <v>2417</v>
      </c>
      <c r="GKS23" s="384" t="s">
        <v>3103</v>
      </c>
      <c r="GKT23" s="384" t="s">
        <v>3104</v>
      </c>
      <c r="GKU23" s="370"/>
      <c r="GKV23" s="384" t="s">
        <v>2417</v>
      </c>
      <c r="GKW23" s="384" t="s">
        <v>3103</v>
      </c>
      <c r="GKX23" s="384" t="s">
        <v>3104</v>
      </c>
      <c r="GKY23" s="370"/>
      <c r="GKZ23" s="384" t="s">
        <v>2417</v>
      </c>
      <c r="GLA23" s="384" t="s">
        <v>3103</v>
      </c>
      <c r="GLB23" s="384" t="s">
        <v>3104</v>
      </c>
      <c r="GLC23" s="370"/>
      <c r="GLD23" s="384" t="s">
        <v>2417</v>
      </c>
      <c r="GLE23" s="384" t="s">
        <v>3103</v>
      </c>
      <c r="GLF23" s="384" t="s">
        <v>3104</v>
      </c>
      <c r="GLG23" s="370"/>
      <c r="GLH23" s="384" t="s">
        <v>2417</v>
      </c>
      <c r="GLI23" s="384" t="s">
        <v>3103</v>
      </c>
      <c r="GLJ23" s="384" t="s">
        <v>3104</v>
      </c>
      <c r="GLK23" s="370"/>
      <c r="GLL23" s="384" t="s">
        <v>2417</v>
      </c>
      <c r="GLM23" s="384" t="s">
        <v>3103</v>
      </c>
      <c r="GLN23" s="384" t="s">
        <v>3104</v>
      </c>
      <c r="GLO23" s="370"/>
      <c r="GLP23" s="384" t="s">
        <v>2417</v>
      </c>
      <c r="GLQ23" s="384" t="s">
        <v>3103</v>
      </c>
      <c r="GLR23" s="384" t="s">
        <v>3104</v>
      </c>
      <c r="GLS23" s="370"/>
      <c r="GLT23" s="384" t="s">
        <v>2417</v>
      </c>
      <c r="GLU23" s="384" t="s">
        <v>3103</v>
      </c>
      <c r="GLV23" s="384" t="s">
        <v>3104</v>
      </c>
      <c r="GLW23" s="370"/>
      <c r="GLX23" s="384" t="s">
        <v>2417</v>
      </c>
      <c r="GLY23" s="384" t="s">
        <v>3103</v>
      </c>
      <c r="GLZ23" s="384" t="s">
        <v>3104</v>
      </c>
      <c r="GMA23" s="370"/>
      <c r="GMB23" s="384" t="s">
        <v>2417</v>
      </c>
      <c r="GMC23" s="384" t="s">
        <v>3103</v>
      </c>
      <c r="GMD23" s="384" t="s">
        <v>3104</v>
      </c>
      <c r="GME23" s="370"/>
      <c r="GMF23" s="384" t="s">
        <v>2417</v>
      </c>
      <c r="GMG23" s="384" t="s">
        <v>3103</v>
      </c>
      <c r="GMH23" s="384" t="s">
        <v>3104</v>
      </c>
      <c r="GMI23" s="370"/>
      <c r="GMJ23" s="384" t="s">
        <v>2417</v>
      </c>
      <c r="GMK23" s="384" t="s">
        <v>3103</v>
      </c>
      <c r="GML23" s="384" t="s">
        <v>3104</v>
      </c>
      <c r="GMM23" s="370"/>
      <c r="GMN23" s="384" t="s">
        <v>2417</v>
      </c>
      <c r="GMO23" s="384" t="s">
        <v>3103</v>
      </c>
      <c r="GMP23" s="384" t="s">
        <v>3104</v>
      </c>
      <c r="GMQ23" s="370"/>
      <c r="GMR23" s="384" t="s">
        <v>2417</v>
      </c>
      <c r="GMS23" s="384" t="s">
        <v>3103</v>
      </c>
      <c r="GMT23" s="384" t="s">
        <v>3104</v>
      </c>
      <c r="GMU23" s="370"/>
      <c r="GMV23" s="384" t="s">
        <v>2417</v>
      </c>
      <c r="GMW23" s="384" t="s">
        <v>3103</v>
      </c>
      <c r="GMX23" s="384" t="s">
        <v>3104</v>
      </c>
      <c r="GMY23" s="370"/>
      <c r="GMZ23" s="384" t="s">
        <v>2417</v>
      </c>
      <c r="GNA23" s="384" t="s">
        <v>3103</v>
      </c>
      <c r="GNB23" s="384" t="s">
        <v>3104</v>
      </c>
      <c r="GNC23" s="370"/>
      <c r="GND23" s="384" t="s">
        <v>2417</v>
      </c>
      <c r="GNE23" s="384" t="s">
        <v>3103</v>
      </c>
      <c r="GNF23" s="384" t="s">
        <v>3104</v>
      </c>
      <c r="GNG23" s="370"/>
      <c r="GNH23" s="384" t="s">
        <v>2417</v>
      </c>
      <c r="GNI23" s="384" t="s">
        <v>3103</v>
      </c>
      <c r="GNJ23" s="384" t="s">
        <v>3104</v>
      </c>
      <c r="GNK23" s="370"/>
      <c r="GNL23" s="384" t="s">
        <v>2417</v>
      </c>
      <c r="GNM23" s="384" t="s">
        <v>3103</v>
      </c>
      <c r="GNN23" s="384" t="s">
        <v>3104</v>
      </c>
      <c r="GNO23" s="370"/>
      <c r="GNP23" s="384" t="s">
        <v>2417</v>
      </c>
      <c r="GNQ23" s="384" t="s">
        <v>3103</v>
      </c>
      <c r="GNR23" s="384" t="s">
        <v>3104</v>
      </c>
      <c r="GNS23" s="370"/>
      <c r="GNT23" s="384" t="s">
        <v>2417</v>
      </c>
      <c r="GNU23" s="384" t="s">
        <v>3103</v>
      </c>
      <c r="GNV23" s="384" t="s">
        <v>3104</v>
      </c>
      <c r="GNW23" s="370"/>
      <c r="GNX23" s="384" t="s">
        <v>2417</v>
      </c>
      <c r="GNY23" s="384" t="s">
        <v>3103</v>
      </c>
      <c r="GNZ23" s="384" t="s">
        <v>3104</v>
      </c>
      <c r="GOA23" s="370"/>
      <c r="GOB23" s="384" t="s">
        <v>2417</v>
      </c>
      <c r="GOC23" s="384" t="s">
        <v>3103</v>
      </c>
      <c r="GOD23" s="384" t="s">
        <v>3104</v>
      </c>
      <c r="GOE23" s="370"/>
      <c r="GOF23" s="384" t="s">
        <v>2417</v>
      </c>
      <c r="GOG23" s="384" t="s">
        <v>3103</v>
      </c>
      <c r="GOH23" s="384" t="s">
        <v>3104</v>
      </c>
      <c r="GOI23" s="370"/>
      <c r="GOJ23" s="384" t="s">
        <v>2417</v>
      </c>
      <c r="GOK23" s="384" t="s">
        <v>3103</v>
      </c>
      <c r="GOL23" s="384" t="s">
        <v>3104</v>
      </c>
      <c r="GOM23" s="370"/>
      <c r="GON23" s="384" t="s">
        <v>2417</v>
      </c>
      <c r="GOO23" s="384" t="s">
        <v>3103</v>
      </c>
      <c r="GOP23" s="384" t="s">
        <v>3104</v>
      </c>
      <c r="GOQ23" s="370"/>
      <c r="GOR23" s="384" t="s">
        <v>2417</v>
      </c>
      <c r="GOS23" s="384" t="s">
        <v>3103</v>
      </c>
      <c r="GOT23" s="384" t="s">
        <v>3104</v>
      </c>
      <c r="GOU23" s="370"/>
      <c r="GOV23" s="384" t="s">
        <v>2417</v>
      </c>
      <c r="GOW23" s="384" t="s">
        <v>3103</v>
      </c>
      <c r="GOX23" s="384" t="s">
        <v>3104</v>
      </c>
      <c r="GOY23" s="370"/>
      <c r="GOZ23" s="384" t="s">
        <v>2417</v>
      </c>
      <c r="GPA23" s="384" t="s">
        <v>3103</v>
      </c>
      <c r="GPB23" s="384" t="s">
        <v>3104</v>
      </c>
      <c r="GPC23" s="370"/>
      <c r="GPD23" s="384" t="s">
        <v>2417</v>
      </c>
      <c r="GPE23" s="384" t="s">
        <v>3103</v>
      </c>
      <c r="GPF23" s="384" t="s">
        <v>3104</v>
      </c>
      <c r="GPG23" s="370"/>
      <c r="GPH23" s="384" t="s">
        <v>2417</v>
      </c>
      <c r="GPI23" s="384" t="s">
        <v>3103</v>
      </c>
      <c r="GPJ23" s="384" t="s">
        <v>3104</v>
      </c>
      <c r="GPK23" s="370"/>
      <c r="GPL23" s="384" t="s">
        <v>2417</v>
      </c>
      <c r="GPM23" s="384" t="s">
        <v>3103</v>
      </c>
      <c r="GPN23" s="384" t="s">
        <v>3104</v>
      </c>
      <c r="GPO23" s="370"/>
      <c r="GPP23" s="384" t="s">
        <v>2417</v>
      </c>
      <c r="GPQ23" s="384" t="s">
        <v>3103</v>
      </c>
      <c r="GPR23" s="384" t="s">
        <v>3104</v>
      </c>
      <c r="GPS23" s="370"/>
      <c r="GPT23" s="384" t="s">
        <v>2417</v>
      </c>
      <c r="GPU23" s="384" t="s">
        <v>3103</v>
      </c>
      <c r="GPV23" s="384" t="s">
        <v>3104</v>
      </c>
      <c r="GPW23" s="370"/>
      <c r="GPX23" s="384" t="s">
        <v>2417</v>
      </c>
      <c r="GPY23" s="384" t="s">
        <v>3103</v>
      </c>
      <c r="GPZ23" s="384" t="s">
        <v>3104</v>
      </c>
      <c r="GQA23" s="370"/>
      <c r="GQB23" s="384" t="s">
        <v>2417</v>
      </c>
      <c r="GQC23" s="384" t="s">
        <v>3103</v>
      </c>
      <c r="GQD23" s="384" t="s">
        <v>3104</v>
      </c>
      <c r="GQE23" s="370"/>
      <c r="GQF23" s="384" t="s">
        <v>2417</v>
      </c>
      <c r="GQG23" s="384" t="s">
        <v>3103</v>
      </c>
      <c r="GQH23" s="384" t="s">
        <v>3104</v>
      </c>
      <c r="GQI23" s="370"/>
      <c r="GQJ23" s="384" t="s">
        <v>2417</v>
      </c>
      <c r="GQK23" s="384" t="s">
        <v>3103</v>
      </c>
      <c r="GQL23" s="384" t="s">
        <v>3104</v>
      </c>
      <c r="GQM23" s="370"/>
      <c r="GQN23" s="384" t="s">
        <v>2417</v>
      </c>
      <c r="GQO23" s="384" t="s">
        <v>3103</v>
      </c>
      <c r="GQP23" s="384" t="s">
        <v>3104</v>
      </c>
      <c r="GQQ23" s="370"/>
      <c r="GQR23" s="384" t="s">
        <v>2417</v>
      </c>
      <c r="GQS23" s="384" t="s">
        <v>3103</v>
      </c>
      <c r="GQT23" s="384" t="s">
        <v>3104</v>
      </c>
      <c r="GQU23" s="370"/>
      <c r="GQV23" s="384" t="s">
        <v>2417</v>
      </c>
      <c r="GQW23" s="384" t="s">
        <v>3103</v>
      </c>
      <c r="GQX23" s="384" t="s">
        <v>3104</v>
      </c>
      <c r="GQY23" s="370"/>
      <c r="GQZ23" s="384" t="s">
        <v>2417</v>
      </c>
      <c r="GRA23" s="384" t="s">
        <v>3103</v>
      </c>
      <c r="GRB23" s="384" t="s">
        <v>3104</v>
      </c>
      <c r="GRC23" s="370"/>
      <c r="GRD23" s="384" t="s">
        <v>2417</v>
      </c>
      <c r="GRE23" s="384" t="s">
        <v>3103</v>
      </c>
      <c r="GRF23" s="384" t="s">
        <v>3104</v>
      </c>
      <c r="GRG23" s="370"/>
      <c r="GRH23" s="384" t="s">
        <v>2417</v>
      </c>
      <c r="GRI23" s="384" t="s">
        <v>3103</v>
      </c>
      <c r="GRJ23" s="384" t="s">
        <v>3104</v>
      </c>
      <c r="GRK23" s="370"/>
      <c r="GRL23" s="384" t="s">
        <v>2417</v>
      </c>
      <c r="GRM23" s="384" t="s">
        <v>3103</v>
      </c>
      <c r="GRN23" s="384" t="s">
        <v>3104</v>
      </c>
      <c r="GRO23" s="370"/>
      <c r="GRP23" s="384" t="s">
        <v>2417</v>
      </c>
      <c r="GRQ23" s="384" t="s">
        <v>3103</v>
      </c>
      <c r="GRR23" s="384" t="s">
        <v>3104</v>
      </c>
      <c r="GRS23" s="370"/>
      <c r="GRT23" s="384" t="s">
        <v>2417</v>
      </c>
      <c r="GRU23" s="384" t="s">
        <v>3103</v>
      </c>
      <c r="GRV23" s="384" t="s">
        <v>3104</v>
      </c>
      <c r="GRW23" s="370"/>
      <c r="GRX23" s="384" t="s">
        <v>2417</v>
      </c>
      <c r="GRY23" s="384" t="s">
        <v>3103</v>
      </c>
      <c r="GRZ23" s="384" t="s">
        <v>3104</v>
      </c>
      <c r="GSA23" s="370"/>
      <c r="GSB23" s="384" t="s">
        <v>2417</v>
      </c>
      <c r="GSC23" s="384" t="s">
        <v>3103</v>
      </c>
      <c r="GSD23" s="384" t="s">
        <v>3104</v>
      </c>
      <c r="GSE23" s="370"/>
      <c r="GSF23" s="384" t="s">
        <v>2417</v>
      </c>
      <c r="GSG23" s="384" t="s">
        <v>3103</v>
      </c>
      <c r="GSH23" s="384" t="s">
        <v>3104</v>
      </c>
      <c r="GSI23" s="370"/>
      <c r="GSJ23" s="384" t="s">
        <v>2417</v>
      </c>
      <c r="GSK23" s="384" t="s">
        <v>3103</v>
      </c>
      <c r="GSL23" s="384" t="s">
        <v>3104</v>
      </c>
      <c r="GSM23" s="370"/>
      <c r="GSN23" s="384" t="s">
        <v>2417</v>
      </c>
      <c r="GSO23" s="384" t="s">
        <v>3103</v>
      </c>
      <c r="GSP23" s="384" t="s">
        <v>3104</v>
      </c>
      <c r="GSQ23" s="370"/>
      <c r="GSR23" s="384" t="s">
        <v>2417</v>
      </c>
      <c r="GSS23" s="384" t="s">
        <v>3103</v>
      </c>
      <c r="GST23" s="384" t="s">
        <v>3104</v>
      </c>
      <c r="GSU23" s="370"/>
      <c r="GSV23" s="384" t="s">
        <v>2417</v>
      </c>
      <c r="GSW23" s="384" t="s">
        <v>3103</v>
      </c>
      <c r="GSX23" s="384" t="s">
        <v>3104</v>
      </c>
      <c r="GSY23" s="370"/>
      <c r="GSZ23" s="384" t="s">
        <v>2417</v>
      </c>
      <c r="GTA23" s="384" t="s">
        <v>3103</v>
      </c>
      <c r="GTB23" s="384" t="s">
        <v>3104</v>
      </c>
      <c r="GTC23" s="370"/>
      <c r="GTD23" s="384" t="s">
        <v>2417</v>
      </c>
      <c r="GTE23" s="384" t="s">
        <v>3103</v>
      </c>
      <c r="GTF23" s="384" t="s">
        <v>3104</v>
      </c>
      <c r="GTG23" s="370"/>
      <c r="GTH23" s="384" t="s">
        <v>2417</v>
      </c>
      <c r="GTI23" s="384" t="s">
        <v>3103</v>
      </c>
      <c r="GTJ23" s="384" t="s">
        <v>3104</v>
      </c>
      <c r="GTK23" s="370"/>
      <c r="GTL23" s="384" t="s">
        <v>2417</v>
      </c>
      <c r="GTM23" s="384" t="s">
        <v>3103</v>
      </c>
      <c r="GTN23" s="384" t="s">
        <v>3104</v>
      </c>
      <c r="GTO23" s="370"/>
      <c r="GTP23" s="384" t="s">
        <v>2417</v>
      </c>
      <c r="GTQ23" s="384" t="s">
        <v>3103</v>
      </c>
      <c r="GTR23" s="384" t="s">
        <v>3104</v>
      </c>
      <c r="GTS23" s="370"/>
      <c r="GTT23" s="384" t="s">
        <v>2417</v>
      </c>
      <c r="GTU23" s="384" t="s">
        <v>3103</v>
      </c>
      <c r="GTV23" s="384" t="s">
        <v>3104</v>
      </c>
      <c r="GTW23" s="370"/>
      <c r="GTX23" s="384" t="s">
        <v>2417</v>
      </c>
      <c r="GTY23" s="384" t="s">
        <v>3103</v>
      </c>
      <c r="GTZ23" s="384" t="s">
        <v>3104</v>
      </c>
      <c r="GUA23" s="370"/>
      <c r="GUB23" s="384" t="s">
        <v>2417</v>
      </c>
      <c r="GUC23" s="384" t="s">
        <v>3103</v>
      </c>
      <c r="GUD23" s="384" t="s">
        <v>3104</v>
      </c>
      <c r="GUE23" s="370"/>
      <c r="GUF23" s="384" t="s">
        <v>2417</v>
      </c>
      <c r="GUG23" s="384" t="s">
        <v>3103</v>
      </c>
      <c r="GUH23" s="384" t="s">
        <v>3104</v>
      </c>
      <c r="GUI23" s="370"/>
      <c r="GUJ23" s="384" t="s">
        <v>2417</v>
      </c>
      <c r="GUK23" s="384" t="s">
        <v>3103</v>
      </c>
      <c r="GUL23" s="384" t="s">
        <v>3104</v>
      </c>
      <c r="GUM23" s="370"/>
      <c r="GUN23" s="384" t="s">
        <v>2417</v>
      </c>
      <c r="GUO23" s="384" t="s">
        <v>3103</v>
      </c>
      <c r="GUP23" s="384" t="s">
        <v>3104</v>
      </c>
      <c r="GUQ23" s="370"/>
      <c r="GUR23" s="384" t="s">
        <v>2417</v>
      </c>
      <c r="GUS23" s="384" t="s">
        <v>3103</v>
      </c>
      <c r="GUT23" s="384" t="s">
        <v>3104</v>
      </c>
      <c r="GUU23" s="370"/>
      <c r="GUV23" s="384" t="s">
        <v>2417</v>
      </c>
      <c r="GUW23" s="384" t="s">
        <v>3103</v>
      </c>
      <c r="GUX23" s="384" t="s">
        <v>3104</v>
      </c>
      <c r="GUY23" s="370"/>
      <c r="GUZ23" s="384" t="s">
        <v>2417</v>
      </c>
      <c r="GVA23" s="384" t="s">
        <v>3103</v>
      </c>
      <c r="GVB23" s="384" t="s">
        <v>3104</v>
      </c>
      <c r="GVC23" s="370"/>
      <c r="GVD23" s="384" t="s">
        <v>2417</v>
      </c>
      <c r="GVE23" s="384" t="s">
        <v>3103</v>
      </c>
      <c r="GVF23" s="384" t="s">
        <v>3104</v>
      </c>
      <c r="GVG23" s="370"/>
      <c r="GVH23" s="384" t="s">
        <v>2417</v>
      </c>
      <c r="GVI23" s="384" t="s">
        <v>3103</v>
      </c>
      <c r="GVJ23" s="384" t="s">
        <v>3104</v>
      </c>
      <c r="GVK23" s="370"/>
      <c r="GVL23" s="384" t="s">
        <v>2417</v>
      </c>
      <c r="GVM23" s="384" t="s">
        <v>3103</v>
      </c>
      <c r="GVN23" s="384" t="s">
        <v>3104</v>
      </c>
      <c r="GVO23" s="370"/>
      <c r="GVP23" s="384" t="s">
        <v>2417</v>
      </c>
      <c r="GVQ23" s="384" t="s">
        <v>3103</v>
      </c>
      <c r="GVR23" s="384" t="s">
        <v>3104</v>
      </c>
      <c r="GVS23" s="370"/>
      <c r="GVT23" s="384" t="s">
        <v>2417</v>
      </c>
      <c r="GVU23" s="384" t="s">
        <v>3103</v>
      </c>
      <c r="GVV23" s="384" t="s">
        <v>3104</v>
      </c>
      <c r="GVW23" s="370"/>
      <c r="GVX23" s="384" t="s">
        <v>2417</v>
      </c>
      <c r="GVY23" s="384" t="s">
        <v>3103</v>
      </c>
      <c r="GVZ23" s="384" t="s">
        <v>3104</v>
      </c>
      <c r="GWA23" s="370"/>
      <c r="GWB23" s="384" t="s">
        <v>2417</v>
      </c>
      <c r="GWC23" s="384" t="s">
        <v>3103</v>
      </c>
      <c r="GWD23" s="384" t="s">
        <v>3104</v>
      </c>
      <c r="GWE23" s="370"/>
      <c r="GWF23" s="384" t="s">
        <v>2417</v>
      </c>
      <c r="GWG23" s="384" t="s">
        <v>3103</v>
      </c>
      <c r="GWH23" s="384" t="s">
        <v>3104</v>
      </c>
      <c r="GWI23" s="370"/>
      <c r="GWJ23" s="384" t="s">
        <v>2417</v>
      </c>
      <c r="GWK23" s="384" t="s">
        <v>3103</v>
      </c>
      <c r="GWL23" s="384" t="s">
        <v>3104</v>
      </c>
      <c r="GWM23" s="370"/>
      <c r="GWN23" s="384" t="s">
        <v>2417</v>
      </c>
      <c r="GWO23" s="384" t="s">
        <v>3103</v>
      </c>
      <c r="GWP23" s="384" t="s">
        <v>3104</v>
      </c>
      <c r="GWQ23" s="370"/>
      <c r="GWR23" s="384" t="s">
        <v>2417</v>
      </c>
      <c r="GWS23" s="384" t="s">
        <v>3103</v>
      </c>
      <c r="GWT23" s="384" t="s">
        <v>3104</v>
      </c>
      <c r="GWU23" s="370"/>
      <c r="GWV23" s="384" t="s">
        <v>2417</v>
      </c>
      <c r="GWW23" s="384" t="s">
        <v>3103</v>
      </c>
      <c r="GWX23" s="384" t="s">
        <v>3104</v>
      </c>
      <c r="GWY23" s="370"/>
      <c r="GWZ23" s="384" t="s">
        <v>2417</v>
      </c>
      <c r="GXA23" s="384" t="s">
        <v>3103</v>
      </c>
      <c r="GXB23" s="384" t="s">
        <v>3104</v>
      </c>
      <c r="GXC23" s="370"/>
      <c r="GXD23" s="384" t="s">
        <v>2417</v>
      </c>
      <c r="GXE23" s="384" t="s">
        <v>3103</v>
      </c>
      <c r="GXF23" s="384" t="s">
        <v>3104</v>
      </c>
      <c r="GXG23" s="370"/>
      <c r="GXH23" s="384" t="s">
        <v>2417</v>
      </c>
      <c r="GXI23" s="384" t="s">
        <v>3103</v>
      </c>
      <c r="GXJ23" s="384" t="s">
        <v>3104</v>
      </c>
      <c r="GXK23" s="370"/>
      <c r="GXL23" s="384" t="s">
        <v>2417</v>
      </c>
      <c r="GXM23" s="384" t="s">
        <v>3103</v>
      </c>
      <c r="GXN23" s="384" t="s">
        <v>3104</v>
      </c>
      <c r="GXO23" s="370"/>
      <c r="GXP23" s="384" t="s">
        <v>2417</v>
      </c>
      <c r="GXQ23" s="384" t="s">
        <v>3103</v>
      </c>
      <c r="GXR23" s="384" t="s">
        <v>3104</v>
      </c>
      <c r="GXS23" s="370"/>
      <c r="GXT23" s="384" t="s">
        <v>2417</v>
      </c>
      <c r="GXU23" s="384" t="s">
        <v>3103</v>
      </c>
      <c r="GXV23" s="384" t="s">
        <v>3104</v>
      </c>
      <c r="GXW23" s="370"/>
      <c r="GXX23" s="384" t="s">
        <v>2417</v>
      </c>
      <c r="GXY23" s="384" t="s">
        <v>3103</v>
      </c>
      <c r="GXZ23" s="384" t="s">
        <v>3104</v>
      </c>
      <c r="GYA23" s="370"/>
      <c r="GYB23" s="384" t="s">
        <v>2417</v>
      </c>
      <c r="GYC23" s="384" t="s">
        <v>3103</v>
      </c>
      <c r="GYD23" s="384" t="s">
        <v>3104</v>
      </c>
      <c r="GYE23" s="370"/>
      <c r="GYF23" s="384" t="s">
        <v>2417</v>
      </c>
      <c r="GYG23" s="384" t="s">
        <v>3103</v>
      </c>
      <c r="GYH23" s="384" t="s">
        <v>3104</v>
      </c>
      <c r="GYI23" s="370"/>
      <c r="GYJ23" s="384" t="s">
        <v>2417</v>
      </c>
      <c r="GYK23" s="384" t="s">
        <v>3103</v>
      </c>
      <c r="GYL23" s="384" t="s">
        <v>3104</v>
      </c>
      <c r="GYM23" s="370"/>
      <c r="GYN23" s="384" t="s">
        <v>2417</v>
      </c>
      <c r="GYO23" s="384" t="s">
        <v>3103</v>
      </c>
      <c r="GYP23" s="384" t="s">
        <v>3104</v>
      </c>
      <c r="GYQ23" s="370"/>
      <c r="GYR23" s="384" t="s">
        <v>2417</v>
      </c>
      <c r="GYS23" s="384" t="s">
        <v>3103</v>
      </c>
      <c r="GYT23" s="384" t="s">
        <v>3104</v>
      </c>
      <c r="GYU23" s="370"/>
      <c r="GYV23" s="384" t="s">
        <v>2417</v>
      </c>
      <c r="GYW23" s="384" t="s">
        <v>3103</v>
      </c>
      <c r="GYX23" s="384" t="s">
        <v>3104</v>
      </c>
      <c r="GYY23" s="370"/>
      <c r="GYZ23" s="384" t="s">
        <v>2417</v>
      </c>
      <c r="GZA23" s="384" t="s">
        <v>3103</v>
      </c>
      <c r="GZB23" s="384" t="s">
        <v>3104</v>
      </c>
      <c r="GZC23" s="370"/>
      <c r="GZD23" s="384" t="s">
        <v>2417</v>
      </c>
      <c r="GZE23" s="384" t="s">
        <v>3103</v>
      </c>
      <c r="GZF23" s="384" t="s">
        <v>3104</v>
      </c>
      <c r="GZG23" s="370"/>
      <c r="GZH23" s="384" t="s">
        <v>2417</v>
      </c>
      <c r="GZI23" s="384" t="s">
        <v>3103</v>
      </c>
      <c r="GZJ23" s="384" t="s">
        <v>3104</v>
      </c>
      <c r="GZK23" s="370"/>
      <c r="GZL23" s="384" t="s">
        <v>2417</v>
      </c>
      <c r="GZM23" s="384" t="s">
        <v>3103</v>
      </c>
      <c r="GZN23" s="384" t="s">
        <v>3104</v>
      </c>
      <c r="GZO23" s="370"/>
      <c r="GZP23" s="384" t="s">
        <v>2417</v>
      </c>
      <c r="GZQ23" s="384" t="s">
        <v>3103</v>
      </c>
      <c r="GZR23" s="384" t="s">
        <v>3104</v>
      </c>
      <c r="GZS23" s="370"/>
      <c r="GZT23" s="384" t="s">
        <v>2417</v>
      </c>
      <c r="GZU23" s="384" t="s">
        <v>3103</v>
      </c>
      <c r="GZV23" s="384" t="s">
        <v>3104</v>
      </c>
      <c r="GZW23" s="370"/>
      <c r="GZX23" s="384" t="s">
        <v>2417</v>
      </c>
      <c r="GZY23" s="384" t="s">
        <v>3103</v>
      </c>
      <c r="GZZ23" s="384" t="s">
        <v>3104</v>
      </c>
      <c r="HAA23" s="370"/>
      <c r="HAB23" s="384" t="s">
        <v>2417</v>
      </c>
      <c r="HAC23" s="384" t="s">
        <v>3103</v>
      </c>
      <c r="HAD23" s="384" t="s">
        <v>3104</v>
      </c>
      <c r="HAE23" s="370"/>
      <c r="HAF23" s="384" t="s">
        <v>2417</v>
      </c>
      <c r="HAG23" s="384" t="s">
        <v>3103</v>
      </c>
      <c r="HAH23" s="384" t="s">
        <v>3104</v>
      </c>
      <c r="HAI23" s="370"/>
      <c r="HAJ23" s="384" t="s">
        <v>2417</v>
      </c>
      <c r="HAK23" s="384" t="s">
        <v>3103</v>
      </c>
      <c r="HAL23" s="384" t="s">
        <v>3104</v>
      </c>
      <c r="HAM23" s="370"/>
      <c r="HAN23" s="384" t="s">
        <v>2417</v>
      </c>
      <c r="HAO23" s="384" t="s">
        <v>3103</v>
      </c>
      <c r="HAP23" s="384" t="s">
        <v>3104</v>
      </c>
      <c r="HAQ23" s="370"/>
      <c r="HAR23" s="384" t="s">
        <v>2417</v>
      </c>
      <c r="HAS23" s="384" t="s">
        <v>3103</v>
      </c>
      <c r="HAT23" s="384" t="s">
        <v>3104</v>
      </c>
      <c r="HAU23" s="370"/>
      <c r="HAV23" s="384" t="s">
        <v>2417</v>
      </c>
      <c r="HAW23" s="384" t="s">
        <v>3103</v>
      </c>
      <c r="HAX23" s="384" t="s">
        <v>3104</v>
      </c>
      <c r="HAY23" s="370"/>
      <c r="HAZ23" s="384" t="s">
        <v>2417</v>
      </c>
      <c r="HBA23" s="384" t="s">
        <v>3103</v>
      </c>
      <c r="HBB23" s="384" t="s">
        <v>3104</v>
      </c>
      <c r="HBC23" s="370"/>
      <c r="HBD23" s="384" t="s">
        <v>2417</v>
      </c>
      <c r="HBE23" s="384" t="s">
        <v>3103</v>
      </c>
      <c r="HBF23" s="384" t="s">
        <v>3104</v>
      </c>
      <c r="HBG23" s="370"/>
      <c r="HBH23" s="384" t="s">
        <v>2417</v>
      </c>
      <c r="HBI23" s="384" t="s">
        <v>3103</v>
      </c>
      <c r="HBJ23" s="384" t="s">
        <v>3104</v>
      </c>
      <c r="HBK23" s="370"/>
      <c r="HBL23" s="384" t="s">
        <v>2417</v>
      </c>
      <c r="HBM23" s="384" t="s">
        <v>3103</v>
      </c>
      <c r="HBN23" s="384" t="s">
        <v>3104</v>
      </c>
      <c r="HBO23" s="370"/>
      <c r="HBP23" s="384" t="s">
        <v>2417</v>
      </c>
      <c r="HBQ23" s="384" t="s">
        <v>3103</v>
      </c>
      <c r="HBR23" s="384" t="s">
        <v>3104</v>
      </c>
      <c r="HBS23" s="370"/>
      <c r="HBT23" s="384" t="s">
        <v>2417</v>
      </c>
      <c r="HBU23" s="384" t="s">
        <v>3103</v>
      </c>
      <c r="HBV23" s="384" t="s">
        <v>3104</v>
      </c>
      <c r="HBW23" s="370"/>
      <c r="HBX23" s="384" t="s">
        <v>2417</v>
      </c>
      <c r="HBY23" s="384" t="s">
        <v>3103</v>
      </c>
      <c r="HBZ23" s="384" t="s">
        <v>3104</v>
      </c>
      <c r="HCA23" s="370"/>
      <c r="HCB23" s="384" t="s">
        <v>2417</v>
      </c>
      <c r="HCC23" s="384" t="s">
        <v>3103</v>
      </c>
      <c r="HCD23" s="384" t="s">
        <v>3104</v>
      </c>
      <c r="HCE23" s="370"/>
      <c r="HCF23" s="384" t="s">
        <v>2417</v>
      </c>
      <c r="HCG23" s="384" t="s">
        <v>3103</v>
      </c>
      <c r="HCH23" s="384" t="s">
        <v>3104</v>
      </c>
      <c r="HCI23" s="370"/>
      <c r="HCJ23" s="384" t="s">
        <v>2417</v>
      </c>
      <c r="HCK23" s="384" t="s">
        <v>3103</v>
      </c>
      <c r="HCL23" s="384" t="s">
        <v>3104</v>
      </c>
      <c r="HCM23" s="370"/>
      <c r="HCN23" s="384" t="s">
        <v>2417</v>
      </c>
      <c r="HCO23" s="384" t="s">
        <v>3103</v>
      </c>
      <c r="HCP23" s="384" t="s">
        <v>3104</v>
      </c>
      <c r="HCQ23" s="370"/>
      <c r="HCR23" s="384" t="s">
        <v>2417</v>
      </c>
      <c r="HCS23" s="384" t="s">
        <v>3103</v>
      </c>
      <c r="HCT23" s="384" t="s">
        <v>3104</v>
      </c>
      <c r="HCU23" s="370"/>
      <c r="HCV23" s="384" t="s">
        <v>2417</v>
      </c>
      <c r="HCW23" s="384" t="s">
        <v>3103</v>
      </c>
      <c r="HCX23" s="384" t="s">
        <v>3104</v>
      </c>
      <c r="HCY23" s="370"/>
      <c r="HCZ23" s="384" t="s">
        <v>2417</v>
      </c>
      <c r="HDA23" s="384" t="s">
        <v>3103</v>
      </c>
      <c r="HDB23" s="384" t="s">
        <v>3104</v>
      </c>
      <c r="HDC23" s="370"/>
      <c r="HDD23" s="384" t="s">
        <v>2417</v>
      </c>
      <c r="HDE23" s="384" t="s">
        <v>3103</v>
      </c>
      <c r="HDF23" s="384" t="s">
        <v>3104</v>
      </c>
      <c r="HDG23" s="370"/>
      <c r="HDH23" s="384" t="s">
        <v>2417</v>
      </c>
      <c r="HDI23" s="384" t="s">
        <v>3103</v>
      </c>
      <c r="HDJ23" s="384" t="s">
        <v>3104</v>
      </c>
      <c r="HDK23" s="370"/>
      <c r="HDL23" s="384" t="s">
        <v>2417</v>
      </c>
      <c r="HDM23" s="384" t="s">
        <v>3103</v>
      </c>
      <c r="HDN23" s="384" t="s">
        <v>3104</v>
      </c>
      <c r="HDO23" s="370"/>
      <c r="HDP23" s="384" t="s">
        <v>2417</v>
      </c>
      <c r="HDQ23" s="384" t="s">
        <v>3103</v>
      </c>
      <c r="HDR23" s="384" t="s">
        <v>3104</v>
      </c>
      <c r="HDS23" s="370"/>
      <c r="HDT23" s="384" t="s">
        <v>2417</v>
      </c>
      <c r="HDU23" s="384" t="s">
        <v>3103</v>
      </c>
      <c r="HDV23" s="384" t="s">
        <v>3104</v>
      </c>
      <c r="HDW23" s="370"/>
      <c r="HDX23" s="384" t="s">
        <v>2417</v>
      </c>
      <c r="HDY23" s="384" t="s">
        <v>3103</v>
      </c>
      <c r="HDZ23" s="384" t="s">
        <v>3104</v>
      </c>
      <c r="HEA23" s="370"/>
      <c r="HEB23" s="384" t="s">
        <v>2417</v>
      </c>
      <c r="HEC23" s="384" t="s">
        <v>3103</v>
      </c>
      <c r="HED23" s="384" t="s">
        <v>3104</v>
      </c>
      <c r="HEE23" s="370"/>
      <c r="HEF23" s="384" t="s">
        <v>2417</v>
      </c>
      <c r="HEG23" s="384" t="s">
        <v>3103</v>
      </c>
      <c r="HEH23" s="384" t="s">
        <v>3104</v>
      </c>
      <c r="HEI23" s="370"/>
      <c r="HEJ23" s="384" t="s">
        <v>2417</v>
      </c>
      <c r="HEK23" s="384" t="s">
        <v>3103</v>
      </c>
      <c r="HEL23" s="384" t="s">
        <v>3104</v>
      </c>
      <c r="HEM23" s="370"/>
      <c r="HEN23" s="384" t="s">
        <v>2417</v>
      </c>
      <c r="HEO23" s="384" t="s">
        <v>3103</v>
      </c>
      <c r="HEP23" s="384" t="s">
        <v>3104</v>
      </c>
      <c r="HEQ23" s="370"/>
      <c r="HER23" s="384" t="s">
        <v>2417</v>
      </c>
      <c r="HES23" s="384" t="s">
        <v>3103</v>
      </c>
      <c r="HET23" s="384" t="s">
        <v>3104</v>
      </c>
      <c r="HEU23" s="370"/>
      <c r="HEV23" s="384" t="s">
        <v>2417</v>
      </c>
      <c r="HEW23" s="384" t="s">
        <v>3103</v>
      </c>
      <c r="HEX23" s="384" t="s">
        <v>3104</v>
      </c>
      <c r="HEY23" s="370"/>
      <c r="HEZ23" s="384" t="s">
        <v>2417</v>
      </c>
      <c r="HFA23" s="384" t="s">
        <v>3103</v>
      </c>
      <c r="HFB23" s="384" t="s">
        <v>3104</v>
      </c>
      <c r="HFC23" s="370"/>
      <c r="HFD23" s="384" t="s">
        <v>2417</v>
      </c>
      <c r="HFE23" s="384" t="s">
        <v>3103</v>
      </c>
      <c r="HFF23" s="384" t="s">
        <v>3104</v>
      </c>
      <c r="HFG23" s="370"/>
      <c r="HFH23" s="384" t="s">
        <v>2417</v>
      </c>
      <c r="HFI23" s="384" t="s">
        <v>3103</v>
      </c>
      <c r="HFJ23" s="384" t="s">
        <v>3104</v>
      </c>
      <c r="HFK23" s="370"/>
      <c r="HFL23" s="384" t="s">
        <v>2417</v>
      </c>
      <c r="HFM23" s="384" t="s">
        <v>3103</v>
      </c>
      <c r="HFN23" s="384" t="s">
        <v>3104</v>
      </c>
      <c r="HFO23" s="370"/>
      <c r="HFP23" s="384" t="s">
        <v>2417</v>
      </c>
      <c r="HFQ23" s="384" t="s">
        <v>3103</v>
      </c>
      <c r="HFR23" s="384" t="s">
        <v>3104</v>
      </c>
      <c r="HFS23" s="370"/>
      <c r="HFT23" s="384" t="s">
        <v>2417</v>
      </c>
      <c r="HFU23" s="384" t="s">
        <v>3103</v>
      </c>
      <c r="HFV23" s="384" t="s">
        <v>3104</v>
      </c>
      <c r="HFW23" s="370"/>
      <c r="HFX23" s="384" t="s">
        <v>2417</v>
      </c>
      <c r="HFY23" s="384" t="s">
        <v>3103</v>
      </c>
      <c r="HFZ23" s="384" t="s">
        <v>3104</v>
      </c>
      <c r="HGA23" s="370"/>
      <c r="HGB23" s="384" t="s">
        <v>2417</v>
      </c>
      <c r="HGC23" s="384" t="s">
        <v>3103</v>
      </c>
      <c r="HGD23" s="384" t="s">
        <v>3104</v>
      </c>
      <c r="HGE23" s="370"/>
      <c r="HGF23" s="384" t="s">
        <v>2417</v>
      </c>
      <c r="HGG23" s="384" t="s">
        <v>3103</v>
      </c>
      <c r="HGH23" s="384" t="s">
        <v>3104</v>
      </c>
      <c r="HGI23" s="370"/>
      <c r="HGJ23" s="384" t="s">
        <v>2417</v>
      </c>
      <c r="HGK23" s="384" t="s">
        <v>3103</v>
      </c>
      <c r="HGL23" s="384" t="s">
        <v>3104</v>
      </c>
      <c r="HGM23" s="370"/>
      <c r="HGN23" s="384" t="s">
        <v>2417</v>
      </c>
      <c r="HGO23" s="384" t="s">
        <v>3103</v>
      </c>
      <c r="HGP23" s="384" t="s">
        <v>3104</v>
      </c>
      <c r="HGQ23" s="370"/>
      <c r="HGR23" s="384" t="s">
        <v>2417</v>
      </c>
      <c r="HGS23" s="384" t="s">
        <v>3103</v>
      </c>
      <c r="HGT23" s="384" t="s">
        <v>3104</v>
      </c>
      <c r="HGU23" s="370"/>
      <c r="HGV23" s="384" t="s">
        <v>2417</v>
      </c>
      <c r="HGW23" s="384" t="s">
        <v>3103</v>
      </c>
      <c r="HGX23" s="384" t="s">
        <v>3104</v>
      </c>
      <c r="HGY23" s="370"/>
      <c r="HGZ23" s="384" t="s">
        <v>2417</v>
      </c>
      <c r="HHA23" s="384" t="s">
        <v>3103</v>
      </c>
      <c r="HHB23" s="384" t="s">
        <v>3104</v>
      </c>
      <c r="HHC23" s="370"/>
      <c r="HHD23" s="384" t="s">
        <v>2417</v>
      </c>
      <c r="HHE23" s="384" t="s">
        <v>3103</v>
      </c>
      <c r="HHF23" s="384" t="s">
        <v>3104</v>
      </c>
      <c r="HHG23" s="370"/>
      <c r="HHH23" s="384" t="s">
        <v>2417</v>
      </c>
      <c r="HHI23" s="384" t="s">
        <v>3103</v>
      </c>
      <c r="HHJ23" s="384" t="s">
        <v>3104</v>
      </c>
      <c r="HHK23" s="370"/>
      <c r="HHL23" s="384" t="s">
        <v>2417</v>
      </c>
      <c r="HHM23" s="384" t="s">
        <v>3103</v>
      </c>
      <c r="HHN23" s="384" t="s">
        <v>3104</v>
      </c>
      <c r="HHO23" s="370"/>
      <c r="HHP23" s="384" t="s">
        <v>2417</v>
      </c>
      <c r="HHQ23" s="384" t="s">
        <v>3103</v>
      </c>
      <c r="HHR23" s="384" t="s">
        <v>3104</v>
      </c>
      <c r="HHS23" s="370"/>
      <c r="HHT23" s="384" t="s">
        <v>2417</v>
      </c>
      <c r="HHU23" s="384" t="s">
        <v>3103</v>
      </c>
      <c r="HHV23" s="384" t="s">
        <v>3104</v>
      </c>
      <c r="HHW23" s="370"/>
      <c r="HHX23" s="384" t="s">
        <v>2417</v>
      </c>
      <c r="HHY23" s="384" t="s">
        <v>3103</v>
      </c>
      <c r="HHZ23" s="384" t="s">
        <v>3104</v>
      </c>
      <c r="HIA23" s="370"/>
      <c r="HIB23" s="384" t="s">
        <v>2417</v>
      </c>
      <c r="HIC23" s="384" t="s">
        <v>3103</v>
      </c>
      <c r="HID23" s="384" t="s">
        <v>3104</v>
      </c>
      <c r="HIE23" s="370"/>
      <c r="HIF23" s="384" t="s">
        <v>2417</v>
      </c>
      <c r="HIG23" s="384" t="s">
        <v>3103</v>
      </c>
      <c r="HIH23" s="384" t="s">
        <v>3104</v>
      </c>
      <c r="HII23" s="370"/>
      <c r="HIJ23" s="384" t="s">
        <v>2417</v>
      </c>
      <c r="HIK23" s="384" t="s">
        <v>3103</v>
      </c>
      <c r="HIL23" s="384" t="s">
        <v>3104</v>
      </c>
      <c r="HIM23" s="370"/>
      <c r="HIN23" s="384" t="s">
        <v>2417</v>
      </c>
      <c r="HIO23" s="384" t="s">
        <v>3103</v>
      </c>
      <c r="HIP23" s="384" t="s">
        <v>3104</v>
      </c>
      <c r="HIQ23" s="370"/>
      <c r="HIR23" s="384" t="s">
        <v>2417</v>
      </c>
      <c r="HIS23" s="384" t="s">
        <v>3103</v>
      </c>
      <c r="HIT23" s="384" t="s">
        <v>3104</v>
      </c>
      <c r="HIU23" s="370"/>
      <c r="HIV23" s="384" t="s">
        <v>2417</v>
      </c>
      <c r="HIW23" s="384" t="s">
        <v>3103</v>
      </c>
      <c r="HIX23" s="384" t="s">
        <v>3104</v>
      </c>
      <c r="HIY23" s="370"/>
      <c r="HIZ23" s="384" t="s">
        <v>2417</v>
      </c>
      <c r="HJA23" s="384" t="s">
        <v>3103</v>
      </c>
      <c r="HJB23" s="384" t="s">
        <v>3104</v>
      </c>
      <c r="HJC23" s="370"/>
      <c r="HJD23" s="384" t="s">
        <v>2417</v>
      </c>
      <c r="HJE23" s="384" t="s">
        <v>3103</v>
      </c>
      <c r="HJF23" s="384" t="s">
        <v>3104</v>
      </c>
      <c r="HJG23" s="370"/>
      <c r="HJH23" s="384" t="s">
        <v>2417</v>
      </c>
      <c r="HJI23" s="384" t="s">
        <v>3103</v>
      </c>
      <c r="HJJ23" s="384" t="s">
        <v>3104</v>
      </c>
      <c r="HJK23" s="370"/>
      <c r="HJL23" s="384" t="s">
        <v>2417</v>
      </c>
      <c r="HJM23" s="384" t="s">
        <v>3103</v>
      </c>
      <c r="HJN23" s="384" t="s">
        <v>3104</v>
      </c>
      <c r="HJO23" s="370"/>
      <c r="HJP23" s="384" t="s">
        <v>2417</v>
      </c>
      <c r="HJQ23" s="384" t="s">
        <v>3103</v>
      </c>
      <c r="HJR23" s="384" t="s">
        <v>3104</v>
      </c>
      <c r="HJS23" s="370"/>
      <c r="HJT23" s="384" t="s">
        <v>2417</v>
      </c>
      <c r="HJU23" s="384" t="s">
        <v>3103</v>
      </c>
      <c r="HJV23" s="384" t="s">
        <v>3104</v>
      </c>
      <c r="HJW23" s="370"/>
      <c r="HJX23" s="384" t="s">
        <v>2417</v>
      </c>
      <c r="HJY23" s="384" t="s">
        <v>3103</v>
      </c>
      <c r="HJZ23" s="384" t="s">
        <v>3104</v>
      </c>
      <c r="HKA23" s="370"/>
      <c r="HKB23" s="384" t="s">
        <v>2417</v>
      </c>
      <c r="HKC23" s="384" t="s">
        <v>3103</v>
      </c>
      <c r="HKD23" s="384" t="s">
        <v>3104</v>
      </c>
      <c r="HKE23" s="370"/>
      <c r="HKF23" s="384" t="s">
        <v>2417</v>
      </c>
      <c r="HKG23" s="384" t="s">
        <v>3103</v>
      </c>
      <c r="HKH23" s="384" t="s">
        <v>3104</v>
      </c>
      <c r="HKI23" s="370"/>
      <c r="HKJ23" s="384" t="s">
        <v>2417</v>
      </c>
      <c r="HKK23" s="384" t="s">
        <v>3103</v>
      </c>
      <c r="HKL23" s="384" t="s">
        <v>3104</v>
      </c>
      <c r="HKM23" s="370"/>
      <c r="HKN23" s="384" t="s">
        <v>2417</v>
      </c>
      <c r="HKO23" s="384" t="s">
        <v>3103</v>
      </c>
      <c r="HKP23" s="384" t="s">
        <v>3104</v>
      </c>
      <c r="HKQ23" s="370"/>
      <c r="HKR23" s="384" t="s">
        <v>2417</v>
      </c>
      <c r="HKS23" s="384" t="s">
        <v>3103</v>
      </c>
      <c r="HKT23" s="384" t="s">
        <v>3104</v>
      </c>
      <c r="HKU23" s="370"/>
      <c r="HKV23" s="384" t="s">
        <v>2417</v>
      </c>
      <c r="HKW23" s="384" t="s">
        <v>3103</v>
      </c>
      <c r="HKX23" s="384" t="s">
        <v>3104</v>
      </c>
      <c r="HKY23" s="370"/>
      <c r="HKZ23" s="384" t="s">
        <v>2417</v>
      </c>
      <c r="HLA23" s="384" t="s">
        <v>3103</v>
      </c>
      <c r="HLB23" s="384" t="s">
        <v>3104</v>
      </c>
      <c r="HLC23" s="370"/>
      <c r="HLD23" s="384" t="s">
        <v>2417</v>
      </c>
      <c r="HLE23" s="384" t="s">
        <v>3103</v>
      </c>
      <c r="HLF23" s="384" t="s">
        <v>3104</v>
      </c>
      <c r="HLG23" s="370"/>
      <c r="HLH23" s="384" t="s">
        <v>2417</v>
      </c>
      <c r="HLI23" s="384" t="s">
        <v>3103</v>
      </c>
      <c r="HLJ23" s="384" t="s">
        <v>3104</v>
      </c>
      <c r="HLK23" s="370"/>
      <c r="HLL23" s="384" t="s">
        <v>2417</v>
      </c>
      <c r="HLM23" s="384" t="s">
        <v>3103</v>
      </c>
      <c r="HLN23" s="384" t="s">
        <v>3104</v>
      </c>
      <c r="HLO23" s="370"/>
      <c r="HLP23" s="384" t="s">
        <v>2417</v>
      </c>
      <c r="HLQ23" s="384" t="s">
        <v>3103</v>
      </c>
      <c r="HLR23" s="384" t="s">
        <v>3104</v>
      </c>
      <c r="HLS23" s="370"/>
      <c r="HLT23" s="384" t="s">
        <v>2417</v>
      </c>
      <c r="HLU23" s="384" t="s">
        <v>3103</v>
      </c>
      <c r="HLV23" s="384" t="s">
        <v>3104</v>
      </c>
      <c r="HLW23" s="370"/>
      <c r="HLX23" s="384" t="s">
        <v>2417</v>
      </c>
      <c r="HLY23" s="384" t="s">
        <v>3103</v>
      </c>
      <c r="HLZ23" s="384" t="s">
        <v>3104</v>
      </c>
      <c r="HMA23" s="370"/>
      <c r="HMB23" s="384" t="s">
        <v>2417</v>
      </c>
      <c r="HMC23" s="384" t="s">
        <v>3103</v>
      </c>
      <c r="HMD23" s="384" t="s">
        <v>3104</v>
      </c>
      <c r="HME23" s="370"/>
      <c r="HMF23" s="384" t="s">
        <v>2417</v>
      </c>
      <c r="HMG23" s="384" t="s">
        <v>3103</v>
      </c>
      <c r="HMH23" s="384" t="s">
        <v>3104</v>
      </c>
      <c r="HMI23" s="370"/>
      <c r="HMJ23" s="384" t="s">
        <v>2417</v>
      </c>
      <c r="HMK23" s="384" t="s">
        <v>3103</v>
      </c>
      <c r="HML23" s="384" t="s">
        <v>3104</v>
      </c>
      <c r="HMM23" s="370"/>
      <c r="HMN23" s="384" t="s">
        <v>2417</v>
      </c>
      <c r="HMO23" s="384" t="s">
        <v>3103</v>
      </c>
      <c r="HMP23" s="384" t="s">
        <v>3104</v>
      </c>
      <c r="HMQ23" s="370"/>
      <c r="HMR23" s="384" t="s">
        <v>2417</v>
      </c>
      <c r="HMS23" s="384" t="s">
        <v>3103</v>
      </c>
      <c r="HMT23" s="384" t="s">
        <v>3104</v>
      </c>
      <c r="HMU23" s="370"/>
      <c r="HMV23" s="384" t="s">
        <v>2417</v>
      </c>
      <c r="HMW23" s="384" t="s">
        <v>3103</v>
      </c>
      <c r="HMX23" s="384" t="s">
        <v>3104</v>
      </c>
      <c r="HMY23" s="370"/>
      <c r="HMZ23" s="384" t="s">
        <v>2417</v>
      </c>
      <c r="HNA23" s="384" t="s">
        <v>3103</v>
      </c>
      <c r="HNB23" s="384" t="s">
        <v>3104</v>
      </c>
      <c r="HNC23" s="370"/>
      <c r="HND23" s="384" t="s">
        <v>2417</v>
      </c>
      <c r="HNE23" s="384" t="s">
        <v>3103</v>
      </c>
      <c r="HNF23" s="384" t="s">
        <v>3104</v>
      </c>
      <c r="HNG23" s="370"/>
      <c r="HNH23" s="384" t="s">
        <v>2417</v>
      </c>
      <c r="HNI23" s="384" t="s">
        <v>3103</v>
      </c>
      <c r="HNJ23" s="384" t="s">
        <v>3104</v>
      </c>
      <c r="HNK23" s="370"/>
      <c r="HNL23" s="384" t="s">
        <v>2417</v>
      </c>
      <c r="HNM23" s="384" t="s">
        <v>3103</v>
      </c>
      <c r="HNN23" s="384" t="s">
        <v>3104</v>
      </c>
      <c r="HNO23" s="370"/>
      <c r="HNP23" s="384" t="s">
        <v>2417</v>
      </c>
      <c r="HNQ23" s="384" t="s">
        <v>3103</v>
      </c>
      <c r="HNR23" s="384" t="s">
        <v>3104</v>
      </c>
      <c r="HNS23" s="370"/>
      <c r="HNT23" s="384" t="s">
        <v>2417</v>
      </c>
      <c r="HNU23" s="384" t="s">
        <v>3103</v>
      </c>
      <c r="HNV23" s="384" t="s">
        <v>3104</v>
      </c>
      <c r="HNW23" s="370"/>
      <c r="HNX23" s="384" t="s">
        <v>2417</v>
      </c>
      <c r="HNY23" s="384" t="s">
        <v>3103</v>
      </c>
      <c r="HNZ23" s="384" t="s">
        <v>3104</v>
      </c>
      <c r="HOA23" s="370"/>
      <c r="HOB23" s="384" t="s">
        <v>2417</v>
      </c>
      <c r="HOC23" s="384" t="s">
        <v>3103</v>
      </c>
      <c r="HOD23" s="384" t="s">
        <v>3104</v>
      </c>
      <c r="HOE23" s="370"/>
      <c r="HOF23" s="384" t="s">
        <v>2417</v>
      </c>
      <c r="HOG23" s="384" t="s">
        <v>3103</v>
      </c>
      <c r="HOH23" s="384" t="s">
        <v>3104</v>
      </c>
      <c r="HOI23" s="370"/>
      <c r="HOJ23" s="384" t="s">
        <v>2417</v>
      </c>
      <c r="HOK23" s="384" t="s">
        <v>3103</v>
      </c>
      <c r="HOL23" s="384" t="s">
        <v>3104</v>
      </c>
      <c r="HOM23" s="370"/>
      <c r="HON23" s="384" t="s">
        <v>2417</v>
      </c>
      <c r="HOO23" s="384" t="s">
        <v>3103</v>
      </c>
      <c r="HOP23" s="384" t="s">
        <v>3104</v>
      </c>
      <c r="HOQ23" s="370"/>
      <c r="HOR23" s="384" t="s">
        <v>2417</v>
      </c>
      <c r="HOS23" s="384" t="s">
        <v>3103</v>
      </c>
      <c r="HOT23" s="384" t="s">
        <v>3104</v>
      </c>
      <c r="HOU23" s="370"/>
      <c r="HOV23" s="384" t="s">
        <v>2417</v>
      </c>
      <c r="HOW23" s="384" t="s">
        <v>3103</v>
      </c>
      <c r="HOX23" s="384" t="s">
        <v>3104</v>
      </c>
      <c r="HOY23" s="370"/>
      <c r="HOZ23" s="384" t="s">
        <v>2417</v>
      </c>
      <c r="HPA23" s="384" t="s">
        <v>3103</v>
      </c>
      <c r="HPB23" s="384" t="s">
        <v>3104</v>
      </c>
      <c r="HPC23" s="370"/>
      <c r="HPD23" s="384" t="s">
        <v>2417</v>
      </c>
      <c r="HPE23" s="384" t="s">
        <v>3103</v>
      </c>
      <c r="HPF23" s="384" t="s">
        <v>3104</v>
      </c>
      <c r="HPG23" s="370"/>
      <c r="HPH23" s="384" t="s">
        <v>2417</v>
      </c>
      <c r="HPI23" s="384" t="s">
        <v>3103</v>
      </c>
      <c r="HPJ23" s="384" t="s">
        <v>3104</v>
      </c>
      <c r="HPK23" s="370"/>
      <c r="HPL23" s="384" t="s">
        <v>2417</v>
      </c>
      <c r="HPM23" s="384" t="s">
        <v>3103</v>
      </c>
      <c r="HPN23" s="384" t="s">
        <v>3104</v>
      </c>
      <c r="HPO23" s="370"/>
      <c r="HPP23" s="384" t="s">
        <v>2417</v>
      </c>
      <c r="HPQ23" s="384" t="s">
        <v>3103</v>
      </c>
      <c r="HPR23" s="384" t="s">
        <v>3104</v>
      </c>
      <c r="HPS23" s="370"/>
      <c r="HPT23" s="384" t="s">
        <v>2417</v>
      </c>
      <c r="HPU23" s="384" t="s">
        <v>3103</v>
      </c>
      <c r="HPV23" s="384" t="s">
        <v>3104</v>
      </c>
      <c r="HPW23" s="370"/>
      <c r="HPX23" s="384" t="s">
        <v>2417</v>
      </c>
      <c r="HPY23" s="384" t="s">
        <v>3103</v>
      </c>
      <c r="HPZ23" s="384" t="s">
        <v>3104</v>
      </c>
      <c r="HQA23" s="370"/>
      <c r="HQB23" s="384" t="s">
        <v>2417</v>
      </c>
      <c r="HQC23" s="384" t="s">
        <v>3103</v>
      </c>
      <c r="HQD23" s="384" t="s">
        <v>3104</v>
      </c>
      <c r="HQE23" s="370"/>
      <c r="HQF23" s="384" t="s">
        <v>2417</v>
      </c>
      <c r="HQG23" s="384" t="s">
        <v>3103</v>
      </c>
      <c r="HQH23" s="384" t="s">
        <v>3104</v>
      </c>
      <c r="HQI23" s="370"/>
      <c r="HQJ23" s="384" t="s">
        <v>2417</v>
      </c>
      <c r="HQK23" s="384" t="s">
        <v>3103</v>
      </c>
      <c r="HQL23" s="384" t="s">
        <v>3104</v>
      </c>
      <c r="HQM23" s="370"/>
      <c r="HQN23" s="384" t="s">
        <v>2417</v>
      </c>
      <c r="HQO23" s="384" t="s">
        <v>3103</v>
      </c>
      <c r="HQP23" s="384" t="s">
        <v>3104</v>
      </c>
      <c r="HQQ23" s="370"/>
      <c r="HQR23" s="384" t="s">
        <v>2417</v>
      </c>
      <c r="HQS23" s="384" t="s">
        <v>3103</v>
      </c>
      <c r="HQT23" s="384" t="s">
        <v>3104</v>
      </c>
      <c r="HQU23" s="370"/>
      <c r="HQV23" s="384" t="s">
        <v>2417</v>
      </c>
      <c r="HQW23" s="384" t="s">
        <v>3103</v>
      </c>
      <c r="HQX23" s="384" t="s">
        <v>3104</v>
      </c>
      <c r="HQY23" s="370"/>
      <c r="HQZ23" s="384" t="s">
        <v>2417</v>
      </c>
      <c r="HRA23" s="384" t="s">
        <v>3103</v>
      </c>
      <c r="HRB23" s="384" t="s">
        <v>3104</v>
      </c>
      <c r="HRC23" s="370"/>
      <c r="HRD23" s="384" t="s">
        <v>2417</v>
      </c>
      <c r="HRE23" s="384" t="s">
        <v>3103</v>
      </c>
      <c r="HRF23" s="384" t="s">
        <v>3104</v>
      </c>
      <c r="HRG23" s="370"/>
      <c r="HRH23" s="384" t="s">
        <v>2417</v>
      </c>
      <c r="HRI23" s="384" t="s">
        <v>3103</v>
      </c>
      <c r="HRJ23" s="384" t="s">
        <v>3104</v>
      </c>
      <c r="HRK23" s="370"/>
      <c r="HRL23" s="384" t="s">
        <v>2417</v>
      </c>
      <c r="HRM23" s="384" t="s">
        <v>3103</v>
      </c>
      <c r="HRN23" s="384" t="s">
        <v>3104</v>
      </c>
      <c r="HRO23" s="370"/>
      <c r="HRP23" s="384" t="s">
        <v>2417</v>
      </c>
      <c r="HRQ23" s="384" t="s">
        <v>3103</v>
      </c>
      <c r="HRR23" s="384" t="s">
        <v>3104</v>
      </c>
      <c r="HRS23" s="370"/>
      <c r="HRT23" s="384" t="s">
        <v>2417</v>
      </c>
      <c r="HRU23" s="384" t="s">
        <v>3103</v>
      </c>
      <c r="HRV23" s="384" t="s">
        <v>3104</v>
      </c>
      <c r="HRW23" s="370"/>
      <c r="HRX23" s="384" t="s">
        <v>2417</v>
      </c>
      <c r="HRY23" s="384" t="s">
        <v>3103</v>
      </c>
      <c r="HRZ23" s="384" t="s">
        <v>3104</v>
      </c>
      <c r="HSA23" s="370"/>
      <c r="HSB23" s="384" t="s">
        <v>2417</v>
      </c>
      <c r="HSC23" s="384" t="s">
        <v>3103</v>
      </c>
      <c r="HSD23" s="384" t="s">
        <v>3104</v>
      </c>
      <c r="HSE23" s="370"/>
      <c r="HSF23" s="384" t="s">
        <v>2417</v>
      </c>
      <c r="HSG23" s="384" t="s">
        <v>3103</v>
      </c>
      <c r="HSH23" s="384" t="s">
        <v>3104</v>
      </c>
      <c r="HSI23" s="370"/>
      <c r="HSJ23" s="384" t="s">
        <v>2417</v>
      </c>
      <c r="HSK23" s="384" t="s">
        <v>3103</v>
      </c>
      <c r="HSL23" s="384" t="s">
        <v>3104</v>
      </c>
      <c r="HSM23" s="370"/>
      <c r="HSN23" s="384" t="s">
        <v>2417</v>
      </c>
      <c r="HSO23" s="384" t="s">
        <v>3103</v>
      </c>
      <c r="HSP23" s="384" t="s">
        <v>3104</v>
      </c>
      <c r="HSQ23" s="370"/>
      <c r="HSR23" s="384" t="s">
        <v>2417</v>
      </c>
      <c r="HSS23" s="384" t="s">
        <v>3103</v>
      </c>
      <c r="HST23" s="384" t="s">
        <v>3104</v>
      </c>
      <c r="HSU23" s="370"/>
      <c r="HSV23" s="384" t="s">
        <v>2417</v>
      </c>
      <c r="HSW23" s="384" t="s">
        <v>3103</v>
      </c>
      <c r="HSX23" s="384" t="s">
        <v>3104</v>
      </c>
      <c r="HSY23" s="370"/>
      <c r="HSZ23" s="384" t="s">
        <v>2417</v>
      </c>
      <c r="HTA23" s="384" t="s">
        <v>3103</v>
      </c>
      <c r="HTB23" s="384" t="s">
        <v>3104</v>
      </c>
      <c r="HTC23" s="370"/>
      <c r="HTD23" s="384" t="s">
        <v>2417</v>
      </c>
      <c r="HTE23" s="384" t="s">
        <v>3103</v>
      </c>
      <c r="HTF23" s="384" t="s">
        <v>3104</v>
      </c>
      <c r="HTG23" s="370"/>
      <c r="HTH23" s="384" t="s">
        <v>2417</v>
      </c>
      <c r="HTI23" s="384" t="s">
        <v>3103</v>
      </c>
      <c r="HTJ23" s="384" t="s">
        <v>3104</v>
      </c>
      <c r="HTK23" s="370"/>
      <c r="HTL23" s="384" t="s">
        <v>2417</v>
      </c>
      <c r="HTM23" s="384" t="s">
        <v>3103</v>
      </c>
      <c r="HTN23" s="384" t="s">
        <v>3104</v>
      </c>
      <c r="HTO23" s="370"/>
      <c r="HTP23" s="384" t="s">
        <v>2417</v>
      </c>
      <c r="HTQ23" s="384" t="s">
        <v>3103</v>
      </c>
      <c r="HTR23" s="384" t="s">
        <v>3104</v>
      </c>
      <c r="HTS23" s="370"/>
      <c r="HTT23" s="384" t="s">
        <v>2417</v>
      </c>
      <c r="HTU23" s="384" t="s">
        <v>3103</v>
      </c>
      <c r="HTV23" s="384" t="s">
        <v>3104</v>
      </c>
      <c r="HTW23" s="370"/>
      <c r="HTX23" s="384" t="s">
        <v>2417</v>
      </c>
      <c r="HTY23" s="384" t="s">
        <v>3103</v>
      </c>
      <c r="HTZ23" s="384" t="s">
        <v>3104</v>
      </c>
      <c r="HUA23" s="370"/>
      <c r="HUB23" s="384" t="s">
        <v>2417</v>
      </c>
      <c r="HUC23" s="384" t="s">
        <v>3103</v>
      </c>
      <c r="HUD23" s="384" t="s">
        <v>3104</v>
      </c>
      <c r="HUE23" s="370"/>
      <c r="HUF23" s="384" t="s">
        <v>2417</v>
      </c>
      <c r="HUG23" s="384" t="s">
        <v>3103</v>
      </c>
      <c r="HUH23" s="384" t="s">
        <v>3104</v>
      </c>
      <c r="HUI23" s="370"/>
      <c r="HUJ23" s="384" t="s">
        <v>2417</v>
      </c>
      <c r="HUK23" s="384" t="s">
        <v>3103</v>
      </c>
      <c r="HUL23" s="384" t="s">
        <v>3104</v>
      </c>
      <c r="HUM23" s="370"/>
      <c r="HUN23" s="384" t="s">
        <v>2417</v>
      </c>
      <c r="HUO23" s="384" t="s">
        <v>3103</v>
      </c>
      <c r="HUP23" s="384" t="s">
        <v>3104</v>
      </c>
      <c r="HUQ23" s="370"/>
      <c r="HUR23" s="384" t="s">
        <v>2417</v>
      </c>
      <c r="HUS23" s="384" t="s">
        <v>3103</v>
      </c>
      <c r="HUT23" s="384" t="s">
        <v>3104</v>
      </c>
      <c r="HUU23" s="370"/>
      <c r="HUV23" s="384" t="s">
        <v>2417</v>
      </c>
      <c r="HUW23" s="384" t="s">
        <v>3103</v>
      </c>
      <c r="HUX23" s="384" t="s">
        <v>3104</v>
      </c>
      <c r="HUY23" s="370"/>
      <c r="HUZ23" s="384" t="s">
        <v>2417</v>
      </c>
      <c r="HVA23" s="384" t="s">
        <v>3103</v>
      </c>
      <c r="HVB23" s="384" t="s">
        <v>3104</v>
      </c>
      <c r="HVC23" s="370"/>
      <c r="HVD23" s="384" t="s">
        <v>2417</v>
      </c>
      <c r="HVE23" s="384" t="s">
        <v>3103</v>
      </c>
      <c r="HVF23" s="384" t="s">
        <v>3104</v>
      </c>
      <c r="HVG23" s="370"/>
      <c r="HVH23" s="384" t="s">
        <v>2417</v>
      </c>
      <c r="HVI23" s="384" t="s">
        <v>3103</v>
      </c>
      <c r="HVJ23" s="384" t="s">
        <v>3104</v>
      </c>
      <c r="HVK23" s="370"/>
      <c r="HVL23" s="384" t="s">
        <v>2417</v>
      </c>
      <c r="HVM23" s="384" t="s">
        <v>3103</v>
      </c>
      <c r="HVN23" s="384" t="s">
        <v>3104</v>
      </c>
      <c r="HVO23" s="370"/>
      <c r="HVP23" s="384" t="s">
        <v>2417</v>
      </c>
      <c r="HVQ23" s="384" t="s">
        <v>3103</v>
      </c>
      <c r="HVR23" s="384" t="s">
        <v>3104</v>
      </c>
      <c r="HVS23" s="370"/>
      <c r="HVT23" s="384" t="s">
        <v>2417</v>
      </c>
      <c r="HVU23" s="384" t="s">
        <v>3103</v>
      </c>
      <c r="HVV23" s="384" t="s">
        <v>3104</v>
      </c>
      <c r="HVW23" s="370"/>
      <c r="HVX23" s="384" t="s">
        <v>2417</v>
      </c>
      <c r="HVY23" s="384" t="s">
        <v>3103</v>
      </c>
      <c r="HVZ23" s="384" t="s">
        <v>3104</v>
      </c>
      <c r="HWA23" s="370"/>
      <c r="HWB23" s="384" t="s">
        <v>2417</v>
      </c>
      <c r="HWC23" s="384" t="s">
        <v>3103</v>
      </c>
      <c r="HWD23" s="384" t="s">
        <v>3104</v>
      </c>
      <c r="HWE23" s="370"/>
      <c r="HWF23" s="384" t="s">
        <v>2417</v>
      </c>
      <c r="HWG23" s="384" t="s">
        <v>3103</v>
      </c>
      <c r="HWH23" s="384" t="s">
        <v>3104</v>
      </c>
      <c r="HWI23" s="370"/>
      <c r="HWJ23" s="384" t="s">
        <v>2417</v>
      </c>
      <c r="HWK23" s="384" t="s">
        <v>3103</v>
      </c>
      <c r="HWL23" s="384" t="s">
        <v>3104</v>
      </c>
      <c r="HWM23" s="370"/>
      <c r="HWN23" s="384" t="s">
        <v>2417</v>
      </c>
      <c r="HWO23" s="384" t="s">
        <v>3103</v>
      </c>
      <c r="HWP23" s="384" t="s">
        <v>3104</v>
      </c>
      <c r="HWQ23" s="370"/>
      <c r="HWR23" s="384" t="s">
        <v>2417</v>
      </c>
      <c r="HWS23" s="384" t="s">
        <v>3103</v>
      </c>
      <c r="HWT23" s="384" t="s">
        <v>3104</v>
      </c>
      <c r="HWU23" s="370"/>
      <c r="HWV23" s="384" t="s">
        <v>2417</v>
      </c>
      <c r="HWW23" s="384" t="s">
        <v>3103</v>
      </c>
      <c r="HWX23" s="384" t="s">
        <v>3104</v>
      </c>
      <c r="HWY23" s="370"/>
      <c r="HWZ23" s="384" t="s">
        <v>2417</v>
      </c>
      <c r="HXA23" s="384" t="s">
        <v>3103</v>
      </c>
      <c r="HXB23" s="384" t="s">
        <v>3104</v>
      </c>
      <c r="HXC23" s="370"/>
      <c r="HXD23" s="384" t="s">
        <v>2417</v>
      </c>
      <c r="HXE23" s="384" t="s">
        <v>3103</v>
      </c>
      <c r="HXF23" s="384" t="s">
        <v>3104</v>
      </c>
      <c r="HXG23" s="370"/>
      <c r="HXH23" s="384" t="s">
        <v>2417</v>
      </c>
      <c r="HXI23" s="384" t="s">
        <v>3103</v>
      </c>
      <c r="HXJ23" s="384" t="s">
        <v>3104</v>
      </c>
      <c r="HXK23" s="370"/>
      <c r="HXL23" s="384" t="s">
        <v>2417</v>
      </c>
      <c r="HXM23" s="384" t="s">
        <v>3103</v>
      </c>
      <c r="HXN23" s="384" t="s">
        <v>3104</v>
      </c>
      <c r="HXO23" s="370"/>
      <c r="HXP23" s="384" t="s">
        <v>2417</v>
      </c>
      <c r="HXQ23" s="384" t="s">
        <v>3103</v>
      </c>
      <c r="HXR23" s="384" t="s">
        <v>3104</v>
      </c>
      <c r="HXS23" s="370"/>
      <c r="HXT23" s="384" t="s">
        <v>2417</v>
      </c>
      <c r="HXU23" s="384" t="s">
        <v>3103</v>
      </c>
      <c r="HXV23" s="384" t="s">
        <v>3104</v>
      </c>
      <c r="HXW23" s="370"/>
      <c r="HXX23" s="384" t="s">
        <v>2417</v>
      </c>
      <c r="HXY23" s="384" t="s">
        <v>3103</v>
      </c>
      <c r="HXZ23" s="384" t="s">
        <v>3104</v>
      </c>
      <c r="HYA23" s="370"/>
      <c r="HYB23" s="384" t="s">
        <v>2417</v>
      </c>
      <c r="HYC23" s="384" t="s">
        <v>3103</v>
      </c>
      <c r="HYD23" s="384" t="s">
        <v>3104</v>
      </c>
      <c r="HYE23" s="370"/>
      <c r="HYF23" s="384" t="s">
        <v>2417</v>
      </c>
      <c r="HYG23" s="384" t="s">
        <v>3103</v>
      </c>
      <c r="HYH23" s="384" t="s">
        <v>3104</v>
      </c>
      <c r="HYI23" s="370"/>
      <c r="HYJ23" s="384" t="s">
        <v>2417</v>
      </c>
      <c r="HYK23" s="384" t="s">
        <v>3103</v>
      </c>
      <c r="HYL23" s="384" t="s">
        <v>3104</v>
      </c>
      <c r="HYM23" s="370"/>
      <c r="HYN23" s="384" t="s">
        <v>2417</v>
      </c>
      <c r="HYO23" s="384" t="s">
        <v>3103</v>
      </c>
      <c r="HYP23" s="384" t="s">
        <v>3104</v>
      </c>
      <c r="HYQ23" s="370"/>
      <c r="HYR23" s="384" t="s">
        <v>2417</v>
      </c>
      <c r="HYS23" s="384" t="s">
        <v>3103</v>
      </c>
      <c r="HYT23" s="384" t="s">
        <v>3104</v>
      </c>
      <c r="HYU23" s="370"/>
      <c r="HYV23" s="384" t="s">
        <v>2417</v>
      </c>
      <c r="HYW23" s="384" t="s">
        <v>3103</v>
      </c>
      <c r="HYX23" s="384" t="s">
        <v>3104</v>
      </c>
      <c r="HYY23" s="370"/>
      <c r="HYZ23" s="384" t="s">
        <v>2417</v>
      </c>
      <c r="HZA23" s="384" t="s">
        <v>3103</v>
      </c>
      <c r="HZB23" s="384" t="s">
        <v>3104</v>
      </c>
      <c r="HZC23" s="370"/>
      <c r="HZD23" s="384" t="s">
        <v>2417</v>
      </c>
      <c r="HZE23" s="384" t="s">
        <v>3103</v>
      </c>
      <c r="HZF23" s="384" t="s">
        <v>3104</v>
      </c>
      <c r="HZG23" s="370"/>
      <c r="HZH23" s="384" t="s">
        <v>2417</v>
      </c>
      <c r="HZI23" s="384" t="s">
        <v>3103</v>
      </c>
      <c r="HZJ23" s="384" t="s">
        <v>3104</v>
      </c>
      <c r="HZK23" s="370"/>
      <c r="HZL23" s="384" t="s">
        <v>2417</v>
      </c>
      <c r="HZM23" s="384" t="s">
        <v>3103</v>
      </c>
      <c r="HZN23" s="384" t="s">
        <v>3104</v>
      </c>
      <c r="HZO23" s="370"/>
      <c r="HZP23" s="384" t="s">
        <v>2417</v>
      </c>
      <c r="HZQ23" s="384" t="s">
        <v>3103</v>
      </c>
      <c r="HZR23" s="384" t="s">
        <v>3104</v>
      </c>
      <c r="HZS23" s="370"/>
      <c r="HZT23" s="384" t="s">
        <v>2417</v>
      </c>
      <c r="HZU23" s="384" t="s">
        <v>3103</v>
      </c>
      <c r="HZV23" s="384" t="s">
        <v>3104</v>
      </c>
      <c r="HZW23" s="370"/>
      <c r="HZX23" s="384" t="s">
        <v>2417</v>
      </c>
      <c r="HZY23" s="384" t="s">
        <v>3103</v>
      </c>
      <c r="HZZ23" s="384" t="s">
        <v>3104</v>
      </c>
      <c r="IAA23" s="370"/>
      <c r="IAB23" s="384" t="s">
        <v>2417</v>
      </c>
      <c r="IAC23" s="384" t="s">
        <v>3103</v>
      </c>
      <c r="IAD23" s="384" t="s">
        <v>3104</v>
      </c>
      <c r="IAE23" s="370"/>
      <c r="IAF23" s="384" t="s">
        <v>2417</v>
      </c>
      <c r="IAG23" s="384" t="s">
        <v>3103</v>
      </c>
      <c r="IAH23" s="384" t="s">
        <v>3104</v>
      </c>
      <c r="IAI23" s="370"/>
      <c r="IAJ23" s="384" t="s">
        <v>2417</v>
      </c>
      <c r="IAK23" s="384" t="s">
        <v>3103</v>
      </c>
      <c r="IAL23" s="384" t="s">
        <v>3104</v>
      </c>
      <c r="IAM23" s="370"/>
      <c r="IAN23" s="384" t="s">
        <v>2417</v>
      </c>
      <c r="IAO23" s="384" t="s">
        <v>3103</v>
      </c>
      <c r="IAP23" s="384" t="s">
        <v>3104</v>
      </c>
      <c r="IAQ23" s="370"/>
      <c r="IAR23" s="384" t="s">
        <v>2417</v>
      </c>
      <c r="IAS23" s="384" t="s">
        <v>3103</v>
      </c>
      <c r="IAT23" s="384" t="s">
        <v>3104</v>
      </c>
      <c r="IAU23" s="370"/>
      <c r="IAV23" s="384" t="s">
        <v>2417</v>
      </c>
      <c r="IAW23" s="384" t="s">
        <v>3103</v>
      </c>
      <c r="IAX23" s="384" t="s">
        <v>3104</v>
      </c>
      <c r="IAY23" s="370"/>
      <c r="IAZ23" s="384" t="s">
        <v>2417</v>
      </c>
      <c r="IBA23" s="384" t="s">
        <v>3103</v>
      </c>
      <c r="IBB23" s="384" t="s">
        <v>3104</v>
      </c>
      <c r="IBC23" s="370"/>
      <c r="IBD23" s="384" t="s">
        <v>2417</v>
      </c>
      <c r="IBE23" s="384" t="s">
        <v>3103</v>
      </c>
      <c r="IBF23" s="384" t="s">
        <v>3104</v>
      </c>
      <c r="IBG23" s="370"/>
      <c r="IBH23" s="384" t="s">
        <v>2417</v>
      </c>
      <c r="IBI23" s="384" t="s">
        <v>3103</v>
      </c>
      <c r="IBJ23" s="384" t="s">
        <v>3104</v>
      </c>
      <c r="IBK23" s="370"/>
      <c r="IBL23" s="384" t="s">
        <v>2417</v>
      </c>
      <c r="IBM23" s="384" t="s">
        <v>3103</v>
      </c>
      <c r="IBN23" s="384" t="s">
        <v>3104</v>
      </c>
      <c r="IBO23" s="370"/>
      <c r="IBP23" s="384" t="s">
        <v>2417</v>
      </c>
      <c r="IBQ23" s="384" t="s">
        <v>3103</v>
      </c>
      <c r="IBR23" s="384" t="s">
        <v>3104</v>
      </c>
      <c r="IBS23" s="370"/>
      <c r="IBT23" s="384" t="s">
        <v>2417</v>
      </c>
      <c r="IBU23" s="384" t="s">
        <v>3103</v>
      </c>
      <c r="IBV23" s="384" t="s">
        <v>3104</v>
      </c>
      <c r="IBW23" s="370"/>
      <c r="IBX23" s="384" t="s">
        <v>2417</v>
      </c>
      <c r="IBY23" s="384" t="s">
        <v>3103</v>
      </c>
      <c r="IBZ23" s="384" t="s">
        <v>3104</v>
      </c>
      <c r="ICA23" s="370"/>
      <c r="ICB23" s="384" t="s">
        <v>2417</v>
      </c>
      <c r="ICC23" s="384" t="s">
        <v>3103</v>
      </c>
      <c r="ICD23" s="384" t="s">
        <v>3104</v>
      </c>
      <c r="ICE23" s="370"/>
      <c r="ICF23" s="384" t="s">
        <v>2417</v>
      </c>
      <c r="ICG23" s="384" t="s">
        <v>3103</v>
      </c>
      <c r="ICH23" s="384" t="s">
        <v>3104</v>
      </c>
      <c r="ICI23" s="370"/>
      <c r="ICJ23" s="384" t="s">
        <v>2417</v>
      </c>
      <c r="ICK23" s="384" t="s">
        <v>3103</v>
      </c>
      <c r="ICL23" s="384" t="s">
        <v>3104</v>
      </c>
      <c r="ICM23" s="370"/>
      <c r="ICN23" s="384" t="s">
        <v>2417</v>
      </c>
      <c r="ICO23" s="384" t="s">
        <v>3103</v>
      </c>
      <c r="ICP23" s="384" t="s">
        <v>3104</v>
      </c>
      <c r="ICQ23" s="370"/>
      <c r="ICR23" s="384" t="s">
        <v>2417</v>
      </c>
      <c r="ICS23" s="384" t="s">
        <v>3103</v>
      </c>
      <c r="ICT23" s="384" t="s">
        <v>3104</v>
      </c>
      <c r="ICU23" s="370"/>
      <c r="ICV23" s="384" t="s">
        <v>2417</v>
      </c>
      <c r="ICW23" s="384" t="s">
        <v>3103</v>
      </c>
      <c r="ICX23" s="384" t="s">
        <v>3104</v>
      </c>
      <c r="ICY23" s="370"/>
      <c r="ICZ23" s="384" t="s">
        <v>2417</v>
      </c>
      <c r="IDA23" s="384" t="s">
        <v>3103</v>
      </c>
      <c r="IDB23" s="384" t="s">
        <v>3104</v>
      </c>
      <c r="IDC23" s="370"/>
      <c r="IDD23" s="384" t="s">
        <v>2417</v>
      </c>
      <c r="IDE23" s="384" t="s">
        <v>3103</v>
      </c>
      <c r="IDF23" s="384" t="s">
        <v>3104</v>
      </c>
      <c r="IDG23" s="370"/>
      <c r="IDH23" s="384" t="s">
        <v>2417</v>
      </c>
      <c r="IDI23" s="384" t="s">
        <v>3103</v>
      </c>
      <c r="IDJ23" s="384" t="s">
        <v>3104</v>
      </c>
      <c r="IDK23" s="370"/>
      <c r="IDL23" s="384" t="s">
        <v>2417</v>
      </c>
      <c r="IDM23" s="384" t="s">
        <v>3103</v>
      </c>
      <c r="IDN23" s="384" t="s">
        <v>3104</v>
      </c>
      <c r="IDO23" s="370"/>
      <c r="IDP23" s="384" t="s">
        <v>2417</v>
      </c>
      <c r="IDQ23" s="384" t="s">
        <v>3103</v>
      </c>
      <c r="IDR23" s="384" t="s">
        <v>3104</v>
      </c>
      <c r="IDS23" s="370"/>
      <c r="IDT23" s="384" t="s">
        <v>2417</v>
      </c>
      <c r="IDU23" s="384" t="s">
        <v>3103</v>
      </c>
      <c r="IDV23" s="384" t="s">
        <v>3104</v>
      </c>
      <c r="IDW23" s="370"/>
      <c r="IDX23" s="384" t="s">
        <v>2417</v>
      </c>
      <c r="IDY23" s="384" t="s">
        <v>3103</v>
      </c>
      <c r="IDZ23" s="384" t="s">
        <v>3104</v>
      </c>
      <c r="IEA23" s="370"/>
      <c r="IEB23" s="384" t="s">
        <v>2417</v>
      </c>
      <c r="IEC23" s="384" t="s">
        <v>3103</v>
      </c>
      <c r="IED23" s="384" t="s">
        <v>3104</v>
      </c>
      <c r="IEE23" s="370"/>
      <c r="IEF23" s="384" t="s">
        <v>2417</v>
      </c>
      <c r="IEG23" s="384" t="s">
        <v>3103</v>
      </c>
      <c r="IEH23" s="384" t="s">
        <v>3104</v>
      </c>
      <c r="IEI23" s="370"/>
      <c r="IEJ23" s="384" t="s">
        <v>2417</v>
      </c>
      <c r="IEK23" s="384" t="s">
        <v>3103</v>
      </c>
      <c r="IEL23" s="384" t="s">
        <v>3104</v>
      </c>
      <c r="IEM23" s="370"/>
      <c r="IEN23" s="384" t="s">
        <v>2417</v>
      </c>
      <c r="IEO23" s="384" t="s">
        <v>3103</v>
      </c>
      <c r="IEP23" s="384" t="s">
        <v>3104</v>
      </c>
      <c r="IEQ23" s="370"/>
      <c r="IER23" s="384" t="s">
        <v>2417</v>
      </c>
      <c r="IES23" s="384" t="s">
        <v>3103</v>
      </c>
      <c r="IET23" s="384" t="s">
        <v>3104</v>
      </c>
      <c r="IEU23" s="370"/>
      <c r="IEV23" s="384" t="s">
        <v>2417</v>
      </c>
      <c r="IEW23" s="384" t="s">
        <v>3103</v>
      </c>
      <c r="IEX23" s="384" t="s">
        <v>3104</v>
      </c>
      <c r="IEY23" s="370"/>
      <c r="IEZ23" s="384" t="s">
        <v>2417</v>
      </c>
      <c r="IFA23" s="384" t="s">
        <v>3103</v>
      </c>
      <c r="IFB23" s="384" t="s">
        <v>3104</v>
      </c>
      <c r="IFC23" s="370"/>
      <c r="IFD23" s="384" t="s">
        <v>2417</v>
      </c>
      <c r="IFE23" s="384" t="s">
        <v>3103</v>
      </c>
      <c r="IFF23" s="384" t="s">
        <v>3104</v>
      </c>
      <c r="IFG23" s="370"/>
      <c r="IFH23" s="384" t="s">
        <v>2417</v>
      </c>
      <c r="IFI23" s="384" t="s">
        <v>3103</v>
      </c>
      <c r="IFJ23" s="384" t="s">
        <v>3104</v>
      </c>
      <c r="IFK23" s="370"/>
      <c r="IFL23" s="384" t="s">
        <v>2417</v>
      </c>
      <c r="IFM23" s="384" t="s">
        <v>3103</v>
      </c>
      <c r="IFN23" s="384" t="s">
        <v>3104</v>
      </c>
      <c r="IFO23" s="370"/>
      <c r="IFP23" s="384" t="s">
        <v>2417</v>
      </c>
      <c r="IFQ23" s="384" t="s">
        <v>3103</v>
      </c>
      <c r="IFR23" s="384" t="s">
        <v>3104</v>
      </c>
      <c r="IFS23" s="370"/>
      <c r="IFT23" s="384" t="s">
        <v>2417</v>
      </c>
      <c r="IFU23" s="384" t="s">
        <v>3103</v>
      </c>
      <c r="IFV23" s="384" t="s">
        <v>3104</v>
      </c>
      <c r="IFW23" s="370"/>
      <c r="IFX23" s="384" t="s">
        <v>2417</v>
      </c>
      <c r="IFY23" s="384" t="s">
        <v>3103</v>
      </c>
      <c r="IFZ23" s="384" t="s">
        <v>3104</v>
      </c>
      <c r="IGA23" s="370"/>
      <c r="IGB23" s="384" t="s">
        <v>2417</v>
      </c>
      <c r="IGC23" s="384" t="s">
        <v>3103</v>
      </c>
      <c r="IGD23" s="384" t="s">
        <v>3104</v>
      </c>
      <c r="IGE23" s="370"/>
      <c r="IGF23" s="384" t="s">
        <v>2417</v>
      </c>
      <c r="IGG23" s="384" t="s">
        <v>3103</v>
      </c>
      <c r="IGH23" s="384" t="s">
        <v>3104</v>
      </c>
      <c r="IGI23" s="370"/>
      <c r="IGJ23" s="384" t="s">
        <v>2417</v>
      </c>
      <c r="IGK23" s="384" t="s">
        <v>3103</v>
      </c>
      <c r="IGL23" s="384" t="s">
        <v>3104</v>
      </c>
      <c r="IGM23" s="370"/>
      <c r="IGN23" s="384" t="s">
        <v>2417</v>
      </c>
      <c r="IGO23" s="384" t="s">
        <v>3103</v>
      </c>
      <c r="IGP23" s="384" t="s">
        <v>3104</v>
      </c>
      <c r="IGQ23" s="370"/>
      <c r="IGR23" s="384" t="s">
        <v>2417</v>
      </c>
      <c r="IGS23" s="384" t="s">
        <v>3103</v>
      </c>
      <c r="IGT23" s="384" t="s">
        <v>3104</v>
      </c>
      <c r="IGU23" s="370"/>
      <c r="IGV23" s="384" t="s">
        <v>2417</v>
      </c>
      <c r="IGW23" s="384" t="s">
        <v>3103</v>
      </c>
      <c r="IGX23" s="384" t="s">
        <v>3104</v>
      </c>
      <c r="IGY23" s="370"/>
      <c r="IGZ23" s="384" t="s">
        <v>2417</v>
      </c>
      <c r="IHA23" s="384" t="s">
        <v>3103</v>
      </c>
      <c r="IHB23" s="384" t="s">
        <v>3104</v>
      </c>
      <c r="IHC23" s="370"/>
      <c r="IHD23" s="384" t="s">
        <v>2417</v>
      </c>
      <c r="IHE23" s="384" t="s">
        <v>3103</v>
      </c>
      <c r="IHF23" s="384" t="s">
        <v>3104</v>
      </c>
      <c r="IHG23" s="370"/>
      <c r="IHH23" s="384" t="s">
        <v>2417</v>
      </c>
      <c r="IHI23" s="384" t="s">
        <v>3103</v>
      </c>
      <c r="IHJ23" s="384" t="s">
        <v>3104</v>
      </c>
      <c r="IHK23" s="370"/>
      <c r="IHL23" s="384" t="s">
        <v>2417</v>
      </c>
      <c r="IHM23" s="384" t="s">
        <v>3103</v>
      </c>
      <c r="IHN23" s="384" t="s">
        <v>3104</v>
      </c>
      <c r="IHO23" s="370"/>
      <c r="IHP23" s="384" t="s">
        <v>2417</v>
      </c>
      <c r="IHQ23" s="384" t="s">
        <v>3103</v>
      </c>
      <c r="IHR23" s="384" t="s">
        <v>3104</v>
      </c>
      <c r="IHS23" s="370"/>
      <c r="IHT23" s="384" t="s">
        <v>2417</v>
      </c>
      <c r="IHU23" s="384" t="s">
        <v>3103</v>
      </c>
      <c r="IHV23" s="384" t="s">
        <v>3104</v>
      </c>
      <c r="IHW23" s="370"/>
      <c r="IHX23" s="384" t="s">
        <v>2417</v>
      </c>
      <c r="IHY23" s="384" t="s">
        <v>3103</v>
      </c>
      <c r="IHZ23" s="384" t="s">
        <v>3104</v>
      </c>
      <c r="IIA23" s="370"/>
      <c r="IIB23" s="384" t="s">
        <v>2417</v>
      </c>
      <c r="IIC23" s="384" t="s">
        <v>3103</v>
      </c>
      <c r="IID23" s="384" t="s">
        <v>3104</v>
      </c>
      <c r="IIE23" s="370"/>
      <c r="IIF23" s="384" t="s">
        <v>2417</v>
      </c>
      <c r="IIG23" s="384" t="s">
        <v>3103</v>
      </c>
      <c r="IIH23" s="384" t="s">
        <v>3104</v>
      </c>
      <c r="III23" s="370"/>
      <c r="IIJ23" s="384" t="s">
        <v>2417</v>
      </c>
      <c r="IIK23" s="384" t="s">
        <v>3103</v>
      </c>
      <c r="IIL23" s="384" t="s">
        <v>3104</v>
      </c>
      <c r="IIM23" s="370"/>
      <c r="IIN23" s="384" t="s">
        <v>2417</v>
      </c>
      <c r="IIO23" s="384" t="s">
        <v>3103</v>
      </c>
      <c r="IIP23" s="384" t="s">
        <v>3104</v>
      </c>
      <c r="IIQ23" s="370"/>
      <c r="IIR23" s="384" t="s">
        <v>2417</v>
      </c>
      <c r="IIS23" s="384" t="s">
        <v>3103</v>
      </c>
      <c r="IIT23" s="384" t="s">
        <v>3104</v>
      </c>
      <c r="IIU23" s="370"/>
      <c r="IIV23" s="384" t="s">
        <v>2417</v>
      </c>
      <c r="IIW23" s="384" t="s">
        <v>3103</v>
      </c>
      <c r="IIX23" s="384" t="s">
        <v>3104</v>
      </c>
      <c r="IIY23" s="370"/>
      <c r="IIZ23" s="384" t="s">
        <v>2417</v>
      </c>
      <c r="IJA23" s="384" t="s">
        <v>3103</v>
      </c>
      <c r="IJB23" s="384" t="s">
        <v>3104</v>
      </c>
      <c r="IJC23" s="370"/>
      <c r="IJD23" s="384" t="s">
        <v>2417</v>
      </c>
      <c r="IJE23" s="384" t="s">
        <v>3103</v>
      </c>
      <c r="IJF23" s="384" t="s">
        <v>3104</v>
      </c>
      <c r="IJG23" s="370"/>
      <c r="IJH23" s="384" t="s">
        <v>2417</v>
      </c>
      <c r="IJI23" s="384" t="s">
        <v>3103</v>
      </c>
      <c r="IJJ23" s="384" t="s">
        <v>3104</v>
      </c>
      <c r="IJK23" s="370"/>
      <c r="IJL23" s="384" t="s">
        <v>2417</v>
      </c>
      <c r="IJM23" s="384" t="s">
        <v>3103</v>
      </c>
      <c r="IJN23" s="384" t="s">
        <v>3104</v>
      </c>
      <c r="IJO23" s="370"/>
      <c r="IJP23" s="384" t="s">
        <v>2417</v>
      </c>
      <c r="IJQ23" s="384" t="s">
        <v>3103</v>
      </c>
      <c r="IJR23" s="384" t="s">
        <v>3104</v>
      </c>
      <c r="IJS23" s="370"/>
      <c r="IJT23" s="384" t="s">
        <v>2417</v>
      </c>
      <c r="IJU23" s="384" t="s">
        <v>3103</v>
      </c>
      <c r="IJV23" s="384" t="s">
        <v>3104</v>
      </c>
      <c r="IJW23" s="370"/>
      <c r="IJX23" s="384" t="s">
        <v>2417</v>
      </c>
      <c r="IJY23" s="384" t="s">
        <v>3103</v>
      </c>
      <c r="IJZ23" s="384" t="s">
        <v>3104</v>
      </c>
      <c r="IKA23" s="370"/>
      <c r="IKB23" s="384" t="s">
        <v>2417</v>
      </c>
      <c r="IKC23" s="384" t="s">
        <v>3103</v>
      </c>
      <c r="IKD23" s="384" t="s">
        <v>3104</v>
      </c>
      <c r="IKE23" s="370"/>
      <c r="IKF23" s="384" t="s">
        <v>2417</v>
      </c>
      <c r="IKG23" s="384" t="s">
        <v>3103</v>
      </c>
      <c r="IKH23" s="384" t="s">
        <v>3104</v>
      </c>
      <c r="IKI23" s="370"/>
      <c r="IKJ23" s="384" t="s">
        <v>2417</v>
      </c>
      <c r="IKK23" s="384" t="s">
        <v>3103</v>
      </c>
      <c r="IKL23" s="384" t="s">
        <v>3104</v>
      </c>
      <c r="IKM23" s="370"/>
      <c r="IKN23" s="384" t="s">
        <v>2417</v>
      </c>
      <c r="IKO23" s="384" t="s">
        <v>3103</v>
      </c>
      <c r="IKP23" s="384" t="s">
        <v>3104</v>
      </c>
      <c r="IKQ23" s="370"/>
      <c r="IKR23" s="384" t="s">
        <v>2417</v>
      </c>
      <c r="IKS23" s="384" t="s">
        <v>3103</v>
      </c>
      <c r="IKT23" s="384" t="s">
        <v>3104</v>
      </c>
      <c r="IKU23" s="370"/>
      <c r="IKV23" s="384" t="s">
        <v>2417</v>
      </c>
      <c r="IKW23" s="384" t="s">
        <v>3103</v>
      </c>
      <c r="IKX23" s="384" t="s">
        <v>3104</v>
      </c>
      <c r="IKY23" s="370"/>
      <c r="IKZ23" s="384" t="s">
        <v>2417</v>
      </c>
      <c r="ILA23" s="384" t="s">
        <v>3103</v>
      </c>
      <c r="ILB23" s="384" t="s">
        <v>3104</v>
      </c>
      <c r="ILC23" s="370"/>
      <c r="ILD23" s="384" t="s">
        <v>2417</v>
      </c>
      <c r="ILE23" s="384" t="s">
        <v>3103</v>
      </c>
      <c r="ILF23" s="384" t="s">
        <v>3104</v>
      </c>
      <c r="ILG23" s="370"/>
      <c r="ILH23" s="384" t="s">
        <v>2417</v>
      </c>
      <c r="ILI23" s="384" t="s">
        <v>3103</v>
      </c>
      <c r="ILJ23" s="384" t="s">
        <v>3104</v>
      </c>
      <c r="ILK23" s="370"/>
      <c r="ILL23" s="384" t="s">
        <v>2417</v>
      </c>
      <c r="ILM23" s="384" t="s">
        <v>3103</v>
      </c>
      <c r="ILN23" s="384" t="s">
        <v>3104</v>
      </c>
      <c r="ILO23" s="370"/>
      <c r="ILP23" s="384" t="s">
        <v>2417</v>
      </c>
      <c r="ILQ23" s="384" t="s">
        <v>3103</v>
      </c>
      <c r="ILR23" s="384" t="s">
        <v>3104</v>
      </c>
      <c r="ILS23" s="370"/>
      <c r="ILT23" s="384" t="s">
        <v>2417</v>
      </c>
      <c r="ILU23" s="384" t="s">
        <v>3103</v>
      </c>
      <c r="ILV23" s="384" t="s">
        <v>3104</v>
      </c>
      <c r="ILW23" s="370"/>
      <c r="ILX23" s="384" t="s">
        <v>2417</v>
      </c>
      <c r="ILY23" s="384" t="s">
        <v>3103</v>
      </c>
      <c r="ILZ23" s="384" t="s">
        <v>3104</v>
      </c>
      <c r="IMA23" s="370"/>
      <c r="IMB23" s="384" t="s">
        <v>2417</v>
      </c>
      <c r="IMC23" s="384" t="s">
        <v>3103</v>
      </c>
      <c r="IMD23" s="384" t="s">
        <v>3104</v>
      </c>
      <c r="IME23" s="370"/>
      <c r="IMF23" s="384" t="s">
        <v>2417</v>
      </c>
      <c r="IMG23" s="384" t="s">
        <v>3103</v>
      </c>
      <c r="IMH23" s="384" t="s">
        <v>3104</v>
      </c>
      <c r="IMI23" s="370"/>
      <c r="IMJ23" s="384" t="s">
        <v>2417</v>
      </c>
      <c r="IMK23" s="384" t="s">
        <v>3103</v>
      </c>
      <c r="IML23" s="384" t="s">
        <v>3104</v>
      </c>
      <c r="IMM23" s="370"/>
      <c r="IMN23" s="384" t="s">
        <v>2417</v>
      </c>
      <c r="IMO23" s="384" t="s">
        <v>3103</v>
      </c>
      <c r="IMP23" s="384" t="s">
        <v>3104</v>
      </c>
      <c r="IMQ23" s="370"/>
      <c r="IMR23" s="384" t="s">
        <v>2417</v>
      </c>
      <c r="IMS23" s="384" t="s">
        <v>3103</v>
      </c>
      <c r="IMT23" s="384" t="s">
        <v>3104</v>
      </c>
      <c r="IMU23" s="370"/>
      <c r="IMV23" s="384" t="s">
        <v>2417</v>
      </c>
      <c r="IMW23" s="384" t="s">
        <v>3103</v>
      </c>
      <c r="IMX23" s="384" t="s">
        <v>3104</v>
      </c>
      <c r="IMY23" s="370"/>
      <c r="IMZ23" s="384" t="s">
        <v>2417</v>
      </c>
      <c r="INA23" s="384" t="s">
        <v>3103</v>
      </c>
      <c r="INB23" s="384" t="s">
        <v>3104</v>
      </c>
      <c r="INC23" s="370"/>
      <c r="IND23" s="384" t="s">
        <v>2417</v>
      </c>
      <c r="INE23" s="384" t="s">
        <v>3103</v>
      </c>
      <c r="INF23" s="384" t="s">
        <v>3104</v>
      </c>
      <c r="ING23" s="370"/>
      <c r="INH23" s="384" t="s">
        <v>2417</v>
      </c>
      <c r="INI23" s="384" t="s">
        <v>3103</v>
      </c>
      <c r="INJ23" s="384" t="s">
        <v>3104</v>
      </c>
      <c r="INK23" s="370"/>
      <c r="INL23" s="384" t="s">
        <v>2417</v>
      </c>
      <c r="INM23" s="384" t="s">
        <v>3103</v>
      </c>
      <c r="INN23" s="384" t="s">
        <v>3104</v>
      </c>
      <c r="INO23" s="370"/>
      <c r="INP23" s="384" t="s">
        <v>2417</v>
      </c>
      <c r="INQ23" s="384" t="s">
        <v>3103</v>
      </c>
      <c r="INR23" s="384" t="s">
        <v>3104</v>
      </c>
      <c r="INS23" s="370"/>
      <c r="INT23" s="384" t="s">
        <v>2417</v>
      </c>
      <c r="INU23" s="384" t="s">
        <v>3103</v>
      </c>
      <c r="INV23" s="384" t="s">
        <v>3104</v>
      </c>
      <c r="INW23" s="370"/>
      <c r="INX23" s="384" t="s">
        <v>2417</v>
      </c>
      <c r="INY23" s="384" t="s">
        <v>3103</v>
      </c>
      <c r="INZ23" s="384" t="s">
        <v>3104</v>
      </c>
      <c r="IOA23" s="370"/>
      <c r="IOB23" s="384" t="s">
        <v>2417</v>
      </c>
      <c r="IOC23" s="384" t="s">
        <v>3103</v>
      </c>
      <c r="IOD23" s="384" t="s">
        <v>3104</v>
      </c>
      <c r="IOE23" s="370"/>
      <c r="IOF23" s="384" t="s">
        <v>2417</v>
      </c>
      <c r="IOG23" s="384" t="s">
        <v>3103</v>
      </c>
      <c r="IOH23" s="384" t="s">
        <v>3104</v>
      </c>
      <c r="IOI23" s="370"/>
      <c r="IOJ23" s="384" t="s">
        <v>2417</v>
      </c>
      <c r="IOK23" s="384" t="s">
        <v>3103</v>
      </c>
      <c r="IOL23" s="384" t="s">
        <v>3104</v>
      </c>
      <c r="IOM23" s="370"/>
      <c r="ION23" s="384" t="s">
        <v>2417</v>
      </c>
      <c r="IOO23" s="384" t="s">
        <v>3103</v>
      </c>
      <c r="IOP23" s="384" t="s">
        <v>3104</v>
      </c>
      <c r="IOQ23" s="370"/>
      <c r="IOR23" s="384" t="s">
        <v>2417</v>
      </c>
      <c r="IOS23" s="384" t="s">
        <v>3103</v>
      </c>
      <c r="IOT23" s="384" t="s">
        <v>3104</v>
      </c>
      <c r="IOU23" s="370"/>
      <c r="IOV23" s="384" t="s">
        <v>2417</v>
      </c>
      <c r="IOW23" s="384" t="s">
        <v>3103</v>
      </c>
      <c r="IOX23" s="384" t="s">
        <v>3104</v>
      </c>
      <c r="IOY23" s="370"/>
      <c r="IOZ23" s="384" t="s">
        <v>2417</v>
      </c>
      <c r="IPA23" s="384" t="s">
        <v>3103</v>
      </c>
      <c r="IPB23" s="384" t="s">
        <v>3104</v>
      </c>
      <c r="IPC23" s="370"/>
      <c r="IPD23" s="384" t="s">
        <v>2417</v>
      </c>
      <c r="IPE23" s="384" t="s">
        <v>3103</v>
      </c>
      <c r="IPF23" s="384" t="s">
        <v>3104</v>
      </c>
      <c r="IPG23" s="370"/>
      <c r="IPH23" s="384" t="s">
        <v>2417</v>
      </c>
      <c r="IPI23" s="384" t="s">
        <v>3103</v>
      </c>
      <c r="IPJ23" s="384" t="s">
        <v>3104</v>
      </c>
      <c r="IPK23" s="370"/>
      <c r="IPL23" s="384" t="s">
        <v>2417</v>
      </c>
      <c r="IPM23" s="384" t="s">
        <v>3103</v>
      </c>
      <c r="IPN23" s="384" t="s">
        <v>3104</v>
      </c>
      <c r="IPO23" s="370"/>
      <c r="IPP23" s="384" t="s">
        <v>2417</v>
      </c>
      <c r="IPQ23" s="384" t="s">
        <v>3103</v>
      </c>
      <c r="IPR23" s="384" t="s">
        <v>3104</v>
      </c>
      <c r="IPS23" s="370"/>
      <c r="IPT23" s="384" t="s">
        <v>2417</v>
      </c>
      <c r="IPU23" s="384" t="s">
        <v>3103</v>
      </c>
      <c r="IPV23" s="384" t="s">
        <v>3104</v>
      </c>
      <c r="IPW23" s="370"/>
      <c r="IPX23" s="384" t="s">
        <v>2417</v>
      </c>
      <c r="IPY23" s="384" t="s">
        <v>3103</v>
      </c>
      <c r="IPZ23" s="384" t="s">
        <v>3104</v>
      </c>
      <c r="IQA23" s="370"/>
      <c r="IQB23" s="384" t="s">
        <v>2417</v>
      </c>
      <c r="IQC23" s="384" t="s">
        <v>3103</v>
      </c>
      <c r="IQD23" s="384" t="s">
        <v>3104</v>
      </c>
      <c r="IQE23" s="370"/>
      <c r="IQF23" s="384" t="s">
        <v>2417</v>
      </c>
      <c r="IQG23" s="384" t="s">
        <v>3103</v>
      </c>
      <c r="IQH23" s="384" t="s">
        <v>3104</v>
      </c>
      <c r="IQI23" s="370"/>
      <c r="IQJ23" s="384" t="s">
        <v>2417</v>
      </c>
      <c r="IQK23" s="384" t="s">
        <v>3103</v>
      </c>
      <c r="IQL23" s="384" t="s">
        <v>3104</v>
      </c>
      <c r="IQM23" s="370"/>
      <c r="IQN23" s="384" t="s">
        <v>2417</v>
      </c>
      <c r="IQO23" s="384" t="s">
        <v>3103</v>
      </c>
      <c r="IQP23" s="384" t="s">
        <v>3104</v>
      </c>
      <c r="IQQ23" s="370"/>
      <c r="IQR23" s="384" t="s">
        <v>2417</v>
      </c>
      <c r="IQS23" s="384" t="s">
        <v>3103</v>
      </c>
      <c r="IQT23" s="384" t="s">
        <v>3104</v>
      </c>
      <c r="IQU23" s="370"/>
      <c r="IQV23" s="384" t="s">
        <v>2417</v>
      </c>
      <c r="IQW23" s="384" t="s">
        <v>3103</v>
      </c>
      <c r="IQX23" s="384" t="s">
        <v>3104</v>
      </c>
      <c r="IQY23" s="370"/>
      <c r="IQZ23" s="384" t="s">
        <v>2417</v>
      </c>
      <c r="IRA23" s="384" t="s">
        <v>3103</v>
      </c>
      <c r="IRB23" s="384" t="s">
        <v>3104</v>
      </c>
      <c r="IRC23" s="370"/>
      <c r="IRD23" s="384" t="s">
        <v>2417</v>
      </c>
      <c r="IRE23" s="384" t="s">
        <v>3103</v>
      </c>
      <c r="IRF23" s="384" t="s">
        <v>3104</v>
      </c>
      <c r="IRG23" s="370"/>
      <c r="IRH23" s="384" t="s">
        <v>2417</v>
      </c>
      <c r="IRI23" s="384" t="s">
        <v>3103</v>
      </c>
      <c r="IRJ23" s="384" t="s">
        <v>3104</v>
      </c>
      <c r="IRK23" s="370"/>
      <c r="IRL23" s="384" t="s">
        <v>2417</v>
      </c>
      <c r="IRM23" s="384" t="s">
        <v>3103</v>
      </c>
      <c r="IRN23" s="384" t="s">
        <v>3104</v>
      </c>
      <c r="IRO23" s="370"/>
      <c r="IRP23" s="384" t="s">
        <v>2417</v>
      </c>
      <c r="IRQ23" s="384" t="s">
        <v>3103</v>
      </c>
      <c r="IRR23" s="384" t="s">
        <v>3104</v>
      </c>
      <c r="IRS23" s="370"/>
      <c r="IRT23" s="384" t="s">
        <v>2417</v>
      </c>
      <c r="IRU23" s="384" t="s">
        <v>3103</v>
      </c>
      <c r="IRV23" s="384" t="s">
        <v>3104</v>
      </c>
      <c r="IRW23" s="370"/>
      <c r="IRX23" s="384" t="s">
        <v>2417</v>
      </c>
      <c r="IRY23" s="384" t="s">
        <v>3103</v>
      </c>
      <c r="IRZ23" s="384" t="s">
        <v>3104</v>
      </c>
      <c r="ISA23" s="370"/>
      <c r="ISB23" s="384" t="s">
        <v>2417</v>
      </c>
      <c r="ISC23" s="384" t="s">
        <v>3103</v>
      </c>
      <c r="ISD23" s="384" t="s">
        <v>3104</v>
      </c>
      <c r="ISE23" s="370"/>
      <c r="ISF23" s="384" t="s">
        <v>2417</v>
      </c>
      <c r="ISG23" s="384" t="s">
        <v>3103</v>
      </c>
      <c r="ISH23" s="384" t="s">
        <v>3104</v>
      </c>
      <c r="ISI23" s="370"/>
      <c r="ISJ23" s="384" t="s">
        <v>2417</v>
      </c>
      <c r="ISK23" s="384" t="s">
        <v>3103</v>
      </c>
      <c r="ISL23" s="384" t="s">
        <v>3104</v>
      </c>
      <c r="ISM23" s="370"/>
      <c r="ISN23" s="384" t="s">
        <v>2417</v>
      </c>
      <c r="ISO23" s="384" t="s">
        <v>3103</v>
      </c>
      <c r="ISP23" s="384" t="s">
        <v>3104</v>
      </c>
      <c r="ISQ23" s="370"/>
      <c r="ISR23" s="384" t="s">
        <v>2417</v>
      </c>
      <c r="ISS23" s="384" t="s">
        <v>3103</v>
      </c>
      <c r="IST23" s="384" t="s">
        <v>3104</v>
      </c>
      <c r="ISU23" s="370"/>
      <c r="ISV23" s="384" t="s">
        <v>2417</v>
      </c>
      <c r="ISW23" s="384" t="s">
        <v>3103</v>
      </c>
      <c r="ISX23" s="384" t="s">
        <v>3104</v>
      </c>
      <c r="ISY23" s="370"/>
      <c r="ISZ23" s="384" t="s">
        <v>2417</v>
      </c>
      <c r="ITA23" s="384" t="s">
        <v>3103</v>
      </c>
      <c r="ITB23" s="384" t="s">
        <v>3104</v>
      </c>
      <c r="ITC23" s="370"/>
      <c r="ITD23" s="384" t="s">
        <v>2417</v>
      </c>
      <c r="ITE23" s="384" t="s">
        <v>3103</v>
      </c>
      <c r="ITF23" s="384" t="s">
        <v>3104</v>
      </c>
      <c r="ITG23" s="370"/>
      <c r="ITH23" s="384" t="s">
        <v>2417</v>
      </c>
      <c r="ITI23" s="384" t="s">
        <v>3103</v>
      </c>
      <c r="ITJ23" s="384" t="s">
        <v>3104</v>
      </c>
      <c r="ITK23" s="370"/>
      <c r="ITL23" s="384" t="s">
        <v>2417</v>
      </c>
      <c r="ITM23" s="384" t="s">
        <v>3103</v>
      </c>
      <c r="ITN23" s="384" t="s">
        <v>3104</v>
      </c>
      <c r="ITO23" s="370"/>
      <c r="ITP23" s="384" t="s">
        <v>2417</v>
      </c>
      <c r="ITQ23" s="384" t="s">
        <v>3103</v>
      </c>
      <c r="ITR23" s="384" t="s">
        <v>3104</v>
      </c>
      <c r="ITS23" s="370"/>
      <c r="ITT23" s="384" t="s">
        <v>2417</v>
      </c>
      <c r="ITU23" s="384" t="s">
        <v>3103</v>
      </c>
      <c r="ITV23" s="384" t="s">
        <v>3104</v>
      </c>
      <c r="ITW23" s="370"/>
      <c r="ITX23" s="384" t="s">
        <v>2417</v>
      </c>
      <c r="ITY23" s="384" t="s">
        <v>3103</v>
      </c>
      <c r="ITZ23" s="384" t="s">
        <v>3104</v>
      </c>
      <c r="IUA23" s="370"/>
      <c r="IUB23" s="384" t="s">
        <v>2417</v>
      </c>
      <c r="IUC23" s="384" t="s">
        <v>3103</v>
      </c>
      <c r="IUD23" s="384" t="s">
        <v>3104</v>
      </c>
      <c r="IUE23" s="370"/>
      <c r="IUF23" s="384" t="s">
        <v>2417</v>
      </c>
      <c r="IUG23" s="384" t="s">
        <v>3103</v>
      </c>
      <c r="IUH23" s="384" t="s">
        <v>3104</v>
      </c>
      <c r="IUI23" s="370"/>
      <c r="IUJ23" s="384" t="s">
        <v>2417</v>
      </c>
      <c r="IUK23" s="384" t="s">
        <v>3103</v>
      </c>
      <c r="IUL23" s="384" t="s">
        <v>3104</v>
      </c>
      <c r="IUM23" s="370"/>
      <c r="IUN23" s="384" t="s">
        <v>2417</v>
      </c>
      <c r="IUO23" s="384" t="s">
        <v>3103</v>
      </c>
      <c r="IUP23" s="384" t="s">
        <v>3104</v>
      </c>
      <c r="IUQ23" s="370"/>
      <c r="IUR23" s="384" t="s">
        <v>2417</v>
      </c>
      <c r="IUS23" s="384" t="s">
        <v>3103</v>
      </c>
      <c r="IUT23" s="384" t="s">
        <v>3104</v>
      </c>
      <c r="IUU23" s="370"/>
      <c r="IUV23" s="384" t="s">
        <v>2417</v>
      </c>
      <c r="IUW23" s="384" t="s">
        <v>3103</v>
      </c>
      <c r="IUX23" s="384" t="s">
        <v>3104</v>
      </c>
      <c r="IUY23" s="370"/>
      <c r="IUZ23" s="384" t="s">
        <v>2417</v>
      </c>
      <c r="IVA23" s="384" t="s">
        <v>3103</v>
      </c>
      <c r="IVB23" s="384" t="s">
        <v>3104</v>
      </c>
      <c r="IVC23" s="370"/>
      <c r="IVD23" s="384" t="s">
        <v>2417</v>
      </c>
      <c r="IVE23" s="384" t="s">
        <v>3103</v>
      </c>
      <c r="IVF23" s="384" t="s">
        <v>3104</v>
      </c>
      <c r="IVG23" s="370"/>
      <c r="IVH23" s="384" t="s">
        <v>2417</v>
      </c>
      <c r="IVI23" s="384" t="s">
        <v>3103</v>
      </c>
      <c r="IVJ23" s="384" t="s">
        <v>3104</v>
      </c>
      <c r="IVK23" s="370"/>
      <c r="IVL23" s="384" t="s">
        <v>2417</v>
      </c>
      <c r="IVM23" s="384" t="s">
        <v>3103</v>
      </c>
      <c r="IVN23" s="384" t="s">
        <v>3104</v>
      </c>
      <c r="IVO23" s="370"/>
      <c r="IVP23" s="384" t="s">
        <v>2417</v>
      </c>
      <c r="IVQ23" s="384" t="s">
        <v>3103</v>
      </c>
      <c r="IVR23" s="384" t="s">
        <v>3104</v>
      </c>
      <c r="IVS23" s="370"/>
      <c r="IVT23" s="384" t="s">
        <v>2417</v>
      </c>
      <c r="IVU23" s="384" t="s">
        <v>3103</v>
      </c>
      <c r="IVV23" s="384" t="s">
        <v>3104</v>
      </c>
      <c r="IVW23" s="370"/>
      <c r="IVX23" s="384" t="s">
        <v>2417</v>
      </c>
      <c r="IVY23" s="384" t="s">
        <v>3103</v>
      </c>
      <c r="IVZ23" s="384" t="s">
        <v>3104</v>
      </c>
      <c r="IWA23" s="370"/>
      <c r="IWB23" s="384" t="s">
        <v>2417</v>
      </c>
      <c r="IWC23" s="384" t="s">
        <v>3103</v>
      </c>
      <c r="IWD23" s="384" t="s">
        <v>3104</v>
      </c>
      <c r="IWE23" s="370"/>
      <c r="IWF23" s="384" t="s">
        <v>2417</v>
      </c>
      <c r="IWG23" s="384" t="s">
        <v>3103</v>
      </c>
      <c r="IWH23" s="384" t="s">
        <v>3104</v>
      </c>
      <c r="IWI23" s="370"/>
      <c r="IWJ23" s="384" t="s">
        <v>2417</v>
      </c>
      <c r="IWK23" s="384" t="s">
        <v>3103</v>
      </c>
      <c r="IWL23" s="384" t="s">
        <v>3104</v>
      </c>
      <c r="IWM23" s="370"/>
      <c r="IWN23" s="384" t="s">
        <v>2417</v>
      </c>
      <c r="IWO23" s="384" t="s">
        <v>3103</v>
      </c>
      <c r="IWP23" s="384" t="s">
        <v>3104</v>
      </c>
      <c r="IWQ23" s="370"/>
      <c r="IWR23" s="384" t="s">
        <v>2417</v>
      </c>
      <c r="IWS23" s="384" t="s">
        <v>3103</v>
      </c>
      <c r="IWT23" s="384" t="s">
        <v>3104</v>
      </c>
      <c r="IWU23" s="370"/>
      <c r="IWV23" s="384" t="s">
        <v>2417</v>
      </c>
      <c r="IWW23" s="384" t="s">
        <v>3103</v>
      </c>
      <c r="IWX23" s="384" t="s">
        <v>3104</v>
      </c>
      <c r="IWY23" s="370"/>
      <c r="IWZ23" s="384" t="s">
        <v>2417</v>
      </c>
      <c r="IXA23" s="384" t="s">
        <v>3103</v>
      </c>
      <c r="IXB23" s="384" t="s">
        <v>3104</v>
      </c>
      <c r="IXC23" s="370"/>
      <c r="IXD23" s="384" t="s">
        <v>2417</v>
      </c>
      <c r="IXE23" s="384" t="s">
        <v>3103</v>
      </c>
      <c r="IXF23" s="384" t="s">
        <v>3104</v>
      </c>
      <c r="IXG23" s="370"/>
      <c r="IXH23" s="384" t="s">
        <v>2417</v>
      </c>
      <c r="IXI23" s="384" t="s">
        <v>3103</v>
      </c>
      <c r="IXJ23" s="384" t="s">
        <v>3104</v>
      </c>
      <c r="IXK23" s="370"/>
      <c r="IXL23" s="384" t="s">
        <v>2417</v>
      </c>
      <c r="IXM23" s="384" t="s">
        <v>3103</v>
      </c>
      <c r="IXN23" s="384" t="s">
        <v>3104</v>
      </c>
      <c r="IXO23" s="370"/>
      <c r="IXP23" s="384" t="s">
        <v>2417</v>
      </c>
      <c r="IXQ23" s="384" t="s">
        <v>3103</v>
      </c>
      <c r="IXR23" s="384" t="s">
        <v>3104</v>
      </c>
      <c r="IXS23" s="370"/>
      <c r="IXT23" s="384" t="s">
        <v>2417</v>
      </c>
      <c r="IXU23" s="384" t="s">
        <v>3103</v>
      </c>
      <c r="IXV23" s="384" t="s">
        <v>3104</v>
      </c>
      <c r="IXW23" s="370"/>
      <c r="IXX23" s="384" t="s">
        <v>2417</v>
      </c>
      <c r="IXY23" s="384" t="s">
        <v>3103</v>
      </c>
      <c r="IXZ23" s="384" t="s">
        <v>3104</v>
      </c>
      <c r="IYA23" s="370"/>
      <c r="IYB23" s="384" t="s">
        <v>2417</v>
      </c>
      <c r="IYC23" s="384" t="s">
        <v>3103</v>
      </c>
      <c r="IYD23" s="384" t="s">
        <v>3104</v>
      </c>
      <c r="IYE23" s="370"/>
      <c r="IYF23" s="384" t="s">
        <v>2417</v>
      </c>
      <c r="IYG23" s="384" t="s">
        <v>3103</v>
      </c>
      <c r="IYH23" s="384" t="s">
        <v>3104</v>
      </c>
      <c r="IYI23" s="370"/>
      <c r="IYJ23" s="384" t="s">
        <v>2417</v>
      </c>
      <c r="IYK23" s="384" t="s">
        <v>3103</v>
      </c>
      <c r="IYL23" s="384" t="s">
        <v>3104</v>
      </c>
      <c r="IYM23" s="370"/>
      <c r="IYN23" s="384" t="s">
        <v>2417</v>
      </c>
      <c r="IYO23" s="384" t="s">
        <v>3103</v>
      </c>
      <c r="IYP23" s="384" t="s">
        <v>3104</v>
      </c>
      <c r="IYQ23" s="370"/>
      <c r="IYR23" s="384" t="s">
        <v>2417</v>
      </c>
      <c r="IYS23" s="384" t="s">
        <v>3103</v>
      </c>
      <c r="IYT23" s="384" t="s">
        <v>3104</v>
      </c>
      <c r="IYU23" s="370"/>
      <c r="IYV23" s="384" t="s">
        <v>2417</v>
      </c>
      <c r="IYW23" s="384" t="s">
        <v>3103</v>
      </c>
      <c r="IYX23" s="384" t="s">
        <v>3104</v>
      </c>
      <c r="IYY23" s="370"/>
      <c r="IYZ23" s="384" t="s">
        <v>2417</v>
      </c>
      <c r="IZA23" s="384" t="s">
        <v>3103</v>
      </c>
      <c r="IZB23" s="384" t="s">
        <v>3104</v>
      </c>
      <c r="IZC23" s="370"/>
      <c r="IZD23" s="384" t="s">
        <v>2417</v>
      </c>
      <c r="IZE23" s="384" t="s">
        <v>3103</v>
      </c>
      <c r="IZF23" s="384" t="s">
        <v>3104</v>
      </c>
      <c r="IZG23" s="370"/>
      <c r="IZH23" s="384" t="s">
        <v>2417</v>
      </c>
      <c r="IZI23" s="384" t="s">
        <v>3103</v>
      </c>
      <c r="IZJ23" s="384" t="s">
        <v>3104</v>
      </c>
      <c r="IZK23" s="370"/>
      <c r="IZL23" s="384" t="s">
        <v>2417</v>
      </c>
      <c r="IZM23" s="384" t="s">
        <v>3103</v>
      </c>
      <c r="IZN23" s="384" t="s">
        <v>3104</v>
      </c>
      <c r="IZO23" s="370"/>
      <c r="IZP23" s="384" t="s">
        <v>2417</v>
      </c>
      <c r="IZQ23" s="384" t="s">
        <v>3103</v>
      </c>
      <c r="IZR23" s="384" t="s">
        <v>3104</v>
      </c>
      <c r="IZS23" s="370"/>
      <c r="IZT23" s="384" t="s">
        <v>2417</v>
      </c>
      <c r="IZU23" s="384" t="s">
        <v>3103</v>
      </c>
      <c r="IZV23" s="384" t="s">
        <v>3104</v>
      </c>
      <c r="IZW23" s="370"/>
      <c r="IZX23" s="384" t="s">
        <v>2417</v>
      </c>
      <c r="IZY23" s="384" t="s">
        <v>3103</v>
      </c>
      <c r="IZZ23" s="384" t="s">
        <v>3104</v>
      </c>
      <c r="JAA23" s="370"/>
      <c r="JAB23" s="384" t="s">
        <v>2417</v>
      </c>
      <c r="JAC23" s="384" t="s">
        <v>3103</v>
      </c>
      <c r="JAD23" s="384" t="s">
        <v>3104</v>
      </c>
      <c r="JAE23" s="370"/>
      <c r="JAF23" s="384" t="s">
        <v>2417</v>
      </c>
      <c r="JAG23" s="384" t="s">
        <v>3103</v>
      </c>
      <c r="JAH23" s="384" t="s">
        <v>3104</v>
      </c>
      <c r="JAI23" s="370"/>
      <c r="JAJ23" s="384" t="s">
        <v>2417</v>
      </c>
      <c r="JAK23" s="384" t="s">
        <v>3103</v>
      </c>
      <c r="JAL23" s="384" t="s">
        <v>3104</v>
      </c>
      <c r="JAM23" s="370"/>
      <c r="JAN23" s="384" t="s">
        <v>2417</v>
      </c>
      <c r="JAO23" s="384" t="s">
        <v>3103</v>
      </c>
      <c r="JAP23" s="384" t="s">
        <v>3104</v>
      </c>
      <c r="JAQ23" s="370"/>
      <c r="JAR23" s="384" t="s">
        <v>2417</v>
      </c>
      <c r="JAS23" s="384" t="s">
        <v>3103</v>
      </c>
      <c r="JAT23" s="384" t="s">
        <v>3104</v>
      </c>
      <c r="JAU23" s="370"/>
      <c r="JAV23" s="384" t="s">
        <v>2417</v>
      </c>
      <c r="JAW23" s="384" t="s">
        <v>3103</v>
      </c>
      <c r="JAX23" s="384" t="s">
        <v>3104</v>
      </c>
      <c r="JAY23" s="370"/>
      <c r="JAZ23" s="384" t="s">
        <v>2417</v>
      </c>
      <c r="JBA23" s="384" t="s">
        <v>3103</v>
      </c>
      <c r="JBB23" s="384" t="s">
        <v>3104</v>
      </c>
      <c r="JBC23" s="370"/>
      <c r="JBD23" s="384" t="s">
        <v>2417</v>
      </c>
      <c r="JBE23" s="384" t="s">
        <v>3103</v>
      </c>
      <c r="JBF23" s="384" t="s">
        <v>3104</v>
      </c>
      <c r="JBG23" s="370"/>
      <c r="JBH23" s="384" t="s">
        <v>2417</v>
      </c>
      <c r="JBI23" s="384" t="s">
        <v>3103</v>
      </c>
      <c r="JBJ23" s="384" t="s">
        <v>3104</v>
      </c>
      <c r="JBK23" s="370"/>
      <c r="JBL23" s="384" t="s">
        <v>2417</v>
      </c>
      <c r="JBM23" s="384" t="s">
        <v>3103</v>
      </c>
      <c r="JBN23" s="384" t="s">
        <v>3104</v>
      </c>
      <c r="JBO23" s="370"/>
      <c r="JBP23" s="384" t="s">
        <v>2417</v>
      </c>
      <c r="JBQ23" s="384" t="s">
        <v>3103</v>
      </c>
      <c r="JBR23" s="384" t="s">
        <v>3104</v>
      </c>
      <c r="JBS23" s="370"/>
      <c r="JBT23" s="384" t="s">
        <v>2417</v>
      </c>
      <c r="JBU23" s="384" t="s">
        <v>3103</v>
      </c>
      <c r="JBV23" s="384" t="s">
        <v>3104</v>
      </c>
      <c r="JBW23" s="370"/>
      <c r="JBX23" s="384" t="s">
        <v>2417</v>
      </c>
      <c r="JBY23" s="384" t="s">
        <v>3103</v>
      </c>
      <c r="JBZ23" s="384" t="s">
        <v>3104</v>
      </c>
      <c r="JCA23" s="370"/>
      <c r="JCB23" s="384" t="s">
        <v>2417</v>
      </c>
      <c r="JCC23" s="384" t="s">
        <v>3103</v>
      </c>
      <c r="JCD23" s="384" t="s">
        <v>3104</v>
      </c>
      <c r="JCE23" s="370"/>
      <c r="JCF23" s="384" t="s">
        <v>2417</v>
      </c>
      <c r="JCG23" s="384" t="s">
        <v>3103</v>
      </c>
      <c r="JCH23" s="384" t="s">
        <v>3104</v>
      </c>
      <c r="JCI23" s="370"/>
      <c r="JCJ23" s="384" t="s">
        <v>2417</v>
      </c>
      <c r="JCK23" s="384" t="s">
        <v>3103</v>
      </c>
      <c r="JCL23" s="384" t="s">
        <v>3104</v>
      </c>
      <c r="JCM23" s="370"/>
      <c r="JCN23" s="384" t="s">
        <v>2417</v>
      </c>
      <c r="JCO23" s="384" t="s">
        <v>3103</v>
      </c>
      <c r="JCP23" s="384" t="s">
        <v>3104</v>
      </c>
      <c r="JCQ23" s="370"/>
      <c r="JCR23" s="384" t="s">
        <v>2417</v>
      </c>
      <c r="JCS23" s="384" t="s">
        <v>3103</v>
      </c>
      <c r="JCT23" s="384" t="s">
        <v>3104</v>
      </c>
      <c r="JCU23" s="370"/>
      <c r="JCV23" s="384" t="s">
        <v>2417</v>
      </c>
      <c r="JCW23" s="384" t="s">
        <v>3103</v>
      </c>
      <c r="JCX23" s="384" t="s">
        <v>3104</v>
      </c>
      <c r="JCY23" s="370"/>
      <c r="JCZ23" s="384" t="s">
        <v>2417</v>
      </c>
      <c r="JDA23" s="384" t="s">
        <v>3103</v>
      </c>
      <c r="JDB23" s="384" t="s">
        <v>3104</v>
      </c>
      <c r="JDC23" s="370"/>
      <c r="JDD23" s="384" t="s">
        <v>2417</v>
      </c>
      <c r="JDE23" s="384" t="s">
        <v>3103</v>
      </c>
      <c r="JDF23" s="384" t="s">
        <v>3104</v>
      </c>
      <c r="JDG23" s="370"/>
      <c r="JDH23" s="384" t="s">
        <v>2417</v>
      </c>
      <c r="JDI23" s="384" t="s">
        <v>3103</v>
      </c>
      <c r="JDJ23" s="384" t="s">
        <v>3104</v>
      </c>
      <c r="JDK23" s="370"/>
      <c r="JDL23" s="384" t="s">
        <v>2417</v>
      </c>
      <c r="JDM23" s="384" t="s">
        <v>3103</v>
      </c>
      <c r="JDN23" s="384" t="s">
        <v>3104</v>
      </c>
      <c r="JDO23" s="370"/>
      <c r="JDP23" s="384" t="s">
        <v>2417</v>
      </c>
      <c r="JDQ23" s="384" t="s">
        <v>3103</v>
      </c>
      <c r="JDR23" s="384" t="s">
        <v>3104</v>
      </c>
      <c r="JDS23" s="370"/>
      <c r="JDT23" s="384" t="s">
        <v>2417</v>
      </c>
      <c r="JDU23" s="384" t="s">
        <v>3103</v>
      </c>
      <c r="JDV23" s="384" t="s">
        <v>3104</v>
      </c>
      <c r="JDW23" s="370"/>
      <c r="JDX23" s="384" t="s">
        <v>2417</v>
      </c>
      <c r="JDY23" s="384" t="s">
        <v>3103</v>
      </c>
      <c r="JDZ23" s="384" t="s">
        <v>3104</v>
      </c>
      <c r="JEA23" s="370"/>
      <c r="JEB23" s="384" t="s">
        <v>2417</v>
      </c>
      <c r="JEC23" s="384" t="s">
        <v>3103</v>
      </c>
      <c r="JED23" s="384" t="s">
        <v>3104</v>
      </c>
      <c r="JEE23" s="370"/>
      <c r="JEF23" s="384" t="s">
        <v>2417</v>
      </c>
      <c r="JEG23" s="384" t="s">
        <v>3103</v>
      </c>
      <c r="JEH23" s="384" t="s">
        <v>3104</v>
      </c>
      <c r="JEI23" s="370"/>
      <c r="JEJ23" s="384" t="s">
        <v>2417</v>
      </c>
      <c r="JEK23" s="384" t="s">
        <v>3103</v>
      </c>
      <c r="JEL23" s="384" t="s">
        <v>3104</v>
      </c>
      <c r="JEM23" s="370"/>
      <c r="JEN23" s="384" t="s">
        <v>2417</v>
      </c>
      <c r="JEO23" s="384" t="s">
        <v>3103</v>
      </c>
      <c r="JEP23" s="384" t="s">
        <v>3104</v>
      </c>
      <c r="JEQ23" s="370"/>
      <c r="JER23" s="384" t="s">
        <v>2417</v>
      </c>
      <c r="JES23" s="384" t="s">
        <v>3103</v>
      </c>
      <c r="JET23" s="384" t="s">
        <v>3104</v>
      </c>
      <c r="JEU23" s="370"/>
      <c r="JEV23" s="384" t="s">
        <v>2417</v>
      </c>
      <c r="JEW23" s="384" t="s">
        <v>3103</v>
      </c>
      <c r="JEX23" s="384" t="s">
        <v>3104</v>
      </c>
      <c r="JEY23" s="370"/>
      <c r="JEZ23" s="384" t="s">
        <v>2417</v>
      </c>
      <c r="JFA23" s="384" t="s">
        <v>3103</v>
      </c>
      <c r="JFB23" s="384" t="s">
        <v>3104</v>
      </c>
      <c r="JFC23" s="370"/>
      <c r="JFD23" s="384" t="s">
        <v>2417</v>
      </c>
      <c r="JFE23" s="384" t="s">
        <v>3103</v>
      </c>
      <c r="JFF23" s="384" t="s">
        <v>3104</v>
      </c>
      <c r="JFG23" s="370"/>
      <c r="JFH23" s="384" t="s">
        <v>2417</v>
      </c>
      <c r="JFI23" s="384" t="s">
        <v>3103</v>
      </c>
      <c r="JFJ23" s="384" t="s">
        <v>3104</v>
      </c>
      <c r="JFK23" s="370"/>
      <c r="JFL23" s="384" t="s">
        <v>2417</v>
      </c>
      <c r="JFM23" s="384" t="s">
        <v>3103</v>
      </c>
      <c r="JFN23" s="384" t="s">
        <v>3104</v>
      </c>
      <c r="JFO23" s="370"/>
      <c r="JFP23" s="384" t="s">
        <v>2417</v>
      </c>
      <c r="JFQ23" s="384" t="s">
        <v>3103</v>
      </c>
      <c r="JFR23" s="384" t="s">
        <v>3104</v>
      </c>
      <c r="JFS23" s="370"/>
      <c r="JFT23" s="384" t="s">
        <v>2417</v>
      </c>
      <c r="JFU23" s="384" t="s">
        <v>3103</v>
      </c>
      <c r="JFV23" s="384" t="s">
        <v>3104</v>
      </c>
      <c r="JFW23" s="370"/>
      <c r="JFX23" s="384" t="s">
        <v>2417</v>
      </c>
      <c r="JFY23" s="384" t="s">
        <v>3103</v>
      </c>
      <c r="JFZ23" s="384" t="s">
        <v>3104</v>
      </c>
      <c r="JGA23" s="370"/>
      <c r="JGB23" s="384" t="s">
        <v>2417</v>
      </c>
      <c r="JGC23" s="384" t="s">
        <v>3103</v>
      </c>
      <c r="JGD23" s="384" t="s">
        <v>3104</v>
      </c>
      <c r="JGE23" s="370"/>
      <c r="JGF23" s="384" t="s">
        <v>2417</v>
      </c>
      <c r="JGG23" s="384" t="s">
        <v>3103</v>
      </c>
      <c r="JGH23" s="384" t="s">
        <v>3104</v>
      </c>
      <c r="JGI23" s="370"/>
      <c r="JGJ23" s="384" t="s">
        <v>2417</v>
      </c>
      <c r="JGK23" s="384" t="s">
        <v>3103</v>
      </c>
      <c r="JGL23" s="384" t="s">
        <v>3104</v>
      </c>
      <c r="JGM23" s="370"/>
      <c r="JGN23" s="384" t="s">
        <v>2417</v>
      </c>
      <c r="JGO23" s="384" t="s">
        <v>3103</v>
      </c>
      <c r="JGP23" s="384" t="s">
        <v>3104</v>
      </c>
      <c r="JGQ23" s="370"/>
      <c r="JGR23" s="384" t="s">
        <v>2417</v>
      </c>
      <c r="JGS23" s="384" t="s">
        <v>3103</v>
      </c>
      <c r="JGT23" s="384" t="s">
        <v>3104</v>
      </c>
      <c r="JGU23" s="370"/>
      <c r="JGV23" s="384" t="s">
        <v>2417</v>
      </c>
      <c r="JGW23" s="384" t="s">
        <v>3103</v>
      </c>
      <c r="JGX23" s="384" t="s">
        <v>3104</v>
      </c>
      <c r="JGY23" s="370"/>
      <c r="JGZ23" s="384" t="s">
        <v>2417</v>
      </c>
      <c r="JHA23" s="384" t="s">
        <v>3103</v>
      </c>
      <c r="JHB23" s="384" t="s">
        <v>3104</v>
      </c>
      <c r="JHC23" s="370"/>
      <c r="JHD23" s="384" t="s">
        <v>2417</v>
      </c>
      <c r="JHE23" s="384" t="s">
        <v>3103</v>
      </c>
      <c r="JHF23" s="384" t="s">
        <v>3104</v>
      </c>
      <c r="JHG23" s="370"/>
      <c r="JHH23" s="384" t="s">
        <v>2417</v>
      </c>
      <c r="JHI23" s="384" t="s">
        <v>3103</v>
      </c>
      <c r="JHJ23" s="384" t="s">
        <v>3104</v>
      </c>
      <c r="JHK23" s="370"/>
      <c r="JHL23" s="384" t="s">
        <v>2417</v>
      </c>
      <c r="JHM23" s="384" t="s">
        <v>3103</v>
      </c>
      <c r="JHN23" s="384" t="s">
        <v>3104</v>
      </c>
      <c r="JHO23" s="370"/>
      <c r="JHP23" s="384" t="s">
        <v>2417</v>
      </c>
      <c r="JHQ23" s="384" t="s">
        <v>3103</v>
      </c>
      <c r="JHR23" s="384" t="s">
        <v>3104</v>
      </c>
      <c r="JHS23" s="370"/>
      <c r="JHT23" s="384" t="s">
        <v>2417</v>
      </c>
      <c r="JHU23" s="384" t="s">
        <v>3103</v>
      </c>
      <c r="JHV23" s="384" t="s">
        <v>3104</v>
      </c>
      <c r="JHW23" s="370"/>
      <c r="JHX23" s="384" t="s">
        <v>2417</v>
      </c>
      <c r="JHY23" s="384" t="s">
        <v>3103</v>
      </c>
      <c r="JHZ23" s="384" t="s">
        <v>3104</v>
      </c>
      <c r="JIA23" s="370"/>
      <c r="JIB23" s="384" t="s">
        <v>2417</v>
      </c>
      <c r="JIC23" s="384" t="s">
        <v>3103</v>
      </c>
      <c r="JID23" s="384" t="s">
        <v>3104</v>
      </c>
      <c r="JIE23" s="370"/>
      <c r="JIF23" s="384" t="s">
        <v>2417</v>
      </c>
      <c r="JIG23" s="384" t="s">
        <v>3103</v>
      </c>
      <c r="JIH23" s="384" t="s">
        <v>3104</v>
      </c>
      <c r="JII23" s="370"/>
      <c r="JIJ23" s="384" t="s">
        <v>2417</v>
      </c>
      <c r="JIK23" s="384" t="s">
        <v>3103</v>
      </c>
      <c r="JIL23" s="384" t="s">
        <v>3104</v>
      </c>
      <c r="JIM23" s="370"/>
      <c r="JIN23" s="384" t="s">
        <v>2417</v>
      </c>
      <c r="JIO23" s="384" t="s">
        <v>3103</v>
      </c>
      <c r="JIP23" s="384" t="s">
        <v>3104</v>
      </c>
      <c r="JIQ23" s="370"/>
      <c r="JIR23" s="384" t="s">
        <v>2417</v>
      </c>
      <c r="JIS23" s="384" t="s">
        <v>3103</v>
      </c>
      <c r="JIT23" s="384" t="s">
        <v>3104</v>
      </c>
      <c r="JIU23" s="370"/>
      <c r="JIV23" s="384" t="s">
        <v>2417</v>
      </c>
      <c r="JIW23" s="384" t="s">
        <v>3103</v>
      </c>
      <c r="JIX23" s="384" t="s">
        <v>3104</v>
      </c>
      <c r="JIY23" s="370"/>
      <c r="JIZ23" s="384" t="s">
        <v>2417</v>
      </c>
      <c r="JJA23" s="384" t="s">
        <v>3103</v>
      </c>
      <c r="JJB23" s="384" t="s">
        <v>3104</v>
      </c>
      <c r="JJC23" s="370"/>
      <c r="JJD23" s="384" t="s">
        <v>2417</v>
      </c>
      <c r="JJE23" s="384" t="s">
        <v>3103</v>
      </c>
      <c r="JJF23" s="384" t="s">
        <v>3104</v>
      </c>
      <c r="JJG23" s="370"/>
      <c r="JJH23" s="384" t="s">
        <v>2417</v>
      </c>
      <c r="JJI23" s="384" t="s">
        <v>3103</v>
      </c>
      <c r="JJJ23" s="384" t="s">
        <v>3104</v>
      </c>
      <c r="JJK23" s="370"/>
      <c r="JJL23" s="384" t="s">
        <v>2417</v>
      </c>
      <c r="JJM23" s="384" t="s">
        <v>3103</v>
      </c>
      <c r="JJN23" s="384" t="s">
        <v>3104</v>
      </c>
      <c r="JJO23" s="370"/>
      <c r="JJP23" s="384" t="s">
        <v>2417</v>
      </c>
      <c r="JJQ23" s="384" t="s">
        <v>3103</v>
      </c>
      <c r="JJR23" s="384" t="s">
        <v>3104</v>
      </c>
      <c r="JJS23" s="370"/>
      <c r="JJT23" s="384" t="s">
        <v>2417</v>
      </c>
      <c r="JJU23" s="384" t="s">
        <v>3103</v>
      </c>
      <c r="JJV23" s="384" t="s">
        <v>3104</v>
      </c>
      <c r="JJW23" s="370"/>
      <c r="JJX23" s="384" t="s">
        <v>2417</v>
      </c>
      <c r="JJY23" s="384" t="s">
        <v>3103</v>
      </c>
      <c r="JJZ23" s="384" t="s">
        <v>3104</v>
      </c>
      <c r="JKA23" s="370"/>
      <c r="JKB23" s="384" t="s">
        <v>2417</v>
      </c>
      <c r="JKC23" s="384" t="s">
        <v>3103</v>
      </c>
      <c r="JKD23" s="384" t="s">
        <v>3104</v>
      </c>
      <c r="JKE23" s="370"/>
      <c r="JKF23" s="384" t="s">
        <v>2417</v>
      </c>
      <c r="JKG23" s="384" t="s">
        <v>3103</v>
      </c>
      <c r="JKH23" s="384" t="s">
        <v>3104</v>
      </c>
      <c r="JKI23" s="370"/>
      <c r="JKJ23" s="384" t="s">
        <v>2417</v>
      </c>
      <c r="JKK23" s="384" t="s">
        <v>3103</v>
      </c>
      <c r="JKL23" s="384" t="s">
        <v>3104</v>
      </c>
      <c r="JKM23" s="370"/>
      <c r="JKN23" s="384" t="s">
        <v>2417</v>
      </c>
      <c r="JKO23" s="384" t="s">
        <v>3103</v>
      </c>
      <c r="JKP23" s="384" t="s">
        <v>3104</v>
      </c>
      <c r="JKQ23" s="370"/>
      <c r="JKR23" s="384" t="s">
        <v>2417</v>
      </c>
      <c r="JKS23" s="384" t="s">
        <v>3103</v>
      </c>
      <c r="JKT23" s="384" t="s">
        <v>3104</v>
      </c>
      <c r="JKU23" s="370"/>
      <c r="JKV23" s="384" t="s">
        <v>2417</v>
      </c>
      <c r="JKW23" s="384" t="s">
        <v>3103</v>
      </c>
      <c r="JKX23" s="384" t="s">
        <v>3104</v>
      </c>
      <c r="JKY23" s="370"/>
      <c r="JKZ23" s="384" t="s">
        <v>2417</v>
      </c>
      <c r="JLA23" s="384" t="s">
        <v>3103</v>
      </c>
      <c r="JLB23" s="384" t="s">
        <v>3104</v>
      </c>
      <c r="JLC23" s="370"/>
      <c r="JLD23" s="384" t="s">
        <v>2417</v>
      </c>
      <c r="JLE23" s="384" t="s">
        <v>3103</v>
      </c>
      <c r="JLF23" s="384" t="s">
        <v>3104</v>
      </c>
      <c r="JLG23" s="370"/>
      <c r="JLH23" s="384" t="s">
        <v>2417</v>
      </c>
      <c r="JLI23" s="384" t="s">
        <v>3103</v>
      </c>
      <c r="JLJ23" s="384" t="s">
        <v>3104</v>
      </c>
      <c r="JLK23" s="370"/>
      <c r="JLL23" s="384" t="s">
        <v>2417</v>
      </c>
      <c r="JLM23" s="384" t="s">
        <v>3103</v>
      </c>
      <c r="JLN23" s="384" t="s">
        <v>3104</v>
      </c>
      <c r="JLO23" s="370"/>
      <c r="JLP23" s="384" t="s">
        <v>2417</v>
      </c>
      <c r="JLQ23" s="384" t="s">
        <v>3103</v>
      </c>
      <c r="JLR23" s="384" t="s">
        <v>3104</v>
      </c>
      <c r="JLS23" s="370"/>
      <c r="JLT23" s="384" t="s">
        <v>2417</v>
      </c>
      <c r="JLU23" s="384" t="s">
        <v>3103</v>
      </c>
      <c r="JLV23" s="384" t="s">
        <v>3104</v>
      </c>
      <c r="JLW23" s="370"/>
      <c r="JLX23" s="384" t="s">
        <v>2417</v>
      </c>
      <c r="JLY23" s="384" t="s">
        <v>3103</v>
      </c>
      <c r="JLZ23" s="384" t="s">
        <v>3104</v>
      </c>
      <c r="JMA23" s="370"/>
      <c r="JMB23" s="384" t="s">
        <v>2417</v>
      </c>
      <c r="JMC23" s="384" t="s">
        <v>3103</v>
      </c>
      <c r="JMD23" s="384" t="s">
        <v>3104</v>
      </c>
      <c r="JME23" s="370"/>
      <c r="JMF23" s="384" t="s">
        <v>2417</v>
      </c>
      <c r="JMG23" s="384" t="s">
        <v>3103</v>
      </c>
      <c r="JMH23" s="384" t="s">
        <v>3104</v>
      </c>
      <c r="JMI23" s="370"/>
      <c r="JMJ23" s="384" t="s">
        <v>2417</v>
      </c>
      <c r="JMK23" s="384" t="s">
        <v>3103</v>
      </c>
      <c r="JML23" s="384" t="s">
        <v>3104</v>
      </c>
      <c r="JMM23" s="370"/>
      <c r="JMN23" s="384" t="s">
        <v>2417</v>
      </c>
      <c r="JMO23" s="384" t="s">
        <v>3103</v>
      </c>
      <c r="JMP23" s="384" t="s">
        <v>3104</v>
      </c>
      <c r="JMQ23" s="370"/>
      <c r="JMR23" s="384" t="s">
        <v>2417</v>
      </c>
      <c r="JMS23" s="384" t="s">
        <v>3103</v>
      </c>
      <c r="JMT23" s="384" t="s">
        <v>3104</v>
      </c>
      <c r="JMU23" s="370"/>
      <c r="JMV23" s="384" t="s">
        <v>2417</v>
      </c>
      <c r="JMW23" s="384" t="s">
        <v>3103</v>
      </c>
      <c r="JMX23" s="384" t="s">
        <v>3104</v>
      </c>
      <c r="JMY23" s="370"/>
      <c r="JMZ23" s="384" t="s">
        <v>2417</v>
      </c>
      <c r="JNA23" s="384" t="s">
        <v>3103</v>
      </c>
      <c r="JNB23" s="384" t="s">
        <v>3104</v>
      </c>
      <c r="JNC23" s="370"/>
      <c r="JND23" s="384" t="s">
        <v>2417</v>
      </c>
      <c r="JNE23" s="384" t="s">
        <v>3103</v>
      </c>
      <c r="JNF23" s="384" t="s">
        <v>3104</v>
      </c>
      <c r="JNG23" s="370"/>
      <c r="JNH23" s="384" t="s">
        <v>2417</v>
      </c>
      <c r="JNI23" s="384" t="s">
        <v>3103</v>
      </c>
      <c r="JNJ23" s="384" t="s">
        <v>3104</v>
      </c>
      <c r="JNK23" s="370"/>
      <c r="JNL23" s="384" t="s">
        <v>2417</v>
      </c>
      <c r="JNM23" s="384" t="s">
        <v>3103</v>
      </c>
      <c r="JNN23" s="384" t="s">
        <v>3104</v>
      </c>
      <c r="JNO23" s="370"/>
      <c r="JNP23" s="384" t="s">
        <v>2417</v>
      </c>
      <c r="JNQ23" s="384" t="s">
        <v>3103</v>
      </c>
      <c r="JNR23" s="384" t="s">
        <v>3104</v>
      </c>
      <c r="JNS23" s="370"/>
      <c r="JNT23" s="384" t="s">
        <v>2417</v>
      </c>
      <c r="JNU23" s="384" t="s">
        <v>3103</v>
      </c>
      <c r="JNV23" s="384" t="s">
        <v>3104</v>
      </c>
      <c r="JNW23" s="370"/>
      <c r="JNX23" s="384" t="s">
        <v>2417</v>
      </c>
      <c r="JNY23" s="384" t="s">
        <v>3103</v>
      </c>
      <c r="JNZ23" s="384" t="s">
        <v>3104</v>
      </c>
      <c r="JOA23" s="370"/>
      <c r="JOB23" s="384" t="s">
        <v>2417</v>
      </c>
      <c r="JOC23" s="384" t="s">
        <v>3103</v>
      </c>
      <c r="JOD23" s="384" t="s">
        <v>3104</v>
      </c>
      <c r="JOE23" s="370"/>
      <c r="JOF23" s="384" t="s">
        <v>2417</v>
      </c>
      <c r="JOG23" s="384" t="s">
        <v>3103</v>
      </c>
      <c r="JOH23" s="384" t="s">
        <v>3104</v>
      </c>
      <c r="JOI23" s="370"/>
      <c r="JOJ23" s="384" t="s">
        <v>2417</v>
      </c>
      <c r="JOK23" s="384" t="s">
        <v>3103</v>
      </c>
      <c r="JOL23" s="384" t="s">
        <v>3104</v>
      </c>
      <c r="JOM23" s="370"/>
      <c r="JON23" s="384" t="s">
        <v>2417</v>
      </c>
      <c r="JOO23" s="384" t="s">
        <v>3103</v>
      </c>
      <c r="JOP23" s="384" t="s">
        <v>3104</v>
      </c>
      <c r="JOQ23" s="370"/>
      <c r="JOR23" s="384" t="s">
        <v>2417</v>
      </c>
      <c r="JOS23" s="384" t="s">
        <v>3103</v>
      </c>
      <c r="JOT23" s="384" t="s">
        <v>3104</v>
      </c>
      <c r="JOU23" s="370"/>
      <c r="JOV23" s="384" t="s">
        <v>2417</v>
      </c>
      <c r="JOW23" s="384" t="s">
        <v>3103</v>
      </c>
      <c r="JOX23" s="384" t="s">
        <v>3104</v>
      </c>
      <c r="JOY23" s="370"/>
      <c r="JOZ23" s="384" t="s">
        <v>2417</v>
      </c>
      <c r="JPA23" s="384" t="s">
        <v>3103</v>
      </c>
      <c r="JPB23" s="384" t="s">
        <v>3104</v>
      </c>
      <c r="JPC23" s="370"/>
      <c r="JPD23" s="384" t="s">
        <v>2417</v>
      </c>
      <c r="JPE23" s="384" t="s">
        <v>3103</v>
      </c>
      <c r="JPF23" s="384" t="s">
        <v>3104</v>
      </c>
      <c r="JPG23" s="370"/>
      <c r="JPH23" s="384" t="s">
        <v>2417</v>
      </c>
      <c r="JPI23" s="384" t="s">
        <v>3103</v>
      </c>
      <c r="JPJ23" s="384" t="s">
        <v>3104</v>
      </c>
      <c r="JPK23" s="370"/>
      <c r="JPL23" s="384" t="s">
        <v>2417</v>
      </c>
      <c r="JPM23" s="384" t="s">
        <v>3103</v>
      </c>
      <c r="JPN23" s="384" t="s">
        <v>3104</v>
      </c>
      <c r="JPO23" s="370"/>
      <c r="JPP23" s="384" t="s">
        <v>2417</v>
      </c>
      <c r="JPQ23" s="384" t="s">
        <v>3103</v>
      </c>
      <c r="JPR23" s="384" t="s">
        <v>3104</v>
      </c>
      <c r="JPS23" s="370"/>
      <c r="JPT23" s="384" t="s">
        <v>2417</v>
      </c>
      <c r="JPU23" s="384" t="s">
        <v>3103</v>
      </c>
      <c r="JPV23" s="384" t="s">
        <v>3104</v>
      </c>
      <c r="JPW23" s="370"/>
      <c r="JPX23" s="384" t="s">
        <v>2417</v>
      </c>
      <c r="JPY23" s="384" t="s">
        <v>3103</v>
      </c>
      <c r="JPZ23" s="384" t="s">
        <v>3104</v>
      </c>
      <c r="JQA23" s="370"/>
      <c r="JQB23" s="384" t="s">
        <v>2417</v>
      </c>
      <c r="JQC23" s="384" t="s">
        <v>3103</v>
      </c>
      <c r="JQD23" s="384" t="s">
        <v>3104</v>
      </c>
      <c r="JQE23" s="370"/>
      <c r="JQF23" s="384" t="s">
        <v>2417</v>
      </c>
      <c r="JQG23" s="384" t="s">
        <v>3103</v>
      </c>
      <c r="JQH23" s="384" t="s">
        <v>3104</v>
      </c>
      <c r="JQI23" s="370"/>
      <c r="JQJ23" s="384" t="s">
        <v>2417</v>
      </c>
      <c r="JQK23" s="384" t="s">
        <v>3103</v>
      </c>
      <c r="JQL23" s="384" t="s">
        <v>3104</v>
      </c>
      <c r="JQM23" s="370"/>
      <c r="JQN23" s="384" t="s">
        <v>2417</v>
      </c>
      <c r="JQO23" s="384" t="s">
        <v>3103</v>
      </c>
      <c r="JQP23" s="384" t="s">
        <v>3104</v>
      </c>
      <c r="JQQ23" s="370"/>
      <c r="JQR23" s="384" t="s">
        <v>2417</v>
      </c>
      <c r="JQS23" s="384" t="s">
        <v>3103</v>
      </c>
      <c r="JQT23" s="384" t="s">
        <v>3104</v>
      </c>
      <c r="JQU23" s="370"/>
      <c r="JQV23" s="384" t="s">
        <v>2417</v>
      </c>
      <c r="JQW23" s="384" t="s">
        <v>3103</v>
      </c>
      <c r="JQX23" s="384" t="s">
        <v>3104</v>
      </c>
      <c r="JQY23" s="370"/>
      <c r="JQZ23" s="384" t="s">
        <v>2417</v>
      </c>
      <c r="JRA23" s="384" t="s">
        <v>3103</v>
      </c>
      <c r="JRB23" s="384" t="s">
        <v>3104</v>
      </c>
      <c r="JRC23" s="370"/>
      <c r="JRD23" s="384" t="s">
        <v>2417</v>
      </c>
      <c r="JRE23" s="384" t="s">
        <v>3103</v>
      </c>
      <c r="JRF23" s="384" t="s">
        <v>3104</v>
      </c>
      <c r="JRG23" s="370"/>
      <c r="JRH23" s="384" t="s">
        <v>2417</v>
      </c>
      <c r="JRI23" s="384" t="s">
        <v>3103</v>
      </c>
      <c r="JRJ23" s="384" t="s">
        <v>3104</v>
      </c>
      <c r="JRK23" s="370"/>
      <c r="JRL23" s="384" t="s">
        <v>2417</v>
      </c>
      <c r="JRM23" s="384" t="s">
        <v>3103</v>
      </c>
      <c r="JRN23" s="384" t="s">
        <v>3104</v>
      </c>
      <c r="JRO23" s="370"/>
      <c r="JRP23" s="384" t="s">
        <v>2417</v>
      </c>
      <c r="JRQ23" s="384" t="s">
        <v>3103</v>
      </c>
      <c r="JRR23" s="384" t="s">
        <v>3104</v>
      </c>
      <c r="JRS23" s="370"/>
      <c r="JRT23" s="384" t="s">
        <v>2417</v>
      </c>
      <c r="JRU23" s="384" t="s">
        <v>3103</v>
      </c>
      <c r="JRV23" s="384" t="s">
        <v>3104</v>
      </c>
      <c r="JRW23" s="370"/>
      <c r="JRX23" s="384" t="s">
        <v>2417</v>
      </c>
      <c r="JRY23" s="384" t="s">
        <v>3103</v>
      </c>
      <c r="JRZ23" s="384" t="s">
        <v>3104</v>
      </c>
      <c r="JSA23" s="370"/>
      <c r="JSB23" s="384" t="s">
        <v>2417</v>
      </c>
      <c r="JSC23" s="384" t="s">
        <v>3103</v>
      </c>
      <c r="JSD23" s="384" t="s">
        <v>3104</v>
      </c>
      <c r="JSE23" s="370"/>
      <c r="JSF23" s="384" t="s">
        <v>2417</v>
      </c>
      <c r="JSG23" s="384" t="s">
        <v>3103</v>
      </c>
      <c r="JSH23" s="384" t="s">
        <v>3104</v>
      </c>
      <c r="JSI23" s="370"/>
      <c r="JSJ23" s="384" t="s">
        <v>2417</v>
      </c>
      <c r="JSK23" s="384" t="s">
        <v>3103</v>
      </c>
      <c r="JSL23" s="384" t="s">
        <v>3104</v>
      </c>
      <c r="JSM23" s="370"/>
      <c r="JSN23" s="384" t="s">
        <v>2417</v>
      </c>
      <c r="JSO23" s="384" t="s">
        <v>3103</v>
      </c>
      <c r="JSP23" s="384" t="s">
        <v>3104</v>
      </c>
      <c r="JSQ23" s="370"/>
      <c r="JSR23" s="384" t="s">
        <v>2417</v>
      </c>
      <c r="JSS23" s="384" t="s">
        <v>3103</v>
      </c>
      <c r="JST23" s="384" t="s">
        <v>3104</v>
      </c>
      <c r="JSU23" s="370"/>
      <c r="JSV23" s="384" t="s">
        <v>2417</v>
      </c>
      <c r="JSW23" s="384" t="s">
        <v>3103</v>
      </c>
      <c r="JSX23" s="384" t="s">
        <v>3104</v>
      </c>
      <c r="JSY23" s="370"/>
      <c r="JSZ23" s="384" t="s">
        <v>2417</v>
      </c>
      <c r="JTA23" s="384" t="s">
        <v>3103</v>
      </c>
      <c r="JTB23" s="384" t="s">
        <v>3104</v>
      </c>
      <c r="JTC23" s="370"/>
      <c r="JTD23" s="384" t="s">
        <v>2417</v>
      </c>
      <c r="JTE23" s="384" t="s">
        <v>3103</v>
      </c>
      <c r="JTF23" s="384" t="s">
        <v>3104</v>
      </c>
      <c r="JTG23" s="370"/>
      <c r="JTH23" s="384" t="s">
        <v>2417</v>
      </c>
      <c r="JTI23" s="384" t="s">
        <v>3103</v>
      </c>
      <c r="JTJ23" s="384" t="s">
        <v>3104</v>
      </c>
      <c r="JTK23" s="370"/>
      <c r="JTL23" s="384" t="s">
        <v>2417</v>
      </c>
      <c r="JTM23" s="384" t="s">
        <v>3103</v>
      </c>
      <c r="JTN23" s="384" t="s">
        <v>3104</v>
      </c>
      <c r="JTO23" s="370"/>
      <c r="JTP23" s="384" t="s">
        <v>2417</v>
      </c>
      <c r="JTQ23" s="384" t="s">
        <v>3103</v>
      </c>
      <c r="JTR23" s="384" t="s">
        <v>3104</v>
      </c>
      <c r="JTS23" s="370"/>
      <c r="JTT23" s="384" t="s">
        <v>2417</v>
      </c>
      <c r="JTU23" s="384" t="s">
        <v>3103</v>
      </c>
      <c r="JTV23" s="384" t="s">
        <v>3104</v>
      </c>
      <c r="JTW23" s="370"/>
      <c r="JTX23" s="384" t="s">
        <v>2417</v>
      </c>
      <c r="JTY23" s="384" t="s">
        <v>3103</v>
      </c>
      <c r="JTZ23" s="384" t="s">
        <v>3104</v>
      </c>
      <c r="JUA23" s="370"/>
      <c r="JUB23" s="384" t="s">
        <v>2417</v>
      </c>
      <c r="JUC23" s="384" t="s">
        <v>3103</v>
      </c>
      <c r="JUD23" s="384" t="s">
        <v>3104</v>
      </c>
      <c r="JUE23" s="370"/>
      <c r="JUF23" s="384" t="s">
        <v>2417</v>
      </c>
      <c r="JUG23" s="384" t="s">
        <v>3103</v>
      </c>
      <c r="JUH23" s="384" t="s">
        <v>3104</v>
      </c>
      <c r="JUI23" s="370"/>
      <c r="JUJ23" s="384" t="s">
        <v>2417</v>
      </c>
      <c r="JUK23" s="384" t="s">
        <v>3103</v>
      </c>
      <c r="JUL23" s="384" t="s">
        <v>3104</v>
      </c>
      <c r="JUM23" s="370"/>
      <c r="JUN23" s="384" t="s">
        <v>2417</v>
      </c>
      <c r="JUO23" s="384" t="s">
        <v>3103</v>
      </c>
      <c r="JUP23" s="384" t="s">
        <v>3104</v>
      </c>
      <c r="JUQ23" s="370"/>
      <c r="JUR23" s="384" t="s">
        <v>2417</v>
      </c>
      <c r="JUS23" s="384" t="s">
        <v>3103</v>
      </c>
      <c r="JUT23" s="384" t="s">
        <v>3104</v>
      </c>
      <c r="JUU23" s="370"/>
      <c r="JUV23" s="384" t="s">
        <v>2417</v>
      </c>
      <c r="JUW23" s="384" t="s">
        <v>3103</v>
      </c>
      <c r="JUX23" s="384" t="s">
        <v>3104</v>
      </c>
      <c r="JUY23" s="370"/>
      <c r="JUZ23" s="384" t="s">
        <v>2417</v>
      </c>
      <c r="JVA23" s="384" t="s">
        <v>3103</v>
      </c>
      <c r="JVB23" s="384" t="s">
        <v>3104</v>
      </c>
      <c r="JVC23" s="370"/>
      <c r="JVD23" s="384" t="s">
        <v>2417</v>
      </c>
      <c r="JVE23" s="384" t="s">
        <v>3103</v>
      </c>
      <c r="JVF23" s="384" t="s">
        <v>3104</v>
      </c>
      <c r="JVG23" s="370"/>
      <c r="JVH23" s="384" t="s">
        <v>2417</v>
      </c>
      <c r="JVI23" s="384" t="s">
        <v>3103</v>
      </c>
      <c r="JVJ23" s="384" t="s">
        <v>3104</v>
      </c>
      <c r="JVK23" s="370"/>
      <c r="JVL23" s="384" t="s">
        <v>2417</v>
      </c>
      <c r="JVM23" s="384" t="s">
        <v>3103</v>
      </c>
      <c r="JVN23" s="384" t="s">
        <v>3104</v>
      </c>
      <c r="JVO23" s="370"/>
      <c r="JVP23" s="384" t="s">
        <v>2417</v>
      </c>
      <c r="JVQ23" s="384" t="s">
        <v>3103</v>
      </c>
      <c r="JVR23" s="384" t="s">
        <v>3104</v>
      </c>
      <c r="JVS23" s="370"/>
      <c r="JVT23" s="384" t="s">
        <v>2417</v>
      </c>
      <c r="JVU23" s="384" t="s">
        <v>3103</v>
      </c>
      <c r="JVV23" s="384" t="s">
        <v>3104</v>
      </c>
      <c r="JVW23" s="370"/>
      <c r="JVX23" s="384" t="s">
        <v>2417</v>
      </c>
      <c r="JVY23" s="384" t="s">
        <v>3103</v>
      </c>
      <c r="JVZ23" s="384" t="s">
        <v>3104</v>
      </c>
      <c r="JWA23" s="370"/>
      <c r="JWB23" s="384" t="s">
        <v>2417</v>
      </c>
      <c r="JWC23" s="384" t="s">
        <v>3103</v>
      </c>
      <c r="JWD23" s="384" t="s">
        <v>3104</v>
      </c>
      <c r="JWE23" s="370"/>
      <c r="JWF23" s="384" t="s">
        <v>2417</v>
      </c>
      <c r="JWG23" s="384" t="s">
        <v>3103</v>
      </c>
      <c r="JWH23" s="384" t="s">
        <v>3104</v>
      </c>
      <c r="JWI23" s="370"/>
      <c r="JWJ23" s="384" t="s">
        <v>2417</v>
      </c>
      <c r="JWK23" s="384" t="s">
        <v>3103</v>
      </c>
      <c r="JWL23" s="384" t="s">
        <v>3104</v>
      </c>
      <c r="JWM23" s="370"/>
      <c r="JWN23" s="384" t="s">
        <v>2417</v>
      </c>
      <c r="JWO23" s="384" t="s">
        <v>3103</v>
      </c>
      <c r="JWP23" s="384" t="s">
        <v>3104</v>
      </c>
      <c r="JWQ23" s="370"/>
      <c r="JWR23" s="384" t="s">
        <v>2417</v>
      </c>
      <c r="JWS23" s="384" t="s">
        <v>3103</v>
      </c>
      <c r="JWT23" s="384" t="s">
        <v>3104</v>
      </c>
      <c r="JWU23" s="370"/>
      <c r="JWV23" s="384" t="s">
        <v>2417</v>
      </c>
      <c r="JWW23" s="384" t="s">
        <v>3103</v>
      </c>
      <c r="JWX23" s="384" t="s">
        <v>3104</v>
      </c>
      <c r="JWY23" s="370"/>
      <c r="JWZ23" s="384" t="s">
        <v>2417</v>
      </c>
      <c r="JXA23" s="384" t="s">
        <v>3103</v>
      </c>
      <c r="JXB23" s="384" t="s">
        <v>3104</v>
      </c>
      <c r="JXC23" s="370"/>
      <c r="JXD23" s="384" t="s">
        <v>2417</v>
      </c>
      <c r="JXE23" s="384" t="s">
        <v>3103</v>
      </c>
      <c r="JXF23" s="384" t="s">
        <v>3104</v>
      </c>
      <c r="JXG23" s="370"/>
      <c r="JXH23" s="384" t="s">
        <v>2417</v>
      </c>
      <c r="JXI23" s="384" t="s">
        <v>3103</v>
      </c>
      <c r="JXJ23" s="384" t="s">
        <v>3104</v>
      </c>
      <c r="JXK23" s="370"/>
      <c r="JXL23" s="384" t="s">
        <v>2417</v>
      </c>
      <c r="JXM23" s="384" t="s">
        <v>3103</v>
      </c>
      <c r="JXN23" s="384" t="s">
        <v>3104</v>
      </c>
      <c r="JXO23" s="370"/>
      <c r="JXP23" s="384" t="s">
        <v>2417</v>
      </c>
      <c r="JXQ23" s="384" t="s">
        <v>3103</v>
      </c>
      <c r="JXR23" s="384" t="s">
        <v>3104</v>
      </c>
      <c r="JXS23" s="370"/>
      <c r="JXT23" s="384" t="s">
        <v>2417</v>
      </c>
      <c r="JXU23" s="384" t="s">
        <v>3103</v>
      </c>
      <c r="JXV23" s="384" t="s">
        <v>3104</v>
      </c>
      <c r="JXW23" s="370"/>
      <c r="JXX23" s="384" t="s">
        <v>2417</v>
      </c>
      <c r="JXY23" s="384" t="s">
        <v>3103</v>
      </c>
      <c r="JXZ23" s="384" t="s">
        <v>3104</v>
      </c>
      <c r="JYA23" s="370"/>
      <c r="JYB23" s="384" t="s">
        <v>2417</v>
      </c>
      <c r="JYC23" s="384" t="s">
        <v>3103</v>
      </c>
      <c r="JYD23" s="384" t="s">
        <v>3104</v>
      </c>
      <c r="JYE23" s="370"/>
      <c r="JYF23" s="384" t="s">
        <v>2417</v>
      </c>
      <c r="JYG23" s="384" t="s">
        <v>3103</v>
      </c>
      <c r="JYH23" s="384" t="s">
        <v>3104</v>
      </c>
      <c r="JYI23" s="370"/>
      <c r="JYJ23" s="384" t="s">
        <v>2417</v>
      </c>
      <c r="JYK23" s="384" t="s">
        <v>3103</v>
      </c>
      <c r="JYL23" s="384" t="s">
        <v>3104</v>
      </c>
      <c r="JYM23" s="370"/>
      <c r="JYN23" s="384" t="s">
        <v>2417</v>
      </c>
      <c r="JYO23" s="384" t="s">
        <v>3103</v>
      </c>
      <c r="JYP23" s="384" t="s">
        <v>3104</v>
      </c>
      <c r="JYQ23" s="370"/>
      <c r="JYR23" s="384" t="s">
        <v>2417</v>
      </c>
      <c r="JYS23" s="384" t="s">
        <v>3103</v>
      </c>
      <c r="JYT23" s="384" t="s">
        <v>3104</v>
      </c>
      <c r="JYU23" s="370"/>
      <c r="JYV23" s="384" t="s">
        <v>2417</v>
      </c>
      <c r="JYW23" s="384" t="s">
        <v>3103</v>
      </c>
      <c r="JYX23" s="384" t="s">
        <v>3104</v>
      </c>
      <c r="JYY23" s="370"/>
      <c r="JYZ23" s="384" t="s">
        <v>2417</v>
      </c>
      <c r="JZA23" s="384" t="s">
        <v>3103</v>
      </c>
      <c r="JZB23" s="384" t="s">
        <v>3104</v>
      </c>
      <c r="JZC23" s="370"/>
      <c r="JZD23" s="384" t="s">
        <v>2417</v>
      </c>
      <c r="JZE23" s="384" t="s">
        <v>3103</v>
      </c>
      <c r="JZF23" s="384" t="s">
        <v>3104</v>
      </c>
      <c r="JZG23" s="370"/>
      <c r="JZH23" s="384" t="s">
        <v>2417</v>
      </c>
      <c r="JZI23" s="384" t="s">
        <v>3103</v>
      </c>
      <c r="JZJ23" s="384" t="s">
        <v>3104</v>
      </c>
      <c r="JZK23" s="370"/>
      <c r="JZL23" s="384" t="s">
        <v>2417</v>
      </c>
      <c r="JZM23" s="384" t="s">
        <v>3103</v>
      </c>
      <c r="JZN23" s="384" t="s">
        <v>3104</v>
      </c>
      <c r="JZO23" s="370"/>
      <c r="JZP23" s="384" t="s">
        <v>2417</v>
      </c>
      <c r="JZQ23" s="384" t="s">
        <v>3103</v>
      </c>
      <c r="JZR23" s="384" t="s">
        <v>3104</v>
      </c>
      <c r="JZS23" s="370"/>
      <c r="JZT23" s="384" t="s">
        <v>2417</v>
      </c>
      <c r="JZU23" s="384" t="s">
        <v>3103</v>
      </c>
      <c r="JZV23" s="384" t="s">
        <v>3104</v>
      </c>
      <c r="JZW23" s="370"/>
      <c r="JZX23" s="384" t="s">
        <v>2417</v>
      </c>
      <c r="JZY23" s="384" t="s">
        <v>3103</v>
      </c>
      <c r="JZZ23" s="384" t="s">
        <v>3104</v>
      </c>
      <c r="KAA23" s="370"/>
      <c r="KAB23" s="384" t="s">
        <v>2417</v>
      </c>
      <c r="KAC23" s="384" t="s">
        <v>3103</v>
      </c>
      <c r="KAD23" s="384" t="s">
        <v>3104</v>
      </c>
      <c r="KAE23" s="370"/>
      <c r="KAF23" s="384" t="s">
        <v>2417</v>
      </c>
      <c r="KAG23" s="384" t="s">
        <v>3103</v>
      </c>
      <c r="KAH23" s="384" t="s">
        <v>3104</v>
      </c>
      <c r="KAI23" s="370"/>
      <c r="KAJ23" s="384" t="s">
        <v>2417</v>
      </c>
      <c r="KAK23" s="384" t="s">
        <v>3103</v>
      </c>
      <c r="KAL23" s="384" t="s">
        <v>3104</v>
      </c>
      <c r="KAM23" s="370"/>
      <c r="KAN23" s="384" t="s">
        <v>2417</v>
      </c>
      <c r="KAO23" s="384" t="s">
        <v>3103</v>
      </c>
      <c r="KAP23" s="384" t="s">
        <v>3104</v>
      </c>
      <c r="KAQ23" s="370"/>
      <c r="KAR23" s="384" t="s">
        <v>2417</v>
      </c>
      <c r="KAS23" s="384" t="s">
        <v>3103</v>
      </c>
      <c r="KAT23" s="384" t="s">
        <v>3104</v>
      </c>
      <c r="KAU23" s="370"/>
      <c r="KAV23" s="384" t="s">
        <v>2417</v>
      </c>
      <c r="KAW23" s="384" t="s">
        <v>3103</v>
      </c>
      <c r="KAX23" s="384" t="s">
        <v>3104</v>
      </c>
      <c r="KAY23" s="370"/>
      <c r="KAZ23" s="384" t="s">
        <v>2417</v>
      </c>
      <c r="KBA23" s="384" t="s">
        <v>3103</v>
      </c>
      <c r="KBB23" s="384" t="s">
        <v>3104</v>
      </c>
      <c r="KBC23" s="370"/>
      <c r="KBD23" s="384" t="s">
        <v>2417</v>
      </c>
      <c r="KBE23" s="384" t="s">
        <v>3103</v>
      </c>
      <c r="KBF23" s="384" t="s">
        <v>3104</v>
      </c>
      <c r="KBG23" s="370"/>
      <c r="KBH23" s="384" t="s">
        <v>2417</v>
      </c>
      <c r="KBI23" s="384" t="s">
        <v>3103</v>
      </c>
      <c r="KBJ23" s="384" t="s">
        <v>3104</v>
      </c>
      <c r="KBK23" s="370"/>
      <c r="KBL23" s="384" t="s">
        <v>2417</v>
      </c>
      <c r="KBM23" s="384" t="s">
        <v>3103</v>
      </c>
      <c r="KBN23" s="384" t="s">
        <v>3104</v>
      </c>
      <c r="KBO23" s="370"/>
      <c r="KBP23" s="384" t="s">
        <v>2417</v>
      </c>
      <c r="KBQ23" s="384" t="s">
        <v>3103</v>
      </c>
      <c r="KBR23" s="384" t="s">
        <v>3104</v>
      </c>
      <c r="KBS23" s="370"/>
      <c r="KBT23" s="384" t="s">
        <v>2417</v>
      </c>
      <c r="KBU23" s="384" t="s">
        <v>3103</v>
      </c>
      <c r="KBV23" s="384" t="s">
        <v>3104</v>
      </c>
      <c r="KBW23" s="370"/>
      <c r="KBX23" s="384" t="s">
        <v>2417</v>
      </c>
      <c r="KBY23" s="384" t="s">
        <v>3103</v>
      </c>
      <c r="KBZ23" s="384" t="s">
        <v>3104</v>
      </c>
      <c r="KCA23" s="370"/>
      <c r="KCB23" s="384" t="s">
        <v>2417</v>
      </c>
      <c r="KCC23" s="384" t="s">
        <v>3103</v>
      </c>
      <c r="KCD23" s="384" t="s">
        <v>3104</v>
      </c>
      <c r="KCE23" s="370"/>
      <c r="KCF23" s="384" t="s">
        <v>2417</v>
      </c>
      <c r="KCG23" s="384" t="s">
        <v>3103</v>
      </c>
      <c r="KCH23" s="384" t="s">
        <v>3104</v>
      </c>
      <c r="KCI23" s="370"/>
      <c r="KCJ23" s="384" t="s">
        <v>2417</v>
      </c>
      <c r="KCK23" s="384" t="s">
        <v>3103</v>
      </c>
      <c r="KCL23" s="384" t="s">
        <v>3104</v>
      </c>
      <c r="KCM23" s="370"/>
      <c r="KCN23" s="384" t="s">
        <v>2417</v>
      </c>
      <c r="KCO23" s="384" t="s">
        <v>3103</v>
      </c>
      <c r="KCP23" s="384" t="s">
        <v>3104</v>
      </c>
      <c r="KCQ23" s="370"/>
      <c r="KCR23" s="384" t="s">
        <v>2417</v>
      </c>
      <c r="KCS23" s="384" t="s">
        <v>3103</v>
      </c>
      <c r="KCT23" s="384" t="s">
        <v>3104</v>
      </c>
      <c r="KCU23" s="370"/>
      <c r="KCV23" s="384" t="s">
        <v>2417</v>
      </c>
      <c r="KCW23" s="384" t="s">
        <v>3103</v>
      </c>
      <c r="KCX23" s="384" t="s">
        <v>3104</v>
      </c>
      <c r="KCY23" s="370"/>
      <c r="KCZ23" s="384" t="s">
        <v>2417</v>
      </c>
      <c r="KDA23" s="384" t="s">
        <v>3103</v>
      </c>
      <c r="KDB23" s="384" t="s">
        <v>3104</v>
      </c>
      <c r="KDC23" s="370"/>
      <c r="KDD23" s="384" t="s">
        <v>2417</v>
      </c>
      <c r="KDE23" s="384" t="s">
        <v>3103</v>
      </c>
      <c r="KDF23" s="384" t="s">
        <v>3104</v>
      </c>
      <c r="KDG23" s="370"/>
      <c r="KDH23" s="384" t="s">
        <v>2417</v>
      </c>
      <c r="KDI23" s="384" t="s">
        <v>3103</v>
      </c>
      <c r="KDJ23" s="384" t="s">
        <v>3104</v>
      </c>
      <c r="KDK23" s="370"/>
      <c r="KDL23" s="384" t="s">
        <v>2417</v>
      </c>
      <c r="KDM23" s="384" t="s">
        <v>3103</v>
      </c>
      <c r="KDN23" s="384" t="s">
        <v>3104</v>
      </c>
      <c r="KDO23" s="370"/>
      <c r="KDP23" s="384" t="s">
        <v>2417</v>
      </c>
      <c r="KDQ23" s="384" t="s">
        <v>3103</v>
      </c>
      <c r="KDR23" s="384" t="s">
        <v>3104</v>
      </c>
      <c r="KDS23" s="370"/>
      <c r="KDT23" s="384" t="s">
        <v>2417</v>
      </c>
      <c r="KDU23" s="384" t="s">
        <v>3103</v>
      </c>
      <c r="KDV23" s="384" t="s">
        <v>3104</v>
      </c>
      <c r="KDW23" s="370"/>
      <c r="KDX23" s="384" t="s">
        <v>2417</v>
      </c>
      <c r="KDY23" s="384" t="s">
        <v>3103</v>
      </c>
      <c r="KDZ23" s="384" t="s">
        <v>3104</v>
      </c>
      <c r="KEA23" s="370"/>
      <c r="KEB23" s="384" t="s">
        <v>2417</v>
      </c>
      <c r="KEC23" s="384" t="s">
        <v>3103</v>
      </c>
      <c r="KED23" s="384" t="s">
        <v>3104</v>
      </c>
      <c r="KEE23" s="370"/>
      <c r="KEF23" s="384" t="s">
        <v>2417</v>
      </c>
      <c r="KEG23" s="384" t="s">
        <v>3103</v>
      </c>
      <c r="KEH23" s="384" t="s">
        <v>3104</v>
      </c>
      <c r="KEI23" s="370"/>
      <c r="KEJ23" s="384" t="s">
        <v>2417</v>
      </c>
      <c r="KEK23" s="384" t="s">
        <v>3103</v>
      </c>
      <c r="KEL23" s="384" t="s">
        <v>3104</v>
      </c>
      <c r="KEM23" s="370"/>
      <c r="KEN23" s="384" t="s">
        <v>2417</v>
      </c>
      <c r="KEO23" s="384" t="s">
        <v>3103</v>
      </c>
      <c r="KEP23" s="384" t="s">
        <v>3104</v>
      </c>
      <c r="KEQ23" s="370"/>
      <c r="KER23" s="384" t="s">
        <v>2417</v>
      </c>
      <c r="KES23" s="384" t="s">
        <v>3103</v>
      </c>
      <c r="KET23" s="384" t="s">
        <v>3104</v>
      </c>
      <c r="KEU23" s="370"/>
      <c r="KEV23" s="384" t="s">
        <v>2417</v>
      </c>
      <c r="KEW23" s="384" t="s">
        <v>3103</v>
      </c>
      <c r="KEX23" s="384" t="s">
        <v>3104</v>
      </c>
      <c r="KEY23" s="370"/>
      <c r="KEZ23" s="384" t="s">
        <v>2417</v>
      </c>
      <c r="KFA23" s="384" t="s">
        <v>3103</v>
      </c>
      <c r="KFB23" s="384" t="s">
        <v>3104</v>
      </c>
      <c r="KFC23" s="370"/>
      <c r="KFD23" s="384" t="s">
        <v>2417</v>
      </c>
      <c r="KFE23" s="384" t="s">
        <v>3103</v>
      </c>
      <c r="KFF23" s="384" t="s">
        <v>3104</v>
      </c>
      <c r="KFG23" s="370"/>
      <c r="KFH23" s="384" t="s">
        <v>2417</v>
      </c>
      <c r="KFI23" s="384" t="s">
        <v>3103</v>
      </c>
      <c r="KFJ23" s="384" t="s">
        <v>3104</v>
      </c>
      <c r="KFK23" s="370"/>
      <c r="KFL23" s="384" t="s">
        <v>2417</v>
      </c>
      <c r="KFM23" s="384" t="s">
        <v>3103</v>
      </c>
      <c r="KFN23" s="384" t="s">
        <v>3104</v>
      </c>
      <c r="KFO23" s="370"/>
      <c r="KFP23" s="384" t="s">
        <v>2417</v>
      </c>
      <c r="KFQ23" s="384" t="s">
        <v>3103</v>
      </c>
      <c r="KFR23" s="384" t="s">
        <v>3104</v>
      </c>
      <c r="KFS23" s="370"/>
      <c r="KFT23" s="384" t="s">
        <v>2417</v>
      </c>
      <c r="KFU23" s="384" t="s">
        <v>3103</v>
      </c>
      <c r="KFV23" s="384" t="s">
        <v>3104</v>
      </c>
      <c r="KFW23" s="370"/>
      <c r="KFX23" s="384" t="s">
        <v>2417</v>
      </c>
      <c r="KFY23" s="384" t="s">
        <v>3103</v>
      </c>
      <c r="KFZ23" s="384" t="s">
        <v>3104</v>
      </c>
      <c r="KGA23" s="370"/>
      <c r="KGB23" s="384" t="s">
        <v>2417</v>
      </c>
      <c r="KGC23" s="384" t="s">
        <v>3103</v>
      </c>
      <c r="KGD23" s="384" t="s">
        <v>3104</v>
      </c>
      <c r="KGE23" s="370"/>
      <c r="KGF23" s="384" t="s">
        <v>2417</v>
      </c>
      <c r="KGG23" s="384" t="s">
        <v>3103</v>
      </c>
      <c r="KGH23" s="384" t="s">
        <v>3104</v>
      </c>
      <c r="KGI23" s="370"/>
      <c r="KGJ23" s="384" t="s">
        <v>2417</v>
      </c>
      <c r="KGK23" s="384" t="s">
        <v>3103</v>
      </c>
      <c r="KGL23" s="384" t="s">
        <v>3104</v>
      </c>
      <c r="KGM23" s="370"/>
      <c r="KGN23" s="384" t="s">
        <v>2417</v>
      </c>
      <c r="KGO23" s="384" t="s">
        <v>3103</v>
      </c>
      <c r="KGP23" s="384" t="s">
        <v>3104</v>
      </c>
      <c r="KGQ23" s="370"/>
      <c r="KGR23" s="384" t="s">
        <v>2417</v>
      </c>
      <c r="KGS23" s="384" t="s">
        <v>3103</v>
      </c>
      <c r="KGT23" s="384" t="s">
        <v>3104</v>
      </c>
      <c r="KGU23" s="370"/>
      <c r="KGV23" s="384" t="s">
        <v>2417</v>
      </c>
      <c r="KGW23" s="384" t="s">
        <v>3103</v>
      </c>
      <c r="KGX23" s="384" t="s">
        <v>3104</v>
      </c>
      <c r="KGY23" s="370"/>
      <c r="KGZ23" s="384" t="s">
        <v>2417</v>
      </c>
      <c r="KHA23" s="384" t="s">
        <v>3103</v>
      </c>
      <c r="KHB23" s="384" t="s">
        <v>3104</v>
      </c>
      <c r="KHC23" s="370"/>
      <c r="KHD23" s="384" t="s">
        <v>2417</v>
      </c>
      <c r="KHE23" s="384" t="s">
        <v>3103</v>
      </c>
      <c r="KHF23" s="384" t="s">
        <v>3104</v>
      </c>
      <c r="KHG23" s="370"/>
      <c r="KHH23" s="384" t="s">
        <v>2417</v>
      </c>
      <c r="KHI23" s="384" t="s">
        <v>3103</v>
      </c>
      <c r="KHJ23" s="384" t="s">
        <v>3104</v>
      </c>
      <c r="KHK23" s="370"/>
      <c r="KHL23" s="384" t="s">
        <v>2417</v>
      </c>
      <c r="KHM23" s="384" t="s">
        <v>3103</v>
      </c>
      <c r="KHN23" s="384" t="s">
        <v>3104</v>
      </c>
      <c r="KHO23" s="370"/>
      <c r="KHP23" s="384" t="s">
        <v>2417</v>
      </c>
      <c r="KHQ23" s="384" t="s">
        <v>3103</v>
      </c>
      <c r="KHR23" s="384" t="s">
        <v>3104</v>
      </c>
      <c r="KHS23" s="370"/>
      <c r="KHT23" s="384" t="s">
        <v>2417</v>
      </c>
      <c r="KHU23" s="384" t="s">
        <v>3103</v>
      </c>
      <c r="KHV23" s="384" t="s">
        <v>3104</v>
      </c>
      <c r="KHW23" s="370"/>
      <c r="KHX23" s="384" t="s">
        <v>2417</v>
      </c>
      <c r="KHY23" s="384" t="s">
        <v>3103</v>
      </c>
      <c r="KHZ23" s="384" t="s">
        <v>3104</v>
      </c>
      <c r="KIA23" s="370"/>
      <c r="KIB23" s="384" t="s">
        <v>2417</v>
      </c>
      <c r="KIC23" s="384" t="s">
        <v>3103</v>
      </c>
      <c r="KID23" s="384" t="s">
        <v>3104</v>
      </c>
      <c r="KIE23" s="370"/>
      <c r="KIF23" s="384" t="s">
        <v>2417</v>
      </c>
      <c r="KIG23" s="384" t="s">
        <v>3103</v>
      </c>
      <c r="KIH23" s="384" t="s">
        <v>3104</v>
      </c>
      <c r="KII23" s="370"/>
      <c r="KIJ23" s="384" t="s">
        <v>2417</v>
      </c>
      <c r="KIK23" s="384" t="s">
        <v>3103</v>
      </c>
      <c r="KIL23" s="384" t="s">
        <v>3104</v>
      </c>
      <c r="KIM23" s="370"/>
      <c r="KIN23" s="384" t="s">
        <v>2417</v>
      </c>
      <c r="KIO23" s="384" t="s">
        <v>3103</v>
      </c>
      <c r="KIP23" s="384" t="s">
        <v>3104</v>
      </c>
      <c r="KIQ23" s="370"/>
      <c r="KIR23" s="384" t="s">
        <v>2417</v>
      </c>
      <c r="KIS23" s="384" t="s">
        <v>3103</v>
      </c>
      <c r="KIT23" s="384" t="s">
        <v>3104</v>
      </c>
      <c r="KIU23" s="370"/>
      <c r="KIV23" s="384" t="s">
        <v>2417</v>
      </c>
      <c r="KIW23" s="384" t="s">
        <v>3103</v>
      </c>
      <c r="KIX23" s="384" t="s">
        <v>3104</v>
      </c>
      <c r="KIY23" s="370"/>
      <c r="KIZ23" s="384" t="s">
        <v>2417</v>
      </c>
      <c r="KJA23" s="384" t="s">
        <v>3103</v>
      </c>
      <c r="KJB23" s="384" t="s">
        <v>3104</v>
      </c>
      <c r="KJC23" s="370"/>
      <c r="KJD23" s="384" t="s">
        <v>2417</v>
      </c>
      <c r="KJE23" s="384" t="s">
        <v>3103</v>
      </c>
      <c r="KJF23" s="384" t="s">
        <v>3104</v>
      </c>
      <c r="KJG23" s="370"/>
      <c r="KJH23" s="384" t="s">
        <v>2417</v>
      </c>
      <c r="KJI23" s="384" t="s">
        <v>3103</v>
      </c>
      <c r="KJJ23" s="384" t="s">
        <v>3104</v>
      </c>
      <c r="KJK23" s="370"/>
      <c r="KJL23" s="384" t="s">
        <v>2417</v>
      </c>
      <c r="KJM23" s="384" t="s">
        <v>3103</v>
      </c>
      <c r="KJN23" s="384" t="s">
        <v>3104</v>
      </c>
      <c r="KJO23" s="370"/>
      <c r="KJP23" s="384" t="s">
        <v>2417</v>
      </c>
      <c r="KJQ23" s="384" t="s">
        <v>3103</v>
      </c>
      <c r="KJR23" s="384" t="s">
        <v>3104</v>
      </c>
      <c r="KJS23" s="370"/>
      <c r="KJT23" s="384" t="s">
        <v>2417</v>
      </c>
      <c r="KJU23" s="384" t="s">
        <v>3103</v>
      </c>
      <c r="KJV23" s="384" t="s">
        <v>3104</v>
      </c>
      <c r="KJW23" s="370"/>
      <c r="KJX23" s="384" t="s">
        <v>2417</v>
      </c>
      <c r="KJY23" s="384" t="s">
        <v>3103</v>
      </c>
      <c r="KJZ23" s="384" t="s">
        <v>3104</v>
      </c>
      <c r="KKA23" s="370"/>
      <c r="KKB23" s="384" t="s">
        <v>2417</v>
      </c>
      <c r="KKC23" s="384" t="s">
        <v>3103</v>
      </c>
      <c r="KKD23" s="384" t="s">
        <v>3104</v>
      </c>
      <c r="KKE23" s="370"/>
      <c r="KKF23" s="384" t="s">
        <v>2417</v>
      </c>
      <c r="KKG23" s="384" t="s">
        <v>3103</v>
      </c>
      <c r="KKH23" s="384" t="s">
        <v>3104</v>
      </c>
      <c r="KKI23" s="370"/>
      <c r="KKJ23" s="384" t="s">
        <v>2417</v>
      </c>
      <c r="KKK23" s="384" t="s">
        <v>3103</v>
      </c>
      <c r="KKL23" s="384" t="s">
        <v>3104</v>
      </c>
      <c r="KKM23" s="370"/>
      <c r="KKN23" s="384" t="s">
        <v>2417</v>
      </c>
      <c r="KKO23" s="384" t="s">
        <v>3103</v>
      </c>
      <c r="KKP23" s="384" t="s">
        <v>3104</v>
      </c>
      <c r="KKQ23" s="370"/>
      <c r="KKR23" s="384" t="s">
        <v>2417</v>
      </c>
      <c r="KKS23" s="384" t="s">
        <v>3103</v>
      </c>
      <c r="KKT23" s="384" t="s">
        <v>3104</v>
      </c>
      <c r="KKU23" s="370"/>
      <c r="KKV23" s="384" t="s">
        <v>2417</v>
      </c>
      <c r="KKW23" s="384" t="s">
        <v>3103</v>
      </c>
      <c r="KKX23" s="384" t="s">
        <v>3104</v>
      </c>
      <c r="KKY23" s="370"/>
      <c r="KKZ23" s="384" t="s">
        <v>2417</v>
      </c>
      <c r="KLA23" s="384" t="s">
        <v>3103</v>
      </c>
      <c r="KLB23" s="384" t="s">
        <v>3104</v>
      </c>
      <c r="KLC23" s="370"/>
      <c r="KLD23" s="384" t="s">
        <v>2417</v>
      </c>
      <c r="KLE23" s="384" t="s">
        <v>3103</v>
      </c>
      <c r="KLF23" s="384" t="s">
        <v>3104</v>
      </c>
      <c r="KLG23" s="370"/>
      <c r="KLH23" s="384" t="s">
        <v>2417</v>
      </c>
      <c r="KLI23" s="384" t="s">
        <v>3103</v>
      </c>
      <c r="KLJ23" s="384" t="s">
        <v>3104</v>
      </c>
      <c r="KLK23" s="370"/>
      <c r="KLL23" s="384" t="s">
        <v>2417</v>
      </c>
      <c r="KLM23" s="384" t="s">
        <v>3103</v>
      </c>
      <c r="KLN23" s="384" t="s">
        <v>3104</v>
      </c>
      <c r="KLO23" s="370"/>
      <c r="KLP23" s="384" t="s">
        <v>2417</v>
      </c>
      <c r="KLQ23" s="384" t="s">
        <v>3103</v>
      </c>
      <c r="KLR23" s="384" t="s">
        <v>3104</v>
      </c>
      <c r="KLS23" s="370"/>
      <c r="KLT23" s="384" t="s">
        <v>2417</v>
      </c>
      <c r="KLU23" s="384" t="s">
        <v>3103</v>
      </c>
      <c r="KLV23" s="384" t="s">
        <v>3104</v>
      </c>
      <c r="KLW23" s="370"/>
      <c r="KLX23" s="384" t="s">
        <v>2417</v>
      </c>
      <c r="KLY23" s="384" t="s">
        <v>3103</v>
      </c>
      <c r="KLZ23" s="384" t="s">
        <v>3104</v>
      </c>
      <c r="KMA23" s="370"/>
      <c r="KMB23" s="384" t="s">
        <v>2417</v>
      </c>
      <c r="KMC23" s="384" t="s">
        <v>3103</v>
      </c>
      <c r="KMD23" s="384" t="s">
        <v>3104</v>
      </c>
      <c r="KME23" s="370"/>
      <c r="KMF23" s="384" t="s">
        <v>2417</v>
      </c>
      <c r="KMG23" s="384" t="s">
        <v>3103</v>
      </c>
      <c r="KMH23" s="384" t="s">
        <v>3104</v>
      </c>
      <c r="KMI23" s="370"/>
      <c r="KMJ23" s="384" t="s">
        <v>2417</v>
      </c>
      <c r="KMK23" s="384" t="s">
        <v>3103</v>
      </c>
      <c r="KML23" s="384" t="s">
        <v>3104</v>
      </c>
      <c r="KMM23" s="370"/>
      <c r="KMN23" s="384" t="s">
        <v>2417</v>
      </c>
      <c r="KMO23" s="384" t="s">
        <v>3103</v>
      </c>
      <c r="KMP23" s="384" t="s">
        <v>3104</v>
      </c>
      <c r="KMQ23" s="370"/>
      <c r="KMR23" s="384" t="s">
        <v>2417</v>
      </c>
      <c r="KMS23" s="384" t="s">
        <v>3103</v>
      </c>
      <c r="KMT23" s="384" t="s">
        <v>3104</v>
      </c>
      <c r="KMU23" s="370"/>
      <c r="KMV23" s="384" t="s">
        <v>2417</v>
      </c>
      <c r="KMW23" s="384" t="s">
        <v>3103</v>
      </c>
      <c r="KMX23" s="384" t="s">
        <v>3104</v>
      </c>
      <c r="KMY23" s="370"/>
      <c r="KMZ23" s="384" t="s">
        <v>2417</v>
      </c>
      <c r="KNA23" s="384" t="s">
        <v>3103</v>
      </c>
      <c r="KNB23" s="384" t="s">
        <v>3104</v>
      </c>
      <c r="KNC23" s="370"/>
      <c r="KND23" s="384" t="s">
        <v>2417</v>
      </c>
      <c r="KNE23" s="384" t="s">
        <v>3103</v>
      </c>
      <c r="KNF23" s="384" t="s">
        <v>3104</v>
      </c>
      <c r="KNG23" s="370"/>
      <c r="KNH23" s="384" t="s">
        <v>2417</v>
      </c>
      <c r="KNI23" s="384" t="s">
        <v>3103</v>
      </c>
      <c r="KNJ23" s="384" t="s">
        <v>3104</v>
      </c>
      <c r="KNK23" s="370"/>
      <c r="KNL23" s="384" t="s">
        <v>2417</v>
      </c>
      <c r="KNM23" s="384" t="s">
        <v>3103</v>
      </c>
      <c r="KNN23" s="384" t="s">
        <v>3104</v>
      </c>
      <c r="KNO23" s="370"/>
      <c r="KNP23" s="384" t="s">
        <v>2417</v>
      </c>
      <c r="KNQ23" s="384" t="s">
        <v>3103</v>
      </c>
      <c r="KNR23" s="384" t="s">
        <v>3104</v>
      </c>
      <c r="KNS23" s="370"/>
      <c r="KNT23" s="384" t="s">
        <v>2417</v>
      </c>
      <c r="KNU23" s="384" t="s">
        <v>3103</v>
      </c>
      <c r="KNV23" s="384" t="s">
        <v>3104</v>
      </c>
      <c r="KNW23" s="370"/>
      <c r="KNX23" s="384" t="s">
        <v>2417</v>
      </c>
      <c r="KNY23" s="384" t="s">
        <v>3103</v>
      </c>
      <c r="KNZ23" s="384" t="s">
        <v>3104</v>
      </c>
      <c r="KOA23" s="370"/>
      <c r="KOB23" s="384" t="s">
        <v>2417</v>
      </c>
      <c r="KOC23" s="384" t="s">
        <v>3103</v>
      </c>
      <c r="KOD23" s="384" t="s">
        <v>3104</v>
      </c>
      <c r="KOE23" s="370"/>
      <c r="KOF23" s="384" t="s">
        <v>2417</v>
      </c>
      <c r="KOG23" s="384" t="s">
        <v>3103</v>
      </c>
      <c r="KOH23" s="384" t="s">
        <v>3104</v>
      </c>
      <c r="KOI23" s="370"/>
      <c r="KOJ23" s="384" t="s">
        <v>2417</v>
      </c>
      <c r="KOK23" s="384" t="s">
        <v>3103</v>
      </c>
      <c r="KOL23" s="384" t="s">
        <v>3104</v>
      </c>
      <c r="KOM23" s="370"/>
      <c r="KON23" s="384" t="s">
        <v>2417</v>
      </c>
      <c r="KOO23" s="384" t="s">
        <v>3103</v>
      </c>
      <c r="KOP23" s="384" t="s">
        <v>3104</v>
      </c>
      <c r="KOQ23" s="370"/>
      <c r="KOR23" s="384" t="s">
        <v>2417</v>
      </c>
      <c r="KOS23" s="384" t="s">
        <v>3103</v>
      </c>
      <c r="KOT23" s="384" t="s">
        <v>3104</v>
      </c>
      <c r="KOU23" s="370"/>
      <c r="KOV23" s="384" t="s">
        <v>2417</v>
      </c>
      <c r="KOW23" s="384" t="s">
        <v>3103</v>
      </c>
      <c r="KOX23" s="384" t="s">
        <v>3104</v>
      </c>
      <c r="KOY23" s="370"/>
      <c r="KOZ23" s="384" t="s">
        <v>2417</v>
      </c>
      <c r="KPA23" s="384" t="s">
        <v>3103</v>
      </c>
      <c r="KPB23" s="384" t="s">
        <v>3104</v>
      </c>
      <c r="KPC23" s="370"/>
      <c r="KPD23" s="384" t="s">
        <v>2417</v>
      </c>
      <c r="KPE23" s="384" t="s">
        <v>3103</v>
      </c>
      <c r="KPF23" s="384" t="s">
        <v>3104</v>
      </c>
      <c r="KPG23" s="370"/>
      <c r="KPH23" s="384" t="s">
        <v>2417</v>
      </c>
      <c r="KPI23" s="384" t="s">
        <v>3103</v>
      </c>
      <c r="KPJ23" s="384" t="s">
        <v>3104</v>
      </c>
      <c r="KPK23" s="370"/>
      <c r="KPL23" s="384" t="s">
        <v>2417</v>
      </c>
      <c r="KPM23" s="384" t="s">
        <v>3103</v>
      </c>
      <c r="KPN23" s="384" t="s">
        <v>3104</v>
      </c>
      <c r="KPO23" s="370"/>
      <c r="KPP23" s="384" t="s">
        <v>2417</v>
      </c>
      <c r="KPQ23" s="384" t="s">
        <v>3103</v>
      </c>
      <c r="KPR23" s="384" t="s">
        <v>3104</v>
      </c>
      <c r="KPS23" s="370"/>
      <c r="KPT23" s="384" t="s">
        <v>2417</v>
      </c>
      <c r="KPU23" s="384" t="s">
        <v>3103</v>
      </c>
      <c r="KPV23" s="384" t="s">
        <v>3104</v>
      </c>
      <c r="KPW23" s="370"/>
      <c r="KPX23" s="384" t="s">
        <v>2417</v>
      </c>
      <c r="KPY23" s="384" t="s">
        <v>3103</v>
      </c>
      <c r="KPZ23" s="384" t="s">
        <v>3104</v>
      </c>
      <c r="KQA23" s="370"/>
      <c r="KQB23" s="384" t="s">
        <v>2417</v>
      </c>
      <c r="KQC23" s="384" t="s">
        <v>3103</v>
      </c>
      <c r="KQD23" s="384" t="s">
        <v>3104</v>
      </c>
      <c r="KQE23" s="370"/>
      <c r="KQF23" s="384" t="s">
        <v>2417</v>
      </c>
      <c r="KQG23" s="384" t="s">
        <v>3103</v>
      </c>
      <c r="KQH23" s="384" t="s">
        <v>3104</v>
      </c>
      <c r="KQI23" s="370"/>
      <c r="KQJ23" s="384" t="s">
        <v>2417</v>
      </c>
      <c r="KQK23" s="384" t="s">
        <v>3103</v>
      </c>
      <c r="KQL23" s="384" t="s">
        <v>3104</v>
      </c>
      <c r="KQM23" s="370"/>
      <c r="KQN23" s="384" t="s">
        <v>2417</v>
      </c>
      <c r="KQO23" s="384" t="s">
        <v>3103</v>
      </c>
      <c r="KQP23" s="384" t="s">
        <v>3104</v>
      </c>
      <c r="KQQ23" s="370"/>
      <c r="KQR23" s="384" t="s">
        <v>2417</v>
      </c>
      <c r="KQS23" s="384" t="s">
        <v>3103</v>
      </c>
      <c r="KQT23" s="384" t="s">
        <v>3104</v>
      </c>
      <c r="KQU23" s="370"/>
      <c r="KQV23" s="384" t="s">
        <v>2417</v>
      </c>
      <c r="KQW23" s="384" t="s">
        <v>3103</v>
      </c>
      <c r="KQX23" s="384" t="s">
        <v>3104</v>
      </c>
      <c r="KQY23" s="370"/>
      <c r="KQZ23" s="384" t="s">
        <v>2417</v>
      </c>
      <c r="KRA23" s="384" t="s">
        <v>3103</v>
      </c>
      <c r="KRB23" s="384" t="s">
        <v>3104</v>
      </c>
      <c r="KRC23" s="370"/>
      <c r="KRD23" s="384" t="s">
        <v>2417</v>
      </c>
      <c r="KRE23" s="384" t="s">
        <v>3103</v>
      </c>
      <c r="KRF23" s="384" t="s">
        <v>3104</v>
      </c>
      <c r="KRG23" s="370"/>
      <c r="KRH23" s="384" t="s">
        <v>2417</v>
      </c>
      <c r="KRI23" s="384" t="s">
        <v>3103</v>
      </c>
      <c r="KRJ23" s="384" t="s">
        <v>3104</v>
      </c>
      <c r="KRK23" s="370"/>
      <c r="KRL23" s="384" t="s">
        <v>2417</v>
      </c>
      <c r="KRM23" s="384" t="s">
        <v>3103</v>
      </c>
      <c r="KRN23" s="384" t="s">
        <v>3104</v>
      </c>
      <c r="KRO23" s="370"/>
      <c r="KRP23" s="384" t="s">
        <v>2417</v>
      </c>
      <c r="KRQ23" s="384" t="s">
        <v>3103</v>
      </c>
      <c r="KRR23" s="384" t="s">
        <v>3104</v>
      </c>
      <c r="KRS23" s="370"/>
      <c r="KRT23" s="384" t="s">
        <v>2417</v>
      </c>
      <c r="KRU23" s="384" t="s">
        <v>3103</v>
      </c>
      <c r="KRV23" s="384" t="s">
        <v>3104</v>
      </c>
      <c r="KRW23" s="370"/>
      <c r="KRX23" s="384" t="s">
        <v>2417</v>
      </c>
      <c r="KRY23" s="384" t="s">
        <v>3103</v>
      </c>
      <c r="KRZ23" s="384" t="s">
        <v>3104</v>
      </c>
      <c r="KSA23" s="370"/>
      <c r="KSB23" s="384" t="s">
        <v>2417</v>
      </c>
      <c r="KSC23" s="384" t="s">
        <v>3103</v>
      </c>
      <c r="KSD23" s="384" t="s">
        <v>3104</v>
      </c>
      <c r="KSE23" s="370"/>
      <c r="KSF23" s="384" t="s">
        <v>2417</v>
      </c>
      <c r="KSG23" s="384" t="s">
        <v>3103</v>
      </c>
      <c r="KSH23" s="384" t="s">
        <v>3104</v>
      </c>
      <c r="KSI23" s="370"/>
      <c r="KSJ23" s="384" t="s">
        <v>2417</v>
      </c>
      <c r="KSK23" s="384" t="s">
        <v>3103</v>
      </c>
      <c r="KSL23" s="384" t="s">
        <v>3104</v>
      </c>
      <c r="KSM23" s="370"/>
      <c r="KSN23" s="384" t="s">
        <v>2417</v>
      </c>
      <c r="KSO23" s="384" t="s">
        <v>3103</v>
      </c>
      <c r="KSP23" s="384" t="s">
        <v>3104</v>
      </c>
      <c r="KSQ23" s="370"/>
      <c r="KSR23" s="384" t="s">
        <v>2417</v>
      </c>
      <c r="KSS23" s="384" t="s">
        <v>3103</v>
      </c>
      <c r="KST23" s="384" t="s">
        <v>3104</v>
      </c>
      <c r="KSU23" s="370"/>
      <c r="KSV23" s="384" t="s">
        <v>2417</v>
      </c>
      <c r="KSW23" s="384" t="s">
        <v>3103</v>
      </c>
      <c r="KSX23" s="384" t="s">
        <v>3104</v>
      </c>
      <c r="KSY23" s="370"/>
      <c r="KSZ23" s="384" t="s">
        <v>2417</v>
      </c>
      <c r="KTA23" s="384" t="s">
        <v>3103</v>
      </c>
      <c r="KTB23" s="384" t="s">
        <v>3104</v>
      </c>
      <c r="KTC23" s="370"/>
      <c r="KTD23" s="384" t="s">
        <v>2417</v>
      </c>
      <c r="KTE23" s="384" t="s">
        <v>3103</v>
      </c>
      <c r="KTF23" s="384" t="s">
        <v>3104</v>
      </c>
      <c r="KTG23" s="370"/>
      <c r="KTH23" s="384" t="s">
        <v>2417</v>
      </c>
      <c r="KTI23" s="384" t="s">
        <v>3103</v>
      </c>
      <c r="KTJ23" s="384" t="s">
        <v>3104</v>
      </c>
      <c r="KTK23" s="370"/>
      <c r="KTL23" s="384" t="s">
        <v>2417</v>
      </c>
      <c r="KTM23" s="384" t="s">
        <v>3103</v>
      </c>
      <c r="KTN23" s="384" t="s">
        <v>3104</v>
      </c>
      <c r="KTO23" s="370"/>
      <c r="KTP23" s="384" t="s">
        <v>2417</v>
      </c>
      <c r="KTQ23" s="384" t="s">
        <v>3103</v>
      </c>
      <c r="KTR23" s="384" t="s">
        <v>3104</v>
      </c>
      <c r="KTS23" s="370"/>
      <c r="KTT23" s="384" t="s">
        <v>2417</v>
      </c>
      <c r="KTU23" s="384" t="s">
        <v>3103</v>
      </c>
      <c r="KTV23" s="384" t="s">
        <v>3104</v>
      </c>
      <c r="KTW23" s="370"/>
      <c r="KTX23" s="384" t="s">
        <v>2417</v>
      </c>
      <c r="KTY23" s="384" t="s">
        <v>3103</v>
      </c>
      <c r="KTZ23" s="384" t="s">
        <v>3104</v>
      </c>
      <c r="KUA23" s="370"/>
      <c r="KUB23" s="384" t="s">
        <v>2417</v>
      </c>
      <c r="KUC23" s="384" t="s">
        <v>3103</v>
      </c>
      <c r="KUD23" s="384" t="s">
        <v>3104</v>
      </c>
      <c r="KUE23" s="370"/>
      <c r="KUF23" s="384" t="s">
        <v>2417</v>
      </c>
      <c r="KUG23" s="384" t="s">
        <v>3103</v>
      </c>
      <c r="KUH23" s="384" t="s">
        <v>3104</v>
      </c>
      <c r="KUI23" s="370"/>
      <c r="KUJ23" s="384" t="s">
        <v>2417</v>
      </c>
      <c r="KUK23" s="384" t="s">
        <v>3103</v>
      </c>
      <c r="KUL23" s="384" t="s">
        <v>3104</v>
      </c>
      <c r="KUM23" s="370"/>
      <c r="KUN23" s="384" t="s">
        <v>2417</v>
      </c>
      <c r="KUO23" s="384" t="s">
        <v>3103</v>
      </c>
      <c r="KUP23" s="384" t="s">
        <v>3104</v>
      </c>
      <c r="KUQ23" s="370"/>
      <c r="KUR23" s="384" t="s">
        <v>2417</v>
      </c>
      <c r="KUS23" s="384" t="s">
        <v>3103</v>
      </c>
      <c r="KUT23" s="384" t="s">
        <v>3104</v>
      </c>
      <c r="KUU23" s="370"/>
      <c r="KUV23" s="384" t="s">
        <v>2417</v>
      </c>
      <c r="KUW23" s="384" t="s">
        <v>3103</v>
      </c>
      <c r="KUX23" s="384" t="s">
        <v>3104</v>
      </c>
      <c r="KUY23" s="370"/>
      <c r="KUZ23" s="384" t="s">
        <v>2417</v>
      </c>
      <c r="KVA23" s="384" t="s">
        <v>3103</v>
      </c>
      <c r="KVB23" s="384" t="s">
        <v>3104</v>
      </c>
      <c r="KVC23" s="370"/>
      <c r="KVD23" s="384" t="s">
        <v>2417</v>
      </c>
      <c r="KVE23" s="384" t="s">
        <v>3103</v>
      </c>
      <c r="KVF23" s="384" t="s">
        <v>3104</v>
      </c>
      <c r="KVG23" s="370"/>
      <c r="KVH23" s="384" t="s">
        <v>2417</v>
      </c>
      <c r="KVI23" s="384" t="s">
        <v>3103</v>
      </c>
      <c r="KVJ23" s="384" t="s">
        <v>3104</v>
      </c>
      <c r="KVK23" s="370"/>
      <c r="KVL23" s="384" t="s">
        <v>2417</v>
      </c>
      <c r="KVM23" s="384" t="s">
        <v>3103</v>
      </c>
      <c r="KVN23" s="384" t="s">
        <v>3104</v>
      </c>
      <c r="KVO23" s="370"/>
      <c r="KVP23" s="384" t="s">
        <v>2417</v>
      </c>
      <c r="KVQ23" s="384" t="s">
        <v>3103</v>
      </c>
      <c r="KVR23" s="384" t="s">
        <v>3104</v>
      </c>
      <c r="KVS23" s="370"/>
      <c r="KVT23" s="384" t="s">
        <v>2417</v>
      </c>
      <c r="KVU23" s="384" t="s">
        <v>3103</v>
      </c>
      <c r="KVV23" s="384" t="s">
        <v>3104</v>
      </c>
      <c r="KVW23" s="370"/>
      <c r="KVX23" s="384" t="s">
        <v>2417</v>
      </c>
      <c r="KVY23" s="384" t="s">
        <v>3103</v>
      </c>
      <c r="KVZ23" s="384" t="s">
        <v>3104</v>
      </c>
      <c r="KWA23" s="370"/>
      <c r="KWB23" s="384" t="s">
        <v>2417</v>
      </c>
      <c r="KWC23" s="384" t="s">
        <v>3103</v>
      </c>
      <c r="KWD23" s="384" t="s">
        <v>3104</v>
      </c>
      <c r="KWE23" s="370"/>
      <c r="KWF23" s="384" t="s">
        <v>2417</v>
      </c>
      <c r="KWG23" s="384" t="s">
        <v>3103</v>
      </c>
      <c r="KWH23" s="384" t="s">
        <v>3104</v>
      </c>
      <c r="KWI23" s="370"/>
      <c r="KWJ23" s="384" t="s">
        <v>2417</v>
      </c>
      <c r="KWK23" s="384" t="s">
        <v>3103</v>
      </c>
      <c r="KWL23" s="384" t="s">
        <v>3104</v>
      </c>
      <c r="KWM23" s="370"/>
      <c r="KWN23" s="384" t="s">
        <v>2417</v>
      </c>
      <c r="KWO23" s="384" t="s">
        <v>3103</v>
      </c>
      <c r="KWP23" s="384" t="s">
        <v>3104</v>
      </c>
      <c r="KWQ23" s="370"/>
      <c r="KWR23" s="384" t="s">
        <v>2417</v>
      </c>
      <c r="KWS23" s="384" t="s">
        <v>3103</v>
      </c>
      <c r="KWT23" s="384" t="s">
        <v>3104</v>
      </c>
      <c r="KWU23" s="370"/>
      <c r="KWV23" s="384" t="s">
        <v>2417</v>
      </c>
      <c r="KWW23" s="384" t="s">
        <v>3103</v>
      </c>
      <c r="KWX23" s="384" t="s">
        <v>3104</v>
      </c>
      <c r="KWY23" s="370"/>
      <c r="KWZ23" s="384" t="s">
        <v>2417</v>
      </c>
      <c r="KXA23" s="384" t="s">
        <v>3103</v>
      </c>
      <c r="KXB23" s="384" t="s">
        <v>3104</v>
      </c>
      <c r="KXC23" s="370"/>
      <c r="KXD23" s="384" t="s">
        <v>2417</v>
      </c>
      <c r="KXE23" s="384" t="s">
        <v>3103</v>
      </c>
      <c r="KXF23" s="384" t="s">
        <v>3104</v>
      </c>
      <c r="KXG23" s="370"/>
      <c r="KXH23" s="384" t="s">
        <v>2417</v>
      </c>
      <c r="KXI23" s="384" t="s">
        <v>3103</v>
      </c>
      <c r="KXJ23" s="384" t="s">
        <v>3104</v>
      </c>
      <c r="KXK23" s="370"/>
      <c r="KXL23" s="384" t="s">
        <v>2417</v>
      </c>
      <c r="KXM23" s="384" t="s">
        <v>3103</v>
      </c>
      <c r="KXN23" s="384" t="s">
        <v>3104</v>
      </c>
      <c r="KXO23" s="370"/>
      <c r="KXP23" s="384" t="s">
        <v>2417</v>
      </c>
      <c r="KXQ23" s="384" t="s">
        <v>3103</v>
      </c>
      <c r="KXR23" s="384" t="s">
        <v>3104</v>
      </c>
      <c r="KXS23" s="370"/>
      <c r="KXT23" s="384" t="s">
        <v>2417</v>
      </c>
      <c r="KXU23" s="384" t="s">
        <v>3103</v>
      </c>
      <c r="KXV23" s="384" t="s">
        <v>3104</v>
      </c>
      <c r="KXW23" s="370"/>
      <c r="KXX23" s="384" t="s">
        <v>2417</v>
      </c>
      <c r="KXY23" s="384" t="s">
        <v>3103</v>
      </c>
      <c r="KXZ23" s="384" t="s">
        <v>3104</v>
      </c>
      <c r="KYA23" s="370"/>
      <c r="KYB23" s="384" t="s">
        <v>2417</v>
      </c>
      <c r="KYC23" s="384" t="s">
        <v>3103</v>
      </c>
      <c r="KYD23" s="384" t="s">
        <v>3104</v>
      </c>
      <c r="KYE23" s="370"/>
      <c r="KYF23" s="384" t="s">
        <v>2417</v>
      </c>
      <c r="KYG23" s="384" t="s">
        <v>3103</v>
      </c>
      <c r="KYH23" s="384" t="s">
        <v>3104</v>
      </c>
      <c r="KYI23" s="370"/>
      <c r="KYJ23" s="384" t="s">
        <v>2417</v>
      </c>
      <c r="KYK23" s="384" t="s">
        <v>3103</v>
      </c>
      <c r="KYL23" s="384" t="s">
        <v>3104</v>
      </c>
      <c r="KYM23" s="370"/>
      <c r="KYN23" s="384" t="s">
        <v>2417</v>
      </c>
      <c r="KYO23" s="384" t="s">
        <v>3103</v>
      </c>
      <c r="KYP23" s="384" t="s">
        <v>3104</v>
      </c>
      <c r="KYQ23" s="370"/>
      <c r="KYR23" s="384" t="s">
        <v>2417</v>
      </c>
      <c r="KYS23" s="384" t="s">
        <v>3103</v>
      </c>
      <c r="KYT23" s="384" t="s">
        <v>3104</v>
      </c>
      <c r="KYU23" s="370"/>
      <c r="KYV23" s="384" t="s">
        <v>2417</v>
      </c>
      <c r="KYW23" s="384" t="s">
        <v>3103</v>
      </c>
      <c r="KYX23" s="384" t="s">
        <v>3104</v>
      </c>
      <c r="KYY23" s="370"/>
      <c r="KYZ23" s="384" t="s">
        <v>2417</v>
      </c>
      <c r="KZA23" s="384" t="s">
        <v>3103</v>
      </c>
      <c r="KZB23" s="384" t="s">
        <v>3104</v>
      </c>
      <c r="KZC23" s="370"/>
      <c r="KZD23" s="384" t="s">
        <v>2417</v>
      </c>
      <c r="KZE23" s="384" t="s">
        <v>3103</v>
      </c>
      <c r="KZF23" s="384" t="s">
        <v>3104</v>
      </c>
      <c r="KZG23" s="370"/>
      <c r="KZH23" s="384" t="s">
        <v>2417</v>
      </c>
      <c r="KZI23" s="384" t="s">
        <v>3103</v>
      </c>
      <c r="KZJ23" s="384" t="s">
        <v>3104</v>
      </c>
      <c r="KZK23" s="370"/>
      <c r="KZL23" s="384" t="s">
        <v>2417</v>
      </c>
      <c r="KZM23" s="384" t="s">
        <v>3103</v>
      </c>
      <c r="KZN23" s="384" t="s">
        <v>3104</v>
      </c>
      <c r="KZO23" s="370"/>
      <c r="KZP23" s="384" t="s">
        <v>2417</v>
      </c>
      <c r="KZQ23" s="384" t="s">
        <v>3103</v>
      </c>
      <c r="KZR23" s="384" t="s">
        <v>3104</v>
      </c>
      <c r="KZS23" s="370"/>
      <c r="KZT23" s="384" t="s">
        <v>2417</v>
      </c>
      <c r="KZU23" s="384" t="s">
        <v>3103</v>
      </c>
      <c r="KZV23" s="384" t="s">
        <v>3104</v>
      </c>
      <c r="KZW23" s="370"/>
      <c r="KZX23" s="384" t="s">
        <v>2417</v>
      </c>
      <c r="KZY23" s="384" t="s">
        <v>3103</v>
      </c>
      <c r="KZZ23" s="384" t="s">
        <v>3104</v>
      </c>
      <c r="LAA23" s="370"/>
      <c r="LAB23" s="384" t="s">
        <v>2417</v>
      </c>
      <c r="LAC23" s="384" t="s">
        <v>3103</v>
      </c>
      <c r="LAD23" s="384" t="s">
        <v>3104</v>
      </c>
      <c r="LAE23" s="370"/>
      <c r="LAF23" s="384" t="s">
        <v>2417</v>
      </c>
      <c r="LAG23" s="384" t="s">
        <v>3103</v>
      </c>
      <c r="LAH23" s="384" t="s">
        <v>3104</v>
      </c>
      <c r="LAI23" s="370"/>
      <c r="LAJ23" s="384" t="s">
        <v>2417</v>
      </c>
      <c r="LAK23" s="384" t="s">
        <v>3103</v>
      </c>
      <c r="LAL23" s="384" t="s">
        <v>3104</v>
      </c>
      <c r="LAM23" s="370"/>
      <c r="LAN23" s="384" t="s">
        <v>2417</v>
      </c>
      <c r="LAO23" s="384" t="s">
        <v>3103</v>
      </c>
      <c r="LAP23" s="384" t="s">
        <v>3104</v>
      </c>
      <c r="LAQ23" s="370"/>
      <c r="LAR23" s="384" t="s">
        <v>2417</v>
      </c>
      <c r="LAS23" s="384" t="s">
        <v>3103</v>
      </c>
      <c r="LAT23" s="384" t="s">
        <v>3104</v>
      </c>
      <c r="LAU23" s="370"/>
      <c r="LAV23" s="384" t="s">
        <v>2417</v>
      </c>
      <c r="LAW23" s="384" t="s">
        <v>3103</v>
      </c>
      <c r="LAX23" s="384" t="s">
        <v>3104</v>
      </c>
      <c r="LAY23" s="370"/>
      <c r="LAZ23" s="384" t="s">
        <v>2417</v>
      </c>
      <c r="LBA23" s="384" t="s">
        <v>3103</v>
      </c>
      <c r="LBB23" s="384" t="s">
        <v>3104</v>
      </c>
      <c r="LBC23" s="370"/>
      <c r="LBD23" s="384" t="s">
        <v>2417</v>
      </c>
      <c r="LBE23" s="384" t="s">
        <v>3103</v>
      </c>
      <c r="LBF23" s="384" t="s">
        <v>3104</v>
      </c>
      <c r="LBG23" s="370"/>
      <c r="LBH23" s="384" t="s">
        <v>2417</v>
      </c>
      <c r="LBI23" s="384" t="s">
        <v>3103</v>
      </c>
      <c r="LBJ23" s="384" t="s">
        <v>3104</v>
      </c>
      <c r="LBK23" s="370"/>
      <c r="LBL23" s="384" t="s">
        <v>2417</v>
      </c>
      <c r="LBM23" s="384" t="s">
        <v>3103</v>
      </c>
      <c r="LBN23" s="384" t="s">
        <v>3104</v>
      </c>
      <c r="LBO23" s="370"/>
      <c r="LBP23" s="384" t="s">
        <v>2417</v>
      </c>
      <c r="LBQ23" s="384" t="s">
        <v>3103</v>
      </c>
      <c r="LBR23" s="384" t="s">
        <v>3104</v>
      </c>
      <c r="LBS23" s="370"/>
      <c r="LBT23" s="384" t="s">
        <v>2417</v>
      </c>
      <c r="LBU23" s="384" t="s">
        <v>3103</v>
      </c>
      <c r="LBV23" s="384" t="s">
        <v>3104</v>
      </c>
      <c r="LBW23" s="370"/>
      <c r="LBX23" s="384" t="s">
        <v>2417</v>
      </c>
      <c r="LBY23" s="384" t="s">
        <v>3103</v>
      </c>
      <c r="LBZ23" s="384" t="s">
        <v>3104</v>
      </c>
      <c r="LCA23" s="370"/>
      <c r="LCB23" s="384" t="s">
        <v>2417</v>
      </c>
      <c r="LCC23" s="384" t="s">
        <v>3103</v>
      </c>
      <c r="LCD23" s="384" t="s">
        <v>3104</v>
      </c>
      <c r="LCE23" s="370"/>
      <c r="LCF23" s="384" t="s">
        <v>2417</v>
      </c>
      <c r="LCG23" s="384" t="s">
        <v>3103</v>
      </c>
      <c r="LCH23" s="384" t="s">
        <v>3104</v>
      </c>
      <c r="LCI23" s="370"/>
      <c r="LCJ23" s="384" t="s">
        <v>2417</v>
      </c>
      <c r="LCK23" s="384" t="s">
        <v>3103</v>
      </c>
      <c r="LCL23" s="384" t="s">
        <v>3104</v>
      </c>
      <c r="LCM23" s="370"/>
      <c r="LCN23" s="384" t="s">
        <v>2417</v>
      </c>
      <c r="LCO23" s="384" t="s">
        <v>3103</v>
      </c>
      <c r="LCP23" s="384" t="s">
        <v>3104</v>
      </c>
      <c r="LCQ23" s="370"/>
      <c r="LCR23" s="384" t="s">
        <v>2417</v>
      </c>
      <c r="LCS23" s="384" t="s">
        <v>3103</v>
      </c>
      <c r="LCT23" s="384" t="s">
        <v>3104</v>
      </c>
      <c r="LCU23" s="370"/>
      <c r="LCV23" s="384" t="s">
        <v>2417</v>
      </c>
      <c r="LCW23" s="384" t="s">
        <v>3103</v>
      </c>
      <c r="LCX23" s="384" t="s">
        <v>3104</v>
      </c>
      <c r="LCY23" s="370"/>
      <c r="LCZ23" s="384" t="s">
        <v>2417</v>
      </c>
      <c r="LDA23" s="384" t="s">
        <v>3103</v>
      </c>
      <c r="LDB23" s="384" t="s">
        <v>3104</v>
      </c>
      <c r="LDC23" s="370"/>
      <c r="LDD23" s="384" t="s">
        <v>2417</v>
      </c>
      <c r="LDE23" s="384" t="s">
        <v>3103</v>
      </c>
      <c r="LDF23" s="384" t="s">
        <v>3104</v>
      </c>
      <c r="LDG23" s="370"/>
      <c r="LDH23" s="384" t="s">
        <v>2417</v>
      </c>
      <c r="LDI23" s="384" t="s">
        <v>3103</v>
      </c>
      <c r="LDJ23" s="384" t="s">
        <v>3104</v>
      </c>
      <c r="LDK23" s="370"/>
      <c r="LDL23" s="384" t="s">
        <v>2417</v>
      </c>
      <c r="LDM23" s="384" t="s">
        <v>3103</v>
      </c>
      <c r="LDN23" s="384" t="s">
        <v>3104</v>
      </c>
      <c r="LDO23" s="370"/>
      <c r="LDP23" s="384" t="s">
        <v>2417</v>
      </c>
      <c r="LDQ23" s="384" t="s">
        <v>3103</v>
      </c>
      <c r="LDR23" s="384" t="s">
        <v>3104</v>
      </c>
      <c r="LDS23" s="370"/>
      <c r="LDT23" s="384" t="s">
        <v>2417</v>
      </c>
      <c r="LDU23" s="384" t="s">
        <v>3103</v>
      </c>
      <c r="LDV23" s="384" t="s">
        <v>3104</v>
      </c>
      <c r="LDW23" s="370"/>
      <c r="LDX23" s="384" t="s">
        <v>2417</v>
      </c>
      <c r="LDY23" s="384" t="s">
        <v>3103</v>
      </c>
      <c r="LDZ23" s="384" t="s">
        <v>3104</v>
      </c>
      <c r="LEA23" s="370"/>
      <c r="LEB23" s="384" t="s">
        <v>2417</v>
      </c>
      <c r="LEC23" s="384" t="s">
        <v>3103</v>
      </c>
      <c r="LED23" s="384" t="s">
        <v>3104</v>
      </c>
      <c r="LEE23" s="370"/>
      <c r="LEF23" s="384" t="s">
        <v>2417</v>
      </c>
      <c r="LEG23" s="384" t="s">
        <v>3103</v>
      </c>
      <c r="LEH23" s="384" t="s">
        <v>3104</v>
      </c>
      <c r="LEI23" s="370"/>
      <c r="LEJ23" s="384" t="s">
        <v>2417</v>
      </c>
      <c r="LEK23" s="384" t="s">
        <v>3103</v>
      </c>
      <c r="LEL23" s="384" t="s">
        <v>3104</v>
      </c>
      <c r="LEM23" s="370"/>
      <c r="LEN23" s="384" t="s">
        <v>2417</v>
      </c>
      <c r="LEO23" s="384" t="s">
        <v>3103</v>
      </c>
      <c r="LEP23" s="384" t="s">
        <v>3104</v>
      </c>
      <c r="LEQ23" s="370"/>
      <c r="LER23" s="384" t="s">
        <v>2417</v>
      </c>
      <c r="LES23" s="384" t="s">
        <v>3103</v>
      </c>
      <c r="LET23" s="384" t="s">
        <v>3104</v>
      </c>
      <c r="LEU23" s="370"/>
      <c r="LEV23" s="384" t="s">
        <v>2417</v>
      </c>
      <c r="LEW23" s="384" t="s">
        <v>3103</v>
      </c>
      <c r="LEX23" s="384" t="s">
        <v>3104</v>
      </c>
      <c r="LEY23" s="370"/>
      <c r="LEZ23" s="384" t="s">
        <v>2417</v>
      </c>
      <c r="LFA23" s="384" t="s">
        <v>3103</v>
      </c>
      <c r="LFB23" s="384" t="s">
        <v>3104</v>
      </c>
      <c r="LFC23" s="370"/>
      <c r="LFD23" s="384" t="s">
        <v>2417</v>
      </c>
      <c r="LFE23" s="384" t="s">
        <v>3103</v>
      </c>
      <c r="LFF23" s="384" t="s">
        <v>3104</v>
      </c>
      <c r="LFG23" s="370"/>
      <c r="LFH23" s="384" t="s">
        <v>2417</v>
      </c>
      <c r="LFI23" s="384" t="s">
        <v>3103</v>
      </c>
      <c r="LFJ23" s="384" t="s">
        <v>3104</v>
      </c>
      <c r="LFK23" s="370"/>
      <c r="LFL23" s="384" t="s">
        <v>2417</v>
      </c>
      <c r="LFM23" s="384" t="s">
        <v>3103</v>
      </c>
      <c r="LFN23" s="384" t="s">
        <v>3104</v>
      </c>
      <c r="LFO23" s="370"/>
      <c r="LFP23" s="384" t="s">
        <v>2417</v>
      </c>
      <c r="LFQ23" s="384" t="s">
        <v>3103</v>
      </c>
      <c r="LFR23" s="384" t="s">
        <v>3104</v>
      </c>
      <c r="LFS23" s="370"/>
      <c r="LFT23" s="384" t="s">
        <v>2417</v>
      </c>
      <c r="LFU23" s="384" t="s">
        <v>3103</v>
      </c>
      <c r="LFV23" s="384" t="s">
        <v>3104</v>
      </c>
      <c r="LFW23" s="370"/>
      <c r="LFX23" s="384" t="s">
        <v>2417</v>
      </c>
      <c r="LFY23" s="384" t="s">
        <v>3103</v>
      </c>
      <c r="LFZ23" s="384" t="s">
        <v>3104</v>
      </c>
      <c r="LGA23" s="370"/>
      <c r="LGB23" s="384" t="s">
        <v>2417</v>
      </c>
      <c r="LGC23" s="384" t="s">
        <v>3103</v>
      </c>
      <c r="LGD23" s="384" t="s">
        <v>3104</v>
      </c>
      <c r="LGE23" s="370"/>
      <c r="LGF23" s="384" t="s">
        <v>2417</v>
      </c>
      <c r="LGG23" s="384" t="s">
        <v>3103</v>
      </c>
      <c r="LGH23" s="384" t="s">
        <v>3104</v>
      </c>
      <c r="LGI23" s="370"/>
      <c r="LGJ23" s="384" t="s">
        <v>2417</v>
      </c>
      <c r="LGK23" s="384" t="s">
        <v>3103</v>
      </c>
      <c r="LGL23" s="384" t="s">
        <v>3104</v>
      </c>
      <c r="LGM23" s="370"/>
      <c r="LGN23" s="384" t="s">
        <v>2417</v>
      </c>
      <c r="LGO23" s="384" t="s">
        <v>3103</v>
      </c>
      <c r="LGP23" s="384" t="s">
        <v>3104</v>
      </c>
      <c r="LGQ23" s="370"/>
      <c r="LGR23" s="384" t="s">
        <v>2417</v>
      </c>
      <c r="LGS23" s="384" t="s">
        <v>3103</v>
      </c>
      <c r="LGT23" s="384" t="s">
        <v>3104</v>
      </c>
      <c r="LGU23" s="370"/>
      <c r="LGV23" s="384" t="s">
        <v>2417</v>
      </c>
      <c r="LGW23" s="384" t="s">
        <v>3103</v>
      </c>
      <c r="LGX23" s="384" t="s">
        <v>3104</v>
      </c>
      <c r="LGY23" s="370"/>
      <c r="LGZ23" s="384" t="s">
        <v>2417</v>
      </c>
      <c r="LHA23" s="384" t="s">
        <v>3103</v>
      </c>
      <c r="LHB23" s="384" t="s">
        <v>3104</v>
      </c>
      <c r="LHC23" s="370"/>
      <c r="LHD23" s="384" t="s">
        <v>2417</v>
      </c>
      <c r="LHE23" s="384" t="s">
        <v>3103</v>
      </c>
      <c r="LHF23" s="384" t="s">
        <v>3104</v>
      </c>
      <c r="LHG23" s="370"/>
      <c r="LHH23" s="384" t="s">
        <v>2417</v>
      </c>
      <c r="LHI23" s="384" t="s">
        <v>3103</v>
      </c>
      <c r="LHJ23" s="384" t="s">
        <v>3104</v>
      </c>
      <c r="LHK23" s="370"/>
      <c r="LHL23" s="384" t="s">
        <v>2417</v>
      </c>
      <c r="LHM23" s="384" t="s">
        <v>3103</v>
      </c>
      <c r="LHN23" s="384" t="s">
        <v>3104</v>
      </c>
      <c r="LHO23" s="370"/>
      <c r="LHP23" s="384" t="s">
        <v>2417</v>
      </c>
      <c r="LHQ23" s="384" t="s">
        <v>3103</v>
      </c>
      <c r="LHR23" s="384" t="s">
        <v>3104</v>
      </c>
      <c r="LHS23" s="370"/>
      <c r="LHT23" s="384" t="s">
        <v>2417</v>
      </c>
      <c r="LHU23" s="384" t="s">
        <v>3103</v>
      </c>
      <c r="LHV23" s="384" t="s">
        <v>3104</v>
      </c>
      <c r="LHW23" s="370"/>
      <c r="LHX23" s="384" t="s">
        <v>2417</v>
      </c>
      <c r="LHY23" s="384" t="s">
        <v>3103</v>
      </c>
      <c r="LHZ23" s="384" t="s">
        <v>3104</v>
      </c>
      <c r="LIA23" s="370"/>
      <c r="LIB23" s="384" t="s">
        <v>2417</v>
      </c>
      <c r="LIC23" s="384" t="s">
        <v>3103</v>
      </c>
      <c r="LID23" s="384" t="s">
        <v>3104</v>
      </c>
      <c r="LIE23" s="370"/>
      <c r="LIF23" s="384" t="s">
        <v>2417</v>
      </c>
      <c r="LIG23" s="384" t="s">
        <v>3103</v>
      </c>
      <c r="LIH23" s="384" t="s">
        <v>3104</v>
      </c>
      <c r="LII23" s="370"/>
      <c r="LIJ23" s="384" t="s">
        <v>2417</v>
      </c>
      <c r="LIK23" s="384" t="s">
        <v>3103</v>
      </c>
      <c r="LIL23" s="384" t="s">
        <v>3104</v>
      </c>
      <c r="LIM23" s="370"/>
      <c r="LIN23" s="384" t="s">
        <v>2417</v>
      </c>
      <c r="LIO23" s="384" t="s">
        <v>3103</v>
      </c>
      <c r="LIP23" s="384" t="s">
        <v>3104</v>
      </c>
      <c r="LIQ23" s="370"/>
      <c r="LIR23" s="384" t="s">
        <v>2417</v>
      </c>
      <c r="LIS23" s="384" t="s">
        <v>3103</v>
      </c>
      <c r="LIT23" s="384" t="s">
        <v>3104</v>
      </c>
      <c r="LIU23" s="370"/>
      <c r="LIV23" s="384" t="s">
        <v>2417</v>
      </c>
      <c r="LIW23" s="384" t="s">
        <v>3103</v>
      </c>
      <c r="LIX23" s="384" t="s">
        <v>3104</v>
      </c>
      <c r="LIY23" s="370"/>
      <c r="LIZ23" s="384" t="s">
        <v>2417</v>
      </c>
      <c r="LJA23" s="384" t="s">
        <v>3103</v>
      </c>
      <c r="LJB23" s="384" t="s">
        <v>3104</v>
      </c>
      <c r="LJC23" s="370"/>
      <c r="LJD23" s="384" t="s">
        <v>2417</v>
      </c>
      <c r="LJE23" s="384" t="s">
        <v>3103</v>
      </c>
      <c r="LJF23" s="384" t="s">
        <v>3104</v>
      </c>
      <c r="LJG23" s="370"/>
      <c r="LJH23" s="384" t="s">
        <v>2417</v>
      </c>
      <c r="LJI23" s="384" t="s">
        <v>3103</v>
      </c>
      <c r="LJJ23" s="384" t="s">
        <v>3104</v>
      </c>
      <c r="LJK23" s="370"/>
      <c r="LJL23" s="384" t="s">
        <v>2417</v>
      </c>
      <c r="LJM23" s="384" t="s">
        <v>3103</v>
      </c>
      <c r="LJN23" s="384" t="s">
        <v>3104</v>
      </c>
      <c r="LJO23" s="370"/>
      <c r="LJP23" s="384" t="s">
        <v>2417</v>
      </c>
      <c r="LJQ23" s="384" t="s">
        <v>3103</v>
      </c>
      <c r="LJR23" s="384" t="s">
        <v>3104</v>
      </c>
      <c r="LJS23" s="370"/>
      <c r="LJT23" s="384" t="s">
        <v>2417</v>
      </c>
      <c r="LJU23" s="384" t="s">
        <v>3103</v>
      </c>
      <c r="LJV23" s="384" t="s">
        <v>3104</v>
      </c>
      <c r="LJW23" s="370"/>
      <c r="LJX23" s="384" t="s">
        <v>2417</v>
      </c>
      <c r="LJY23" s="384" t="s">
        <v>3103</v>
      </c>
      <c r="LJZ23" s="384" t="s">
        <v>3104</v>
      </c>
      <c r="LKA23" s="370"/>
      <c r="LKB23" s="384" t="s">
        <v>2417</v>
      </c>
      <c r="LKC23" s="384" t="s">
        <v>3103</v>
      </c>
      <c r="LKD23" s="384" t="s">
        <v>3104</v>
      </c>
      <c r="LKE23" s="370"/>
      <c r="LKF23" s="384" t="s">
        <v>2417</v>
      </c>
      <c r="LKG23" s="384" t="s">
        <v>3103</v>
      </c>
      <c r="LKH23" s="384" t="s">
        <v>3104</v>
      </c>
      <c r="LKI23" s="370"/>
      <c r="LKJ23" s="384" t="s">
        <v>2417</v>
      </c>
      <c r="LKK23" s="384" t="s">
        <v>3103</v>
      </c>
      <c r="LKL23" s="384" t="s">
        <v>3104</v>
      </c>
      <c r="LKM23" s="370"/>
      <c r="LKN23" s="384" t="s">
        <v>2417</v>
      </c>
      <c r="LKO23" s="384" t="s">
        <v>3103</v>
      </c>
      <c r="LKP23" s="384" t="s">
        <v>3104</v>
      </c>
      <c r="LKQ23" s="370"/>
      <c r="LKR23" s="384" t="s">
        <v>2417</v>
      </c>
      <c r="LKS23" s="384" t="s">
        <v>3103</v>
      </c>
      <c r="LKT23" s="384" t="s">
        <v>3104</v>
      </c>
      <c r="LKU23" s="370"/>
      <c r="LKV23" s="384" t="s">
        <v>2417</v>
      </c>
      <c r="LKW23" s="384" t="s">
        <v>3103</v>
      </c>
      <c r="LKX23" s="384" t="s">
        <v>3104</v>
      </c>
      <c r="LKY23" s="370"/>
      <c r="LKZ23" s="384" t="s">
        <v>2417</v>
      </c>
      <c r="LLA23" s="384" t="s">
        <v>3103</v>
      </c>
      <c r="LLB23" s="384" t="s">
        <v>3104</v>
      </c>
      <c r="LLC23" s="370"/>
      <c r="LLD23" s="384" t="s">
        <v>2417</v>
      </c>
      <c r="LLE23" s="384" t="s">
        <v>3103</v>
      </c>
      <c r="LLF23" s="384" t="s">
        <v>3104</v>
      </c>
      <c r="LLG23" s="370"/>
      <c r="LLH23" s="384" t="s">
        <v>2417</v>
      </c>
      <c r="LLI23" s="384" t="s">
        <v>3103</v>
      </c>
      <c r="LLJ23" s="384" t="s">
        <v>3104</v>
      </c>
      <c r="LLK23" s="370"/>
      <c r="LLL23" s="384" t="s">
        <v>2417</v>
      </c>
      <c r="LLM23" s="384" t="s">
        <v>3103</v>
      </c>
      <c r="LLN23" s="384" t="s">
        <v>3104</v>
      </c>
      <c r="LLO23" s="370"/>
      <c r="LLP23" s="384" t="s">
        <v>2417</v>
      </c>
      <c r="LLQ23" s="384" t="s">
        <v>3103</v>
      </c>
      <c r="LLR23" s="384" t="s">
        <v>3104</v>
      </c>
      <c r="LLS23" s="370"/>
      <c r="LLT23" s="384" t="s">
        <v>2417</v>
      </c>
      <c r="LLU23" s="384" t="s">
        <v>3103</v>
      </c>
      <c r="LLV23" s="384" t="s">
        <v>3104</v>
      </c>
      <c r="LLW23" s="370"/>
      <c r="LLX23" s="384" t="s">
        <v>2417</v>
      </c>
      <c r="LLY23" s="384" t="s">
        <v>3103</v>
      </c>
      <c r="LLZ23" s="384" t="s">
        <v>3104</v>
      </c>
      <c r="LMA23" s="370"/>
      <c r="LMB23" s="384" t="s">
        <v>2417</v>
      </c>
      <c r="LMC23" s="384" t="s">
        <v>3103</v>
      </c>
      <c r="LMD23" s="384" t="s">
        <v>3104</v>
      </c>
      <c r="LME23" s="370"/>
      <c r="LMF23" s="384" t="s">
        <v>2417</v>
      </c>
      <c r="LMG23" s="384" t="s">
        <v>3103</v>
      </c>
      <c r="LMH23" s="384" t="s">
        <v>3104</v>
      </c>
      <c r="LMI23" s="370"/>
      <c r="LMJ23" s="384" t="s">
        <v>2417</v>
      </c>
      <c r="LMK23" s="384" t="s">
        <v>3103</v>
      </c>
      <c r="LML23" s="384" t="s">
        <v>3104</v>
      </c>
      <c r="LMM23" s="370"/>
      <c r="LMN23" s="384" t="s">
        <v>2417</v>
      </c>
      <c r="LMO23" s="384" t="s">
        <v>3103</v>
      </c>
      <c r="LMP23" s="384" t="s">
        <v>3104</v>
      </c>
      <c r="LMQ23" s="370"/>
      <c r="LMR23" s="384" t="s">
        <v>2417</v>
      </c>
      <c r="LMS23" s="384" t="s">
        <v>3103</v>
      </c>
      <c r="LMT23" s="384" t="s">
        <v>3104</v>
      </c>
      <c r="LMU23" s="370"/>
      <c r="LMV23" s="384" t="s">
        <v>2417</v>
      </c>
      <c r="LMW23" s="384" t="s">
        <v>3103</v>
      </c>
      <c r="LMX23" s="384" t="s">
        <v>3104</v>
      </c>
      <c r="LMY23" s="370"/>
      <c r="LMZ23" s="384" t="s">
        <v>2417</v>
      </c>
      <c r="LNA23" s="384" t="s">
        <v>3103</v>
      </c>
      <c r="LNB23" s="384" t="s">
        <v>3104</v>
      </c>
      <c r="LNC23" s="370"/>
      <c r="LND23" s="384" t="s">
        <v>2417</v>
      </c>
      <c r="LNE23" s="384" t="s">
        <v>3103</v>
      </c>
      <c r="LNF23" s="384" t="s">
        <v>3104</v>
      </c>
      <c r="LNG23" s="370"/>
      <c r="LNH23" s="384" t="s">
        <v>2417</v>
      </c>
      <c r="LNI23" s="384" t="s">
        <v>3103</v>
      </c>
      <c r="LNJ23" s="384" t="s">
        <v>3104</v>
      </c>
      <c r="LNK23" s="370"/>
      <c r="LNL23" s="384" t="s">
        <v>2417</v>
      </c>
      <c r="LNM23" s="384" t="s">
        <v>3103</v>
      </c>
      <c r="LNN23" s="384" t="s">
        <v>3104</v>
      </c>
      <c r="LNO23" s="370"/>
      <c r="LNP23" s="384" t="s">
        <v>2417</v>
      </c>
      <c r="LNQ23" s="384" t="s">
        <v>3103</v>
      </c>
      <c r="LNR23" s="384" t="s">
        <v>3104</v>
      </c>
      <c r="LNS23" s="370"/>
      <c r="LNT23" s="384" t="s">
        <v>2417</v>
      </c>
      <c r="LNU23" s="384" t="s">
        <v>3103</v>
      </c>
      <c r="LNV23" s="384" t="s">
        <v>3104</v>
      </c>
      <c r="LNW23" s="370"/>
      <c r="LNX23" s="384" t="s">
        <v>2417</v>
      </c>
      <c r="LNY23" s="384" t="s">
        <v>3103</v>
      </c>
      <c r="LNZ23" s="384" t="s">
        <v>3104</v>
      </c>
      <c r="LOA23" s="370"/>
      <c r="LOB23" s="384" t="s">
        <v>2417</v>
      </c>
      <c r="LOC23" s="384" t="s">
        <v>3103</v>
      </c>
      <c r="LOD23" s="384" t="s">
        <v>3104</v>
      </c>
      <c r="LOE23" s="370"/>
      <c r="LOF23" s="384" t="s">
        <v>2417</v>
      </c>
      <c r="LOG23" s="384" t="s">
        <v>3103</v>
      </c>
      <c r="LOH23" s="384" t="s">
        <v>3104</v>
      </c>
      <c r="LOI23" s="370"/>
      <c r="LOJ23" s="384" t="s">
        <v>2417</v>
      </c>
      <c r="LOK23" s="384" t="s">
        <v>3103</v>
      </c>
      <c r="LOL23" s="384" t="s">
        <v>3104</v>
      </c>
      <c r="LOM23" s="370"/>
      <c r="LON23" s="384" t="s">
        <v>2417</v>
      </c>
      <c r="LOO23" s="384" t="s">
        <v>3103</v>
      </c>
      <c r="LOP23" s="384" t="s">
        <v>3104</v>
      </c>
      <c r="LOQ23" s="370"/>
      <c r="LOR23" s="384" t="s">
        <v>2417</v>
      </c>
      <c r="LOS23" s="384" t="s">
        <v>3103</v>
      </c>
      <c r="LOT23" s="384" t="s">
        <v>3104</v>
      </c>
      <c r="LOU23" s="370"/>
      <c r="LOV23" s="384" t="s">
        <v>2417</v>
      </c>
      <c r="LOW23" s="384" t="s">
        <v>3103</v>
      </c>
      <c r="LOX23" s="384" t="s">
        <v>3104</v>
      </c>
      <c r="LOY23" s="370"/>
      <c r="LOZ23" s="384" t="s">
        <v>2417</v>
      </c>
      <c r="LPA23" s="384" t="s">
        <v>3103</v>
      </c>
      <c r="LPB23" s="384" t="s">
        <v>3104</v>
      </c>
      <c r="LPC23" s="370"/>
      <c r="LPD23" s="384" t="s">
        <v>2417</v>
      </c>
      <c r="LPE23" s="384" t="s">
        <v>3103</v>
      </c>
      <c r="LPF23" s="384" t="s">
        <v>3104</v>
      </c>
      <c r="LPG23" s="370"/>
      <c r="LPH23" s="384" t="s">
        <v>2417</v>
      </c>
      <c r="LPI23" s="384" t="s">
        <v>3103</v>
      </c>
      <c r="LPJ23" s="384" t="s">
        <v>3104</v>
      </c>
      <c r="LPK23" s="370"/>
      <c r="LPL23" s="384" t="s">
        <v>2417</v>
      </c>
      <c r="LPM23" s="384" t="s">
        <v>3103</v>
      </c>
      <c r="LPN23" s="384" t="s">
        <v>3104</v>
      </c>
      <c r="LPO23" s="370"/>
      <c r="LPP23" s="384" t="s">
        <v>2417</v>
      </c>
      <c r="LPQ23" s="384" t="s">
        <v>3103</v>
      </c>
      <c r="LPR23" s="384" t="s">
        <v>3104</v>
      </c>
      <c r="LPS23" s="370"/>
      <c r="LPT23" s="384" t="s">
        <v>2417</v>
      </c>
      <c r="LPU23" s="384" t="s">
        <v>3103</v>
      </c>
      <c r="LPV23" s="384" t="s">
        <v>3104</v>
      </c>
      <c r="LPW23" s="370"/>
      <c r="LPX23" s="384" t="s">
        <v>2417</v>
      </c>
      <c r="LPY23" s="384" t="s">
        <v>3103</v>
      </c>
      <c r="LPZ23" s="384" t="s">
        <v>3104</v>
      </c>
      <c r="LQA23" s="370"/>
      <c r="LQB23" s="384" t="s">
        <v>2417</v>
      </c>
      <c r="LQC23" s="384" t="s">
        <v>3103</v>
      </c>
      <c r="LQD23" s="384" t="s">
        <v>3104</v>
      </c>
      <c r="LQE23" s="370"/>
      <c r="LQF23" s="384" t="s">
        <v>2417</v>
      </c>
      <c r="LQG23" s="384" t="s">
        <v>3103</v>
      </c>
      <c r="LQH23" s="384" t="s">
        <v>3104</v>
      </c>
      <c r="LQI23" s="370"/>
      <c r="LQJ23" s="384" t="s">
        <v>2417</v>
      </c>
      <c r="LQK23" s="384" t="s">
        <v>3103</v>
      </c>
      <c r="LQL23" s="384" t="s">
        <v>3104</v>
      </c>
      <c r="LQM23" s="370"/>
      <c r="LQN23" s="384" t="s">
        <v>2417</v>
      </c>
      <c r="LQO23" s="384" t="s">
        <v>3103</v>
      </c>
      <c r="LQP23" s="384" t="s">
        <v>3104</v>
      </c>
      <c r="LQQ23" s="370"/>
      <c r="LQR23" s="384" t="s">
        <v>2417</v>
      </c>
      <c r="LQS23" s="384" t="s">
        <v>3103</v>
      </c>
      <c r="LQT23" s="384" t="s">
        <v>3104</v>
      </c>
      <c r="LQU23" s="370"/>
      <c r="LQV23" s="384" t="s">
        <v>2417</v>
      </c>
      <c r="LQW23" s="384" t="s">
        <v>3103</v>
      </c>
      <c r="LQX23" s="384" t="s">
        <v>3104</v>
      </c>
      <c r="LQY23" s="370"/>
      <c r="LQZ23" s="384" t="s">
        <v>2417</v>
      </c>
      <c r="LRA23" s="384" t="s">
        <v>3103</v>
      </c>
      <c r="LRB23" s="384" t="s">
        <v>3104</v>
      </c>
      <c r="LRC23" s="370"/>
      <c r="LRD23" s="384" t="s">
        <v>2417</v>
      </c>
      <c r="LRE23" s="384" t="s">
        <v>3103</v>
      </c>
      <c r="LRF23" s="384" t="s">
        <v>3104</v>
      </c>
      <c r="LRG23" s="370"/>
      <c r="LRH23" s="384" t="s">
        <v>2417</v>
      </c>
      <c r="LRI23" s="384" t="s">
        <v>3103</v>
      </c>
      <c r="LRJ23" s="384" t="s">
        <v>3104</v>
      </c>
      <c r="LRK23" s="370"/>
      <c r="LRL23" s="384" t="s">
        <v>2417</v>
      </c>
      <c r="LRM23" s="384" t="s">
        <v>3103</v>
      </c>
      <c r="LRN23" s="384" t="s">
        <v>3104</v>
      </c>
      <c r="LRO23" s="370"/>
      <c r="LRP23" s="384" t="s">
        <v>2417</v>
      </c>
      <c r="LRQ23" s="384" t="s">
        <v>3103</v>
      </c>
      <c r="LRR23" s="384" t="s">
        <v>3104</v>
      </c>
      <c r="LRS23" s="370"/>
      <c r="LRT23" s="384" t="s">
        <v>2417</v>
      </c>
      <c r="LRU23" s="384" t="s">
        <v>3103</v>
      </c>
      <c r="LRV23" s="384" t="s">
        <v>3104</v>
      </c>
      <c r="LRW23" s="370"/>
      <c r="LRX23" s="384" t="s">
        <v>2417</v>
      </c>
      <c r="LRY23" s="384" t="s">
        <v>3103</v>
      </c>
      <c r="LRZ23" s="384" t="s">
        <v>3104</v>
      </c>
      <c r="LSA23" s="370"/>
      <c r="LSB23" s="384" t="s">
        <v>2417</v>
      </c>
      <c r="LSC23" s="384" t="s">
        <v>3103</v>
      </c>
      <c r="LSD23" s="384" t="s">
        <v>3104</v>
      </c>
      <c r="LSE23" s="370"/>
      <c r="LSF23" s="384" t="s">
        <v>2417</v>
      </c>
      <c r="LSG23" s="384" t="s">
        <v>3103</v>
      </c>
      <c r="LSH23" s="384" t="s">
        <v>3104</v>
      </c>
      <c r="LSI23" s="370"/>
      <c r="LSJ23" s="384" t="s">
        <v>2417</v>
      </c>
      <c r="LSK23" s="384" t="s">
        <v>3103</v>
      </c>
      <c r="LSL23" s="384" t="s">
        <v>3104</v>
      </c>
      <c r="LSM23" s="370"/>
      <c r="LSN23" s="384" t="s">
        <v>2417</v>
      </c>
      <c r="LSO23" s="384" t="s">
        <v>3103</v>
      </c>
      <c r="LSP23" s="384" t="s">
        <v>3104</v>
      </c>
      <c r="LSQ23" s="370"/>
      <c r="LSR23" s="384" t="s">
        <v>2417</v>
      </c>
      <c r="LSS23" s="384" t="s">
        <v>3103</v>
      </c>
      <c r="LST23" s="384" t="s">
        <v>3104</v>
      </c>
      <c r="LSU23" s="370"/>
      <c r="LSV23" s="384" t="s">
        <v>2417</v>
      </c>
      <c r="LSW23" s="384" t="s">
        <v>3103</v>
      </c>
      <c r="LSX23" s="384" t="s">
        <v>3104</v>
      </c>
      <c r="LSY23" s="370"/>
      <c r="LSZ23" s="384" t="s">
        <v>2417</v>
      </c>
      <c r="LTA23" s="384" t="s">
        <v>3103</v>
      </c>
      <c r="LTB23" s="384" t="s">
        <v>3104</v>
      </c>
      <c r="LTC23" s="370"/>
      <c r="LTD23" s="384" t="s">
        <v>2417</v>
      </c>
      <c r="LTE23" s="384" t="s">
        <v>3103</v>
      </c>
      <c r="LTF23" s="384" t="s">
        <v>3104</v>
      </c>
      <c r="LTG23" s="370"/>
      <c r="LTH23" s="384" t="s">
        <v>2417</v>
      </c>
      <c r="LTI23" s="384" t="s">
        <v>3103</v>
      </c>
      <c r="LTJ23" s="384" t="s">
        <v>3104</v>
      </c>
      <c r="LTK23" s="370"/>
      <c r="LTL23" s="384" t="s">
        <v>2417</v>
      </c>
      <c r="LTM23" s="384" t="s">
        <v>3103</v>
      </c>
      <c r="LTN23" s="384" t="s">
        <v>3104</v>
      </c>
      <c r="LTO23" s="370"/>
      <c r="LTP23" s="384" t="s">
        <v>2417</v>
      </c>
      <c r="LTQ23" s="384" t="s">
        <v>3103</v>
      </c>
      <c r="LTR23" s="384" t="s">
        <v>3104</v>
      </c>
      <c r="LTS23" s="370"/>
      <c r="LTT23" s="384" t="s">
        <v>2417</v>
      </c>
      <c r="LTU23" s="384" t="s">
        <v>3103</v>
      </c>
      <c r="LTV23" s="384" t="s">
        <v>3104</v>
      </c>
      <c r="LTW23" s="370"/>
      <c r="LTX23" s="384" t="s">
        <v>2417</v>
      </c>
      <c r="LTY23" s="384" t="s">
        <v>3103</v>
      </c>
      <c r="LTZ23" s="384" t="s">
        <v>3104</v>
      </c>
      <c r="LUA23" s="370"/>
      <c r="LUB23" s="384" t="s">
        <v>2417</v>
      </c>
      <c r="LUC23" s="384" t="s">
        <v>3103</v>
      </c>
      <c r="LUD23" s="384" t="s">
        <v>3104</v>
      </c>
      <c r="LUE23" s="370"/>
      <c r="LUF23" s="384" t="s">
        <v>2417</v>
      </c>
      <c r="LUG23" s="384" t="s">
        <v>3103</v>
      </c>
      <c r="LUH23" s="384" t="s">
        <v>3104</v>
      </c>
      <c r="LUI23" s="370"/>
      <c r="LUJ23" s="384" t="s">
        <v>2417</v>
      </c>
      <c r="LUK23" s="384" t="s">
        <v>3103</v>
      </c>
      <c r="LUL23" s="384" t="s">
        <v>3104</v>
      </c>
      <c r="LUM23" s="370"/>
      <c r="LUN23" s="384" t="s">
        <v>2417</v>
      </c>
      <c r="LUO23" s="384" t="s">
        <v>3103</v>
      </c>
      <c r="LUP23" s="384" t="s">
        <v>3104</v>
      </c>
      <c r="LUQ23" s="370"/>
      <c r="LUR23" s="384" t="s">
        <v>2417</v>
      </c>
      <c r="LUS23" s="384" t="s">
        <v>3103</v>
      </c>
      <c r="LUT23" s="384" t="s">
        <v>3104</v>
      </c>
      <c r="LUU23" s="370"/>
      <c r="LUV23" s="384" t="s">
        <v>2417</v>
      </c>
      <c r="LUW23" s="384" t="s">
        <v>3103</v>
      </c>
      <c r="LUX23" s="384" t="s">
        <v>3104</v>
      </c>
      <c r="LUY23" s="370"/>
      <c r="LUZ23" s="384" t="s">
        <v>2417</v>
      </c>
      <c r="LVA23" s="384" t="s">
        <v>3103</v>
      </c>
      <c r="LVB23" s="384" t="s">
        <v>3104</v>
      </c>
      <c r="LVC23" s="370"/>
      <c r="LVD23" s="384" t="s">
        <v>2417</v>
      </c>
      <c r="LVE23" s="384" t="s">
        <v>3103</v>
      </c>
      <c r="LVF23" s="384" t="s">
        <v>3104</v>
      </c>
      <c r="LVG23" s="370"/>
      <c r="LVH23" s="384" t="s">
        <v>2417</v>
      </c>
      <c r="LVI23" s="384" t="s">
        <v>3103</v>
      </c>
      <c r="LVJ23" s="384" t="s">
        <v>3104</v>
      </c>
      <c r="LVK23" s="370"/>
      <c r="LVL23" s="384" t="s">
        <v>2417</v>
      </c>
      <c r="LVM23" s="384" t="s">
        <v>3103</v>
      </c>
      <c r="LVN23" s="384" t="s">
        <v>3104</v>
      </c>
      <c r="LVO23" s="370"/>
      <c r="LVP23" s="384" t="s">
        <v>2417</v>
      </c>
      <c r="LVQ23" s="384" t="s">
        <v>3103</v>
      </c>
      <c r="LVR23" s="384" t="s">
        <v>3104</v>
      </c>
      <c r="LVS23" s="370"/>
      <c r="LVT23" s="384" t="s">
        <v>2417</v>
      </c>
      <c r="LVU23" s="384" t="s">
        <v>3103</v>
      </c>
      <c r="LVV23" s="384" t="s">
        <v>3104</v>
      </c>
      <c r="LVW23" s="370"/>
      <c r="LVX23" s="384" t="s">
        <v>2417</v>
      </c>
      <c r="LVY23" s="384" t="s">
        <v>3103</v>
      </c>
      <c r="LVZ23" s="384" t="s">
        <v>3104</v>
      </c>
      <c r="LWA23" s="370"/>
      <c r="LWB23" s="384" t="s">
        <v>2417</v>
      </c>
      <c r="LWC23" s="384" t="s">
        <v>3103</v>
      </c>
      <c r="LWD23" s="384" t="s">
        <v>3104</v>
      </c>
      <c r="LWE23" s="370"/>
      <c r="LWF23" s="384" t="s">
        <v>2417</v>
      </c>
      <c r="LWG23" s="384" t="s">
        <v>3103</v>
      </c>
      <c r="LWH23" s="384" t="s">
        <v>3104</v>
      </c>
      <c r="LWI23" s="370"/>
      <c r="LWJ23" s="384" t="s">
        <v>2417</v>
      </c>
      <c r="LWK23" s="384" t="s">
        <v>3103</v>
      </c>
      <c r="LWL23" s="384" t="s">
        <v>3104</v>
      </c>
      <c r="LWM23" s="370"/>
      <c r="LWN23" s="384" t="s">
        <v>2417</v>
      </c>
      <c r="LWO23" s="384" t="s">
        <v>3103</v>
      </c>
      <c r="LWP23" s="384" t="s">
        <v>3104</v>
      </c>
      <c r="LWQ23" s="370"/>
      <c r="LWR23" s="384" t="s">
        <v>2417</v>
      </c>
      <c r="LWS23" s="384" t="s">
        <v>3103</v>
      </c>
      <c r="LWT23" s="384" t="s">
        <v>3104</v>
      </c>
      <c r="LWU23" s="370"/>
      <c r="LWV23" s="384" t="s">
        <v>2417</v>
      </c>
      <c r="LWW23" s="384" t="s">
        <v>3103</v>
      </c>
      <c r="LWX23" s="384" t="s">
        <v>3104</v>
      </c>
      <c r="LWY23" s="370"/>
      <c r="LWZ23" s="384" t="s">
        <v>2417</v>
      </c>
      <c r="LXA23" s="384" t="s">
        <v>3103</v>
      </c>
      <c r="LXB23" s="384" t="s">
        <v>3104</v>
      </c>
      <c r="LXC23" s="370"/>
      <c r="LXD23" s="384" t="s">
        <v>2417</v>
      </c>
      <c r="LXE23" s="384" t="s">
        <v>3103</v>
      </c>
      <c r="LXF23" s="384" t="s">
        <v>3104</v>
      </c>
      <c r="LXG23" s="370"/>
      <c r="LXH23" s="384" t="s">
        <v>2417</v>
      </c>
      <c r="LXI23" s="384" t="s">
        <v>3103</v>
      </c>
      <c r="LXJ23" s="384" t="s">
        <v>3104</v>
      </c>
      <c r="LXK23" s="370"/>
      <c r="LXL23" s="384" t="s">
        <v>2417</v>
      </c>
      <c r="LXM23" s="384" t="s">
        <v>3103</v>
      </c>
      <c r="LXN23" s="384" t="s">
        <v>3104</v>
      </c>
      <c r="LXO23" s="370"/>
      <c r="LXP23" s="384" t="s">
        <v>2417</v>
      </c>
      <c r="LXQ23" s="384" t="s">
        <v>3103</v>
      </c>
      <c r="LXR23" s="384" t="s">
        <v>3104</v>
      </c>
      <c r="LXS23" s="370"/>
      <c r="LXT23" s="384" t="s">
        <v>2417</v>
      </c>
      <c r="LXU23" s="384" t="s">
        <v>3103</v>
      </c>
      <c r="LXV23" s="384" t="s">
        <v>3104</v>
      </c>
      <c r="LXW23" s="370"/>
      <c r="LXX23" s="384" t="s">
        <v>2417</v>
      </c>
      <c r="LXY23" s="384" t="s">
        <v>3103</v>
      </c>
      <c r="LXZ23" s="384" t="s">
        <v>3104</v>
      </c>
      <c r="LYA23" s="370"/>
      <c r="LYB23" s="384" t="s">
        <v>2417</v>
      </c>
      <c r="LYC23" s="384" t="s">
        <v>3103</v>
      </c>
      <c r="LYD23" s="384" t="s">
        <v>3104</v>
      </c>
      <c r="LYE23" s="370"/>
      <c r="LYF23" s="384" t="s">
        <v>2417</v>
      </c>
      <c r="LYG23" s="384" t="s">
        <v>3103</v>
      </c>
      <c r="LYH23" s="384" t="s">
        <v>3104</v>
      </c>
      <c r="LYI23" s="370"/>
      <c r="LYJ23" s="384" t="s">
        <v>2417</v>
      </c>
      <c r="LYK23" s="384" t="s">
        <v>3103</v>
      </c>
      <c r="LYL23" s="384" t="s">
        <v>3104</v>
      </c>
      <c r="LYM23" s="370"/>
      <c r="LYN23" s="384" t="s">
        <v>2417</v>
      </c>
      <c r="LYO23" s="384" t="s">
        <v>3103</v>
      </c>
      <c r="LYP23" s="384" t="s">
        <v>3104</v>
      </c>
      <c r="LYQ23" s="370"/>
      <c r="LYR23" s="384" t="s">
        <v>2417</v>
      </c>
      <c r="LYS23" s="384" t="s">
        <v>3103</v>
      </c>
      <c r="LYT23" s="384" t="s">
        <v>3104</v>
      </c>
      <c r="LYU23" s="370"/>
      <c r="LYV23" s="384" t="s">
        <v>2417</v>
      </c>
      <c r="LYW23" s="384" t="s">
        <v>3103</v>
      </c>
      <c r="LYX23" s="384" t="s">
        <v>3104</v>
      </c>
      <c r="LYY23" s="370"/>
      <c r="LYZ23" s="384" t="s">
        <v>2417</v>
      </c>
      <c r="LZA23" s="384" t="s">
        <v>3103</v>
      </c>
      <c r="LZB23" s="384" t="s">
        <v>3104</v>
      </c>
      <c r="LZC23" s="370"/>
      <c r="LZD23" s="384" t="s">
        <v>2417</v>
      </c>
      <c r="LZE23" s="384" t="s">
        <v>3103</v>
      </c>
      <c r="LZF23" s="384" t="s">
        <v>3104</v>
      </c>
      <c r="LZG23" s="370"/>
      <c r="LZH23" s="384" t="s">
        <v>2417</v>
      </c>
      <c r="LZI23" s="384" t="s">
        <v>3103</v>
      </c>
      <c r="LZJ23" s="384" t="s">
        <v>3104</v>
      </c>
      <c r="LZK23" s="370"/>
      <c r="LZL23" s="384" t="s">
        <v>2417</v>
      </c>
      <c r="LZM23" s="384" t="s">
        <v>3103</v>
      </c>
      <c r="LZN23" s="384" t="s">
        <v>3104</v>
      </c>
      <c r="LZO23" s="370"/>
      <c r="LZP23" s="384" t="s">
        <v>2417</v>
      </c>
      <c r="LZQ23" s="384" t="s">
        <v>3103</v>
      </c>
      <c r="LZR23" s="384" t="s">
        <v>3104</v>
      </c>
      <c r="LZS23" s="370"/>
      <c r="LZT23" s="384" t="s">
        <v>2417</v>
      </c>
      <c r="LZU23" s="384" t="s">
        <v>3103</v>
      </c>
      <c r="LZV23" s="384" t="s">
        <v>3104</v>
      </c>
      <c r="LZW23" s="370"/>
      <c r="LZX23" s="384" t="s">
        <v>2417</v>
      </c>
      <c r="LZY23" s="384" t="s">
        <v>3103</v>
      </c>
      <c r="LZZ23" s="384" t="s">
        <v>3104</v>
      </c>
      <c r="MAA23" s="370"/>
      <c r="MAB23" s="384" t="s">
        <v>2417</v>
      </c>
      <c r="MAC23" s="384" t="s">
        <v>3103</v>
      </c>
      <c r="MAD23" s="384" t="s">
        <v>3104</v>
      </c>
      <c r="MAE23" s="370"/>
      <c r="MAF23" s="384" t="s">
        <v>2417</v>
      </c>
      <c r="MAG23" s="384" t="s">
        <v>3103</v>
      </c>
      <c r="MAH23" s="384" t="s">
        <v>3104</v>
      </c>
      <c r="MAI23" s="370"/>
      <c r="MAJ23" s="384" t="s">
        <v>2417</v>
      </c>
      <c r="MAK23" s="384" t="s">
        <v>3103</v>
      </c>
      <c r="MAL23" s="384" t="s">
        <v>3104</v>
      </c>
      <c r="MAM23" s="370"/>
      <c r="MAN23" s="384" t="s">
        <v>2417</v>
      </c>
      <c r="MAO23" s="384" t="s">
        <v>3103</v>
      </c>
      <c r="MAP23" s="384" t="s">
        <v>3104</v>
      </c>
      <c r="MAQ23" s="370"/>
      <c r="MAR23" s="384" t="s">
        <v>2417</v>
      </c>
      <c r="MAS23" s="384" t="s">
        <v>3103</v>
      </c>
      <c r="MAT23" s="384" t="s">
        <v>3104</v>
      </c>
      <c r="MAU23" s="370"/>
      <c r="MAV23" s="384" t="s">
        <v>2417</v>
      </c>
      <c r="MAW23" s="384" t="s">
        <v>3103</v>
      </c>
      <c r="MAX23" s="384" t="s">
        <v>3104</v>
      </c>
      <c r="MAY23" s="370"/>
      <c r="MAZ23" s="384" t="s">
        <v>2417</v>
      </c>
      <c r="MBA23" s="384" t="s">
        <v>3103</v>
      </c>
      <c r="MBB23" s="384" t="s">
        <v>3104</v>
      </c>
      <c r="MBC23" s="370"/>
      <c r="MBD23" s="384" t="s">
        <v>2417</v>
      </c>
      <c r="MBE23" s="384" t="s">
        <v>3103</v>
      </c>
      <c r="MBF23" s="384" t="s">
        <v>3104</v>
      </c>
      <c r="MBG23" s="370"/>
      <c r="MBH23" s="384" t="s">
        <v>2417</v>
      </c>
      <c r="MBI23" s="384" t="s">
        <v>3103</v>
      </c>
      <c r="MBJ23" s="384" t="s">
        <v>3104</v>
      </c>
      <c r="MBK23" s="370"/>
      <c r="MBL23" s="384" t="s">
        <v>2417</v>
      </c>
      <c r="MBM23" s="384" t="s">
        <v>3103</v>
      </c>
      <c r="MBN23" s="384" t="s">
        <v>3104</v>
      </c>
      <c r="MBO23" s="370"/>
      <c r="MBP23" s="384" t="s">
        <v>2417</v>
      </c>
      <c r="MBQ23" s="384" t="s">
        <v>3103</v>
      </c>
      <c r="MBR23" s="384" t="s">
        <v>3104</v>
      </c>
      <c r="MBS23" s="370"/>
      <c r="MBT23" s="384" t="s">
        <v>2417</v>
      </c>
      <c r="MBU23" s="384" t="s">
        <v>3103</v>
      </c>
      <c r="MBV23" s="384" t="s">
        <v>3104</v>
      </c>
      <c r="MBW23" s="370"/>
      <c r="MBX23" s="384" t="s">
        <v>2417</v>
      </c>
      <c r="MBY23" s="384" t="s">
        <v>3103</v>
      </c>
      <c r="MBZ23" s="384" t="s">
        <v>3104</v>
      </c>
      <c r="MCA23" s="370"/>
      <c r="MCB23" s="384" t="s">
        <v>2417</v>
      </c>
      <c r="MCC23" s="384" t="s">
        <v>3103</v>
      </c>
      <c r="MCD23" s="384" t="s">
        <v>3104</v>
      </c>
      <c r="MCE23" s="370"/>
      <c r="MCF23" s="384" t="s">
        <v>2417</v>
      </c>
      <c r="MCG23" s="384" t="s">
        <v>3103</v>
      </c>
      <c r="MCH23" s="384" t="s">
        <v>3104</v>
      </c>
      <c r="MCI23" s="370"/>
      <c r="MCJ23" s="384" t="s">
        <v>2417</v>
      </c>
      <c r="MCK23" s="384" t="s">
        <v>3103</v>
      </c>
      <c r="MCL23" s="384" t="s">
        <v>3104</v>
      </c>
      <c r="MCM23" s="370"/>
      <c r="MCN23" s="384" t="s">
        <v>2417</v>
      </c>
      <c r="MCO23" s="384" t="s">
        <v>3103</v>
      </c>
      <c r="MCP23" s="384" t="s">
        <v>3104</v>
      </c>
      <c r="MCQ23" s="370"/>
      <c r="MCR23" s="384" t="s">
        <v>2417</v>
      </c>
      <c r="MCS23" s="384" t="s">
        <v>3103</v>
      </c>
      <c r="MCT23" s="384" t="s">
        <v>3104</v>
      </c>
      <c r="MCU23" s="370"/>
      <c r="MCV23" s="384" t="s">
        <v>2417</v>
      </c>
      <c r="MCW23" s="384" t="s">
        <v>3103</v>
      </c>
      <c r="MCX23" s="384" t="s">
        <v>3104</v>
      </c>
      <c r="MCY23" s="370"/>
      <c r="MCZ23" s="384" t="s">
        <v>2417</v>
      </c>
      <c r="MDA23" s="384" t="s">
        <v>3103</v>
      </c>
      <c r="MDB23" s="384" t="s">
        <v>3104</v>
      </c>
      <c r="MDC23" s="370"/>
      <c r="MDD23" s="384" t="s">
        <v>2417</v>
      </c>
      <c r="MDE23" s="384" t="s">
        <v>3103</v>
      </c>
      <c r="MDF23" s="384" t="s">
        <v>3104</v>
      </c>
      <c r="MDG23" s="370"/>
      <c r="MDH23" s="384" t="s">
        <v>2417</v>
      </c>
      <c r="MDI23" s="384" t="s">
        <v>3103</v>
      </c>
      <c r="MDJ23" s="384" t="s">
        <v>3104</v>
      </c>
      <c r="MDK23" s="370"/>
      <c r="MDL23" s="384" t="s">
        <v>2417</v>
      </c>
      <c r="MDM23" s="384" t="s">
        <v>3103</v>
      </c>
      <c r="MDN23" s="384" t="s">
        <v>3104</v>
      </c>
      <c r="MDO23" s="370"/>
      <c r="MDP23" s="384" t="s">
        <v>2417</v>
      </c>
      <c r="MDQ23" s="384" t="s">
        <v>3103</v>
      </c>
      <c r="MDR23" s="384" t="s">
        <v>3104</v>
      </c>
      <c r="MDS23" s="370"/>
      <c r="MDT23" s="384" t="s">
        <v>2417</v>
      </c>
      <c r="MDU23" s="384" t="s">
        <v>3103</v>
      </c>
      <c r="MDV23" s="384" t="s">
        <v>3104</v>
      </c>
      <c r="MDW23" s="370"/>
      <c r="MDX23" s="384" t="s">
        <v>2417</v>
      </c>
      <c r="MDY23" s="384" t="s">
        <v>3103</v>
      </c>
      <c r="MDZ23" s="384" t="s">
        <v>3104</v>
      </c>
      <c r="MEA23" s="370"/>
      <c r="MEB23" s="384" t="s">
        <v>2417</v>
      </c>
      <c r="MEC23" s="384" t="s">
        <v>3103</v>
      </c>
      <c r="MED23" s="384" t="s">
        <v>3104</v>
      </c>
      <c r="MEE23" s="370"/>
      <c r="MEF23" s="384" t="s">
        <v>2417</v>
      </c>
      <c r="MEG23" s="384" t="s">
        <v>3103</v>
      </c>
      <c r="MEH23" s="384" t="s">
        <v>3104</v>
      </c>
      <c r="MEI23" s="370"/>
      <c r="MEJ23" s="384" t="s">
        <v>2417</v>
      </c>
      <c r="MEK23" s="384" t="s">
        <v>3103</v>
      </c>
      <c r="MEL23" s="384" t="s">
        <v>3104</v>
      </c>
      <c r="MEM23" s="370"/>
      <c r="MEN23" s="384" t="s">
        <v>2417</v>
      </c>
      <c r="MEO23" s="384" t="s">
        <v>3103</v>
      </c>
      <c r="MEP23" s="384" t="s">
        <v>3104</v>
      </c>
      <c r="MEQ23" s="370"/>
      <c r="MER23" s="384" t="s">
        <v>2417</v>
      </c>
      <c r="MES23" s="384" t="s">
        <v>3103</v>
      </c>
      <c r="MET23" s="384" t="s">
        <v>3104</v>
      </c>
      <c r="MEU23" s="370"/>
      <c r="MEV23" s="384" t="s">
        <v>2417</v>
      </c>
      <c r="MEW23" s="384" t="s">
        <v>3103</v>
      </c>
      <c r="MEX23" s="384" t="s">
        <v>3104</v>
      </c>
      <c r="MEY23" s="370"/>
      <c r="MEZ23" s="384" t="s">
        <v>2417</v>
      </c>
      <c r="MFA23" s="384" t="s">
        <v>3103</v>
      </c>
      <c r="MFB23" s="384" t="s">
        <v>3104</v>
      </c>
      <c r="MFC23" s="370"/>
      <c r="MFD23" s="384" t="s">
        <v>2417</v>
      </c>
      <c r="MFE23" s="384" t="s">
        <v>3103</v>
      </c>
      <c r="MFF23" s="384" t="s">
        <v>3104</v>
      </c>
      <c r="MFG23" s="370"/>
      <c r="MFH23" s="384" t="s">
        <v>2417</v>
      </c>
      <c r="MFI23" s="384" t="s">
        <v>3103</v>
      </c>
      <c r="MFJ23" s="384" t="s">
        <v>3104</v>
      </c>
      <c r="MFK23" s="370"/>
      <c r="MFL23" s="384" t="s">
        <v>2417</v>
      </c>
      <c r="MFM23" s="384" t="s">
        <v>3103</v>
      </c>
      <c r="MFN23" s="384" t="s">
        <v>3104</v>
      </c>
      <c r="MFO23" s="370"/>
      <c r="MFP23" s="384" t="s">
        <v>2417</v>
      </c>
      <c r="MFQ23" s="384" t="s">
        <v>3103</v>
      </c>
      <c r="MFR23" s="384" t="s">
        <v>3104</v>
      </c>
      <c r="MFS23" s="370"/>
      <c r="MFT23" s="384" t="s">
        <v>2417</v>
      </c>
      <c r="MFU23" s="384" t="s">
        <v>3103</v>
      </c>
      <c r="MFV23" s="384" t="s">
        <v>3104</v>
      </c>
      <c r="MFW23" s="370"/>
      <c r="MFX23" s="384" t="s">
        <v>2417</v>
      </c>
      <c r="MFY23" s="384" t="s">
        <v>3103</v>
      </c>
      <c r="MFZ23" s="384" t="s">
        <v>3104</v>
      </c>
      <c r="MGA23" s="370"/>
      <c r="MGB23" s="384" t="s">
        <v>2417</v>
      </c>
      <c r="MGC23" s="384" t="s">
        <v>3103</v>
      </c>
      <c r="MGD23" s="384" t="s">
        <v>3104</v>
      </c>
      <c r="MGE23" s="370"/>
      <c r="MGF23" s="384" t="s">
        <v>2417</v>
      </c>
      <c r="MGG23" s="384" t="s">
        <v>3103</v>
      </c>
      <c r="MGH23" s="384" t="s">
        <v>3104</v>
      </c>
      <c r="MGI23" s="370"/>
      <c r="MGJ23" s="384" t="s">
        <v>2417</v>
      </c>
      <c r="MGK23" s="384" t="s">
        <v>3103</v>
      </c>
      <c r="MGL23" s="384" t="s">
        <v>3104</v>
      </c>
      <c r="MGM23" s="370"/>
      <c r="MGN23" s="384" t="s">
        <v>2417</v>
      </c>
      <c r="MGO23" s="384" t="s">
        <v>3103</v>
      </c>
      <c r="MGP23" s="384" t="s">
        <v>3104</v>
      </c>
      <c r="MGQ23" s="370"/>
      <c r="MGR23" s="384" t="s">
        <v>2417</v>
      </c>
      <c r="MGS23" s="384" t="s">
        <v>3103</v>
      </c>
      <c r="MGT23" s="384" t="s">
        <v>3104</v>
      </c>
      <c r="MGU23" s="370"/>
      <c r="MGV23" s="384" t="s">
        <v>2417</v>
      </c>
      <c r="MGW23" s="384" t="s">
        <v>3103</v>
      </c>
      <c r="MGX23" s="384" t="s">
        <v>3104</v>
      </c>
      <c r="MGY23" s="370"/>
      <c r="MGZ23" s="384" t="s">
        <v>2417</v>
      </c>
      <c r="MHA23" s="384" t="s">
        <v>3103</v>
      </c>
      <c r="MHB23" s="384" t="s">
        <v>3104</v>
      </c>
      <c r="MHC23" s="370"/>
      <c r="MHD23" s="384" t="s">
        <v>2417</v>
      </c>
      <c r="MHE23" s="384" t="s">
        <v>3103</v>
      </c>
      <c r="MHF23" s="384" t="s">
        <v>3104</v>
      </c>
      <c r="MHG23" s="370"/>
      <c r="MHH23" s="384" t="s">
        <v>2417</v>
      </c>
      <c r="MHI23" s="384" t="s">
        <v>3103</v>
      </c>
      <c r="MHJ23" s="384" t="s">
        <v>3104</v>
      </c>
      <c r="MHK23" s="370"/>
      <c r="MHL23" s="384" t="s">
        <v>2417</v>
      </c>
      <c r="MHM23" s="384" t="s">
        <v>3103</v>
      </c>
      <c r="MHN23" s="384" t="s">
        <v>3104</v>
      </c>
      <c r="MHO23" s="370"/>
      <c r="MHP23" s="384" t="s">
        <v>2417</v>
      </c>
      <c r="MHQ23" s="384" t="s">
        <v>3103</v>
      </c>
      <c r="MHR23" s="384" t="s">
        <v>3104</v>
      </c>
      <c r="MHS23" s="370"/>
      <c r="MHT23" s="384" t="s">
        <v>2417</v>
      </c>
      <c r="MHU23" s="384" t="s">
        <v>3103</v>
      </c>
      <c r="MHV23" s="384" t="s">
        <v>3104</v>
      </c>
      <c r="MHW23" s="370"/>
      <c r="MHX23" s="384" t="s">
        <v>2417</v>
      </c>
      <c r="MHY23" s="384" t="s">
        <v>3103</v>
      </c>
      <c r="MHZ23" s="384" t="s">
        <v>3104</v>
      </c>
      <c r="MIA23" s="370"/>
      <c r="MIB23" s="384" t="s">
        <v>2417</v>
      </c>
      <c r="MIC23" s="384" t="s">
        <v>3103</v>
      </c>
      <c r="MID23" s="384" t="s">
        <v>3104</v>
      </c>
      <c r="MIE23" s="370"/>
      <c r="MIF23" s="384" t="s">
        <v>2417</v>
      </c>
      <c r="MIG23" s="384" t="s">
        <v>3103</v>
      </c>
      <c r="MIH23" s="384" t="s">
        <v>3104</v>
      </c>
      <c r="MII23" s="370"/>
      <c r="MIJ23" s="384" t="s">
        <v>2417</v>
      </c>
      <c r="MIK23" s="384" t="s">
        <v>3103</v>
      </c>
      <c r="MIL23" s="384" t="s">
        <v>3104</v>
      </c>
      <c r="MIM23" s="370"/>
      <c r="MIN23" s="384" t="s">
        <v>2417</v>
      </c>
      <c r="MIO23" s="384" t="s">
        <v>3103</v>
      </c>
      <c r="MIP23" s="384" t="s">
        <v>3104</v>
      </c>
      <c r="MIQ23" s="370"/>
      <c r="MIR23" s="384" t="s">
        <v>2417</v>
      </c>
      <c r="MIS23" s="384" t="s">
        <v>3103</v>
      </c>
      <c r="MIT23" s="384" t="s">
        <v>3104</v>
      </c>
      <c r="MIU23" s="370"/>
      <c r="MIV23" s="384" t="s">
        <v>2417</v>
      </c>
      <c r="MIW23" s="384" t="s">
        <v>3103</v>
      </c>
      <c r="MIX23" s="384" t="s">
        <v>3104</v>
      </c>
      <c r="MIY23" s="370"/>
      <c r="MIZ23" s="384" t="s">
        <v>2417</v>
      </c>
      <c r="MJA23" s="384" t="s">
        <v>3103</v>
      </c>
      <c r="MJB23" s="384" t="s">
        <v>3104</v>
      </c>
      <c r="MJC23" s="370"/>
      <c r="MJD23" s="384" t="s">
        <v>2417</v>
      </c>
      <c r="MJE23" s="384" t="s">
        <v>3103</v>
      </c>
      <c r="MJF23" s="384" t="s">
        <v>3104</v>
      </c>
      <c r="MJG23" s="370"/>
      <c r="MJH23" s="384" t="s">
        <v>2417</v>
      </c>
      <c r="MJI23" s="384" t="s">
        <v>3103</v>
      </c>
      <c r="MJJ23" s="384" t="s">
        <v>3104</v>
      </c>
      <c r="MJK23" s="370"/>
      <c r="MJL23" s="384" t="s">
        <v>2417</v>
      </c>
      <c r="MJM23" s="384" t="s">
        <v>3103</v>
      </c>
      <c r="MJN23" s="384" t="s">
        <v>3104</v>
      </c>
      <c r="MJO23" s="370"/>
      <c r="MJP23" s="384" t="s">
        <v>2417</v>
      </c>
      <c r="MJQ23" s="384" t="s">
        <v>3103</v>
      </c>
      <c r="MJR23" s="384" t="s">
        <v>3104</v>
      </c>
      <c r="MJS23" s="370"/>
      <c r="MJT23" s="384" t="s">
        <v>2417</v>
      </c>
      <c r="MJU23" s="384" t="s">
        <v>3103</v>
      </c>
      <c r="MJV23" s="384" t="s">
        <v>3104</v>
      </c>
      <c r="MJW23" s="370"/>
      <c r="MJX23" s="384" t="s">
        <v>2417</v>
      </c>
      <c r="MJY23" s="384" t="s">
        <v>3103</v>
      </c>
      <c r="MJZ23" s="384" t="s">
        <v>3104</v>
      </c>
      <c r="MKA23" s="370"/>
      <c r="MKB23" s="384" t="s">
        <v>2417</v>
      </c>
      <c r="MKC23" s="384" t="s">
        <v>3103</v>
      </c>
      <c r="MKD23" s="384" t="s">
        <v>3104</v>
      </c>
      <c r="MKE23" s="370"/>
      <c r="MKF23" s="384" t="s">
        <v>2417</v>
      </c>
      <c r="MKG23" s="384" t="s">
        <v>3103</v>
      </c>
      <c r="MKH23" s="384" t="s">
        <v>3104</v>
      </c>
      <c r="MKI23" s="370"/>
      <c r="MKJ23" s="384" t="s">
        <v>2417</v>
      </c>
      <c r="MKK23" s="384" t="s">
        <v>3103</v>
      </c>
      <c r="MKL23" s="384" t="s">
        <v>3104</v>
      </c>
      <c r="MKM23" s="370"/>
      <c r="MKN23" s="384" t="s">
        <v>2417</v>
      </c>
      <c r="MKO23" s="384" t="s">
        <v>3103</v>
      </c>
      <c r="MKP23" s="384" t="s">
        <v>3104</v>
      </c>
      <c r="MKQ23" s="370"/>
      <c r="MKR23" s="384" t="s">
        <v>2417</v>
      </c>
      <c r="MKS23" s="384" t="s">
        <v>3103</v>
      </c>
      <c r="MKT23" s="384" t="s">
        <v>3104</v>
      </c>
      <c r="MKU23" s="370"/>
      <c r="MKV23" s="384" t="s">
        <v>2417</v>
      </c>
      <c r="MKW23" s="384" t="s">
        <v>3103</v>
      </c>
      <c r="MKX23" s="384" t="s">
        <v>3104</v>
      </c>
      <c r="MKY23" s="370"/>
      <c r="MKZ23" s="384" t="s">
        <v>2417</v>
      </c>
      <c r="MLA23" s="384" t="s">
        <v>3103</v>
      </c>
      <c r="MLB23" s="384" t="s">
        <v>3104</v>
      </c>
      <c r="MLC23" s="370"/>
      <c r="MLD23" s="384" t="s">
        <v>2417</v>
      </c>
      <c r="MLE23" s="384" t="s">
        <v>3103</v>
      </c>
      <c r="MLF23" s="384" t="s">
        <v>3104</v>
      </c>
      <c r="MLG23" s="370"/>
      <c r="MLH23" s="384" t="s">
        <v>2417</v>
      </c>
      <c r="MLI23" s="384" t="s">
        <v>3103</v>
      </c>
      <c r="MLJ23" s="384" t="s">
        <v>3104</v>
      </c>
      <c r="MLK23" s="370"/>
      <c r="MLL23" s="384" t="s">
        <v>2417</v>
      </c>
      <c r="MLM23" s="384" t="s">
        <v>3103</v>
      </c>
      <c r="MLN23" s="384" t="s">
        <v>3104</v>
      </c>
      <c r="MLO23" s="370"/>
      <c r="MLP23" s="384" t="s">
        <v>2417</v>
      </c>
      <c r="MLQ23" s="384" t="s">
        <v>3103</v>
      </c>
      <c r="MLR23" s="384" t="s">
        <v>3104</v>
      </c>
      <c r="MLS23" s="370"/>
      <c r="MLT23" s="384" t="s">
        <v>2417</v>
      </c>
      <c r="MLU23" s="384" t="s">
        <v>3103</v>
      </c>
      <c r="MLV23" s="384" t="s">
        <v>3104</v>
      </c>
      <c r="MLW23" s="370"/>
      <c r="MLX23" s="384" t="s">
        <v>2417</v>
      </c>
      <c r="MLY23" s="384" t="s">
        <v>3103</v>
      </c>
      <c r="MLZ23" s="384" t="s">
        <v>3104</v>
      </c>
      <c r="MMA23" s="370"/>
      <c r="MMB23" s="384" t="s">
        <v>2417</v>
      </c>
      <c r="MMC23" s="384" t="s">
        <v>3103</v>
      </c>
      <c r="MMD23" s="384" t="s">
        <v>3104</v>
      </c>
      <c r="MME23" s="370"/>
      <c r="MMF23" s="384" t="s">
        <v>2417</v>
      </c>
      <c r="MMG23" s="384" t="s">
        <v>3103</v>
      </c>
      <c r="MMH23" s="384" t="s">
        <v>3104</v>
      </c>
      <c r="MMI23" s="370"/>
      <c r="MMJ23" s="384" t="s">
        <v>2417</v>
      </c>
      <c r="MMK23" s="384" t="s">
        <v>3103</v>
      </c>
      <c r="MML23" s="384" t="s">
        <v>3104</v>
      </c>
      <c r="MMM23" s="370"/>
      <c r="MMN23" s="384" t="s">
        <v>2417</v>
      </c>
      <c r="MMO23" s="384" t="s">
        <v>3103</v>
      </c>
      <c r="MMP23" s="384" t="s">
        <v>3104</v>
      </c>
      <c r="MMQ23" s="370"/>
      <c r="MMR23" s="384" t="s">
        <v>2417</v>
      </c>
      <c r="MMS23" s="384" t="s">
        <v>3103</v>
      </c>
      <c r="MMT23" s="384" t="s">
        <v>3104</v>
      </c>
      <c r="MMU23" s="370"/>
      <c r="MMV23" s="384" t="s">
        <v>2417</v>
      </c>
      <c r="MMW23" s="384" t="s">
        <v>3103</v>
      </c>
      <c r="MMX23" s="384" t="s">
        <v>3104</v>
      </c>
      <c r="MMY23" s="370"/>
      <c r="MMZ23" s="384" t="s">
        <v>2417</v>
      </c>
      <c r="MNA23" s="384" t="s">
        <v>3103</v>
      </c>
      <c r="MNB23" s="384" t="s">
        <v>3104</v>
      </c>
      <c r="MNC23" s="370"/>
      <c r="MND23" s="384" t="s">
        <v>2417</v>
      </c>
      <c r="MNE23" s="384" t="s">
        <v>3103</v>
      </c>
      <c r="MNF23" s="384" t="s">
        <v>3104</v>
      </c>
      <c r="MNG23" s="370"/>
      <c r="MNH23" s="384" t="s">
        <v>2417</v>
      </c>
      <c r="MNI23" s="384" t="s">
        <v>3103</v>
      </c>
      <c r="MNJ23" s="384" t="s">
        <v>3104</v>
      </c>
      <c r="MNK23" s="370"/>
      <c r="MNL23" s="384" t="s">
        <v>2417</v>
      </c>
      <c r="MNM23" s="384" t="s">
        <v>3103</v>
      </c>
      <c r="MNN23" s="384" t="s">
        <v>3104</v>
      </c>
      <c r="MNO23" s="370"/>
      <c r="MNP23" s="384" t="s">
        <v>2417</v>
      </c>
      <c r="MNQ23" s="384" t="s">
        <v>3103</v>
      </c>
      <c r="MNR23" s="384" t="s">
        <v>3104</v>
      </c>
      <c r="MNS23" s="370"/>
      <c r="MNT23" s="384" t="s">
        <v>2417</v>
      </c>
      <c r="MNU23" s="384" t="s">
        <v>3103</v>
      </c>
      <c r="MNV23" s="384" t="s">
        <v>3104</v>
      </c>
      <c r="MNW23" s="370"/>
      <c r="MNX23" s="384" t="s">
        <v>2417</v>
      </c>
      <c r="MNY23" s="384" t="s">
        <v>3103</v>
      </c>
      <c r="MNZ23" s="384" t="s">
        <v>3104</v>
      </c>
      <c r="MOA23" s="370"/>
      <c r="MOB23" s="384" t="s">
        <v>2417</v>
      </c>
      <c r="MOC23" s="384" t="s">
        <v>3103</v>
      </c>
      <c r="MOD23" s="384" t="s">
        <v>3104</v>
      </c>
      <c r="MOE23" s="370"/>
      <c r="MOF23" s="384" t="s">
        <v>2417</v>
      </c>
      <c r="MOG23" s="384" t="s">
        <v>3103</v>
      </c>
      <c r="MOH23" s="384" t="s">
        <v>3104</v>
      </c>
      <c r="MOI23" s="370"/>
      <c r="MOJ23" s="384" t="s">
        <v>2417</v>
      </c>
      <c r="MOK23" s="384" t="s">
        <v>3103</v>
      </c>
      <c r="MOL23" s="384" t="s">
        <v>3104</v>
      </c>
      <c r="MOM23" s="370"/>
      <c r="MON23" s="384" t="s">
        <v>2417</v>
      </c>
      <c r="MOO23" s="384" t="s">
        <v>3103</v>
      </c>
      <c r="MOP23" s="384" t="s">
        <v>3104</v>
      </c>
      <c r="MOQ23" s="370"/>
      <c r="MOR23" s="384" t="s">
        <v>2417</v>
      </c>
      <c r="MOS23" s="384" t="s">
        <v>3103</v>
      </c>
      <c r="MOT23" s="384" t="s">
        <v>3104</v>
      </c>
      <c r="MOU23" s="370"/>
      <c r="MOV23" s="384" t="s">
        <v>2417</v>
      </c>
      <c r="MOW23" s="384" t="s">
        <v>3103</v>
      </c>
      <c r="MOX23" s="384" t="s">
        <v>3104</v>
      </c>
      <c r="MOY23" s="370"/>
      <c r="MOZ23" s="384" t="s">
        <v>2417</v>
      </c>
      <c r="MPA23" s="384" t="s">
        <v>3103</v>
      </c>
      <c r="MPB23" s="384" t="s">
        <v>3104</v>
      </c>
      <c r="MPC23" s="370"/>
      <c r="MPD23" s="384" t="s">
        <v>2417</v>
      </c>
      <c r="MPE23" s="384" t="s">
        <v>3103</v>
      </c>
      <c r="MPF23" s="384" t="s">
        <v>3104</v>
      </c>
      <c r="MPG23" s="370"/>
      <c r="MPH23" s="384" t="s">
        <v>2417</v>
      </c>
      <c r="MPI23" s="384" t="s">
        <v>3103</v>
      </c>
      <c r="MPJ23" s="384" t="s">
        <v>3104</v>
      </c>
      <c r="MPK23" s="370"/>
      <c r="MPL23" s="384" t="s">
        <v>2417</v>
      </c>
      <c r="MPM23" s="384" t="s">
        <v>3103</v>
      </c>
      <c r="MPN23" s="384" t="s">
        <v>3104</v>
      </c>
      <c r="MPO23" s="370"/>
      <c r="MPP23" s="384" t="s">
        <v>2417</v>
      </c>
      <c r="MPQ23" s="384" t="s">
        <v>3103</v>
      </c>
      <c r="MPR23" s="384" t="s">
        <v>3104</v>
      </c>
      <c r="MPS23" s="370"/>
      <c r="MPT23" s="384" t="s">
        <v>2417</v>
      </c>
      <c r="MPU23" s="384" t="s">
        <v>3103</v>
      </c>
      <c r="MPV23" s="384" t="s">
        <v>3104</v>
      </c>
      <c r="MPW23" s="370"/>
      <c r="MPX23" s="384" t="s">
        <v>2417</v>
      </c>
      <c r="MPY23" s="384" t="s">
        <v>3103</v>
      </c>
      <c r="MPZ23" s="384" t="s">
        <v>3104</v>
      </c>
      <c r="MQA23" s="370"/>
      <c r="MQB23" s="384" t="s">
        <v>2417</v>
      </c>
      <c r="MQC23" s="384" t="s">
        <v>3103</v>
      </c>
      <c r="MQD23" s="384" t="s">
        <v>3104</v>
      </c>
      <c r="MQE23" s="370"/>
      <c r="MQF23" s="384" t="s">
        <v>2417</v>
      </c>
      <c r="MQG23" s="384" t="s">
        <v>3103</v>
      </c>
      <c r="MQH23" s="384" t="s">
        <v>3104</v>
      </c>
      <c r="MQI23" s="370"/>
      <c r="MQJ23" s="384" t="s">
        <v>2417</v>
      </c>
      <c r="MQK23" s="384" t="s">
        <v>3103</v>
      </c>
      <c r="MQL23" s="384" t="s">
        <v>3104</v>
      </c>
      <c r="MQM23" s="370"/>
      <c r="MQN23" s="384" t="s">
        <v>2417</v>
      </c>
      <c r="MQO23" s="384" t="s">
        <v>3103</v>
      </c>
      <c r="MQP23" s="384" t="s">
        <v>3104</v>
      </c>
      <c r="MQQ23" s="370"/>
      <c r="MQR23" s="384" t="s">
        <v>2417</v>
      </c>
      <c r="MQS23" s="384" t="s">
        <v>3103</v>
      </c>
      <c r="MQT23" s="384" t="s">
        <v>3104</v>
      </c>
      <c r="MQU23" s="370"/>
      <c r="MQV23" s="384" t="s">
        <v>2417</v>
      </c>
      <c r="MQW23" s="384" t="s">
        <v>3103</v>
      </c>
      <c r="MQX23" s="384" t="s">
        <v>3104</v>
      </c>
      <c r="MQY23" s="370"/>
      <c r="MQZ23" s="384" t="s">
        <v>2417</v>
      </c>
      <c r="MRA23" s="384" t="s">
        <v>3103</v>
      </c>
      <c r="MRB23" s="384" t="s">
        <v>3104</v>
      </c>
      <c r="MRC23" s="370"/>
      <c r="MRD23" s="384" t="s">
        <v>2417</v>
      </c>
      <c r="MRE23" s="384" t="s">
        <v>3103</v>
      </c>
      <c r="MRF23" s="384" t="s">
        <v>3104</v>
      </c>
      <c r="MRG23" s="370"/>
      <c r="MRH23" s="384" t="s">
        <v>2417</v>
      </c>
      <c r="MRI23" s="384" t="s">
        <v>3103</v>
      </c>
      <c r="MRJ23" s="384" t="s">
        <v>3104</v>
      </c>
      <c r="MRK23" s="370"/>
      <c r="MRL23" s="384" t="s">
        <v>2417</v>
      </c>
      <c r="MRM23" s="384" t="s">
        <v>3103</v>
      </c>
      <c r="MRN23" s="384" t="s">
        <v>3104</v>
      </c>
      <c r="MRO23" s="370"/>
      <c r="MRP23" s="384" t="s">
        <v>2417</v>
      </c>
      <c r="MRQ23" s="384" t="s">
        <v>3103</v>
      </c>
      <c r="MRR23" s="384" t="s">
        <v>3104</v>
      </c>
      <c r="MRS23" s="370"/>
      <c r="MRT23" s="384" t="s">
        <v>2417</v>
      </c>
      <c r="MRU23" s="384" t="s">
        <v>3103</v>
      </c>
      <c r="MRV23" s="384" t="s">
        <v>3104</v>
      </c>
      <c r="MRW23" s="370"/>
      <c r="MRX23" s="384" t="s">
        <v>2417</v>
      </c>
      <c r="MRY23" s="384" t="s">
        <v>3103</v>
      </c>
      <c r="MRZ23" s="384" t="s">
        <v>3104</v>
      </c>
      <c r="MSA23" s="370"/>
      <c r="MSB23" s="384" t="s">
        <v>2417</v>
      </c>
      <c r="MSC23" s="384" t="s">
        <v>3103</v>
      </c>
      <c r="MSD23" s="384" t="s">
        <v>3104</v>
      </c>
      <c r="MSE23" s="370"/>
      <c r="MSF23" s="384" t="s">
        <v>2417</v>
      </c>
      <c r="MSG23" s="384" t="s">
        <v>3103</v>
      </c>
      <c r="MSH23" s="384" t="s">
        <v>3104</v>
      </c>
      <c r="MSI23" s="370"/>
      <c r="MSJ23" s="384" t="s">
        <v>2417</v>
      </c>
      <c r="MSK23" s="384" t="s">
        <v>3103</v>
      </c>
      <c r="MSL23" s="384" t="s">
        <v>3104</v>
      </c>
      <c r="MSM23" s="370"/>
      <c r="MSN23" s="384" t="s">
        <v>2417</v>
      </c>
      <c r="MSO23" s="384" t="s">
        <v>3103</v>
      </c>
      <c r="MSP23" s="384" t="s">
        <v>3104</v>
      </c>
      <c r="MSQ23" s="370"/>
      <c r="MSR23" s="384" t="s">
        <v>2417</v>
      </c>
      <c r="MSS23" s="384" t="s">
        <v>3103</v>
      </c>
      <c r="MST23" s="384" t="s">
        <v>3104</v>
      </c>
      <c r="MSU23" s="370"/>
      <c r="MSV23" s="384" t="s">
        <v>2417</v>
      </c>
      <c r="MSW23" s="384" t="s">
        <v>3103</v>
      </c>
      <c r="MSX23" s="384" t="s">
        <v>3104</v>
      </c>
      <c r="MSY23" s="370"/>
      <c r="MSZ23" s="384" t="s">
        <v>2417</v>
      </c>
      <c r="MTA23" s="384" t="s">
        <v>3103</v>
      </c>
      <c r="MTB23" s="384" t="s">
        <v>3104</v>
      </c>
      <c r="MTC23" s="370"/>
      <c r="MTD23" s="384" t="s">
        <v>2417</v>
      </c>
      <c r="MTE23" s="384" t="s">
        <v>3103</v>
      </c>
      <c r="MTF23" s="384" t="s">
        <v>3104</v>
      </c>
      <c r="MTG23" s="370"/>
      <c r="MTH23" s="384" t="s">
        <v>2417</v>
      </c>
      <c r="MTI23" s="384" t="s">
        <v>3103</v>
      </c>
      <c r="MTJ23" s="384" t="s">
        <v>3104</v>
      </c>
      <c r="MTK23" s="370"/>
      <c r="MTL23" s="384" t="s">
        <v>2417</v>
      </c>
      <c r="MTM23" s="384" t="s">
        <v>3103</v>
      </c>
      <c r="MTN23" s="384" t="s">
        <v>3104</v>
      </c>
      <c r="MTO23" s="370"/>
      <c r="MTP23" s="384" t="s">
        <v>2417</v>
      </c>
      <c r="MTQ23" s="384" t="s">
        <v>3103</v>
      </c>
      <c r="MTR23" s="384" t="s">
        <v>3104</v>
      </c>
      <c r="MTS23" s="370"/>
      <c r="MTT23" s="384" t="s">
        <v>2417</v>
      </c>
      <c r="MTU23" s="384" t="s">
        <v>3103</v>
      </c>
      <c r="MTV23" s="384" t="s">
        <v>3104</v>
      </c>
      <c r="MTW23" s="370"/>
      <c r="MTX23" s="384" t="s">
        <v>2417</v>
      </c>
      <c r="MTY23" s="384" t="s">
        <v>3103</v>
      </c>
      <c r="MTZ23" s="384" t="s">
        <v>3104</v>
      </c>
      <c r="MUA23" s="370"/>
      <c r="MUB23" s="384" t="s">
        <v>2417</v>
      </c>
      <c r="MUC23" s="384" t="s">
        <v>3103</v>
      </c>
      <c r="MUD23" s="384" t="s">
        <v>3104</v>
      </c>
      <c r="MUE23" s="370"/>
      <c r="MUF23" s="384" t="s">
        <v>2417</v>
      </c>
      <c r="MUG23" s="384" t="s">
        <v>3103</v>
      </c>
      <c r="MUH23" s="384" t="s">
        <v>3104</v>
      </c>
      <c r="MUI23" s="370"/>
      <c r="MUJ23" s="384" t="s">
        <v>2417</v>
      </c>
      <c r="MUK23" s="384" t="s">
        <v>3103</v>
      </c>
      <c r="MUL23" s="384" t="s">
        <v>3104</v>
      </c>
      <c r="MUM23" s="370"/>
      <c r="MUN23" s="384" t="s">
        <v>2417</v>
      </c>
      <c r="MUO23" s="384" t="s">
        <v>3103</v>
      </c>
      <c r="MUP23" s="384" t="s">
        <v>3104</v>
      </c>
      <c r="MUQ23" s="370"/>
      <c r="MUR23" s="384" t="s">
        <v>2417</v>
      </c>
      <c r="MUS23" s="384" t="s">
        <v>3103</v>
      </c>
      <c r="MUT23" s="384" t="s">
        <v>3104</v>
      </c>
      <c r="MUU23" s="370"/>
      <c r="MUV23" s="384" t="s">
        <v>2417</v>
      </c>
      <c r="MUW23" s="384" t="s">
        <v>3103</v>
      </c>
      <c r="MUX23" s="384" t="s">
        <v>3104</v>
      </c>
      <c r="MUY23" s="370"/>
      <c r="MUZ23" s="384" t="s">
        <v>2417</v>
      </c>
      <c r="MVA23" s="384" t="s">
        <v>3103</v>
      </c>
      <c r="MVB23" s="384" t="s">
        <v>3104</v>
      </c>
      <c r="MVC23" s="370"/>
      <c r="MVD23" s="384" t="s">
        <v>2417</v>
      </c>
      <c r="MVE23" s="384" t="s">
        <v>3103</v>
      </c>
      <c r="MVF23" s="384" t="s">
        <v>3104</v>
      </c>
      <c r="MVG23" s="370"/>
      <c r="MVH23" s="384" t="s">
        <v>2417</v>
      </c>
      <c r="MVI23" s="384" t="s">
        <v>3103</v>
      </c>
      <c r="MVJ23" s="384" t="s">
        <v>3104</v>
      </c>
      <c r="MVK23" s="370"/>
      <c r="MVL23" s="384" t="s">
        <v>2417</v>
      </c>
      <c r="MVM23" s="384" t="s">
        <v>3103</v>
      </c>
      <c r="MVN23" s="384" t="s">
        <v>3104</v>
      </c>
      <c r="MVO23" s="370"/>
      <c r="MVP23" s="384" t="s">
        <v>2417</v>
      </c>
      <c r="MVQ23" s="384" t="s">
        <v>3103</v>
      </c>
      <c r="MVR23" s="384" t="s">
        <v>3104</v>
      </c>
      <c r="MVS23" s="370"/>
      <c r="MVT23" s="384" t="s">
        <v>2417</v>
      </c>
      <c r="MVU23" s="384" t="s">
        <v>3103</v>
      </c>
      <c r="MVV23" s="384" t="s">
        <v>3104</v>
      </c>
      <c r="MVW23" s="370"/>
      <c r="MVX23" s="384" t="s">
        <v>2417</v>
      </c>
      <c r="MVY23" s="384" t="s">
        <v>3103</v>
      </c>
      <c r="MVZ23" s="384" t="s">
        <v>3104</v>
      </c>
      <c r="MWA23" s="370"/>
      <c r="MWB23" s="384" t="s">
        <v>2417</v>
      </c>
      <c r="MWC23" s="384" t="s">
        <v>3103</v>
      </c>
      <c r="MWD23" s="384" t="s">
        <v>3104</v>
      </c>
      <c r="MWE23" s="370"/>
      <c r="MWF23" s="384" t="s">
        <v>2417</v>
      </c>
      <c r="MWG23" s="384" t="s">
        <v>3103</v>
      </c>
      <c r="MWH23" s="384" t="s">
        <v>3104</v>
      </c>
      <c r="MWI23" s="370"/>
      <c r="MWJ23" s="384" t="s">
        <v>2417</v>
      </c>
      <c r="MWK23" s="384" t="s">
        <v>3103</v>
      </c>
      <c r="MWL23" s="384" t="s">
        <v>3104</v>
      </c>
      <c r="MWM23" s="370"/>
      <c r="MWN23" s="384" t="s">
        <v>2417</v>
      </c>
      <c r="MWO23" s="384" t="s">
        <v>3103</v>
      </c>
      <c r="MWP23" s="384" t="s">
        <v>3104</v>
      </c>
      <c r="MWQ23" s="370"/>
      <c r="MWR23" s="384" t="s">
        <v>2417</v>
      </c>
      <c r="MWS23" s="384" t="s">
        <v>3103</v>
      </c>
      <c r="MWT23" s="384" t="s">
        <v>3104</v>
      </c>
      <c r="MWU23" s="370"/>
      <c r="MWV23" s="384" t="s">
        <v>2417</v>
      </c>
      <c r="MWW23" s="384" t="s">
        <v>3103</v>
      </c>
      <c r="MWX23" s="384" t="s">
        <v>3104</v>
      </c>
      <c r="MWY23" s="370"/>
      <c r="MWZ23" s="384" t="s">
        <v>2417</v>
      </c>
      <c r="MXA23" s="384" t="s">
        <v>3103</v>
      </c>
      <c r="MXB23" s="384" t="s">
        <v>3104</v>
      </c>
      <c r="MXC23" s="370"/>
      <c r="MXD23" s="384" t="s">
        <v>2417</v>
      </c>
      <c r="MXE23" s="384" t="s">
        <v>3103</v>
      </c>
      <c r="MXF23" s="384" t="s">
        <v>3104</v>
      </c>
      <c r="MXG23" s="370"/>
      <c r="MXH23" s="384" t="s">
        <v>2417</v>
      </c>
      <c r="MXI23" s="384" t="s">
        <v>3103</v>
      </c>
      <c r="MXJ23" s="384" t="s">
        <v>3104</v>
      </c>
      <c r="MXK23" s="370"/>
      <c r="MXL23" s="384" t="s">
        <v>2417</v>
      </c>
      <c r="MXM23" s="384" t="s">
        <v>3103</v>
      </c>
      <c r="MXN23" s="384" t="s">
        <v>3104</v>
      </c>
      <c r="MXO23" s="370"/>
      <c r="MXP23" s="384" t="s">
        <v>2417</v>
      </c>
      <c r="MXQ23" s="384" t="s">
        <v>3103</v>
      </c>
      <c r="MXR23" s="384" t="s">
        <v>3104</v>
      </c>
      <c r="MXS23" s="370"/>
      <c r="MXT23" s="384" t="s">
        <v>2417</v>
      </c>
      <c r="MXU23" s="384" t="s">
        <v>3103</v>
      </c>
      <c r="MXV23" s="384" t="s">
        <v>3104</v>
      </c>
      <c r="MXW23" s="370"/>
      <c r="MXX23" s="384" t="s">
        <v>2417</v>
      </c>
      <c r="MXY23" s="384" t="s">
        <v>3103</v>
      </c>
      <c r="MXZ23" s="384" t="s">
        <v>3104</v>
      </c>
      <c r="MYA23" s="370"/>
      <c r="MYB23" s="384" t="s">
        <v>2417</v>
      </c>
      <c r="MYC23" s="384" t="s">
        <v>3103</v>
      </c>
      <c r="MYD23" s="384" t="s">
        <v>3104</v>
      </c>
      <c r="MYE23" s="370"/>
      <c r="MYF23" s="384" t="s">
        <v>2417</v>
      </c>
      <c r="MYG23" s="384" t="s">
        <v>3103</v>
      </c>
      <c r="MYH23" s="384" t="s">
        <v>3104</v>
      </c>
      <c r="MYI23" s="370"/>
      <c r="MYJ23" s="384" t="s">
        <v>2417</v>
      </c>
      <c r="MYK23" s="384" t="s">
        <v>3103</v>
      </c>
      <c r="MYL23" s="384" t="s">
        <v>3104</v>
      </c>
      <c r="MYM23" s="370"/>
      <c r="MYN23" s="384" t="s">
        <v>2417</v>
      </c>
      <c r="MYO23" s="384" t="s">
        <v>3103</v>
      </c>
      <c r="MYP23" s="384" t="s">
        <v>3104</v>
      </c>
      <c r="MYQ23" s="370"/>
      <c r="MYR23" s="384" t="s">
        <v>2417</v>
      </c>
      <c r="MYS23" s="384" t="s">
        <v>3103</v>
      </c>
      <c r="MYT23" s="384" t="s">
        <v>3104</v>
      </c>
      <c r="MYU23" s="370"/>
      <c r="MYV23" s="384" t="s">
        <v>2417</v>
      </c>
      <c r="MYW23" s="384" t="s">
        <v>3103</v>
      </c>
      <c r="MYX23" s="384" t="s">
        <v>3104</v>
      </c>
      <c r="MYY23" s="370"/>
      <c r="MYZ23" s="384" t="s">
        <v>2417</v>
      </c>
      <c r="MZA23" s="384" t="s">
        <v>3103</v>
      </c>
      <c r="MZB23" s="384" t="s">
        <v>3104</v>
      </c>
      <c r="MZC23" s="370"/>
      <c r="MZD23" s="384" t="s">
        <v>2417</v>
      </c>
      <c r="MZE23" s="384" t="s">
        <v>3103</v>
      </c>
      <c r="MZF23" s="384" t="s">
        <v>3104</v>
      </c>
      <c r="MZG23" s="370"/>
      <c r="MZH23" s="384" t="s">
        <v>2417</v>
      </c>
      <c r="MZI23" s="384" t="s">
        <v>3103</v>
      </c>
      <c r="MZJ23" s="384" t="s">
        <v>3104</v>
      </c>
      <c r="MZK23" s="370"/>
      <c r="MZL23" s="384" t="s">
        <v>2417</v>
      </c>
      <c r="MZM23" s="384" t="s">
        <v>3103</v>
      </c>
      <c r="MZN23" s="384" t="s">
        <v>3104</v>
      </c>
      <c r="MZO23" s="370"/>
      <c r="MZP23" s="384" t="s">
        <v>2417</v>
      </c>
      <c r="MZQ23" s="384" t="s">
        <v>3103</v>
      </c>
      <c r="MZR23" s="384" t="s">
        <v>3104</v>
      </c>
      <c r="MZS23" s="370"/>
      <c r="MZT23" s="384" t="s">
        <v>2417</v>
      </c>
      <c r="MZU23" s="384" t="s">
        <v>3103</v>
      </c>
      <c r="MZV23" s="384" t="s">
        <v>3104</v>
      </c>
      <c r="MZW23" s="370"/>
      <c r="MZX23" s="384" t="s">
        <v>2417</v>
      </c>
      <c r="MZY23" s="384" t="s">
        <v>3103</v>
      </c>
      <c r="MZZ23" s="384" t="s">
        <v>3104</v>
      </c>
      <c r="NAA23" s="370"/>
      <c r="NAB23" s="384" t="s">
        <v>2417</v>
      </c>
      <c r="NAC23" s="384" t="s">
        <v>3103</v>
      </c>
      <c r="NAD23" s="384" t="s">
        <v>3104</v>
      </c>
      <c r="NAE23" s="370"/>
      <c r="NAF23" s="384" t="s">
        <v>2417</v>
      </c>
      <c r="NAG23" s="384" t="s">
        <v>3103</v>
      </c>
      <c r="NAH23" s="384" t="s">
        <v>3104</v>
      </c>
      <c r="NAI23" s="370"/>
      <c r="NAJ23" s="384" t="s">
        <v>2417</v>
      </c>
      <c r="NAK23" s="384" t="s">
        <v>3103</v>
      </c>
      <c r="NAL23" s="384" t="s">
        <v>3104</v>
      </c>
      <c r="NAM23" s="370"/>
      <c r="NAN23" s="384" t="s">
        <v>2417</v>
      </c>
      <c r="NAO23" s="384" t="s">
        <v>3103</v>
      </c>
      <c r="NAP23" s="384" t="s">
        <v>3104</v>
      </c>
      <c r="NAQ23" s="370"/>
      <c r="NAR23" s="384" t="s">
        <v>2417</v>
      </c>
      <c r="NAS23" s="384" t="s">
        <v>3103</v>
      </c>
      <c r="NAT23" s="384" t="s">
        <v>3104</v>
      </c>
      <c r="NAU23" s="370"/>
      <c r="NAV23" s="384" t="s">
        <v>2417</v>
      </c>
      <c r="NAW23" s="384" t="s">
        <v>3103</v>
      </c>
      <c r="NAX23" s="384" t="s">
        <v>3104</v>
      </c>
      <c r="NAY23" s="370"/>
      <c r="NAZ23" s="384" t="s">
        <v>2417</v>
      </c>
      <c r="NBA23" s="384" t="s">
        <v>3103</v>
      </c>
      <c r="NBB23" s="384" t="s">
        <v>3104</v>
      </c>
      <c r="NBC23" s="370"/>
      <c r="NBD23" s="384" t="s">
        <v>2417</v>
      </c>
      <c r="NBE23" s="384" t="s">
        <v>3103</v>
      </c>
      <c r="NBF23" s="384" t="s">
        <v>3104</v>
      </c>
      <c r="NBG23" s="370"/>
      <c r="NBH23" s="384" t="s">
        <v>2417</v>
      </c>
      <c r="NBI23" s="384" t="s">
        <v>3103</v>
      </c>
      <c r="NBJ23" s="384" t="s">
        <v>3104</v>
      </c>
      <c r="NBK23" s="370"/>
      <c r="NBL23" s="384" t="s">
        <v>2417</v>
      </c>
      <c r="NBM23" s="384" t="s">
        <v>3103</v>
      </c>
      <c r="NBN23" s="384" t="s">
        <v>3104</v>
      </c>
      <c r="NBO23" s="370"/>
      <c r="NBP23" s="384" t="s">
        <v>2417</v>
      </c>
      <c r="NBQ23" s="384" t="s">
        <v>3103</v>
      </c>
      <c r="NBR23" s="384" t="s">
        <v>3104</v>
      </c>
      <c r="NBS23" s="370"/>
      <c r="NBT23" s="384" t="s">
        <v>2417</v>
      </c>
      <c r="NBU23" s="384" t="s">
        <v>3103</v>
      </c>
      <c r="NBV23" s="384" t="s">
        <v>3104</v>
      </c>
      <c r="NBW23" s="370"/>
      <c r="NBX23" s="384" t="s">
        <v>2417</v>
      </c>
      <c r="NBY23" s="384" t="s">
        <v>3103</v>
      </c>
      <c r="NBZ23" s="384" t="s">
        <v>3104</v>
      </c>
      <c r="NCA23" s="370"/>
      <c r="NCB23" s="384" t="s">
        <v>2417</v>
      </c>
      <c r="NCC23" s="384" t="s">
        <v>3103</v>
      </c>
      <c r="NCD23" s="384" t="s">
        <v>3104</v>
      </c>
      <c r="NCE23" s="370"/>
      <c r="NCF23" s="384" t="s">
        <v>2417</v>
      </c>
      <c r="NCG23" s="384" t="s">
        <v>3103</v>
      </c>
      <c r="NCH23" s="384" t="s">
        <v>3104</v>
      </c>
      <c r="NCI23" s="370"/>
      <c r="NCJ23" s="384" t="s">
        <v>2417</v>
      </c>
      <c r="NCK23" s="384" t="s">
        <v>3103</v>
      </c>
      <c r="NCL23" s="384" t="s">
        <v>3104</v>
      </c>
      <c r="NCM23" s="370"/>
      <c r="NCN23" s="384" t="s">
        <v>2417</v>
      </c>
      <c r="NCO23" s="384" t="s">
        <v>3103</v>
      </c>
      <c r="NCP23" s="384" t="s">
        <v>3104</v>
      </c>
      <c r="NCQ23" s="370"/>
      <c r="NCR23" s="384" t="s">
        <v>2417</v>
      </c>
      <c r="NCS23" s="384" t="s">
        <v>3103</v>
      </c>
      <c r="NCT23" s="384" t="s">
        <v>3104</v>
      </c>
      <c r="NCU23" s="370"/>
      <c r="NCV23" s="384" t="s">
        <v>2417</v>
      </c>
      <c r="NCW23" s="384" t="s">
        <v>3103</v>
      </c>
      <c r="NCX23" s="384" t="s">
        <v>3104</v>
      </c>
      <c r="NCY23" s="370"/>
      <c r="NCZ23" s="384" t="s">
        <v>2417</v>
      </c>
      <c r="NDA23" s="384" t="s">
        <v>3103</v>
      </c>
      <c r="NDB23" s="384" t="s">
        <v>3104</v>
      </c>
      <c r="NDC23" s="370"/>
      <c r="NDD23" s="384" t="s">
        <v>2417</v>
      </c>
      <c r="NDE23" s="384" t="s">
        <v>3103</v>
      </c>
      <c r="NDF23" s="384" t="s">
        <v>3104</v>
      </c>
      <c r="NDG23" s="370"/>
      <c r="NDH23" s="384" t="s">
        <v>2417</v>
      </c>
      <c r="NDI23" s="384" t="s">
        <v>3103</v>
      </c>
      <c r="NDJ23" s="384" t="s">
        <v>3104</v>
      </c>
      <c r="NDK23" s="370"/>
      <c r="NDL23" s="384" t="s">
        <v>2417</v>
      </c>
      <c r="NDM23" s="384" t="s">
        <v>3103</v>
      </c>
      <c r="NDN23" s="384" t="s">
        <v>3104</v>
      </c>
      <c r="NDO23" s="370"/>
      <c r="NDP23" s="384" t="s">
        <v>2417</v>
      </c>
      <c r="NDQ23" s="384" t="s">
        <v>3103</v>
      </c>
      <c r="NDR23" s="384" t="s">
        <v>3104</v>
      </c>
      <c r="NDS23" s="370"/>
      <c r="NDT23" s="384" t="s">
        <v>2417</v>
      </c>
      <c r="NDU23" s="384" t="s">
        <v>3103</v>
      </c>
      <c r="NDV23" s="384" t="s">
        <v>3104</v>
      </c>
      <c r="NDW23" s="370"/>
      <c r="NDX23" s="384" t="s">
        <v>2417</v>
      </c>
      <c r="NDY23" s="384" t="s">
        <v>3103</v>
      </c>
      <c r="NDZ23" s="384" t="s">
        <v>3104</v>
      </c>
      <c r="NEA23" s="370"/>
      <c r="NEB23" s="384" t="s">
        <v>2417</v>
      </c>
      <c r="NEC23" s="384" t="s">
        <v>3103</v>
      </c>
      <c r="NED23" s="384" t="s">
        <v>3104</v>
      </c>
      <c r="NEE23" s="370"/>
      <c r="NEF23" s="384" t="s">
        <v>2417</v>
      </c>
      <c r="NEG23" s="384" t="s">
        <v>3103</v>
      </c>
      <c r="NEH23" s="384" t="s">
        <v>3104</v>
      </c>
      <c r="NEI23" s="370"/>
      <c r="NEJ23" s="384" t="s">
        <v>2417</v>
      </c>
      <c r="NEK23" s="384" t="s">
        <v>3103</v>
      </c>
      <c r="NEL23" s="384" t="s">
        <v>3104</v>
      </c>
      <c r="NEM23" s="370"/>
      <c r="NEN23" s="384" t="s">
        <v>2417</v>
      </c>
      <c r="NEO23" s="384" t="s">
        <v>3103</v>
      </c>
      <c r="NEP23" s="384" t="s">
        <v>3104</v>
      </c>
      <c r="NEQ23" s="370"/>
      <c r="NER23" s="384" t="s">
        <v>2417</v>
      </c>
      <c r="NES23" s="384" t="s">
        <v>3103</v>
      </c>
      <c r="NET23" s="384" t="s">
        <v>3104</v>
      </c>
      <c r="NEU23" s="370"/>
      <c r="NEV23" s="384" t="s">
        <v>2417</v>
      </c>
      <c r="NEW23" s="384" t="s">
        <v>3103</v>
      </c>
      <c r="NEX23" s="384" t="s">
        <v>3104</v>
      </c>
      <c r="NEY23" s="370"/>
      <c r="NEZ23" s="384" t="s">
        <v>2417</v>
      </c>
      <c r="NFA23" s="384" t="s">
        <v>3103</v>
      </c>
      <c r="NFB23" s="384" t="s">
        <v>3104</v>
      </c>
      <c r="NFC23" s="370"/>
      <c r="NFD23" s="384" t="s">
        <v>2417</v>
      </c>
      <c r="NFE23" s="384" t="s">
        <v>3103</v>
      </c>
      <c r="NFF23" s="384" t="s">
        <v>3104</v>
      </c>
      <c r="NFG23" s="370"/>
      <c r="NFH23" s="384" t="s">
        <v>2417</v>
      </c>
      <c r="NFI23" s="384" t="s">
        <v>3103</v>
      </c>
      <c r="NFJ23" s="384" t="s">
        <v>3104</v>
      </c>
      <c r="NFK23" s="370"/>
      <c r="NFL23" s="384" t="s">
        <v>2417</v>
      </c>
      <c r="NFM23" s="384" t="s">
        <v>3103</v>
      </c>
      <c r="NFN23" s="384" t="s">
        <v>3104</v>
      </c>
      <c r="NFO23" s="370"/>
      <c r="NFP23" s="384" t="s">
        <v>2417</v>
      </c>
      <c r="NFQ23" s="384" t="s">
        <v>3103</v>
      </c>
      <c r="NFR23" s="384" t="s">
        <v>3104</v>
      </c>
      <c r="NFS23" s="370"/>
      <c r="NFT23" s="384" t="s">
        <v>2417</v>
      </c>
      <c r="NFU23" s="384" t="s">
        <v>3103</v>
      </c>
      <c r="NFV23" s="384" t="s">
        <v>3104</v>
      </c>
      <c r="NFW23" s="370"/>
      <c r="NFX23" s="384" t="s">
        <v>2417</v>
      </c>
      <c r="NFY23" s="384" t="s">
        <v>3103</v>
      </c>
      <c r="NFZ23" s="384" t="s">
        <v>3104</v>
      </c>
      <c r="NGA23" s="370"/>
      <c r="NGB23" s="384" t="s">
        <v>2417</v>
      </c>
      <c r="NGC23" s="384" t="s">
        <v>3103</v>
      </c>
      <c r="NGD23" s="384" t="s">
        <v>3104</v>
      </c>
      <c r="NGE23" s="370"/>
      <c r="NGF23" s="384" t="s">
        <v>2417</v>
      </c>
      <c r="NGG23" s="384" t="s">
        <v>3103</v>
      </c>
      <c r="NGH23" s="384" t="s">
        <v>3104</v>
      </c>
      <c r="NGI23" s="370"/>
      <c r="NGJ23" s="384" t="s">
        <v>2417</v>
      </c>
      <c r="NGK23" s="384" t="s">
        <v>3103</v>
      </c>
      <c r="NGL23" s="384" t="s">
        <v>3104</v>
      </c>
      <c r="NGM23" s="370"/>
      <c r="NGN23" s="384" t="s">
        <v>2417</v>
      </c>
      <c r="NGO23" s="384" t="s">
        <v>3103</v>
      </c>
      <c r="NGP23" s="384" t="s">
        <v>3104</v>
      </c>
      <c r="NGQ23" s="370"/>
      <c r="NGR23" s="384" t="s">
        <v>2417</v>
      </c>
      <c r="NGS23" s="384" t="s">
        <v>3103</v>
      </c>
      <c r="NGT23" s="384" t="s">
        <v>3104</v>
      </c>
      <c r="NGU23" s="370"/>
      <c r="NGV23" s="384" t="s">
        <v>2417</v>
      </c>
      <c r="NGW23" s="384" t="s">
        <v>3103</v>
      </c>
      <c r="NGX23" s="384" t="s">
        <v>3104</v>
      </c>
      <c r="NGY23" s="370"/>
      <c r="NGZ23" s="384" t="s">
        <v>2417</v>
      </c>
      <c r="NHA23" s="384" t="s">
        <v>3103</v>
      </c>
      <c r="NHB23" s="384" t="s">
        <v>3104</v>
      </c>
      <c r="NHC23" s="370"/>
      <c r="NHD23" s="384" t="s">
        <v>2417</v>
      </c>
      <c r="NHE23" s="384" t="s">
        <v>3103</v>
      </c>
      <c r="NHF23" s="384" t="s">
        <v>3104</v>
      </c>
      <c r="NHG23" s="370"/>
      <c r="NHH23" s="384" t="s">
        <v>2417</v>
      </c>
      <c r="NHI23" s="384" t="s">
        <v>3103</v>
      </c>
      <c r="NHJ23" s="384" t="s">
        <v>3104</v>
      </c>
      <c r="NHK23" s="370"/>
      <c r="NHL23" s="384" t="s">
        <v>2417</v>
      </c>
      <c r="NHM23" s="384" t="s">
        <v>3103</v>
      </c>
      <c r="NHN23" s="384" t="s">
        <v>3104</v>
      </c>
      <c r="NHO23" s="370"/>
      <c r="NHP23" s="384" t="s">
        <v>2417</v>
      </c>
      <c r="NHQ23" s="384" t="s">
        <v>3103</v>
      </c>
      <c r="NHR23" s="384" t="s">
        <v>3104</v>
      </c>
      <c r="NHS23" s="370"/>
      <c r="NHT23" s="384" t="s">
        <v>2417</v>
      </c>
      <c r="NHU23" s="384" t="s">
        <v>3103</v>
      </c>
      <c r="NHV23" s="384" t="s">
        <v>3104</v>
      </c>
      <c r="NHW23" s="370"/>
      <c r="NHX23" s="384" t="s">
        <v>2417</v>
      </c>
      <c r="NHY23" s="384" t="s">
        <v>3103</v>
      </c>
      <c r="NHZ23" s="384" t="s">
        <v>3104</v>
      </c>
      <c r="NIA23" s="370"/>
      <c r="NIB23" s="384" t="s">
        <v>2417</v>
      </c>
      <c r="NIC23" s="384" t="s">
        <v>3103</v>
      </c>
      <c r="NID23" s="384" t="s">
        <v>3104</v>
      </c>
      <c r="NIE23" s="370"/>
      <c r="NIF23" s="384" t="s">
        <v>2417</v>
      </c>
      <c r="NIG23" s="384" t="s">
        <v>3103</v>
      </c>
      <c r="NIH23" s="384" t="s">
        <v>3104</v>
      </c>
      <c r="NII23" s="370"/>
      <c r="NIJ23" s="384" t="s">
        <v>2417</v>
      </c>
      <c r="NIK23" s="384" t="s">
        <v>3103</v>
      </c>
      <c r="NIL23" s="384" t="s">
        <v>3104</v>
      </c>
      <c r="NIM23" s="370"/>
      <c r="NIN23" s="384" t="s">
        <v>2417</v>
      </c>
      <c r="NIO23" s="384" t="s">
        <v>3103</v>
      </c>
      <c r="NIP23" s="384" t="s">
        <v>3104</v>
      </c>
      <c r="NIQ23" s="370"/>
      <c r="NIR23" s="384" t="s">
        <v>2417</v>
      </c>
      <c r="NIS23" s="384" t="s">
        <v>3103</v>
      </c>
      <c r="NIT23" s="384" t="s">
        <v>3104</v>
      </c>
      <c r="NIU23" s="370"/>
      <c r="NIV23" s="384" t="s">
        <v>2417</v>
      </c>
      <c r="NIW23" s="384" t="s">
        <v>3103</v>
      </c>
      <c r="NIX23" s="384" t="s">
        <v>3104</v>
      </c>
      <c r="NIY23" s="370"/>
      <c r="NIZ23" s="384" t="s">
        <v>2417</v>
      </c>
      <c r="NJA23" s="384" t="s">
        <v>3103</v>
      </c>
      <c r="NJB23" s="384" t="s">
        <v>3104</v>
      </c>
      <c r="NJC23" s="370"/>
      <c r="NJD23" s="384" t="s">
        <v>2417</v>
      </c>
      <c r="NJE23" s="384" t="s">
        <v>3103</v>
      </c>
      <c r="NJF23" s="384" t="s">
        <v>3104</v>
      </c>
      <c r="NJG23" s="370"/>
      <c r="NJH23" s="384" t="s">
        <v>2417</v>
      </c>
      <c r="NJI23" s="384" t="s">
        <v>3103</v>
      </c>
      <c r="NJJ23" s="384" t="s">
        <v>3104</v>
      </c>
      <c r="NJK23" s="370"/>
      <c r="NJL23" s="384" t="s">
        <v>2417</v>
      </c>
      <c r="NJM23" s="384" t="s">
        <v>3103</v>
      </c>
      <c r="NJN23" s="384" t="s">
        <v>3104</v>
      </c>
      <c r="NJO23" s="370"/>
      <c r="NJP23" s="384" t="s">
        <v>2417</v>
      </c>
      <c r="NJQ23" s="384" t="s">
        <v>3103</v>
      </c>
      <c r="NJR23" s="384" t="s">
        <v>3104</v>
      </c>
      <c r="NJS23" s="370"/>
      <c r="NJT23" s="384" t="s">
        <v>2417</v>
      </c>
      <c r="NJU23" s="384" t="s">
        <v>3103</v>
      </c>
      <c r="NJV23" s="384" t="s">
        <v>3104</v>
      </c>
      <c r="NJW23" s="370"/>
      <c r="NJX23" s="384" t="s">
        <v>2417</v>
      </c>
      <c r="NJY23" s="384" t="s">
        <v>3103</v>
      </c>
      <c r="NJZ23" s="384" t="s">
        <v>3104</v>
      </c>
      <c r="NKA23" s="370"/>
      <c r="NKB23" s="384" t="s">
        <v>2417</v>
      </c>
      <c r="NKC23" s="384" t="s">
        <v>3103</v>
      </c>
      <c r="NKD23" s="384" t="s">
        <v>3104</v>
      </c>
      <c r="NKE23" s="370"/>
      <c r="NKF23" s="384" t="s">
        <v>2417</v>
      </c>
      <c r="NKG23" s="384" t="s">
        <v>3103</v>
      </c>
      <c r="NKH23" s="384" t="s">
        <v>3104</v>
      </c>
      <c r="NKI23" s="370"/>
      <c r="NKJ23" s="384" t="s">
        <v>2417</v>
      </c>
      <c r="NKK23" s="384" t="s">
        <v>3103</v>
      </c>
      <c r="NKL23" s="384" t="s">
        <v>3104</v>
      </c>
      <c r="NKM23" s="370"/>
      <c r="NKN23" s="384" t="s">
        <v>2417</v>
      </c>
      <c r="NKO23" s="384" t="s">
        <v>3103</v>
      </c>
      <c r="NKP23" s="384" t="s">
        <v>3104</v>
      </c>
      <c r="NKQ23" s="370"/>
      <c r="NKR23" s="384" t="s">
        <v>2417</v>
      </c>
      <c r="NKS23" s="384" t="s">
        <v>3103</v>
      </c>
      <c r="NKT23" s="384" t="s">
        <v>3104</v>
      </c>
      <c r="NKU23" s="370"/>
      <c r="NKV23" s="384" t="s">
        <v>2417</v>
      </c>
      <c r="NKW23" s="384" t="s">
        <v>3103</v>
      </c>
      <c r="NKX23" s="384" t="s">
        <v>3104</v>
      </c>
      <c r="NKY23" s="370"/>
      <c r="NKZ23" s="384" t="s">
        <v>2417</v>
      </c>
      <c r="NLA23" s="384" t="s">
        <v>3103</v>
      </c>
      <c r="NLB23" s="384" t="s">
        <v>3104</v>
      </c>
      <c r="NLC23" s="370"/>
      <c r="NLD23" s="384" t="s">
        <v>2417</v>
      </c>
      <c r="NLE23" s="384" t="s">
        <v>3103</v>
      </c>
      <c r="NLF23" s="384" t="s">
        <v>3104</v>
      </c>
      <c r="NLG23" s="370"/>
      <c r="NLH23" s="384" t="s">
        <v>2417</v>
      </c>
      <c r="NLI23" s="384" t="s">
        <v>3103</v>
      </c>
      <c r="NLJ23" s="384" t="s">
        <v>3104</v>
      </c>
      <c r="NLK23" s="370"/>
      <c r="NLL23" s="384" t="s">
        <v>2417</v>
      </c>
      <c r="NLM23" s="384" t="s">
        <v>3103</v>
      </c>
      <c r="NLN23" s="384" t="s">
        <v>3104</v>
      </c>
      <c r="NLO23" s="370"/>
      <c r="NLP23" s="384" t="s">
        <v>2417</v>
      </c>
      <c r="NLQ23" s="384" t="s">
        <v>3103</v>
      </c>
      <c r="NLR23" s="384" t="s">
        <v>3104</v>
      </c>
      <c r="NLS23" s="370"/>
      <c r="NLT23" s="384" t="s">
        <v>2417</v>
      </c>
      <c r="NLU23" s="384" t="s">
        <v>3103</v>
      </c>
      <c r="NLV23" s="384" t="s">
        <v>3104</v>
      </c>
      <c r="NLW23" s="370"/>
      <c r="NLX23" s="384" t="s">
        <v>2417</v>
      </c>
      <c r="NLY23" s="384" t="s">
        <v>3103</v>
      </c>
      <c r="NLZ23" s="384" t="s">
        <v>3104</v>
      </c>
      <c r="NMA23" s="370"/>
      <c r="NMB23" s="384" t="s">
        <v>2417</v>
      </c>
      <c r="NMC23" s="384" t="s">
        <v>3103</v>
      </c>
      <c r="NMD23" s="384" t="s">
        <v>3104</v>
      </c>
      <c r="NME23" s="370"/>
      <c r="NMF23" s="384" t="s">
        <v>2417</v>
      </c>
      <c r="NMG23" s="384" t="s">
        <v>3103</v>
      </c>
      <c r="NMH23" s="384" t="s">
        <v>3104</v>
      </c>
      <c r="NMI23" s="370"/>
      <c r="NMJ23" s="384" t="s">
        <v>2417</v>
      </c>
      <c r="NMK23" s="384" t="s">
        <v>3103</v>
      </c>
      <c r="NML23" s="384" t="s">
        <v>3104</v>
      </c>
      <c r="NMM23" s="370"/>
      <c r="NMN23" s="384" t="s">
        <v>2417</v>
      </c>
      <c r="NMO23" s="384" t="s">
        <v>3103</v>
      </c>
      <c r="NMP23" s="384" t="s">
        <v>3104</v>
      </c>
      <c r="NMQ23" s="370"/>
      <c r="NMR23" s="384" t="s">
        <v>2417</v>
      </c>
      <c r="NMS23" s="384" t="s">
        <v>3103</v>
      </c>
      <c r="NMT23" s="384" t="s">
        <v>3104</v>
      </c>
      <c r="NMU23" s="370"/>
      <c r="NMV23" s="384" t="s">
        <v>2417</v>
      </c>
      <c r="NMW23" s="384" t="s">
        <v>3103</v>
      </c>
      <c r="NMX23" s="384" t="s">
        <v>3104</v>
      </c>
      <c r="NMY23" s="370"/>
      <c r="NMZ23" s="384" t="s">
        <v>2417</v>
      </c>
      <c r="NNA23" s="384" t="s">
        <v>3103</v>
      </c>
      <c r="NNB23" s="384" t="s">
        <v>3104</v>
      </c>
      <c r="NNC23" s="370"/>
      <c r="NND23" s="384" t="s">
        <v>2417</v>
      </c>
      <c r="NNE23" s="384" t="s">
        <v>3103</v>
      </c>
      <c r="NNF23" s="384" t="s">
        <v>3104</v>
      </c>
      <c r="NNG23" s="370"/>
      <c r="NNH23" s="384" t="s">
        <v>2417</v>
      </c>
      <c r="NNI23" s="384" t="s">
        <v>3103</v>
      </c>
      <c r="NNJ23" s="384" t="s">
        <v>3104</v>
      </c>
      <c r="NNK23" s="370"/>
      <c r="NNL23" s="384" t="s">
        <v>2417</v>
      </c>
      <c r="NNM23" s="384" t="s">
        <v>3103</v>
      </c>
      <c r="NNN23" s="384" t="s">
        <v>3104</v>
      </c>
      <c r="NNO23" s="370"/>
      <c r="NNP23" s="384" t="s">
        <v>2417</v>
      </c>
      <c r="NNQ23" s="384" t="s">
        <v>3103</v>
      </c>
      <c r="NNR23" s="384" t="s">
        <v>3104</v>
      </c>
      <c r="NNS23" s="370"/>
      <c r="NNT23" s="384" t="s">
        <v>2417</v>
      </c>
      <c r="NNU23" s="384" t="s">
        <v>3103</v>
      </c>
      <c r="NNV23" s="384" t="s">
        <v>3104</v>
      </c>
      <c r="NNW23" s="370"/>
      <c r="NNX23" s="384" t="s">
        <v>2417</v>
      </c>
      <c r="NNY23" s="384" t="s">
        <v>3103</v>
      </c>
      <c r="NNZ23" s="384" t="s">
        <v>3104</v>
      </c>
      <c r="NOA23" s="370"/>
      <c r="NOB23" s="384" t="s">
        <v>2417</v>
      </c>
      <c r="NOC23" s="384" t="s">
        <v>3103</v>
      </c>
      <c r="NOD23" s="384" t="s">
        <v>3104</v>
      </c>
      <c r="NOE23" s="370"/>
      <c r="NOF23" s="384" t="s">
        <v>2417</v>
      </c>
      <c r="NOG23" s="384" t="s">
        <v>3103</v>
      </c>
      <c r="NOH23" s="384" t="s">
        <v>3104</v>
      </c>
      <c r="NOI23" s="370"/>
      <c r="NOJ23" s="384" t="s">
        <v>2417</v>
      </c>
      <c r="NOK23" s="384" t="s">
        <v>3103</v>
      </c>
      <c r="NOL23" s="384" t="s">
        <v>3104</v>
      </c>
      <c r="NOM23" s="370"/>
      <c r="NON23" s="384" t="s">
        <v>2417</v>
      </c>
      <c r="NOO23" s="384" t="s">
        <v>3103</v>
      </c>
      <c r="NOP23" s="384" t="s">
        <v>3104</v>
      </c>
      <c r="NOQ23" s="370"/>
      <c r="NOR23" s="384" t="s">
        <v>2417</v>
      </c>
      <c r="NOS23" s="384" t="s">
        <v>3103</v>
      </c>
      <c r="NOT23" s="384" t="s">
        <v>3104</v>
      </c>
      <c r="NOU23" s="370"/>
      <c r="NOV23" s="384" t="s">
        <v>2417</v>
      </c>
      <c r="NOW23" s="384" t="s">
        <v>3103</v>
      </c>
      <c r="NOX23" s="384" t="s">
        <v>3104</v>
      </c>
      <c r="NOY23" s="370"/>
      <c r="NOZ23" s="384" t="s">
        <v>2417</v>
      </c>
      <c r="NPA23" s="384" t="s">
        <v>3103</v>
      </c>
      <c r="NPB23" s="384" t="s">
        <v>3104</v>
      </c>
      <c r="NPC23" s="370"/>
      <c r="NPD23" s="384" t="s">
        <v>2417</v>
      </c>
      <c r="NPE23" s="384" t="s">
        <v>3103</v>
      </c>
      <c r="NPF23" s="384" t="s">
        <v>3104</v>
      </c>
      <c r="NPG23" s="370"/>
      <c r="NPH23" s="384" t="s">
        <v>2417</v>
      </c>
      <c r="NPI23" s="384" t="s">
        <v>3103</v>
      </c>
      <c r="NPJ23" s="384" t="s">
        <v>3104</v>
      </c>
      <c r="NPK23" s="370"/>
      <c r="NPL23" s="384" t="s">
        <v>2417</v>
      </c>
      <c r="NPM23" s="384" t="s">
        <v>3103</v>
      </c>
      <c r="NPN23" s="384" t="s">
        <v>3104</v>
      </c>
      <c r="NPO23" s="370"/>
      <c r="NPP23" s="384" t="s">
        <v>2417</v>
      </c>
      <c r="NPQ23" s="384" t="s">
        <v>3103</v>
      </c>
      <c r="NPR23" s="384" t="s">
        <v>3104</v>
      </c>
      <c r="NPS23" s="370"/>
      <c r="NPT23" s="384" t="s">
        <v>2417</v>
      </c>
      <c r="NPU23" s="384" t="s">
        <v>3103</v>
      </c>
      <c r="NPV23" s="384" t="s">
        <v>3104</v>
      </c>
      <c r="NPW23" s="370"/>
      <c r="NPX23" s="384" t="s">
        <v>2417</v>
      </c>
      <c r="NPY23" s="384" t="s">
        <v>3103</v>
      </c>
      <c r="NPZ23" s="384" t="s">
        <v>3104</v>
      </c>
      <c r="NQA23" s="370"/>
      <c r="NQB23" s="384" t="s">
        <v>2417</v>
      </c>
      <c r="NQC23" s="384" t="s">
        <v>3103</v>
      </c>
      <c r="NQD23" s="384" t="s">
        <v>3104</v>
      </c>
      <c r="NQE23" s="370"/>
      <c r="NQF23" s="384" t="s">
        <v>2417</v>
      </c>
      <c r="NQG23" s="384" t="s">
        <v>3103</v>
      </c>
      <c r="NQH23" s="384" t="s">
        <v>3104</v>
      </c>
      <c r="NQI23" s="370"/>
      <c r="NQJ23" s="384" t="s">
        <v>2417</v>
      </c>
      <c r="NQK23" s="384" t="s">
        <v>3103</v>
      </c>
      <c r="NQL23" s="384" t="s">
        <v>3104</v>
      </c>
      <c r="NQM23" s="370"/>
      <c r="NQN23" s="384" t="s">
        <v>2417</v>
      </c>
      <c r="NQO23" s="384" t="s">
        <v>3103</v>
      </c>
      <c r="NQP23" s="384" t="s">
        <v>3104</v>
      </c>
      <c r="NQQ23" s="370"/>
      <c r="NQR23" s="384" t="s">
        <v>2417</v>
      </c>
      <c r="NQS23" s="384" t="s">
        <v>3103</v>
      </c>
      <c r="NQT23" s="384" t="s">
        <v>3104</v>
      </c>
      <c r="NQU23" s="370"/>
      <c r="NQV23" s="384" t="s">
        <v>2417</v>
      </c>
      <c r="NQW23" s="384" t="s">
        <v>3103</v>
      </c>
      <c r="NQX23" s="384" t="s">
        <v>3104</v>
      </c>
      <c r="NQY23" s="370"/>
      <c r="NQZ23" s="384" t="s">
        <v>2417</v>
      </c>
      <c r="NRA23" s="384" t="s">
        <v>3103</v>
      </c>
      <c r="NRB23" s="384" t="s">
        <v>3104</v>
      </c>
      <c r="NRC23" s="370"/>
      <c r="NRD23" s="384" t="s">
        <v>2417</v>
      </c>
      <c r="NRE23" s="384" t="s">
        <v>3103</v>
      </c>
      <c r="NRF23" s="384" t="s">
        <v>3104</v>
      </c>
      <c r="NRG23" s="370"/>
      <c r="NRH23" s="384" t="s">
        <v>2417</v>
      </c>
      <c r="NRI23" s="384" t="s">
        <v>3103</v>
      </c>
      <c r="NRJ23" s="384" t="s">
        <v>3104</v>
      </c>
      <c r="NRK23" s="370"/>
      <c r="NRL23" s="384" t="s">
        <v>2417</v>
      </c>
      <c r="NRM23" s="384" t="s">
        <v>3103</v>
      </c>
      <c r="NRN23" s="384" t="s">
        <v>3104</v>
      </c>
      <c r="NRO23" s="370"/>
      <c r="NRP23" s="384" t="s">
        <v>2417</v>
      </c>
      <c r="NRQ23" s="384" t="s">
        <v>3103</v>
      </c>
      <c r="NRR23" s="384" t="s">
        <v>3104</v>
      </c>
      <c r="NRS23" s="370"/>
      <c r="NRT23" s="384" t="s">
        <v>2417</v>
      </c>
      <c r="NRU23" s="384" t="s">
        <v>3103</v>
      </c>
      <c r="NRV23" s="384" t="s">
        <v>3104</v>
      </c>
      <c r="NRW23" s="370"/>
      <c r="NRX23" s="384" t="s">
        <v>2417</v>
      </c>
      <c r="NRY23" s="384" t="s">
        <v>3103</v>
      </c>
      <c r="NRZ23" s="384" t="s">
        <v>3104</v>
      </c>
      <c r="NSA23" s="370"/>
      <c r="NSB23" s="384" t="s">
        <v>2417</v>
      </c>
      <c r="NSC23" s="384" t="s">
        <v>3103</v>
      </c>
      <c r="NSD23" s="384" t="s">
        <v>3104</v>
      </c>
      <c r="NSE23" s="370"/>
      <c r="NSF23" s="384" t="s">
        <v>2417</v>
      </c>
      <c r="NSG23" s="384" t="s">
        <v>3103</v>
      </c>
      <c r="NSH23" s="384" t="s">
        <v>3104</v>
      </c>
      <c r="NSI23" s="370"/>
      <c r="NSJ23" s="384" t="s">
        <v>2417</v>
      </c>
      <c r="NSK23" s="384" t="s">
        <v>3103</v>
      </c>
      <c r="NSL23" s="384" t="s">
        <v>3104</v>
      </c>
      <c r="NSM23" s="370"/>
      <c r="NSN23" s="384" t="s">
        <v>2417</v>
      </c>
      <c r="NSO23" s="384" t="s">
        <v>3103</v>
      </c>
      <c r="NSP23" s="384" t="s">
        <v>3104</v>
      </c>
      <c r="NSQ23" s="370"/>
      <c r="NSR23" s="384" t="s">
        <v>2417</v>
      </c>
      <c r="NSS23" s="384" t="s">
        <v>3103</v>
      </c>
      <c r="NST23" s="384" t="s">
        <v>3104</v>
      </c>
      <c r="NSU23" s="370"/>
      <c r="NSV23" s="384" t="s">
        <v>2417</v>
      </c>
      <c r="NSW23" s="384" t="s">
        <v>3103</v>
      </c>
      <c r="NSX23" s="384" t="s">
        <v>3104</v>
      </c>
      <c r="NSY23" s="370"/>
      <c r="NSZ23" s="384" t="s">
        <v>2417</v>
      </c>
      <c r="NTA23" s="384" t="s">
        <v>3103</v>
      </c>
      <c r="NTB23" s="384" t="s">
        <v>3104</v>
      </c>
      <c r="NTC23" s="370"/>
      <c r="NTD23" s="384" t="s">
        <v>2417</v>
      </c>
      <c r="NTE23" s="384" t="s">
        <v>3103</v>
      </c>
      <c r="NTF23" s="384" t="s">
        <v>3104</v>
      </c>
      <c r="NTG23" s="370"/>
      <c r="NTH23" s="384" t="s">
        <v>2417</v>
      </c>
      <c r="NTI23" s="384" t="s">
        <v>3103</v>
      </c>
      <c r="NTJ23" s="384" t="s">
        <v>3104</v>
      </c>
      <c r="NTK23" s="370"/>
      <c r="NTL23" s="384" t="s">
        <v>2417</v>
      </c>
      <c r="NTM23" s="384" t="s">
        <v>3103</v>
      </c>
      <c r="NTN23" s="384" t="s">
        <v>3104</v>
      </c>
      <c r="NTO23" s="370"/>
      <c r="NTP23" s="384" t="s">
        <v>2417</v>
      </c>
      <c r="NTQ23" s="384" t="s">
        <v>3103</v>
      </c>
      <c r="NTR23" s="384" t="s">
        <v>3104</v>
      </c>
      <c r="NTS23" s="370"/>
      <c r="NTT23" s="384" t="s">
        <v>2417</v>
      </c>
      <c r="NTU23" s="384" t="s">
        <v>3103</v>
      </c>
      <c r="NTV23" s="384" t="s">
        <v>3104</v>
      </c>
      <c r="NTW23" s="370"/>
      <c r="NTX23" s="384" t="s">
        <v>2417</v>
      </c>
      <c r="NTY23" s="384" t="s">
        <v>3103</v>
      </c>
      <c r="NTZ23" s="384" t="s">
        <v>3104</v>
      </c>
      <c r="NUA23" s="370"/>
      <c r="NUB23" s="384" t="s">
        <v>2417</v>
      </c>
      <c r="NUC23" s="384" t="s">
        <v>3103</v>
      </c>
      <c r="NUD23" s="384" t="s">
        <v>3104</v>
      </c>
      <c r="NUE23" s="370"/>
      <c r="NUF23" s="384" t="s">
        <v>2417</v>
      </c>
      <c r="NUG23" s="384" t="s">
        <v>3103</v>
      </c>
      <c r="NUH23" s="384" t="s">
        <v>3104</v>
      </c>
      <c r="NUI23" s="370"/>
      <c r="NUJ23" s="384" t="s">
        <v>2417</v>
      </c>
      <c r="NUK23" s="384" t="s">
        <v>3103</v>
      </c>
      <c r="NUL23" s="384" t="s">
        <v>3104</v>
      </c>
      <c r="NUM23" s="370"/>
      <c r="NUN23" s="384" t="s">
        <v>2417</v>
      </c>
      <c r="NUO23" s="384" t="s">
        <v>3103</v>
      </c>
      <c r="NUP23" s="384" t="s">
        <v>3104</v>
      </c>
      <c r="NUQ23" s="370"/>
      <c r="NUR23" s="384" t="s">
        <v>2417</v>
      </c>
      <c r="NUS23" s="384" t="s">
        <v>3103</v>
      </c>
      <c r="NUT23" s="384" t="s">
        <v>3104</v>
      </c>
      <c r="NUU23" s="370"/>
      <c r="NUV23" s="384" t="s">
        <v>2417</v>
      </c>
      <c r="NUW23" s="384" t="s">
        <v>3103</v>
      </c>
      <c r="NUX23" s="384" t="s">
        <v>3104</v>
      </c>
      <c r="NUY23" s="370"/>
      <c r="NUZ23" s="384" t="s">
        <v>2417</v>
      </c>
      <c r="NVA23" s="384" t="s">
        <v>3103</v>
      </c>
      <c r="NVB23" s="384" t="s">
        <v>3104</v>
      </c>
      <c r="NVC23" s="370"/>
      <c r="NVD23" s="384" t="s">
        <v>2417</v>
      </c>
      <c r="NVE23" s="384" t="s">
        <v>3103</v>
      </c>
      <c r="NVF23" s="384" t="s">
        <v>3104</v>
      </c>
      <c r="NVG23" s="370"/>
      <c r="NVH23" s="384" t="s">
        <v>2417</v>
      </c>
      <c r="NVI23" s="384" t="s">
        <v>3103</v>
      </c>
      <c r="NVJ23" s="384" t="s">
        <v>3104</v>
      </c>
      <c r="NVK23" s="370"/>
      <c r="NVL23" s="384" t="s">
        <v>2417</v>
      </c>
      <c r="NVM23" s="384" t="s">
        <v>3103</v>
      </c>
      <c r="NVN23" s="384" t="s">
        <v>3104</v>
      </c>
      <c r="NVO23" s="370"/>
      <c r="NVP23" s="384" t="s">
        <v>2417</v>
      </c>
      <c r="NVQ23" s="384" t="s">
        <v>3103</v>
      </c>
      <c r="NVR23" s="384" t="s">
        <v>3104</v>
      </c>
      <c r="NVS23" s="370"/>
      <c r="NVT23" s="384" t="s">
        <v>2417</v>
      </c>
      <c r="NVU23" s="384" t="s">
        <v>3103</v>
      </c>
      <c r="NVV23" s="384" t="s">
        <v>3104</v>
      </c>
      <c r="NVW23" s="370"/>
      <c r="NVX23" s="384" t="s">
        <v>2417</v>
      </c>
      <c r="NVY23" s="384" t="s">
        <v>3103</v>
      </c>
      <c r="NVZ23" s="384" t="s">
        <v>3104</v>
      </c>
      <c r="NWA23" s="370"/>
      <c r="NWB23" s="384" t="s">
        <v>2417</v>
      </c>
      <c r="NWC23" s="384" t="s">
        <v>3103</v>
      </c>
      <c r="NWD23" s="384" t="s">
        <v>3104</v>
      </c>
      <c r="NWE23" s="370"/>
      <c r="NWF23" s="384" t="s">
        <v>2417</v>
      </c>
      <c r="NWG23" s="384" t="s">
        <v>3103</v>
      </c>
      <c r="NWH23" s="384" t="s">
        <v>3104</v>
      </c>
      <c r="NWI23" s="370"/>
      <c r="NWJ23" s="384" t="s">
        <v>2417</v>
      </c>
      <c r="NWK23" s="384" t="s">
        <v>3103</v>
      </c>
      <c r="NWL23" s="384" t="s">
        <v>3104</v>
      </c>
      <c r="NWM23" s="370"/>
      <c r="NWN23" s="384" t="s">
        <v>2417</v>
      </c>
      <c r="NWO23" s="384" t="s">
        <v>3103</v>
      </c>
      <c r="NWP23" s="384" t="s">
        <v>3104</v>
      </c>
      <c r="NWQ23" s="370"/>
      <c r="NWR23" s="384" t="s">
        <v>2417</v>
      </c>
      <c r="NWS23" s="384" t="s">
        <v>3103</v>
      </c>
      <c r="NWT23" s="384" t="s">
        <v>3104</v>
      </c>
      <c r="NWU23" s="370"/>
      <c r="NWV23" s="384" t="s">
        <v>2417</v>
      </c>
      <c r="NWW23" s="384" t="s">
        <v>3103</v>
      </c>
      <c r="NWX23" s="384" t="s">
        <v>3104</v>
      </c>
      <c r="NWY23" s="370"/>
      <c r="NWZ23" s="384" t="s">
        <v>2417</v>
      </c>
      <c r="NXA23" s="384" t="s">
        <v>3103</v>
      </c>
      <c r="NXB23" s="384" t="s">
        <v>3104</v>
      </c>
      <c r="NXC23" s="370"/>
      <c r="NXD23" s="384" t="s">
        <v>2417</v>
      </c>
      <c r="NXE23" s="384" t="s">
        <v>3103</v>
      </c>
      <c r="NXF23" s="384" t="s">
        <v>3104</v>
      </c>
      <c r="NXG23" s="370"/>
      <c r="NXH23" s="384" t="s">
        <v>2417</v>
      </c>
      <c r="NXI23" s="384" t="s">
        <v>3103</v>
      </c>
      <c r="NXJ23" s="384" t="s">
        <v>3104</v>
      </c>
      <c r="NXK23" s="370"/>
      <c r="NXL23" s="384" t="s">
        <v>2417</v>
      </c>
      <c r="NXM23" s="384" t="s">
        <v>3103</v>
      </c>
      <c r="NXN23" s="384" t="s">
        <v>3104</v>
      </c>
      <c r="NXO23" s="370"/>
      <c r="NXP23" s="384" t="s">
        <v>2417</v>
      </c>
      <c r="NXQ23" s="384" t="s">
        <v>3103</v>
      </c>
      <c r="NXR23" s="384" t="s">
        <v>3104</v>
      </c>
      <c r="NXS23" s="370"/>
      <c r="NXT23" s="384" t="s">
        <v>2417</v>
      </c>
      <c r="NXU23" s="384" t="s">
        <v>3103</v>
      </c>
      <c r="NXV23" s="384" t="s">
        <v>3104</v>
      </c>
      <c r="NXW23" s="370"/>
      <c r="NXX23" s="384" t="s">
        <v>2417</v>
      </c>
      <c r="NXY23" s="384" t="s">
        <v>3103</v>
      </c>
      <c r="NXZ23" s="384" t="s">
        <v>3104</v>
      </c>
      <c r="NYA23" s="370"/>
      <c r="NYB23" s="384" t="s">
        <v>2417</v>
      </c>
      <c r="NYC23" s="384" t="s">
        <v>3103</v>
      </c>
      <c r="NYD23" s="384" t="s">
        <v>3104</v>
      </c>
      <c r="NYE23" s="370"/>
      <c r="NYF23" s="384" t="s">
        <v>2417</v>
      </c>
      <c r="NYG23" s="384" t="s">
        <v>3103</v>
      </c>
      <c r="NYH23" s="384" t="s">
        <v>3104</v>
      </c>
      <c r="NYI23" s="370"/>
      <c r="NYJ23" s="384" t="s">
        <v>2417</v>
      </c>
      <c r="NYK23" s="384" t="s">
        <v>3103</v>
      </c>
      <c r="NYL23" s="384" t="s">
        <v>3104</v>
      </c>
      <c r="NYM23" s="370"/>
      <c r="NYN23" s="384" t="s">
        <v>2417</v>
      </c>
      <c r="NYO23" s="384" t="s">
        <v>3103</v>
      </c>
      <c r="NYP23" s="384" t="s">
        <v>3104</v>
      </c>
      <c r="NYQ23" s="370"/>
      <c r="NYR23" s="384" t="s">
        <v>2417</v>
      </c>
      <c r="NYS23" s="384" t="s">
        <v>3103</v>
      </c>
      <c r="NYT23" s="384" t="s">
        <v>3104</v>
      </c>
      <c r="NYU23" s="370"/>
      <c r="NYV23" s="384" t="s">
        <v>2417</v>
      </c>
      <c r="NYW23" s="384" t="s">
        <v>3103</v>
      </c>
      <c r="NYX23" s="384" t="s">
        <v>3104</v>
      </c>
      <c r="NYY23" s="370"/>
      <c r="NYZ23" s="384" t="s">
        <v>2417</v>
      </c>
      <c r="NZA23" s="384" t="s">
        <v>3103</v>
      </c>
      <c r="NZB23" s="384" t="s">
        <v>3104</v>
      </c>
      <c r="NZC23" s="370"/>
      <c r="NZD23" s="384" t="s">
        <v>2417</v>
      </c>
      <c r="NZE23" s="384" t="s">
        <v>3103</v>
      </c>
      <c r="NZF23" s="384" t="s">
        <v>3104</v>
      </c>
      <c r="NZG23" s="370"/>
      <c r="NZH23" s="384" t="s">
        <v>2417</v>
      </c>
      <c r="NZI23" s="384" t="s">
        <v>3103</v>
      </c>
      <c r="NZJ23" s="384" t="s">
        <v>3104</v>
      </c>
      <c r="NZK23" s="370"/>
      <c r="NZL23" s="384" t="s">
        <v>2417</v>
      </c>
      <c r="NZM23" s="384" t="s">
        <v>3103</v>
      </c>
      <c r="NZN23" s="384" t="s">
        <v>3104</v>
      </c>
      <c r="NZO23" s="370"/>
      <c r="NZP23" s="384" t="s">
        <v>2417</v>
      </c>
      <c r="NZQ23" s="384" t="s">
        <v>3103</v>
      </c>
      <c r="NZR23" s="384" t="s">
        <v>3104</v>
      </c>
      <c r="NZS23" s="370"/>
      <c r="NZT23" s="384" t="s">
        <v>2417</v>
      </c>
      <c r="NZU23" s="384" t="s">
        <v>3103</v>
      </c>
      <c r="NZV23" s="384" t="s">
        <v>3104</v>
      </c>
      <c r="NZW23" s="370"/>
      <c r="NZX23" s="384" t="s">
        <v>2417</v>
      </c>
      <c r="NZY23" s="384" t="s">
        <v>3103</v>
      </c>
      <c r="NZZ23" s="384" t="s">
        <v>3104</v>
      </c>
      <c r="OAA23" s="370"/>
      <c r="OAB23" s="384" t="s">
        <v>2417</v>
      </c>
      <c r="OAC23" s="384" t="s">
        <v>3103</v>
      </c>
      <c r="OAD23" s="384" t="s">
        <v>3104</v>
      </c>
      <c r="OAE23" s="370"/>
      <c r="OAF23" s="384" t="s">
        <v>2417</v>
      </c>
      <c r="OAG23" s="384" t="s">
        <v>3103</v>
      </c>
      <c r="OAH23" s="384" t="s">
        <v>3104</v>
      </c>
      <c r="OAI23" s="370"/>
      <c r="OAJ23" s="384" t="s">
        <v>2417</v>
      </c>
      <c r="OAK23" s="384" t="s">
        <v>3103</v>
      </c>
      <c r="OAL23" s="384" t="s">
        <v>3104</v>
      </c>
      <c r="OAM23" s="370"/>
      <c r="OAN23" s="384" t="s">
        <v>2417</v>
      </c>
      <c r="OAO23" s="384" t="s">
        <v>3103</v>
      </c>
      <c r="OAP23" s="384" t="s">
        <v>3104</v>
      </c>
      <c r="OAQ23" s="370"/>
      <c r="OAR23" s="384" t="s">
        <v>2417</v>
      </c>
      <c r="OAS23" s="384" t="s">
        <v>3103</v>
      </c>
      <c r="OAT23" s="384" t="s">
        <v>3104</v>
      </c>
      <c r="OAU23" s="370"/>
      <c r="OAV23" s="384" t="s">
        <v>2417</v>
      </c>
      <c r="OAW23" s="384" t="s">
        <v>3103</v>
      </c>
      <c r="OAX23" s="384" t="s">
        <v>3104</v>
      </c>
      <c r="OAY23" s="370"/>
      <c r="OAZ23" s="384" t="s">
        <v>2417</v>
      </c>
      <c r="OBA23" s="384" t="s">
        <v>3103</v>
      </c>
      <c r="OBB23" s="384" t="s">
        <v>3104</v>
      </c>
      <c r="OBC23" s="370"/>
      <c r="OBD23" s="384" t="s">
        <v>2417</v>
      </c>
      <c r="OBE23" s="384" t="s">
        <v>3103</v>
      </c>
      <c r="OBF23" s="384" t="s">
        <v>3104</v>
      </c>
      <c r="OBG23" s="370"/>
      <c r="OBH23" s="384" t="s">
        <v>2417</v>
      </c>
      <c r="OBI23" s="384" t="s">
        <v>3103</v>
      </c>
      <c r="OBJ23" s="384" t="s">
        <v>3104</v>
      </c>
      <c r="OBK23" s="370"/>
      <c r="OBL23" s="384" t="s">
        <v>2417</v>
      </c>
      <c r="OBM23" s="384" t="s">
        <v>3103</v>
      </c>
      <c r="OBN23" s="384" t="s">
        <v>3104</v>
      </c>
      <c r="OBO23" s="370"/>
      <c r="OBP23" s="384" t="s">
        <v>2417</v>
      </c>
      <c r="OBQ23" s="384" t="s">
        <v>3103</v>
      </c>
      <c r="OBR23" s="384" t="s">
        <v>3104</v>
      </c>
      <c r="OBS23" s="370"/>
      <c r="OBT23" s="384" t="s">
        <v>2417</v>
      </c>
      <c r="OBU23" s="384" t="s">
        <v>3103</v>
      </c>
      <c r="OBV23" s="384" t="s">
        <v>3104</v>
      </c>
      <c r="OBW23" s="370"/>
      <c r="OBX23" s="384" t="s">
        <v>2417</v>
      </c>
      <c r="OBY23" s="384" t="s">
        <v>3103</v>
      </c>
      <c r="OBZ23" s="384" t="s">
        <v>3104</v>
      </c>
      <c r="OCA23" s="370"/>
      <c r="OCB23" s="384" t="s">
        <v>2417</v>
      </c>
      <c r="OCC23" s="384" t="s">
        <v>3103</v>
      </c>
      <c r="OCD23" s="384" t="s">
        <v>3104</v>
      </c>
      <c r="OCE23" s="370"/>
      <c r="OCF23" s="384" t="s">
        <v>2417</v>
      </c>
      <c r="OCG23" s="384" t="s">
        <v>3103</v>
      </c>
      <c r="OCH23" s="384" t="s">
        <v>3104</v>
      </c>
      <c r="OCI23" s="370"/>
      <c r="OCJ23" s="384" t="s">
        <v>2417</v>
      </c>
      <c r="OCK23" s="384" t="s">
        <v>3103</v>
      </c>
      <c r="OCL23" s="384" t="s">
        <v>3104</v>
      </c>
      <c r="OCM23" s="370"/>
      <c r="OCN23" s="384" t="s">
        <v>2417</v>
      </c>
      <c r="OCO23" s="384" t="s">
        <v>3103</v>
      </c>
      <c r="OCP23" s="384" t="s">
        <v>3104</v>
      </c>
      <c r="OCQ23" s="370"/>
      <c r="OCR23" s="384" t="s">
        <v>2417</v>
      </c>
      <c r="OCS23" s="384" t="s">
        <v>3103</v>
      </c>
      <c r="OCT23" s="384" t="s">
        <v>3104</v>
      </c>
      <c r="OCU23" s="370"/>
      <c r="OCV23" s="384" t="s">
        <v>2417</v>
      </c>
      <c r="OCW23" s="384" t="s">
        <v>3103</v>
      </c>
      <c r="OCX23" s="384" t="s">
        <v>3104</v>
      </c>
      <c r="OCY23" s="370"/>
      <c r="OCZ23" s="384" t="s">
        <v>2417</v>
      </c>
      <c r="ODA23" s="384" t="s">
        <v>3103</v>
      </c>
      <c r="ODB23" s="384" t="s">
        <v>3104</v>
      </c>
      <c r="ODC23" s="370"/>
      <c r="ODD23" s="384" t="s">
        <v>2417</v>
      </c>
      <c r="ODE23" s="384" t="s">
        <v>3103</v>
      </c>
      <c r="ODF23" s="384" t="s">
        <v>3104</v>
      </c>
      <c r="ODG23" s="370"/>
      <c r="ODH23" s="384" t="s">
        <v>2417</v>
      </c>
      <c r="ODI23" s="384" t="s">
        <v>3103</v>
      </c>
      <c r="ODJ23" s="384" t="s">
        <v>3104</v>
      </c>
      <c r="ODK23" s="370"/>
      <c r="ODL23" s="384" t="s">
        <v>2417</v>
      </c>
      <c r="ODM23" s="384" t="s">
        <v>3103</v>
      </c>
      <c r="ODN23" s="384" t="s">
        <v>3104</v>
      </c>
      <c r="ODO23" s="370"/>
      <c r="ODP23" s="384" t="s">
        <v>2417</v>
      </c>
      <c r="ODQ23" s="384" t="s">
        <v>3103</v>
      </c>
      <c r="ODR23" s="384" t="s">
        <v>3104</v>
      </c>
      <c r="ODS23" s="370"/>
      <c r="ODT23" s="384" t="s">
        <v>2417</v>
      </c>
      <c r="ODU23" s="384" t="s">
        <v>3103</v>
      </c>
      <c r="ODV23" s="384" t="s">
        <v>3104</v>
      </c>
      <c r="ODW23" s="370"/>
      <c r="ODX23" s="384" t="s">
        <v>2417</v>
      </c>
      <c r="ODY23" s="384" t="s">
        <v>3103</v>
      </c>
      <c r="ODZ23" s="384" t="s">
        <v>3104</v>
      </c>
      <c r="OEA23" s="370"/>
      <c r="OEB23" s="384" t="s">
        <v>2417</v>
      </c>
      <c r="OEC23" s="384" t="s">
        <v>3103</v>
      </c>
      <c r="OED23" s="384" t="s">
        <v>3104</v>
      </c>
      <c r="OEE23" s="370"/>
      <c r="OEF23" s="384" t="s">
        <v>2417</v>
      </c>
      <c r="OEG23" s="384" t="s">
        <v>3103</v>
      </c>
      <c r="OEH23" s="384" t="s">
        <v>3104</v>
      </c>
      <c r="OEI23" s="370"/>
      <c r="OEJ23" s="384" t="s">
        <v>2417</v>
      </c>
      <c r="OEK23" s="384" t="s">
        <v>3103</v>
      </c>
      <c r="OEL23" s="384" t="s">
        <v>3104</v>
      </c>
      <c r="OEM23" s="370"/>
      <c r="OEN23" s="384" t="s">
        <v>2417</v>
      </c>
      <c r="OEO23" s="384" t="s">
        <v>3103</v>
      </c>
      <c r="OEP23" s="384" t="s">
        <v>3104</v>
      </c>
      <c r="OEQ23" s="370"/>
      <c r="OER23" s="384" t="s">
        <v>2417</v>
      </c>
      <c r="OES23" s="384" t="s">
        <v>3103</v>
      </c>
      <c r="OET23" s="384" t="s">
        <v>3104</v>
      </c>
      <c r="OEU23" s="370"/>
      <c r="OEV23" s="384" t="s">
        <v>2417</v>
      </c>
      <c r="OEW23" s="384" t="s">
        <v>3103</v>
      </c>
      <c r="OEX23" s="384" t="s">
        <v>3104</v>
      </c>
      <c r="OEY23" s="370"/>
      <c r="OEZ23" s="384" t="s">
        <v>2417</v>
      </c>
      <c r="OFA23" s="384" t="s">
        <v>3103</v>
      </c>
      <c r="OFB23" s="384" t="s">
        <v>3104</v>
      </c>
      <c r="OFC23" s="370"/>
      <c r="OFD23" s="384" t="s">
        <v>2417</v>
      </c>
      <c r="OFE23" s="384" t="s">
        <v>3103</v>
      </c>
      <c r="OFF23" s="384" t="s">
        <v>3104</v>
      </c>
      <c r="OFG23" s="370"/>
      <c r="OFH23" s="384" t="s">
        <v>2417</v>
      </c>
      <c r="OFI23" s="384" t="s">
        <v>3103</v>
      </c>
      <c r="OFJ23" s="384" t="s">
        <v>3104</v>
      </c>
      <c r="OFK23" s="370"/>
      <c r="OFL23" s="384" t="s">
        <v>2417</v>
      </c>
      <c r="OFM23" s="384" t="s">
        <v>3103</v>
      </c>
      <c r="OFN23" s="384" t="s">
        <v>3104</v>
      </c>
      <c r="OFO23" s="370"/>
      <c r="OFP23" s="384" t="s">
        <v>2417</v>
      </c>
      <c r="OFQ23" s="384" t="s">
        <v>3103</v>
      </c>
      <c r="OFR23" s="384" t="s">
        <v>3104</v>
      </c>
      <c r="OFS23" s="370"/>
      <c r="OFT23" s="384" t="s">
        <v>2417</v>
      </c>
      <c r="OFU23" s="384" t="s">
        <v>3103</v>
      </c>
      <c r="OFV23" s="384" t="s">
        <v>3104</v>
      </c>
      <c r="OFW23" s="370"/>
      <c r="OFX23" s="384" t="s">
        <v>2417</v>
      </c>
      <c r="OFY23" s="384" t="s">
        <v>3103</v>
      </c>
      <c r="OFZ23" s="384" t="s">
        <v>3104</v>
      </c>
      <c r="OGA23" s="370"/>
      <c r="OGB23" s="384" t="s">
        <v>2417</v>
      </c>
      <c r="OGC23" s="384" t="s">
        <v>3103</v>
      </c>
      <c r="OGD23" s="384" t="s">
        <v>3104</v>
      </c>
      <c r="OGE23" s="370"/>
      <c r="OGF23" s="384" t="s">
        <v>2417</v>
      </c>
      <c r="OGG23" s="384" t="s">
        <v>3103</v>
      </c>
      <c r="OGH23" s="384" t="s">
        <v>3104</v>
      </c>
      <c r="OGI23" s="370"/>
      <c r="OGJ23" s="384" t="s">
        <v>2417</v>
      </c>
      <c r="OGK23" s="384" t="s">
        <v>3103</v>
      </c>
      <c r="OGL23" s="384" t="s">
        <v>3104</v>
      </c>
      <c r="OGM23" s="370"/>
      <c r="OGN23" s="384" t="s">
        <v>2417</v>
      </c>
      <c r="OGO23" s="384" t="s">
        <v>3103</v>
      </c>
      <c r="OGP23" s="384" t="s">
        <v>3104</v>
      </c>
      <c r="OGQ23" s="370"/>
      <c r="OGR23" s="384" t="s">
        <v>2417</v>
      </c>
      <c r="OGS23" s="384" t="s">
        <v>3103</v>
      </c>
      <c r="OGT23" s="384" t="s">
        <v>3104</v>
      </c>
      <c r="OGU23" s="370"/>
      <c r="OGV23" s="384" t="s">
        <v>2417</v>
      </c>
      <c r="OGW23" s="384" t="s">
        <v>3103</v>
      </c>
      <c r="OGX23" s="384" t="s">
        <v>3104</v>
      </c>
      <c r="OGY23" s="370"/>
      <c r="OGZ23" s="384" t="s">
        <v>2417</v>
      </c>
      <c r="OHA23" s="384" t="s">
        <v>3103</v>
      </c>
      <c r="OHB23" s="384" t="s">
        <v>3104</v>
      </c>
      <c r="OHC23" s="370"/>
      <c r="OHD23" s="384" t="s">
        <v>2417</v>
      </c>
      <c r="OHE23" s="384" t="s">
        <v>3103</v>
      </c>
      <c r="OHF23" s="384" t="s">
        <v>3104</v>
      </c>
      <c r="OHG23" s="370"/>
      <c r="OHH23" s="384" t="s">
        <v>2417</v>
      </c>
      <c r="OHI23" s="384" t="s">
        <v>3103</v>
      </c>
      <c r="OHJ23" s="384" t="s">
        <v>3104</v>
      </c>
      <c r="OHK23" s="370"/>
      <c r="OHL23" s="384" t="s">
        <v>2417</v>
      </c>
      <c r="OHM23" s="384" t="s">
        <v>3103</v>
      </c>
      <c r="OHN23" s="384" t="s">
        <v>3104</v>
      </c>
      <c r="OHO23" s="370"/>
      <c r="OHP23" s="384" t="s">
        <v>2417</v>
      </c>
      <c r="OHQ23" s="384" t="s">
        <v>3103</v>
      </c>
      <c r="OHR23" s="384" t="s">
        <v>3104</v>
      </c>
      <c r="OHS23" s="370"/>
      <c r="OHT23" s="384" t="s">
        <v>2417</v>
      </c>
      <c r="OHU23" s="384" t="s">
        <v>3103</v>
      </c>
      <c r="OHV23" s="384" t="s">
        <v>3104</v>
      </c>
      <c r="OHW23" s="370"/>
      <c r="OHX23" s="384" t="s">
        <v>2417</v>
      </c>
      <c r="OHY23" s="384" t="s">
        <v>3103</v>
      </c>
      <c r="OHZ23" s="384" t="s">
        <v>3104</v>
      </c>
      <c r="OIA23" s="370"/>
      <c r="OIB23" s="384" t="s">
        <v>2417</v>
      </c>
      <c r="OIC23" s="384" t="s">
        <v>3103</v>
      </c>
      <c r="OID23" s="384" t="s">
        <v>3104</v>
      </c>
      <c r="OIE23" s="370"/>
      <c r="OIF23" s="384" t="s">
        <v>2417</v>
      </c>
      <c r="OIG23" s="384" t="s">
        <v>3103</v>
      </c>
      <c r="OIH23" s="384" t="s">
        <v>3104</v>
      </c>
      <c r="OII23" s="370"/>
      <c r="OIJ23" s="384" t="s">
        <v>2417</v>
      </c>
      <c r="OIK23" s="384" t="s">
        <v>3103</v>
      </c>
      <c r="OIL23" s="384" t="s">
        <v>3104</v>
      </c>
      <c r="OIM23" s="370"/>
      <c r="OIN23" s="384" t="s">
        <v>2417</v>
      </c>
      <c r="OIO23" s="384" t="s">
        <v>3103</v>
      </c>
      <c r="OIP23" s="384" t="s">
        <v>3104</v>
      </c>
      <c r="OIQ23" s="370"/>
      <c r="OIR23" s="384" t="s">
        <v>2417</v>
      </c>
      <c r="OIS23" s="384" t="s">
        <v>3103</v>
      </c>
      <c r="OIT23" s="384" t="s">
        <v>3104</v>
      </c>
      <c r="OIU23" s="370"/>
      <c r="OIV23" s="384" t="s">
        <v>2417</v>
      </c>
      <c r="OIW23" s="384" t="s">
        <v>3103</v>
      </c>
      <c r="OIX23" s="384" t="s">
        <v>3104</v>
      </c>
      <c r="OIY23" s="370"/>
      <c r="OIZ23" s="384" t="s">
        <v>2417</v>
      </c>
      <c r="OJA23" s="384" t="s">
        <v>3103</v>
      </c>
      <c r="OJB23" s="384" t="s">
        <v>3104</v>
      </c>
      <c r="OJC23" s="370"/>
      <c r="OJD23" s="384" t="s">
        <v>2417</v>
      </c>
      <c r="OJE23" s="384" t="s">
        <v>3103</v>
      </c>
      <c r="OJF23" s="384" t="s">
        <v>3104</v>
      </c>
      <c r="OJG23" s="370"/>
      <c r="OJH23" s="384" t="s">
        <v>2417</v>
      </c>
      <c r="OJI23" s="384" t="s">
        <v>3103</v>
      </c>
      <c r="OJJ23" s="384" t="s">
        <v>3104</v>
      </c>
      <c r="OJK23" s="370"/>
      <c r="OJL23" s="384" t="s">
        <v>2417</v>
      </c>
      <c r="OJM23" s="384" t="s">
        <v>3103</v>
      </c>
      <c r="OJN23" s="384" t="s">
        <v>3104</v>
      </c>
      <c r="OJO23" s="370"/>
      <c r="OJP23" s="384" t="s">
        <v>2417</v>
      </c>
      <c r="OJQ23" s="384" t="s">
        <v>3103</v>
      </c>
      <c r="OJR23" s="384" t="s">
        <v>3104</v>
      </c>
      <c r="OJS23" s="370"/>
      <c r="OJT23" s="384" t="s">
        <v>2417</v>
      </c>
      <c r="OJU23" s="384" t="s">
        <v>3103</v>
      </c>
      <c r="OJV23" s="384" t="s">
        <v>3104</v>
      </c>
      <c r="OJW23" s="370"/>
      <c r="OJX23" s="384" t="s">
        <v>2417</v>
      </c>
      <c r="OJY23" s="384" t="s">
        <v>3103</v>
      </c>
      <c r="OJZ23" s="384" t="s">
        <v>3104</v>
      </c>
      <c r="OKA23" s="370"/>
      <c r="OKB23" s="384" t="s">
        <v>2417</v>
      </c>
      <c r="OKC23" s="384" t="s">
        <v>3103</v>
      </c>
      <c r="OKD23" s="384" t="s">
        <v>3104</v>
      </c>
      <c r="OKE23" s="370"/>
      <c r="OKF23" s="384" t="s">
        <v>2417</v>
      </c>
      <c r="OKG23" s="384" t="s">
        <v>3103</v>
      </c>
      <c r="OKH23" s="384" t="s">
        <v>3104</v>
      </c>
      <c r="OKI23" s="370"/>
      <c r="OKJ23" s="384" t="s">
        <v>2417</v>
      </c>
      <c r="OKK23" s="384" t="s">
        <v>3103</v>
      </c>
      <c r="OKL23" s="384" t="s">
        <v>3104</v>
      </c>
      <c r="OKM23" s="370"/>
      <c r="OKN23" s="384" t="s">
        <v>2417</v>
      </c>
      <c r="OKO23" s="384" t="s">
        <v>3103</v>
      </c>
      <c r="OKP23" s="384" t="s">
        <v>3104</v>
      </c>
      <c r="OKQ23" s="370"/>
      <c r="OKR23" s="384" t="s">
        <v>2417</v>
      </c>
      <c r="OKS23" s="384" t="s">
        <v>3103</v>
      </c>
      <c r="OKT23" s="384" t="s">
        <v>3104</v>
      </c>
      <c r="OKU23" s="370"/>
      <c r="OKV23" s="384" t="s">
        <v>2417</v>
      </c>
      <c r="OKW23" s="384" t="s">
        <v>3103</v>
      </c>
      <c r="OKX23" s="384" t="s">
        <v>3104</v>
      </c>
      <c r="OKY23" s="370"/>
      <c r="OKZ23" s="384" t="s">
        <v>2417</v>
      </c>
      <c r="OLA23" s="384" t="s">
        <v>3103</v>
      </c>
      <c r="OLB23" s="384" t="s">
        <v>3104</v>
      </c>
      <c r="OLC23" s="370"/>
      <c r="OLD23" s="384" t="s">
        <v>2417</v>
      </c>
      <c r="OLE23" s="384" t="s">
        <v>3103</v>
      </c>
      <c r="OLF23" s="384" t="s">
        <v>3104</v>
      </c>
      <c r="OLG23" s="370"/>
      <c r="OLH23" s="384" t="s">
        <v>2417</v>
      </c>
      <c r="OLI23" s="384" t="s">
        <v>3103</v>
      </c>
      <c r="OLJ23" s="384" t="s">
        <v>3104</v>
      </c>
      <c r="OLK23" s="370"/>
      <c r="OLL23" s="384" t="s">
        <v>2417</v>
      </c>
      <c r="OLM23" s="384" t="s">
        <v>3103</v>
      </c>
      <c r="OLN23" s="384" t="s">
        <v>3104</v>
      </c>
      <c r="OLO23" s="370"/>
      <c r="OLP23" s="384" t="s">
        <v>2417</v>
      </c>
      <c r="OLQ23" s="384" t="s">
        <v>3103</v>
      </c>
      <c r="OLR23" s="384" t="s">
        <v>3104</v>
      </c>
      <c r="OLS23" s="370"/>
      <c r="OLT23" s="384" t="s">
        <v>2417</v>
      </c>
      <c r="OLU23" s="384" t="s">
        <v>3103</v>
      </c>
      <c r="OLV23" s="384" t="s">
        <v>3104</v>
      </c>
      <c r="OLW23" s="370"/>
      <c r="OLX23" s="384" t="s">
        <v>2417</v>
      </c>
      <c r="OLY23" s="384" t="s">
        <v>3103</v>
      </c>
      <c r="OLZ23" s="384" t="s">
        <v>3104</v>
      </c>
      <c r="OMA23" s="370"/>
      <c r="OMB23" s="384" t="s">
        <v>2417</v>
      </c>
      <c r="OMC23" s="384" t="s">
        <v>3103</v>
      </c>
      <c r="OMD23" s="384" t="s">
        <v>3104</v>
      </c>
      <c r="OME23" s="370"/>
      <c r="OMF23" s="384" t="s">
        <v>2417</v>
      </c>
      <c r="OMG23" s="384" t="s">
        <v>3103</v>
      </c>
      <c r="OMH23" s="384" t="s">
        <v>3104</v>
      </c>
      <c r="OMI23" s="370"/>
      <c r="OMJ23" s="384" t="s">
        <v>2417</v>
      </c>
      <c r="OMK23" s="384" t="s">
        <v>3103</v>
      </c>
      <c r="OML23" s="384" t="s">
        <v>3104</v>
      </c>
      <c r="OMM23" s="370"/>
      <c r="OMN23" s="384" t="s">
        <v>2417</v>
      </c>
      <c r="OMO23" s="384" t="s">
        <v>3103</v>
      </c>
      <c r="OMP23" s="384" t="s">
        <v>3104</v>
      </c>
      <c r="OMQ23" s="370"/>
      <c r="OMR23" s="384" t="s">
        <v>2417</v>
      </c>
      <c r="OMS23" s="384" t="s">
        <v>3103</v>
      </c>
      <c r="OMT23" s="384" t="s">
        <v>3104</v>
      </c>
      <c r="OMU23" s="370"/>
      <c r="OMV23" s="384" t="s">
        <v>2417</v>
      </c>
      <c r="OMW23" s="384" t="s">
        <v>3103</v>
      </c>
      <c r="OMX23" s="384" t="s">
        <v>3104</v>
      </c>
      <c r="OMY23" s="370"/>
      <c r="OMZ23" s="384" t="s">
        <v>2417</v>
      </c>
      <c r="ONA23" s="384" t="s">
        <v>3103</v>
      </c>
      <c r="ONB23" s="384" t="s">
        <v>3104</v>
      </c>
      <c r="ONC23" s="370"/>
      <c r="OND23" s="384" t="s">
        <v>2417</v>
      </c>
      <c r="ONE23" s="384" t="s">
        <v>3103</v>
      </c>
      <c r="ONF23" s="384" t="s">
        <v>3104</v>
      </c>
      <c r="ONG23" s="370"/>
      <c r="ONH23" s="384" t="s">
        <v>2417</v>
      </c>
      <c r="ONI23" s="384" t="s">
        <v>3103</v>
      </c>
      <c r="ONJ23" s="384" t="s">
        <v>3104</v>
      </c>
      <c r="ONK23" s="370"/>
      <c r="ONL23" s="384" t="s">
        <v>2417</v>
      </c>
      <c r="ONM23" s="384" t="s">
        <v>3103</v>
      </c>
      <c r="ONN23" s="384" t="s">
        <v>3104</v>
      </c>
      <c r="ONO23" s="370"/>
      <c r="ONP23" s="384" t="s">
        <v>2417</v>
      </c>
      <c r="ONQ23" s="384" t="s">
        <v>3103</v>
      </c>
      <c r="ONR23" s="384" t="s">
        <v>3104</v>
      </c>
      <c r="ONS23" s="370"/>
      <c r="ONT23" s="384" t="s">
        <v>2417</v>
      </c>
      <c r="ONU23" s="384" t="s">
        <v>3103</v>
      </c>
      <c r="ONV23" s="384" t="s">
        <v>3104</v>
      </c>
      <c r="ONW23" s="370"/>
      <c r="ONX23" s="384" t="s">
        <v>2417</v>
      </c>
      <c r="ONY23" s="384" t="s">
        <v>3103</v>
      </c>
      <c r="ONZ23" s="384" t="s">
        <v>3104</v>
      </c>
      <c r="OOA23" s="370"/>
      <c r="OOB23" s="384" t="s">
        <v>2417</v>
      </c>
      <c r="OOC23" s="384" t="s">
        <v>3103</v>
      </c>
      <c r="OOD23" s="384" t="s">
        <v>3104</v>
      </c>
      <c r="OOE23" s="370"/>
      <c r="OOF23" s="384" t="s">
        <v>2417</v>
      </c>
      <c r="OOG23" s="384" t="s">
        <v>3103</v>
      </c>
      <c r="OOH23" s="384" t="s">
        <v>3104</v>
      </c>
      <c r="OOI23" s="370"/>
      <c r="OOJ23" s="384" t="s">
        <v>2417</v>
      </c>
      <c r="OOK23" s="384" t="s">
        <v>3103</v>
      </c>
      <c r="OOL23" s="384" t="s">
        <v>3104</v>
      </c>
      <c r="OOM23" s="370"/>
      <c r="OON23" s="384" t="s">
        <v>2417</v>
      </c>
      <c r="OOO23" s="384" t="s">
        <v>3103</v>
      </c>
      <c r="OOP23" s="384" t="s">
        <v>3104</v>
      </c>
      <c r="OOQ23" s="370"/>
      <c r="OOR23" s="384" t="s">
        <v>2417</v>
      </c>
      <c r="OOS23" s="384" t="s">
        <v>3103</v>
      </c>
      <c r="OOT23" s="384" t="s">
        <v>3104</v>
      </c>
      <c r="OOU23" s="370"/>
      <c r="OOV23" s="384" t="s">
        <v>2417</v>
      </c>
      <c r="OOW23" s="384" t="s">
        <v>3103</v>
      </c>
      <c r="OOX23" s="384" t="s">
        <v>3104</v>
      </c>
      <c r="OOY23" s="370"/>
      <c r="OOZ23" s="384" t="s">
        <v>2417</v>
      </c>
      <c r="OPA23" s="384" t="s">
        <v>3103</v>
      </c>
      <c r="OPB23" s="384" t="s">
        <v>3104</v>
      </c>
      <c r="OPC23" s="370"/>
      <c r="OPD23" s="384" t="s">
        <v>2417</v>
      </c>
      <c r="OPE23" s="384" t="s">
        <v>3103</v>
      </c>
      <c r="OPF23" s="384" t="s">
        <v>3104</v>
      </c>
      <c r="OPG23" s="370"/>
      <c r="OPH23" s="384" t="s">
        <v>2417</v>
      </c>
      <c r="OPI23" s="384" t="s">
        <v>3103</v>
      </c>
      <c r="OPJ23" s="384" t="s">
        <v>3104</v>
      </c>
      <c r="OPK23" s="370"/>
      <c r="OPL23" s="384" t="s">
        <v>2417</v>
      </c>
      <c r="OPM23" s="384" t="s">
        <v>3103</v>
      </c>
      <c r="OPN23" s="384" t="s">
        <v>3104</v>
      </c>
      <c r="OPO23" s="370"/>
      <c r="OPP23" s="384" t="s">
        <v>2417</v>
      </c>
      <c r="OPQ23" s="384" t="s">
        <v>3103</v>
      </c>
      <c r="OPR23" s="384" t="s">
        <v>3104</v>
      </c>
      <c r="OPS23" s="370"/>
      <c r="OPT23" s="384" t="s">
        <v>2417</v>
      </c>
      <c r="OPU23" s="384" t="s">
        <v>3103</v>
      </c>
      <c r="OPV23" s="384" t="s">
        <v>3104</v>
      </c>
      <c r="OPW23" s="370"/>
      <c r="OPX23" s="384" t="s">
        <v>2417</v>
      </c>
      <c r="OPY23" s="384" t="s">
        <v>3103</v>
      </c>
      <c r="OPZ23" s="384" t="s">
        <v>3104</v>
      </c>
      <c r="OQA23" s="370"/>
      <c r="OQB23" s="384" t="s">
        <v>2417</v>
      </c>
      <c r="OQC23" s="384" t="s">
        <v>3103</v>
      </c>
      <c r="OQD23" s="384" t="s">
        <v>3104</v>
      </c>
      <c r="OQE23" s="370"/>
      <c r="OQF23" s="384" t="s">
        <v>2417</v>
      </c>
      <c r="OQG23" s="384" t="s">
        <v>3103</v>
      </c>
      <c r="OQH23" s="384" t="s">
        <v>3104</v>
      </c>
      <c r="OQI23" s="370"/>
      <c r="OQJ23" s="384" t="s">
        <v>2417</v>
      </c>
      <c r="OQK23" s="384" t="s">
        <v>3103</v>
      </c>
      <c r="OQL23" s="384" t="s">
        <v>3104</v>
      </c>
      <c r="OQM23" s="370"/>
      <c r="OQN23" s="384" t="s">
        <v>2417</v>
      </c>
      <c r="OQO23" s="384" t="s">
        <v>3103</v>
      </c>
      <c r="OQP23" s="384" t="s">
        <v>3104</v>
      </c>
      <c r="OQQ23" s="370"/>
      <c r="OQR23" s="384" t="s">
        <v>2417</v>
      </c>
      <c r="OQS23" s="384" t="s">
        <v>3103</v>
      </c>
      <c r="OQT23" s="384" t="s">
        <v>3104</v>
      </c>
      <c r="OQU23" s="370"/>
      <c r="OQV23" s="384" t="s">
        <v>2417</v>
      </c>
      <c r="OQW23" s="384" t="s">
        <v>3103</v>
      </c>
      <c r="OQX23" s="384" t="s">
        <v>3104</v>
      </c>
      <c r="OQY23" s="370"/>
      <c r="OQZ23" s="384" t="s">
        <v>2417</v>
      </c>
      <c r="ORA23" s="384" t="s">
        <v>3103</v>
      </c>
      <c r="ORB23" s="384" t="s">
        <v>3104</v>
      </c>
      <c r="ORC23" s="370"/>
      <c r="ORD23" s="384" t="s">
        <v>2417</v>
      </c>
      <c r="ORE23" s="384" t="s">
        <v>3103</v>
      </c>
      <c r="ORF23" s="384" t="s">
        <v>3104</v>
      </c>
      <c r="ORG23" s="370"/>
      <c r="ORH23" s="384" t="s">
        <v>2417</v>
      </c>
      <c r="ORI23" s="384" t="s">
        <v>3103</v>
      </c>
      <c r="ORJ23" s="384" t="s">
        <v>3104</v>
      </c>
      <c r="ORK23" s="370"/>
      <c r="ORL23" s="384" t="s">
        <v>2417</v>
      </c>
      <c r="ORM23" s="384" t="s">
        <v>3103</v>
      </c>
      <c r="ORN23" s="384" t="s">
        <v>3104</v>
      </c>
      <c r="ORO23" s="370"/>
      <c r="ORP23" s="384" t="s">
        <v>2417</v>
      </c>
      <c r="ORQ23" s="384" t="s">
        <v>3103</v>
      </c>
      <c r="ORR23" s="384" t="s">
        <v>3104</v>
      </c>
      <c r="ORS23" s="370"/>
      <c r="ORT23" s="384" t="s">
        <v>2417</v>
      </c>
      <c r="ORU23" s="384" t="s">
        <v>3103</v>
      </c>
      <c r="ORV23" s="384" t="s">
        <v>3104</v>
      </c>
      <c r="ORW23" s="370"/>
      <c r="ORX23" s="384" t="s">
        <v>2417</v>
      </c>
      <c r="ORY23" s="384" t="s">
        <v>3103</v>
      </c>
      <c r="ORZ23" s="384" t="s">
        <v>3104</v>
      </c>
      <c r="OSA23" s="370"/>
      <c r="OSB23" s="384" t="s">
        <v>2417</v>
      </c>
      <c r="OSC23" s="384" t="s">
        <v>3103</v>
      </c>
      <c r="OSD23" s="384" t="s">
        <v>3104</v>
      </c>
      <c r="OSE23" s="370"/>
      <c r="OSF23" s="384" t="s">
        <v>2417</v>
      </c>
      <c r="OSG23" s="384" t="s">
        <v>3103</v>
      </c>
      <c r="OSH23" s="384" t="s">
        <v>3104</v>
      </c>
      <c r="OSI23" s="370"/>
      <c r="OSJ23" s="384" t="s">
        <v>2417</v>
      </c>
      <c r="OSK23" s="384" t="s">
        <v>3103</v>
      </c>
      <c r="OSL23" s="384" t="s">
        <v>3104</v>
      </c>
      <c r="OSM23" s="370"/>
      <c r="OSN23" s="384" t="s">
        <v>2417</v>
      </c>
      <c r="OSO23" s="384" t="s">
        <v>3103</v>
      </c>
      <c r="OSP23" s="384" t="s">
        <v>3104</v>
      </c>
      <c r="OSQ23" s="370"/>
      <c r="OSR23" s="384" t="s">
        <v>2417</v>
      </c>
      <c r="OSS23" s="384" t="s">
        <v>3103</v>
      </c>
      <c r="OST23" s="384" t="s">
        <v>3104</v>
      </c>
      <c r="OSU23" s="370"/>
      <c r="OSV23" s="384" t="s">
        <v>2417</v>
      </c>
      <c r="OSW23" s="384" t="s">
        <v>3103</v>
      </c>
      <c r="OSX23" s="384" t="s">
        <v>3104</v>
      </c>
      <c r="OSY23" s="370"/>
      <c r="OSZ23" s="384" t="s">
        <v>2417</v>
      </c>
      <c r="OTA23" s="384" t="s">
        <v>3103</v>
      </c>
      <c r="OTB23" s="384" t="s">
        <v>3104</v>
      </c>
      <c r="OTC23" s="370"/>
      <c r="OTD23" s="384" t="s">
        <v>2417</v>
      </c>
      <c r="OTE23" s="384" t="s">
        <v>3103</v>
      </c>
      <c r="OTF23" s="384" t="s">
        <v>3104</v>
      </c>
      <c r="OTG23" s="370"/>
      <c r="OTH23" s="384" t="s">
        <v>2417</v>
      </c>
      <c r="OTI23" s="384" t="s">
        <v>3103</v>
      </c>
      <c r="OTJ23" s="384" t="s">
        <v>3104</v>
      </c>
      <c r="OTK23" s="370"/>
      <c r="OTL23" s="384" t="s">
        <v>2417</v>
      </c>
      <c r="OTM23" s="384" t="s">
        <v>3103</v>
      </c>
      <c r="OTN23" s="384" t="s">
        <v>3104</v>
      </c>
      <c r="OTO23" s="370"/>
      <c r="OTP23" s="384" t="s">
        <v>2417</v>
      </c>
      <c r="OTQ23" s="384" t="s">
        <v>3103</v>
      </c>
      <c r="OTR23" s="384" t="s">
        <v>3104</v>
      </c>
      <c r="OTS23" s="370"/>
      <c r="OTT23" s="384" t="s">
        <v>2417</v>
      </c>
      <c r="OTU23" s="384" t="s">
        <v>3103</v>
      </c>
      <c r="OTV23" s="384" t="s">
        <v>3104</v>
      </c>
      <c r="OTW23" s="370"/>
      <c r="OTX23" s="384" t="s">
        <v>2417</v>
      </c>
      <c r="OTY23" s="384" t="s">
        <v>3103</v>
      </c>
      <c r="OTZ23" s="384" t="s">
        <v>3104</v>
      </c>
      <c r="OUA23" s="370"/>
      <c r="OUB23" s="384" t="s">
        <v>2417</v>
      </c>
      <c r="OUC23" s="384" t="s">
        <v>3103</v>
      </c>
      <c r="OUD23" s="384" t="s">
        <v>3104</v>
      </c>
      <c r="OUE23" s="370"/>
      <c r="OUF23" s="384" t="s">
        <v>2417</v>
      </c>
      <c r="OUG23" s="384" t="s">
        <v>3103</v>
      </c>
      <c r="OUH23" s="384" t="s">
        <v>3104</v>
      </c>
      <c r="OUI23" s="370"/>
      <c r="OUJ23" s="384" t="s">
        <v>2417</v>
      </c>
      <c r="OUK23" s="384" t="s">
        <v>3103</v>
      </c>
      <c r="OUL23" s="384" t="s">
        <v>3104</v>
      </c>
      <c r="OUM23" s="370"/>
      <c r="OUN23" s="384" t="s">
        <v>2417</v>
      </c>
      <c r="OUO23" s="384" t="s">
        <v>3103</v>
      </c>
      <c r="OUP23" s="384" t="s">
        <v>3104</v>
      </c>
      <c r="OUQ23" s="370"/>
      <c r="OUR23" s="384" t="s">
        <v>2417</v>
      </c>
      <c r="OUS23" s="384" t="s">
        <v>3103</v>
      </c>
      <c r="OUT23" s="384" t="s">
        <v>3104</v>
      </c>
      <c r="OUU23" s="370"/>
      <c r="OUV23" s="384" t="s">
        <v>2417</v>
      </c>
      <c r="OUW23" s="384" t="s">
        <v>3103</v>
      </c>
      <c r="OUX23" s="384" t="s">
        <v>3104</v>
      </c>
      <c r="OUY23" s="370"/>
      <c r="OUZ23" s="384" t="s">
        <v>2417</v>
      </c>
      <c r="OVA23" s="384" t="s">
        <v>3103</v>
      </c>
      <c r="OVB23" s="384" t="s">
        <v>3104</v>
      </c>
      <c r="OVC23" s="370"/>
      <c r="OVD23" s="384" t="s">
        <v>2417</v>
      </c>
      <c r="OVE23" s="384" t="s">
        <v>3103</v>
      </c>
      <c r="OVF23" s="384" t="s">
        <v>3104</v>
      </c>
      <c r="OVG23" s="370"/>
      <c r="OVH23" s="384" t="s">
        <v>2417</v>
      </c>
      <c r="OVI23" s="384" t="s">
        <v>3103</v>
      </c>
      <c r="OVJ23" s="384" t="s">
        <v>3104</v>
      </c>
      <c r="OVK23" s="370"/>
      <c r="OVL23" s="384" t="s">
        <v>2417</v>
      </c>
      <c r="OVM23" s="384" t="s">
        <v>3103</v>
      </c>
      <c r="OVN23" s="384" t="s">
        <v>3104</v>
      </c>
      <c r="OVO23" s="370"/>
      <c r="OVP23" s="384" t="s">
        <v>2417</v>
      </c>
      <c r="OVQ23" s="384" t="s">
        <v>3103</v>
      </c>
      <c r="OVR23" s="384" t="s">
        <v>3104</v>
      </c>
      <c r="OVS23" s="370"/>
      <c r="OVT23" s="384" t="s">
        <v>2417</v>
      </c>
      <c r="OVU23" s="384" t="s">
        <v>3103</v>
      </c>
      <c r="OVV23" s="384" t="s">
        <v>3104</v>
      </c>
      <c r="OVW23" s="370"/>
      <c r="OVX23" s="384" t="s">
        <v>2417</v>
      </c>
      <c r="OVY23" s="384" t="s">
        <v>3103</v>
      </c>
      <c r="OVZ23" s="384" t="s">
        <v>3104</v>
      </c>
      <c r="OWA23" s="370"/>
      <c r="OWB23" s="384" t="s">
        <v>2417</v>
      </c>
      <c r="OWC23" s="384" t="s">
        <v>3103</v>
      </c>
      <c r="OWD23" s="384" t="s">
        <v>3104</v>
      </c>
      <c r="OWE23" s="370"/>
      <c r="OWF23" s="384" t="s">
        <v>2417</v>
      </c>
      <c r="OWG23" s="384" t="s">
        <v>3103</v>
      </c>
      <c r="OWH23" s="384" t="s">
        <v>3104</v>
      </c>
      <c r="OWI23" s="370"/>
      <c r="OWJ23" s="384" t="s">
        <v>2417</v>
      </c>
      <c r="OWK23" s="384" t="s">
        <v>3103</v>
      </c>
      <c r="OWL23" s="384" t="s">
        <v>3104</v>
      </c>
      <c r="OWM23" s="370"/>
      <c r="OWN23" s="384" t="s">
        <v>2417</v>
      </c>
      <c r="OWO23" s="384" t="s">
        <v>3103</v>
      </c>
      <c r="OWP23" s="384" t="s">
        <v>3104</v>
      </c>
      <c r="OWQ23" s="370"/>
      <c r="OWR23" s="384" t="s">
        <v>2417</v>
      </c>
      <c r="OWS23" s="384" t="s">
        <v>3103</v>
      </c>
      <c r="OWT23" s="384" t="s">
        <v>3104</v>
      </c>
      <c r="OWU23" s="370"/>
      <c r="OWV23" s="384" t="s">
        <v>2417</v>
      </c>
      <c r="OWW23" s="384" t="s">
        <v>3103</v>
      </c>
      <c r="OWX23" s="384" t="s">
        <v>3104</v>
      </c>
      <c r="OWY23" s="370"/>
      <c r="OWZ23" s="384" t="s">
        <v>2417</v>
      </c>
      <c r="OXA23" s="384" t="s">
        <v>3103</v>
      </c>
      <c r="OXB23" s="384" t="s">
        <v>3104</v>
      </c>
      <c r="OXC23" s="370"/>
      <c r="OXD23" s="384" t="s">
        <v>2417</v>
      </c>
      <c r="OXE23" s="384" t="s">
        <v>3103</v>
      </c>
      <c r="OXF23" s="384" t="s">
        <v>3104</v>
      </c>
      <c r="OXG23" s="370"/>
      <c r="OXH23" s="384" t="s">
        <v>2417</v>
      </c>
      <c r="OXI23" s="384" t="s">
        <v>3103</v>
      </c>
      <c r="OXJ23" s="384" t="s">
        <v>3104</v>
      </c>
      <c r="OXK23" s="370"/>
      <c r="OXL23" s="384" t="s">
        <v>2417</v>
      </c>
      <c r="OXM23" s="384" t="s">
        <v>3103</v>
      </c>
      <c r="OXN23" s="384" t="s">
        <v>3104</v>
      </c>
      <c r="OXO23" s="370"/>
      <c r="OXP23" s="384" t="s">
        <v>2417</v>
      </c>
      <c r="OXQ23" s="384" t="s">
        <v>3103</v>
      </c>
      <c r="OXR23" s="384" t="s">
        <v>3104</v>
      </c>
      <c r="OXS23" s="370"/>
      <c r="OXT23" s="384" t="s">
        <v>2417</v>
      </c>
      <c r="OXU23" s="384" t="s">
        <v>3103</v>
      </c>
      <c r="OXV23" s="384" t="s">
        <v>3104</v>
      </c>
      <c r="OXW23" s="370"/>
      <c r="OXX23" s="384" t="s">
        <v>2417</v>
      </c>
      <c r="OXY23" s="384" t="s">
        <v>3103</v>
      </c>
      <c r="OXZ23" s="384" t="s">
        <v>3104</v>
      </c>
      <c r="OYA23" s="370"/>
      <c r="OYB23" s="384" t="s">
        <v>2417</v>
      </c>
      <c r="OYC23" s="384" t="s">
        <v>3103</v>
      </c>
      <c r="OYD23" s="384" t="s">
        <v>3104</v>
      </c>
      <c r="OYE23" s="370"/>
      <c r="OYF23" s="384" t="s">
        <v>2417</v>
      </c>
      <c r="OYG23" s="384" t="s">
        <v>3103</v>
      </c>
      <c r="OYH23" s="384" t="s">
        <v>3104</v>
      </c>
      <c r="OYI23" s="370"/>
      <c r="OYJ23" s="384" t="s">
        <v>2417</v>
      </c>
      <c r="OYK23" s="384" t="s">
        <v>3103</v>
      </c>
      <c r="OYL23" s="384" t="s">
        <v>3104</v>
      </c>
      <c r="OYM23" s="370"/>
      <c r="OYN23" s="384" t="s">
        <v>2417</v>
      </c>
      <c r="OYO23" s="384" t="s">
        <v>3103</v>
      </c>
      <c r="OYP23" s="384" t="s">
        <v>3104</v>
      </c>
      <c r="OYQ23" s="370"/>
      <c r="OYR23" s="384" t="s">
        <v>2417</v>
      </c>
      <c r="OYS23" s="384" t="s">
        <v>3103</v>
      </c>
      <c r="OYT23" s="384" t="s">
        <v>3104</v>
      </c>
      <c r="OYU23" s="370"/>
      <c r="OYV23" s="384" t="s">
        <v>2417</v>
      </c>
      <c r="OYW23" s="384" t="s">
        <v>3103</v>
      </c>
      <c r="OYX23" s="384" t="s">
        <v>3104</v>
      </c>
      <c r="OYY23" s="370"/>
      <c r="OYZ23" s="384" t="s">
        <v>2417</v>
      </c>
      <c r="OZA23" s="384" t="s">
        <v>3103</v>
      </c>
      <c r="OZB23" s="384" t="s">
        <v>3104</v>
      </c>
      <c r="OZC23" s="370"/>
      <c r="OZD23" s="384" t="s">
        <v>2417</v>
      </c>
      <c r="OZE23" s="384" t="s">
        <v>3103</v>
      </c>
      <c r="OZF23" s="384" t="s">
        <v>3104</v>
      </c>
      <c r="OZG23" s="370"/>
      <c r="OZH23" s="384" t="s">
        <v>2417</v>
      </c>
      <c r="OZI23" s="384" t="s">
        <v>3103</v>
      </c>
      <c r="OZJ23" s="384" t="s">
        <v>3104</v>
      </c>
      <c r="OZK23" s="370"/>
      <c r="OZL23" s="384" t="s">
        <v>2417</v>
      </c>
      <c r="OZM23" s="384" t="s">
        <v>3103</v>
      </c>
      <c r="OZN23" s="384" t="s">
        <v>3104</v>
      </c>
      <c r="OZO23" s="370"/>
      <c r="OZP23" s="384" t="s">
        <v>2417</v>
      </c>
      <c r="OZQ23" s="384" t="s">
        <v>3103</v>
      </c>
      <c r="OZR23" s="384" t="s">
        <v>3104</v>
      </c>
      <c r="OZS23" s="370"/>
      <c r="OZT23" s="384" t="s">
        <v>2417</v>
      </c>
      <c r="OZU23" s="384" t="s">
        <v>3103</v>
      </c>
      <c r="OZV23" s="384" t="s">
        <v>3104</v>
      </c>
      <c r="OZW23" s="370"/>
      <c r="OZX23" s="384" t="s">
        <v>2417</v>
      </c>
      <c r="OZY23" s="384" t="s">
        <v>3103</v>
      </c>
      <c r="OZZ23" s="384" t="s">
        <v>3104</v>
      </c>
      <c r="PAA23" s="370"/>
      <c r="PAB23" s="384" t="s">
        <v>2417</v>
      </c>
      <c r="PAC23" s="384" t="s">
        <v>3103</v>
      </c>
      <c r="PAD23" s="384" t="s">
        <v>3104</v>
      </c>
      <c r="PAE23" s="370"/>
      <c r="PAF23" s="384" t="s">
        <v>2417</v>
      </c>
      <c r="PAG23" s="384" t="s">
        <v>3103</v>
      </c>
      <c r="PAH23" s="384" t="s">
        <v>3104</v>
      </c>
      <c r="PAI23" s="370"/>
      <c r="PAJ23" s="384" t="s">
        <v>2417</v>
      </c>
      <c r="PAK23" s="384" t="s">
        <v>3103</v>
      </c>
      <c r="PAL23" s="384" t="s">
        <v>3104</v>
      </c>
      <c r="PAM23" s="370"/>
      <c r="PAN23" s="384" t="s">
        <v>2417</v>
      </c>
      <c r="PAO23" s="384" t="s">
        <v>3103</v>
      </c>
      <c r="PAP23" s="384" t="s">
        <v>3104</v>
      </c>
      <c r="PAQ23" s="370"/>
      <c r="PAR23" s="384" t="s">
        <v>2417</v>
      </c>
      <c r="PAS23" s="384" t="s">
        <v>3103</v>
      </c>
      <c r="PAT23" s="384" t="s">
        <v>3104</v>
      </c>
      <c r="PAU23" s="370"/>
      <c r="PAV23" s="384" t="s">
        <v>2417</v>
      </c>
      <c r="PAW23" s="384" t="s">
        <v>3103</v>
      </c>
      <c r="PAX23" s="384" t="s">
        <v>3104</v>
      </c>
      <c r="PAY23" s="370"/>
      <c r="PAZ23" s="384" t="s">
        <v>2417</v>
      </c>
      <c r="PBA23" s="384" t="s">
        <v>3103</v>
      </c>
      <c r="PBB23" s="384" t="s">
        <v>3104</v>
      </c>
      <c r="PBC23" s="370"/>
      <c r="PBD23" s="384" t="s">
        <v>2417</v>
      </c>
      <c r="PBE23" s="384" t="s">
        <v>3103</v>
      </c>
      <c r="PBF23" s="384" t="s">
        <v>3104</v>
      </c>
      <c r="PBG23" s="370"/>
      <c r="PBH23" s="384" t="s">
        <v>2417</v>
      </c>
      <c r="PBI23" s="384" t="s">
        <v>3103</v>
      </c>
      <c r="PBJ23" s="384" t="s">
        <v>3104</v>
      </c>
      <c r="PBK23" s="370"/>
      <c r="PBL23" s="384" t="s">
        <v>2417</v>
      </c>
      <c r="PBM23" s="384" t="s">
        <v>3103</v>
      </c>
      <c r="PBN23" s="384" t="s">
        <v>3104</v>
      </c>
      <c r="PBO23" s="370"/>
      <c r="PBP23" s="384" t="s">
        <v>2417</v>
      </c>
      <c r="PBQ23" s="384" t="s">
        <v>3103</v>
      </c>
      <c r="PBR23" s="384" t="s">
        <v>3104</v>
      </c>
      <c r="PBS23" s="370"/>
      <c r="PBT23" s="384" t="s">
        <v>2417</v>
      </c>
      <c r="PBU23" s="384" t="s">
        <v>3103</v>
      </c>
      <c r="PBV23" s="384" t="s">
        <v>3104</v>
      </c>
      <c r="PBW23" s="370"/>
      <c r="PBX23" s="384" t="s">
        <v>2417</v>
      </c>
      <c r="PBY23" s="384" t="s">
        <v>3103</v>
      </c>
      <c r="PBZ23" s="384" t="s">
        <v>3104</v>
      </c>
      <c r="PCA23" s="370"/>
      <c r="PCB23" s="384" t="s">
        <v>2417</v>
      </c>
      <c r="PCC23" s="384" t="s">
        <v>3103</v>
      </c>
      <c r="PCD23" s="384" t="s">
        <v>3104</v>
      </c>
      <c r="PCE23" s="370"/>
      <c r="PCF23" s="384" t="s">
        <v>2417</v>
      </c>
      <c r="PCG23" s="384" t="s">
        <v>3103</v>
      </c>
      <c r="PCH23" s="384" t="s">
        <v>3104</v>
      </c>
      <c r="PCI23" s="370"/>
      <c r="PCJ23" s="384" t="s">
        <v>2417</v>
      </c>
      <c r="PCK23" s="384" t="s">
        <v>3103</v>
      </c>
      <c r="PCL23" s="384" t="s">
        <v>3104</v>
      </c>
      <c r="PCM23" s="370"/>
      <c r="PCN23" s="384" t="s">
        <v>2417</v>
      </c>
      <c r="PCO23" s="384" t="s">
        <v>3103</v>
      </c>
      <c r="PCP23" s="384" t="s">
        <v>3104</v>
      </c>
      <c r="PCQ23" s="370"/>
      <c r="PCR23" s="384" t="s">
        <v>2417</v>
      </c>
      <c r="PCS23" s="384" t="s">
        <v>3103</v>
      </c>
      <c r="PCT23" s="384" t="s">
        <v>3104</v>
      </c>
      <c r="PCU23" s="370"/>
      <c r="PCV23" s="384" t="s">
        <v>2417</v>
      </c>
      <c r="PCW23" s="384" t="s">
        <v>3103</v>
      </c>
      <c r="PCX23" s="384" t="s">
        <v>3104</v>
      </c>
      <c r="PCY23" s="370"/>
      <c r="PCZ23" s="384" t="s">
        <v>2417</v>
      </c>
      <c r="PDA23" s="384" t="s">
        <v>3103</v>
      </c>
      <c r="PDB23" s="384" t="s">
        <v>3104</v>
      </c>
      <c r="PDC23" s="370"/>
      <c r="PDD23" s="384" t="s">
        <v>2417</v>
      </c>
      <c r="PDE23" s="384" t="s">
        <v>3103</v>
      </c>
      <c r="PDF23" s="384" t="s">
        <v>3104</v>
      </c>
      <c r="PDG23" s="370"/>
      <c r="PDH23" s="384" t="s">
        <v>2417</v>
      </c>
      <c r="PDI23" s="384" t="s">
        <v>3103</v>
      </c>
      <c r="PDJ23" s="384" t="s">
        <v>3104</v>
      </c>
      <c r="PDK23" s="370"/>
      <c r="PDL23" s="384" t="s">
        <v>2417</v>
      </c>
      <c r="PDM23" s="384" t="s">
        <v>3103</v>
      </c>
      <c r="PDN23" s="384" t="s">
        <v>3104</v>
      </c>
      <c r="PDO23" s="370"/>
      <c r="PDP23" s="384" t="s">
        <v>2417</v>
      </c>
      <c r="PDQ23" s="384" t="s">
        <v>3103</v>
      </c>
      <c r="PDR23" s="384" t="s">
        <v>3104</v>
      </c>
      <c r="PDS23" s="370"/>
      <c r="PDT23" s="384" t="s">
        <v>2417</v>
      </c>
      <c r="PDU23" s="384" t="s">
        <v>3103</v>
      </c>
      <c r="PDV23" s="384" t="s">
        <v>3104</v>
      </c>
      <c r="PDW23" s="370"/>
      <c r="PDX23" s="384" t="s">
        <v>2417</v>
      </c>
      <c r="PDY23" s="384" t="s">
        <v>3103</v>
      </c>
      <c r="PDZ23" s="384" t="s">
        <v>3104</v>
      </c>
      <c r="PEA23" s="370"/>
      <c r="PEB23" s="384" t="s">
        <v>2417</v>
      </c>
      <c r="PEC23" s="384" t="s">
        <v>3103</v>
      </c>
      <c r="PED23" s="384" t="s">
        <v>3104</v>
      </c>
      <c r="PEE23" s="370"/>
      <c r="PEF23" s="384" t="s">
        <v>2417</v>
      </c>
      <c r="PEG23" s="384" t="s">
        <v>3103</v>
      </c>
      <c r="PEH23" s="384" t="s">
        <v>3104</v>
      </c>
      <c r="PEI23" s="370"/>
      <c r="PEJ23" s="384" t="s">
        <v>2417</v>
      </c>
      <c r="PEK23" s="384" t="s">
        <v>3103</v>
      </c>
      <c r="PEL23" s="384" t="s">
        <v>3104</v>
      </c>
      <c r="PEM23" s="370"/>
      <c r="PEN23" s="384" t="s">
        <v>2417</v>
      </c>
      <c r="PEO23" s="384" t="s">
        <v>3103</v>
      </c>
      <c r="PEP23" s="384" t="s">
        <v>3104</v>
      </c>
      <c r="PEQ23" s="370"/>
      <c r="PER23" s="384" t="s">
        <v>2417</v>
      </c>
      <c r="PES23" s="384" t="s">
        <v>3103</v>
      </c>
      <c r="PET23" s="384" t="s">
        <v>3104</v>
      </c>
      <c r="PEU23" s="370"/>
      <c r="PEV23" s="384" t="s">
        <v>2417</v>
      </c>
      <c r="PEW23" s="384" t="s">
        <v>3103</v>
      </c>
      <c r="PEX23" s="384" t="s">
        <v>3104</v>
      </c>
      <c r="PEY23" s="370"/>
      <c r="PEZ23" s="384" t="s">
        <v>2417</v>
      </c>
      <c r="PFA23" s="384" t="s">
        <v>3103</v>
      </c>
      <c r="PFB23" s="384" t="s">
        <v>3104</v>
      </c>
      <c r="PFC23" s="370"/>
      <c r="PFD23" s="384" t="s">
        <v>2417</v>
      </c>
      <c r="PFE23" s="384" t="s">
        <v>3103</v>
      </c>
      <c r="PFF23" s="384" t="s">
        <v>3104</v>
      </c>
      <c r="PFG23" s="370"/>
      <c r="PFH23" s="384" t="s">
        <v>2417</v>
      </c>
      <c r="PFI23" s="384" t="s">
        <v>3103</v>
      </c>
      <c r="PFJ23" s="384" t="s">
        <v>3104</v>
      </c>
      <c r="PFK23" s="370"/>
      <c r="PFL23" s="384" t="s">
        <v>2417</v>
      </c>
      <c r="PFM23" s="384" t="s">
        <v>3103</v>
      </c>
      <c r="PFN23" s="384" t="s">
        <v>3104</v>
      </c>
      <c r="PFO23" s="370"/>
      <c r="PFP23" s="384" t="s">
        <v>2417</v>
      </c>
      <c r="PFQ23" s="384" t="s">
        <v>3103</v>
      </c>
      <c r="PFR23" s="384" t="s">
        <v>3104</v>
      </c>
      <c r="PFS23" s="370"/>
      <c r="PFT23" s="384" t="s">
        <v>2417</v>
      </c>
      <c r="PFU23" s="384" t="s">
        <v>3103</v>
      </c>
      <c r="PFV23" s="384" t="s">
        <v>3104</v>
      </c>
      <c r="PFW23" s="370"/>
      <c r="PFX23" s="384" t="s">
        <v>2417</v>
      </c>
      <c r="PFY23" s="384" t="s">
        <v>3103</v>
      </c>
      <c r="PFZ23" s="384" t="s">
        <v>3104</v>
      </c>
      <c r="PGA23" s="370"/>
      <c r="PGB23" s="384" t="s">
        <v>2417</v>
      </c>
      <c r="PGC23" s="384" t="s">
        <v>3103</v>
      </c>
      <c r="PGD23" s="384" t="s">
        <v>3104</v>
      </c>
      <c r="PGE23" s="370"/>
      <c r="PGF23" s="384" t="s">
        <v>2417</v>
      </c>
      <c r="PGG23" s="384" t="s">
        <v>3103</v>
      </c>
      <c r="PGH23" s="384" t="s">
        <v>3104</v>
      </c>
      <c r="PGI23" s="370"/>
      <c r="PGJ23" s="384" t="s">
        <v>2417</v>
      </c>
      <c r="PGK23" s="384" t="s">
        <v>3103</v>
      </c>
      <c r="PGL23" s="384" t="s">
        <v>3104</v>
      </c>
      <c r="PGM23" s="370"/>
      <c r="PGN23" s="384" t="s">
        <v>2417</v>
      </c>
      <c r="PGO23" s="384" t="s">
        <v>3103</v>
      </c>
      <c r="PGP23" s="384" t="s">
        <v>3104</v>
      </c>
      <c r="PGQ23" s="370"/>
      <c r="PGR23" s="384" t="s">
        <v>2417</v>
      </c>
      <c r="PGS23" s="384" t="s">
        <v>3103</v>
      </c>
      <c r="PGT23" s="384" t="s">
        <v>3104</v>
      </c>
      <c r="PGU23" s="370"/>
      <c r="PGV23" s="384" t="s">
        <v>2417</v>
      </c>
      <c r="PGW23" s="384" t="s">
        <v>3103</v>
      </c>
      <c r="PGX23" s="384" t="s">
        <v>3104</v>
      </c>
      <c r="PGY23" s="370"/>
      <c r="PGZ23" s="384" t="s">
        <v>2417</v>
      </c>
      <c r="PHA23" s="384" t="s">
        <v>3103</v>
      </c>
      <c r="PHB23" s="384" t="s">
        <v>3104</v>
      </c>
      <c r="PHC23" s="370"/>
      <c r="PHD23" s="384" t="s">
        <v>2417</v>
      </c>
      <c r="PHE23" s="384" t="s">
        <v>3103</v>
      </c>
      <c r="PHF23" s="384" t="s">
        <v>3104</v>
      </c>
      <c r="PHG23" s="370"/>
      <c r="PHH23" s="384" t="s">
        <v>2417</v>
      </c>
      <c r="PHI23" s="384" t="s">
        <v>3103</v>
      </c>
      <c r="PHJ23" s="384" t="s">
        <v>3104</v>
      </c>
      <c r="PHK23" s="370"/>
      <c r="PHL23" s="384" t="s">
        <v>2417</v>
      </c>
      <c r="PHM23" s="384" t="s">
        <v>3103</v>
      </c>
      <c r="PHN23" s="384" t="s">
        <v>3104</v>
      </c>
      <c r="PHO23" s="370"/>
      <c r="PHP23" s="384" t="s">
        <v>2417</v>
      </c>
      <c r="PHQ23" s="384" t="s">
        <v>3103</v>
      </c>
      <c r="PHR23" s="384" t="s">
        <v>3104</v>
      </c>
      <c r="PHS23" s="370"/>
      <c r="PHT23" s="384" t="s">
        <v>2417</v>
      </c>
      <c r="PHU23" s="384" t="s">
        <v>3103</v>
      </c>
      <c r="PHV23" s="384" t="s">
        <v>3104</v>
      </c>
      <c r="PHW23" s="370"/>
      <c r="PHX23" s="384" t="s">
        <v>2417</v>
      </c>
      <c r="PHY23" s="384" t="s">
        <v>3103</v>
      </c>
      <c r="PHZ23" s="384" t="s">
        <v>3104</v>
      </c>
      <c r="PIA23" s="370"/>
      <c r="PIB23" s="384" t="s">
        <v>2417</v>
      </c>
      <c r="PIC23" s="384" t="s">
        <v>3103</v>
      </c>
      <c r="PID23" s="384" t="s">
        <v>3104</v>
      </c>
      <c r="PIE23" s="370"/>
      <c r="PIF23" s="384" t="s">
        <v>2417</v>
      </c>
      <c r="PIG23" s="384" t="s">
        <v>3103</v>
      </c>
      <c r="PIH23" s="384" t="s">
        <v>3104</v>
      </c>
      <c r="PII23" s="370"/>
      <c r="PIJ23" s="384" t="s">
        <v>2417</v>
      </c>
      <c r="PIK23" s="384" t="s">
        <v>3103</v>
      </c>
      <c r="PIL23" s="384" t="s">
        <v>3104</v>
      </c>
      <c r="PIM23" s="370"/>
      <c r="PIN23" s="384" t="s">
        <v>2417</v>
      </c>
      <c r="PIO23" s="384" t="s">
        <v>3103</v>
      </c>
      <c r="PIP23" s="384" t="s">
        <v>3104</v>
      </c>
      <c r="PIQ23" s="370"/>
      <c r="PIR23" s="384" t="s">
        <v>2417</v>
      </c>
      <c r="PIS23" s="384" t="s">
        <v>3103</v>
      </c>
      <c r="PIT23" s="384" t="s">
        <v>3104</v>
      </c>
      <c r="PIU23" s="370"/>
      <c r="PIV23" s="384" t="s">
        <v>2417</v>
      </c>
      <c r="PIW23" s="384" t="s">
        <v>3103</v>
      </c>
      <c r="PIX23" s="384" t="s">
        <v>3104</v>
      </c>
      <c r="PIY23" s="370"/>
      <c r="PIZ23" s="384" t="s">
        <v>2417</v>
      </c>
      <c r="PJA23" s="384" t="s">
        <v>3103</v>
      </c>
      <c r="PJB23" s="384" t="s">
        <v>3104</v>
      </c>
      <c r="PJC23" s="370"/>
      <c r="PJD23" s="384" t="s">
        <v>2417</v>
      </c>
      <c r="PJE23" s="384" t="s">
        <v>3103</v>
      </c>
      <c r="PJF23" s="384" t="s">
        <v>3104</v>
      </c>
      <c r="PJG23" s="370"/>
      <c r="PJH23" s="384" t="s">
        <v>2417</v>
      </c>
      <c r="PJI23" s="384" t="s">
        <v>3103</v>
      </c>
      <c r="PJJ23" s="384" t="s">
        <v>3104</v>
      </c>
      <c r="PJK23" s="370"/>
      <c r="PJL23" s="384" t="s">
        <v>2417</v>
      </c>
      <c r="PJM23" s="384" t="s">
        <v>3103</v>
      </c>
      <c r="PJN23" s="384" t="s">
        <v>3104</v>
      </c>
      <c r="PJO23" s="370"/>
      <c r="PJP23" s="384" t="s">
        <v>2417</v>
      </c>
      <c r="PJQ23" s="384" t="s">
        <v>3103</v>
      </c>
      <c r="PJR23" s="384" t="s">
        <v>3104</v>
      </c>
      <c r="PJS23" s="370"/>
      <c r="PJT23" s="384" t="s">
        <v>2417</v>
      </c>
      <c r="PJU23" s="384" t="s">
        <v>3103</v>
      </c>
      <c r="PJV23" s="384" t="s">
        <v>3104</v>
      </c>
      <c r="PJW23" s="370"/>
      <c r="PJX23" s="384" t="s">
        <v>2417</v>
      </c>
      <c r="PJY23" s="384" t="s">
        <v>3103</v>
      </c>
      <c r="PJZ23" s="384" t="s">
        <v>3104</v>
      </c>
      <c r="PKA23" s="370"/>
      <c r="PKB23" s="384" t="s">
        <v>2417</v>
      </c>
      <c r="PKC23" s="384" t="s">
        <v>3103</v>
      </c>
      <c r="PKD23" s="384" t="s">
        <v>3104</v>
      </c>
      <c r="PKE23" s="370"/>
      <c r="PKF23" s="384" t="s">
        <v>2417</v>
      </c>
      <c r="PKG23" s="384" t="s">
        <v>3103</v>
      </c>
      <c r="PKH23" s="384" t="s">
        <v>3104</v>
      </c>
      <c r="PKI23" s="370"/>
      <c r="PKJ23" s="384" t="s">
        <v>2417</v>
      </c>
      <c r="PKK23" s="384" t="s">
        <v>3103</v>
      </c>
      <c r="PKL23" s="384" t="s">
        <v>3104</v>
      </c>
      <c r="PKM23" s="370"/>
      <c r="PKN23" s="384" t="s">
        <v>2417</v>
      </c>
      <c r="PKO23" s="384" t="s">
        <v>3103</v>
      </c>
      <c r="PKP23" s="384" t="s">
        <v>3104</v>
      </c>
      <c r="PKQ23" s="370"/>
      <c r="PKR23" s="384" t="s">
        <v>2417</v>
      </c>
      <c r="PKS23" s="384" t="s">
        <v>3103</v>
      </c>
      <c r="PKT23" s="384" t="s">
        <v>3104</v>
      </c>
      <c r="PKU23" s="370"/>
      <c r="PKV23" s="384" t="s">
        <v>2417</v>
      </c>
      <c r="PKW23" s="384" t="s">
        <v>3103</v>
      </c>
      <c r="PKX23" s="384" t="s">
        <v>3104</v>
      </c>
      <c r="PKY23" s="370"/>
      <c r="PKZ23" s="384" t="s">
        <v>2417</v>
      </c>
      <c r="PLA23" s="384" t="s">
        <v>3103</v>
      </c>
      <c r="PLB23" s="384" t="s">
        <v>3104</v>
      </c>
      <c r="PLC23" s="370"/>
      <c r="PLD23" s="384" t="s">
        <v>2417</v>
      </c>
      <c r="PLE23" s="384" t="s">
        <v>3103</v>
      </c>
      <c r="PLF23" s="384" t="s">
        <v>3104</v>
      </c>
      <c r="PLG23" s="370"/>
      <c r="PLH23" s="384" t="s">
        <v>2417</v>
      </c>
      <c r="PLI23" s="384" t="s">
        <v>3103</v>
      </c>
      <c r="PLJ23" s="384" t="s">
        <v>3104</v>
      </c>
      <c r="PLK23" s="370"/>
      <c r="PLL23" s="384" t="s">
        <v>2417</v>
      </c>
      <c r="PLM23" s="384" t="s">
        <v>3103</v>
      </c>
      <c r="PLN23" s="384" t="s">
        <v>3104</v>
      </c>
      <c r="PLO23" s="370"/>
      <c r="PLP23" s="384" t="s">
        <v>2417</v>
      </c>
      <c r="PLQ23" s="384" t="s">
        <v>3103</v>
      </c>
      <c r="PLR23" s="384" t="s">
        <v>3104</v>
      </c>
      <c r="PLS23" s="370"/>
      <c r="PLT23" s="384" t="s">
        <v>2417</v>
      </c>
      <c r="PLU23" s="384" t="s">
        <v>3103</v>
      </c>
      <c r="PLV23" s="384" t="s">
        <v>3104</v>
      </c>
      <c r="PLW23" s="370"/>
      <c r="PLX23" s="384" t="s">
        <v>2417</v>
      </c>
      <c r="PLY23" s="384" t="s">
        <v>3103</v>
      </c>
      <c r="PLZ23" s="384" t="s">
        <v>3104</v>
      </c>
      <c r="PMA23" s="370"/>
      <c r="PMB23" s="384" t="s">
        <v>2417</v>
      </c>
      <c r="PMC23" s="384" t="s">
        <v>3103</v>
      </c>
      <c r="PMD23" s="384" t="s">
        <v>3104</v>
      </c>
      <c r="PME23" s="370"/>
      <c r="PMF23" s="384" t="s">
        <v>2417</v>
      </c>
      <c r="PMG23" s="384" t="s">
        <v>3103</v>
      </c>
      <c r="PMH23" s="384" t="s">
        <v>3104</v>
      </c>
      <c r="PMI23" s="370"/>
      <c r="PMJ23" s="384" t="s">
        <v>2417</v>
      </c>
      <c r="PMK23" s="384" t="s">
        <v>3103</v>
      </c>
      <c r="PML23" s="384" t="s">
        <v>3104</v>
      </c>
      <c r="PMM23" s="370"/>
      <c r="PMN23" s="384" t="s">
        <v>2417</v>
      </c>
      <c r="PMO23" s="384" t="s">
        <v>3103</v>
      </c>
      <c r="PMP23" s="384" t="s">
        <v>3104</v>
      </c>
      <c r="PMQ23" s="370"/>
      <c r="PMR23" s="384" t="s">
        <v>2417</v>
      </c>
      <c r="PMS23" s="384" t="s">
        <v>3103</v>
      </c>
      <c r="PMT23" s="384" t="s">
        <v>3104</v>
      </c>
      <c r="PMU23" s="370"/>
      <c r="PMV23" s="384" t="s">
        <v>2417</v>
      </c>
      <c r="PMW23" s="384" t="s">
        <v>3103</v>
      </c>
      <c r="PMX23" s="384" t="s">
        <v>3104</v>
      </c>
      <c r="PMY23" s="370"/>
      <c r="PMZ23" s="384" t="s">
        <v>2417</v>
      </c>
      <c r="PNA23" s="384" t="s">
        <v>3103</v>
      </c>
      <c r="PNB23" s="384" t="s">
        <v>3104</v>
      </c>
      <c r="PNC23" s="370"/>
      <c r="PND23" s="384" t="s">
        <v>2417</v>
      </c>
      <c r="PNE23" s="384" t="s">
        <v>3103</v>
      </c>
      <c r="PNF23" s="384" t="s">
        <v>3104</v>
      </c>
      <c r="PNG23" s="370"/>
      <c r="PNH23" s="384" t="s">
        <v>2417</v>
      </c>
      <c r="PNI23" s="384" t="s">
        <v>3103</v>
      </c>
      <c r="PNJ23" s="384" t="s">
        <v>3104</v>
      </c>
      <c r="PNK23" s="370"/>
      <c r="PNL23" s="384" t="s">
        <v>2417</v>
      </c>
      <c r="PNM23" s="384" t="s">
        <v>3103</v>
      </c>
      <c r="PNN23" s="384" t="s">
        <v>3104</v>
      </c>
      <c r="PNO23" s="370"/>
      <c r="PNP23" s="384" t="s">
        <v>2417</v>
      </c>
      <c r="PNQ23" s="384" t="s">
        <v>3103</v>
      </c>
      <c r="PNR23" s="384" t="s">
        <v>3104</v>
      </c>
      <c r="PNS23" s="370"/>
      <c r="PNT23" s="384" t="s">
        <v>2417</v>
      </c>
      <c r="PNU23" s="384" t="s">
        <v>3103</v>
      </c>
      <c r="PNV23" s="384" t="s">
        <v>3104</v>
      </c>
      <c r="PNW23" s="370"/>
      <c r="PNX23" s="384" t="s">
        <v>2417</v>
      </c>
      <c r="PNY23" s="384" t="s">
        <v>3103</v>
      </c>
      <c r="PNZ23" s="384" t="s">
        <v>3104</v>
      </c>
      <c r="POA23" s="370"/>
      <c r="POB23" s="384" t="s">
        <v>2417</v>
      </c>
      <c r="POC23" s="384" t="s">
        <v>3103</v>
      </c>
      <c r="POD23" s="384" t="s">
        <v>3104</v>
      </c>
      <c r="POE23" s="370"/>
      <c r="POF23" s="384" t="s">
        <v>2417</v>
      </c>
      <c r="POG23" s="384" t="s">
        <v>3103</v>
      </c>
      <c r="POH23" s="384" t="s">
        <v>3104</v>
      </c>
      <c r="POI23" s="370"/>
      <c r="POJ23" s="384" t="s">
        <v>2417</v>
      </c>
      <c r="POK23" s="384" t="s">
        <v>3103</v>
      </c>
      <c r="POL23" s="384" t="s">
        <v>3104</v>
      </c>
      <c r="POM23" s="370"/>
      <c r="PON23" s="384" t="s">
        <v>2417</v>
      </c>
      <c r="POO23" s="384" t="s">
        <v>3103</v>
      </c>
      <c r="POP23" s="384" t="s">
        <v>3104</v>
      </c>
      <c r="POQ23" s="370"/>
      <c r="POR23" s="384" t="s">
        <v>2417</v>
      </c>
      <c r="POS23" s="384" t="s">
        <v>3103</v>
      </c>
      <c r="POT23" s="384" t="s">
        <v>3104</v>
      </c>
      <c r="POU23" s="370"/>
      <c r="POV23" s="384" t="s">
        <v>2417</v>
      </c>
      <c r="POW23" s="384" t="s">
        <v>3103</v>
      </c>
      <c r="POX23" s="384" t="s">
        <v>3104</v>
      </c>
      <c r="POY23" s="370"/>
      <c r="POZ23" s="384" t="s">
        <v>2417</v>
      </c>
      <c r="PPA23" s="384" t="s">
        <v>3103</v>
      </c>
      <c r="PPB23" s="384" t="s">
        <v>3104</v>
      </c>
      <c r="PPC23" s="370"/>
      <c r="PPD23" s="384" t="s">
        <v>2417</v>
      </c>
      <c r="PPE23" s="384" t="s">
        <v>3103</v>
      </c>
      <c r="PPF23" s="384" t="s">
        <v>3104</v>
      </c>
      <c r="PPG23" s="370"/>
      <c r="PPH23" s="384" t="s">
        <v>2417</v>
      </c>
      <c r="PPI23" s="384" t="s">
        <v>3103</v>
      </c>
      <c r="PPJ23" s="384" t="s">
        <v>3104</v>
      </c>
      <c r="PPK23" s="370"/>
      <c r="PPL23" s="384" t="s">
        <v>2417</v>
      </c>
      <c r="PPM23" s="384" t="s">
        <v>3103</v>
      </c>
      <c r="PPN23" s="384" t="s">
        <v>3104</v>
      </c>
      <c r="PPO23" s="370"/>
      <c r="PPP23" s="384" t="s">
        <v>2417</v>
      </c>
      <c r="PPQ23" s="384" t="s">
        <v>3103</v>
      </c>
      <c r="PPR23" s="384" t="s">
        <v>3104</v>
      </c>
      <c r="PPS23" s="370"/>
      <c r="PPT23" s="384" t="s">
        <v>2417</v>
      </c>
      <c r="PPU23" s="384" t="s">
        <v>3103</v>
      </c>
      <c r="PPV23" s="384" t="s">
        <v>3104</v>
      </c>
      <c r="PPW23" s="370"/>
      <c r="PPX23" s="384" t="s">
        <v>2417</v>
      </c>
      <c r="PPY23" s="384" t="s">
        <v>3103</v>
      </c>
      <c r="PPZ23" s="384" t="s">
        <v>3104</v>
      </c>
      <c r="PQA23" s="370"/>
      <c r="PQB23" s="384" t="s">
        <v>2417</v>
      </c>
      <c r="PQC23" s="384" t="s">
        <v>3103</v>
      </c>
      <c r="PQD23" s="384" t="s">
        <v>3104</v>
      </c>
      <c r="PQE23" s="370"/>
      <c r="PQF23" s="384" t="s">
        <v>2417</v>
      </c>
      <c r="PQG23" s="384" t="s">
        <v>3103</v>
      </c>
      <c r="PQH23" s="384" t="s">
        <v>3104</v>
      </c>
      <c r="PQI23" s="370"/>
      <c r="PQJ23" s="384" t="s">
        <v>2417</v>
      </c>
      <c r="PQK23" s="384" t="s">
        <v>3103</v>
      </c>
      <c r="PQL23" s="384" t="s">
        <v>3104</v>
      </c>
      <c r="PQM23" s="370"/>
      <c r="PQN23" s="384" t="s">
        <v>2417</v>
      </c>
      <c r="PQO23" s="384" t="s">
        <v>3103</v>
      </c>
      <c r="PQP23" s="384" t="s">
        <v>3104</v>
      </c>
      <c r="PQQ23" s="370"/>
      <c r="PQR23" s="384" t="s">
        <v>2417</v>
      </c>
      <c r="PQS23" s="384" t="s">
        <v>3103</v>
      </c>
      <c r="PQT23" s="384" t="s">
        <v>3104</v>
      </c>
      <c r="PQU23" s="370"/>
      <c r="PQV23" s="384" t="s">
        <v>2417</v>
      </c>
      <c r="PQW23" s="384" t="s">
        <v>3103</v>
      </c>
      <c r="PQX23" s="384" t="s">
        <v>3104</v>
      </c>
      <c r="PQY23" s="370"/>
      <c r="PQZ23" s="384" t="s">
        <v>2417</v>
      </c>
      <c r="PRA23" s="384" t="s">
        <v>3103</v>
      </c>
      <c r="PRB23" s="384" t="s">
        <v>3104</v>
      </c>
      <c r="PRC23" s="370"/>
      <c r="PRD23" s="384" t="s">
        <v>2417</v>
      </c>
      <c r="PRE23" s="384" t="s">
        <v>3103</v>
      </c>
      <c r="PRF23" s="384" t="s">
        <v>3104</v>
      </c>
      <c r="PRG23" s="370"/>
      <c r="PRH23" s="384" t="s">
        <v>2417</v>
      </c>
      <c r="PRI23" s="384" t="s">
        <v>3103</v>
      </c>
      <c r="PRJ23" s="384" t="s">
        <v>3104</v>
      </c>
      <c r="PRK23" s="370"/>
      <c r="PRL23" s="384" t="s">
        <v>2417</v>
      </c>
      <c r="PRM23" s="384" t="s">
        <v>3103</v>
      </c>
      <c r="PRN23" s="384" t="s">
        <v>3104</v>
      </c>
      <c r="PRO23" s="370"/>
      <c r="PRP23" s="384" t="s">
        <v>2417</v>
      </c>
      <c r="PRQ23" s="384" t="s">
        <v>3103</v>
      </c>
      <c r="PRR23" s="384" t="s">
        <v>3104</v>
      </c>
      <c r="PRS23" s="370"/>
      <c r="PRT23" s="384" t="s">
        <v>2417</v>
      </c>
      <c r="PRU23" s="384" t="s">
        <v>3103</v>
      </c>
      <c r="PRV23" s="384" t="s">
        <v>3104</v>
      </c>
      <c r="PRW23" s="370"/>
      <c r="PRX23" s="384" t="s">
        <v>2417</v>
      </c>
      <c r="PRY23" s="384" t="s">
        <v>3103</v>
      </c>
      <c r="PRZ23" s="384" t="s">
        <v>3104</v>
      </c>
      <c r="PSA23" s="370"/>
      <c r="PSB23" s="384" t="s">
        <v>2417</v>
      </c>
      <c r="PSC23" s="384" t="s">
        <v>3103</v>
      </c>
      <c r="PSD23" s="384" t="s">
        <v>3104</v>
      </c>
      <c r="PSE23" s="370"/>
      <c r="PSF23" s="384" t="s">
        <v>2417</v>
      </c>
      <c r="PSG23" s="384" t="s">
        <v>3103</v>
      </c>
      <c r="PSH23" s="384" t="s">
        <v>3104</v>
      </c>
      <c r="PSI23" s="370"/>
      <c r="PSJ23" s="384" t="s">
        <v>2417</v>
      </c>
      <c r="PSK23" s="384" t="s">
        <v>3103</v>
      </c>
      <c r="PSL23" s="384" t="s">
        <v>3104</v>
      </c>
      <c r="PSM23" s="370"/>
      <c r="PSN23" s="384" t="s">
        <v>2417</v>
      </c>
      <c r="PSO23" s="384" t="s">
        <v>3103</v>
      </c>
      <c r="PSP23" s="384" t="s">
        <v>3104</v>
      </c>
      <c r="PSQ23" s="370"/>
      <c r="PSR23" s="384" t="s">
        <v>2417</v>
      </c>
      <c r="PSS23" s="384" t="s">
        <v>3103</v>
      </c>
      <c r="PST23" s="384" t="s">
        <v>3104</v>
      </c>
      <c r="PSU23" s="370"/>
      <c r="PSV23" s="384" t="s">
        <v>2417</v>
      </c>
      <c r="PSW23" s="384" t="s">
        <v>3103</v>
      </c>
      <c r="PSX23" s="384" t="s">
        <v>3104</v>
      </c>
      <c r="PSY23" s="370"/>
      <c r="PSZ23" s="384" t="s">
        <v>2417</v>
      </c>
      <c r="PTA23" s="384" t="s">
        <v>3103</v>
      </c>
      <c r="PTB23" s="384" t="s">
        <v>3104</v>
      </c>
      <c r="PTC23" s="370"/>
      <c r="PTD23" s="384" t="s">
        <v>2417</v>
      </c>
      <c r="PTE23" s="384" t="s">
        <v>3103</v>
      </c>
      <c r="PTF23" s="384" t="s">
        <v>3104</v>
      </c>
      <c r="PTG23" s="370"/>
      <c r="PTH23" s="384" t="s">
        <v>2417</v>
      </c>
      <c r="PTI23" s="384" t="s">
        <v>3103</v>
      </c>
      <c r="PTJ23" s="384" t="s">
        <v>3104</v>
      </c>
      <c r="PTK23" s="370"/>
      <c r="PTL23" s="384" t="s">
        <v>2417</v>
      </c>
      <c r="PTM23" s="384" t="s">
        <v>3103</v>
      </c>
      <c r="PTN23" s="384" t="s">
        <v>3104</v>
      </c>
      <c r="PTO23" s="370"/>
      <c r="PTP23" s="384" t="s">
        <v>2417</v>
      </c>
      <c r="PTQ23" s="384" t="s">
        <v>3103</v>
      </c>
      <c r="PTR23" s="384" t="s">
        <v>3104</v>
      </c>
      <c r="PTS23" s="370"/>
      <c r="PTT23" s="384" t="s">
        <v>2417</v>
      </c>
      <c r="PTU23" s="384" t="s">
        <v>3103</v>
      </c>
      <c r="PTV23" s="384" t="s">
        <v>3104</v>
      </c>
      <c r="PTW23" s="370"/>
      <c r="PTX23" s="384" t="s">
        <v>2417</v>
      </c>
      <c r="PTY23" s="384" t="s">
        <v>3103</v>
      </c>
      <c r="PTZ23" s="384" t="s">
        <v>3104</v>
      </c>
      <c r="PUA23" s="370"/>
      <c r="PUB23" s="384" t="s">
        <v>2417</v>
      </c>
      <c r="PUC23" s="384" t="s">
        <v>3103</v>
      </c>
      <c r="PUD23" s="384" t="s">
        <v>3104</v>
      </c>
      <c r="PUE23" s="370"/>
      <c r="PUF23" s="384" t="s">
        <v>2417</v>
      </c>
      <c r="PUG23" s="384" t="s">
        <v>3103</v>
      </c>
      <c r="PUH23" s="384" t="s">
        <v>3104</v>
      </c>
      <c r="PUI23" s="370"/>
      <c r="PUJ23" s="384" t="s">
        <v>2417</v>
      </c>
      <c r="PUK23" s="384" t="s">
        <v>3103</v>
      </c>
      <c r="PUL23" s="384" t="s">
        <v>3104</v>
      </c>
      <c r="PUM23" s="370"/>
      <c r="PUN23" s="384" t="s">
        <v>2417</v>
      </c>
      <c r="PUO23" s="384" t="s">
        <v>3103</v>
      </c>
      <c r="PUP23" s="384" t="s">
        <v>3104</v>
      </c>
      <c r="PUQ23" s="370"/>
      <c r="PUR23" s="384" t="s">
        <v>2417</v>
      </c>
      <c r="PUS23" s="384" t="s">
        <v>3103</v>
      </c>
      <c r="PUT23" s="384" t="s">
        <v>3104</v>
      </c>
      <c r="PUU23" s="370"/>
      <c r="PUV23" s="384" t="s">
        <v>2417</v>
      </c>
      <c r="PUW23" s="384" t="s">
        <v>3103</v>
      </c>
      <c r="PUX23" s="384" t="s">
        <v>3104</v>
      </c>
      <c r="PUY23" s="370"/>
      <c r="PUZ23" s="384" t="s">
        <v>2417</v>
      </c>
      <c r="PVA23" s="384" t="s">
        <v>3103</v>
      </c>
      <c r="PVB23" s="384" t="s">
        <v>3104</v>
      </c>
      <c r="PVC23" s="370"/>
      <c r="PVD23" s="384" t="s">
        <v>2417</v>
      </c>
      <c r="PVE23" s="384" t="s">
        <v>3103</v>
      </c>
      <c r="PVF23" s="384" t="s">
        <v>3104</v>
      </c>
      <c r="PVG23" s="370"/>
      <c r="PVH23" s="384" t="s">
        <v>2417</v>
      </c>
      <c r="PVI23" s="384" t="s">
        <v>3103</v>
      </c>
      <c r="PVJ23" s="384" t="s">
        <v>3104</v>
      </c>
      <c r="PVK23" s="370"/>
      <c r="PVL23" s="384" t="s">
        <v>2417</v>
      </c>
      <c r="PVM23" s="384" t="s">
        <v>3103</v>
      </c>
      <c r="PVN23" s="384" t="s">
        <v>3104</v>
      </c>
      <c r="PVO23" s="370"/>
      <c r="PVP23" s="384" t="s">
        <v>2417</v>
      </c>
      <c r="PVQ23" s="384" t="s">
        <v>3103</v>
      </c>
      <c r="PVR23" s="384" t="s">
        <v>3104</v>
      </c>
      <c r="PVS23" s="370"/>
      <c r="PVT23" s="384" t="s">
        <v>2417</v>
      </c>
      <c r="PVU23" s="384" t="s">
        <v>3103</v>
      </c>
      <c r="PVV23" s="384" t="s">
        <v>3104</v>
      </c>
      <c r="PVW23" s="370"/>
      <c r="PVX23" s="384" t="s">
        <v>2417</v>
      </c>
      <c r="PVY23" s="384" t="s">
        <v>3103</v>
      </c>
      <c r="PVZ23" s="384" t="s">
        <v>3104</v>
      </c>
      <c r="PWA23" s="370"/>
      <c r="PWB23" s="384" t="s">
        <v>2417</v>
      </c>
      <c r="PWC23" s="384" t="s">
        <v>3103</v>
      </c>
      <c r="PWD23" s="384" t="s">
        <v>3104</v>
      </c>
      <c r="PWE23" s="370"/>
      <c r="PWF23" s="384" t="s">
        <v>2417</v>
      </c>
      <c r="PWG23" s="384" t="s">
        <v>3103</v>
      </c>
      <c r="PWH23" s="384" t="s">
        <v>3104</v>
      </c>
      <c r="PWI23" s="370"/>
      <c r="PWJ23" s="384" t="s">
        <v>2417</v>
      </c>
      <c r="PWK23" s="384" t="s">
        <v>3103</v>
      </c>
      <c r="PWL23" s="384" t="s">
        <v>3104</v>
      </c>
      <c r="PWM23" s="370"/>
      <c r="PWN23" s="384" t="s">
        <v>2417</v>
      </c>
      <c r="PWO23" s="384" t="s">
        <v>3103</v>
      </c>
      <c r="PWP23" s="384" t="s">
        <v>3104</v>
      </c>
      <c r="PWQ23" s="370"/>
      <c r="PWR23" s="384" t="s">
        <v>2417</v>
      </c>
      <c r="PWS23" s="384" t="s">
        <v>3103</v>
      </c>
      <c r="PWT23" s="384" t="s">
        <v>3104</v>
      </c>
      <c r="PWU23" s="370"/>
      <c r="PWV23" s="384" t="s">
        <v>2417</v>
      </c>
      <c r="PWW23" s="384" t="s">
        <v>3103</v>
      </c>
      <c r="PWX23" s="384" t="s">
        <v>3104</v>
      </c>
      <c r="PWY23" s="370"/>
      <c r="PWZ23" s="384" t="s">
        <v>2417</v>
      </c>
      <c r="PXA23" s="384" t="s">
        <v>3103</v>
      </c>
      <c r="PXB23" s="384" t="s">
        <v>3104</v>
      </c>
      <c r="PXC23" s="370"/>
      <c r="PXD23" s="384" t="s">
        <v>2417</v>
      </c>
      <c r="PXE23" s="384" t="s">
        <v>3103</v>
      </c>
      <c r="PXF23" s="384" t="s">
        <v>3104</v>
      </c>
      <c r="PXG23" s="370"/>
      <c r="PXH23" s="384" t="s">
        <v>2417</v>
      </c>
      <c r="PXI23" s="384" t="s">
        <v>3103</v>
      </c>
      <c r="PXJ23" s="384" t="s">
        <v>3104</v>
      </c>
      <c r="PXK23" s="370"/>
      <c r="PXL23" s="384" t="s">
        <v>2417</v>
      </c>
      <c r="PXM23" s="384" t="s">
        <v>3103</v>
      </c>
      <c r="PXN23" s="384" t="s">
        <v>3104</v>
      </c>
      <c r="PXO23" s="370"/>
      <c r="PXP23" s="384" t="s">
        <v>2417</v>
      </c>
      <c r="PXQ23" s="384" t="s">
        <v>3103</v>
      </c>
      <c r="PXR23" s="384" t="s">
        <v>3104</v>
      </c>
      <c r="PXS23" s="370"/>
      <c r="PXT23" s="384" t="s">
        <v>2417</v>
      </c>
      <c r="PXU23" s="384" t="s">
        <v>3103</v>
      </c>
      <c r="PXV23" s="384" t="s">
        <v>3104</v>
      </c>
      <c r="PXW23" s="370"/>
      <c r="PXX23" s="384" t="s">
        <v>2417</v>
      </c>
      <c r="PXY23" s="384" t="s">
        <v>3103</v>
      </c>
      <c r="PXZ23" s="384" t="s">
        <v>3104</v>
      </c>
      <c r="PYA23" s="370"/>
      <c r="PYB23" s="384" t="s">
        <v>2417</v>
      </c>
      <c r="PYC23" s="384" t="s">
        <v>3103</v>
      </c>
      <c r="PYD23" s="384" t="s">
        <v>3104</v>
      </c>
      <c r="PYE23" s="370"/>
      <c r="PYF23" s="384" t="s">
        <v>2417</v>
      </c>
      <c r="PYG23" s="384" t="s">
        <v>3103</v>
      </c>
      <c r="PYH23" s="384" t="s">
        <v>3104</v>
      </c>
      <c r="PYI23" s="370"/>
      <c r="PYJ23" s="384" t="s">
        <v>2417</v>
      </c>
      <c r="PYK23" s="384" t="s">
        <v>3103</v>
      </c>
      <c r="PYL23" s="384" t="s">
        <v>3104</v>
      </c>
      <c r="PYM23" s="370"/>
      <c r="PYN23" s="384" t="s">
        <v>2417</v>
      </c>
      <c r="PYO23" s="384" t="s">
        <v>3103</v>
      </c>
      <c r="PYP23" s="384" t="s">
        <v>3104</v>
      </c>
      <c r="PYQ23" s="370"/>
      <c r="PYR23" s="384" t="s">
        <v>2417</v>
      </c>
      <c r="PYS23" s="384" t="s">
        <v>3103</v>
      </c>
      <c r="PYT23" s="384" t="s">
        <v>3104</v>
      </c>
      <c r="PYU23" s="370"/>
      <c r="PYV23" s="384" t="s">
        <v>2417</v>
      </c>
      <c r="PYW23" s="384" t="s">
        <v>3103</v>
      </c>
      <c r="PYX23" s="384" t="s">
        <v>3104</v>
      </c>
      <c r="PYY23" s="370"/>
      <c r="PYZ23" s="384" t="s">
        <v>2417</v>
      </c>
      <c r="PZA23" s="384" t="s">
        <v>3103</v>
      </c>
      <c r="PZB23" s="384" t="s">
        <v>3104</v>
      </c>
      <c r="PZC23" s="370"/>
      <c r="PZD23" s="384" t="s">
        <v>2417</v>
      </c>
      <c r="PZE23" s="384" t="s">
        <v>3103</v>
      </c>
      <c r="PZF23" s="384" t="s">
        <v>3104</v>
      </c>
      <c r="PZG23" s="370"/>
      <c r="PZH23" s="384" t="s">
        <v>2417</v>
      </c>
      <c r="PZI23" s="384" t="s">
        <v>3103</v>
      </c>
      <c r="PZJ23" s="384" t="s">
        <v>3104</v>
      </c>
      <c r="PZK23" s="370"/>
      <c r="PZL23" s="384" t="s">
        <v>2417</v>
      </c>
      <c r="PZM23" s="384" t="s">
        <v>3103</v>
      </c>
      <c r="PZN23" s="384" t="s">
        <v>3104</v>
      </c>
      <c r="PZO23" s="370"/>
      <c r="PZP23" s="384" t="s">
        <v>2417</v>
      </c>
      <c r="PZQ23" s="384" t="s">
        <v>3103</v>
      </c>
      <c r="PZR23" s="384" t="s">
        <v>3104</v>
      </c>
      <c r="PZS23" s="370"/>
      <c r="PZT23" s="384" t="s">
        <v>2417</v>
      </c>
      <c r="PZU23" s="384" t="s">
        <v>3103</v>
      </c>
      <c r="PZV23" s="384" t="s">
        <v>3104</v>
      </c>
      <c r="PZW23" s="370"/>
      <c r="PZX23" s="384" t="s">
        <v>2417</v>
      </c>
      <c r="PZY23" s="384" t="s">
        <v>3103</v>
      </c>
      <c r="PZZ23" s="384" t="s">
        <v>3104</v>
      </c>
      <c r="QAA23" s="370"/>
      <c r="QAB23" s="384" t="s">
        <v>2417</v>
      </c>
      <c r="QAC23" s="384" t="s">
        <v>3103</v>
      </c>
      <c r="QAD23" s="384" t="s">
        <v>3104</v>
      </c>
      <c r="QAE23" s="370"/>
      <c r="QAF23" s="384" t="s">
        <v>2417</v>
      </c>
      <c r="QAG23" s="384" t="s">
        <v>3103</v>
      </c>
      <c r="QAH23" s="384" t="s">
        <v>3104</v>
      </c>
      <c r="QAI23" s="370"/>
      <c r="QAJ23" s="384" t="s">
        <v>2417</v>
      </c>
      <c r="QAK23" s="384" t="s">
        <v>3103</v>
      </c>
      <c r="QAL23" s="384" t="s">
        <v>3104</v>
      </c>
      <c r="QAM23" s="370"/>
      <c r="QAN23" s="384" t="s">
        <v>2417</v>
      </c>
      <c r="QAO23" s="384" t="s">
        <v>3103</v>
      </c>
      <c r="QAP23" s="384" t="s">
        <v>3104</v>
      </c>
      <c r="QAQ23" s="370"/>
      <c r="QAR23" s="384" t="s">
        <v>2417</v>
      </c>
      <c r="QAS23" s="384" t="s">
        <v>3103</v>
      </c>
      <c r="QAT23" s="384" t="s">
        <v>3104</v>
      </c>
      <c r="QAU23" s="370"/>
      <c r="QAV23" s="384" t="s">
        <v>2417</v>
      </c>
      <c r="QAW23" s="384" t="s">
        <v>3103</v>
      </c>
      <c r="QAX23" s="384" t="s">
        <v>3104</v>
      </c>
      <c r="QAY23" s="370"/>
      <c r="QAZ23" s="384" t="s">
        <v>2417</v>
      </c>
      <c r="QBA23" s="384" t="s">
        <v>3103</v>
      </c>
      <c r="QBB23" s="384" t="s">
        <v>3104</v>
      </c>
      <c r="QBC23" s="370"/>
      <c r="QBD23" s="384" t="s">
        <v>2417</v>
      </c>
      <c r="QBE23" s="384" t="s">
        <v>3103</v>
      </c>
      <c r="QBF23" s="384" t="s">
        <v>3104</v>
      </c>
      <c r="QBG23" s="370"/>
      <c r="QBH23" s="384" t="s">
        <v>2417</v>
      </c>
      <c r="QBI23" s="384" t="s">
        <v>3103</v>
      </c>
      <c r="QBJ23" s="384" t="s">
        <v>3104</v>
      </c>
      <c r="QBK23" s="370"/>
      <c r="QBL23" s="384" t="s">
        <v>2417</v>
      </c>
      <c r="QBM23" s="384" t="s">
        <v>3103</v>
      </c>
      <c r="QBN23" s="384" t="s">
        <v>3104</v>
      </c>
      <c r="QBO23" s="370"/>
      <c r="QBP23" s="384" t="s">
        <v>2417</v>
      </c>
      <c r="QBQ23" s="384" t="s">
        <v>3103</v>
      </c>
      <c r="QBR23" s="384" t="s">
        <v>3104</v>
      </c>
      <c r="QBS23" s="370"/>
      <c r="QBT23" s="384" t="s">
        <v>2417</v>
      </c>
      <c r="QBU23" s="384" t="s">
        <v>3103</v>
      </c>
      <c r="QBV23" s="384" t="s">
        <v>3104</v>
      </c>
      <c r="QBW23" s="370"/>
      <c r="QBX23" s="384" t="s">
        <v>2417</v>
      </c>
      <c r="QBY23" s="384" t="s">
        <v>3103</v>
      </c>
      <c r="QBZ23" s="384" t="s">
        <v>3104</v>
      </c>
      <c r="QCA23" s="370"/>
      <c r="QCB23" s="384" t="s">
        <v>2417</v>
      </c>
      <c r="QCC23" s="384" t="s">
        <v>3103</v>
      </c>
      <c r="QCD23" s="384" t="s">
        <v>3104</v>
      </c>
      <c r="QCE23" s="370"/>
      <c r="QCF23" s="384" t="s">
        <v>2417</v>
      </c>
      <c r="QCG23" s="384" t="s">
        <v>3103</v>
      </c>
      <c r="QCH23" s="384" t="s">
        <v>3104</v>
      </c>
      <c r="QCI23" s="370"/>
      <c r="QCJ23" s="384" t="s">
        <v>2417</v>
      </c>
      <c r="QCK23" s="384" t="s">
        <v>3103</v>
      </c>
      <c r="QCL23" s="384" t="s">
        <v>3104</v>
      </c>
      <c r="QCM23" s="370"/>
      <c r="QCN23" s="384" t="s">
        <v>2417</v>
      </c>
      <c r="QCO23" s="384" t="s">
        <v>3103</v>
      </c>
      <c r="QCP23" s="384" t="s">
        <v>3104</v>
      </c>
      <c r="QCQ23" s="370"/>
      <c r="QCR23" s="384" t="s">
        <v>2417</v>
      </c>
      <c r="QCS23" s="384" t="s">
        <v>3103</v>
      </c>
      <c r="QCT23" s="384" t="s">
        <v>3104</v>
      </c>
      <c r="QCU23" s="370"/>
      <c r="QCV23" s="384" t="s">
        <v>2417</v>
      </c>
      <c r="QCW23" s="384" t="s">
        <v>3103</v>
      </c>
      <c r="QCX23" s="384" t="s">
        <v>3104</v>
      </c>
      <c r="QCY23" s="370"/>
      <c r="QCZ23" s="384" t="s">
        <v>2417</v>
      </c>
      <c r="QDA23" s="384" t="s">
        <v>3103</v>
      </c>
      <c r="QDB23" s="384" t="s">
        <v>3104</v>
      </c>
      <c r="QDC23" s="370"/>
      <c r="QDD23" s="384" t="s">
        <v>2417</v>
      </c>
      <c r="QDE23" s="384" t="s">
        <v>3103</v>
      </c>
      <c r="QDF23" s="384" t="s">
        <v>3104</v>
      </c>
      <c r="QDG23" s="370"/>
      <c r="QDH23" s="384" t="s">
        <v>2417</v>
      </c>
      <c r="QDI23" s="384" t="s">
        <v>3103</v>
      </c>
      <c r="QDJ23" s="384" t="s">
        <v>3104</v>
      </c>
      <c r="QDK23" s="370"/>
      <c r="QDL23" s="384" t="s">
        <v>2417</v>
      </c>
      <c r="QDM23" s="384" t="s">
        <v>3103</v>
      </c>
      <c r="QDN23" s="384" t="s">
        <v>3104</v>
      </c>
      <c r="QDO23" s="370"/>
      <c r="QDP23" s="384" t="s">
        <v>2417</v>
      </c>
      <c r="QDQ23" s="384" t="s">
        <v>3103</v>
      </c>
      <c r="QDR23" s="384" t="s">
        <v>3104</v>
      </c>
      <c r="QDS23" s="370"/>
      <c r="QDT23" s="384" t="s">
        <v>2417</v>
      </c>
      <c r="QDU23" s="384" t="s">
        <v>3103</v>
      </c>
      <c r="QDV23" s="384" t="s">
        <v>3104</v>
      </c>
      <c r="QDW23" s="370"/>
      <c r="QDX23" s="384" t="s">
        <v>2417</v>
      </c>
      <c r="QDY23" s="384" t="s">
        <v>3103</v>
      </c>
      <c r="QDZ23" s="384" t="s">
        <v>3104</v>
      </c>
      <c r="QEA23" s="370"/>
      <c r="QEB23" s="384" t="s">
        <v>2417</v>
      </c>
      <c r="QEC23" s="384" t="s">
        <v>3103</v>
      </c>
      <c r="QED23" s="384" t="s">
        <v>3104</v>
      </c>
      <c r="QEE23" s="370"/>
      <c r="QEF23" s="384" t="s">
        <v>2417</v>
      </c>
      <c r="QEG23" s="384" t="s">
        <v>3103</v>
      </c>
      <c r="QEH23" s="384" t="s">
        <v>3104</v>
      </c>
      <c r="QEI23" s="370"/>
      <c r="QEJ23" s="384" t="s">
        <v>2417</v>
      </c>
      <c r="QEK23" s="384" t="s">
        <v>3103</v>
      </c>
      <c r="QEL23" s="384" t="s">
        <v>3104</v>
      </c>
      <c r="QEM23" s="370"/>
      <c r="QEN23" s="384" t="s">
        <v>2417</v>
      </c>
      <c r="QEO23" s="384" t="s">
        <v>3103</v>
      </c>
      <c r="QEP23" s="384" t="s">
        <v>3104</v>
      </c>
      <c r="QEQ23" s="370"/>
      <c r="QER23" s="384" t="s">
        <v>2417</v>
      </c>
      <c r="QES23" s="384" t="s">
        <v>3103</v>
      </c>
      <c r="QET23" s="384" t="s">
        <v>3104</v>
      </c>
      <c r="QEU23" s="370"/>
      <c r="QEV23" s="384" t="s">
        <v>2417</v>
      </c>
      <c r="QEW23" s="384" t="s">
        <v>3103</v>
      </c>
      <c r="QEX23" s="384" t="s">
        <v>3104</v>
      </c>
      <c r="QEY23" s="370"/>
      <c r="QEZ23" s="384" t="s">
        <v>2417</v>
      </c>
      <c r="QFA23" s="384" t="s">
        <v>3103</v>
      </c>
      <c r="QFB23" s="384" t="s">
        <v>3104</v>
      </c>
      <c r="QFC23" s="370"/>
      <c r="QFD23" s="384" t="s">
        <v>2417</v>
      </c>
      <c r="QFE23" s="384" t="s">
        <v>3103</v>
      </c>
      <c r="QFF23" s="384" t="s">
        <v>3104</v>
      </c>
      <c r="QFG23" s="370"/>
      <c r="QFH23" s="384" t="s">
        <v>2417</v>
      </c>
      <c r="QFI23" s="384" t="s">
        <v>3103</v>
      </c>
      <c r="QFJ23" s="384" t="s">
        <v>3104</v>
      </c>
      <c r="QFK23" s="370"/>
      <c r="QFL23" s="384" t="s">
        <v>2417</v>
      </c>
      <c r="QFM23" s="384" t="s">
        <v>3103</v>
      </c>
      <c r="QFN23" s="384" t="s">
        <v>3104</v>
      </c>
      <c r="QFO23" s="370"/>
      <c r="QFP23" s="384" t="s">
        <v>2417</v>
      </c>
      <c r="QFQ23" s="384" t="s">
        <v>3103</v>
      </c>
      <c r="QFR23" s="384" t="s">
        <v>3104</v>
      </c>
      <c r="QFS23" s="370"/>
      <c r="QFT23" s="384" t="s">
        <v>2417</v>
      </c>
      <c r="QFU23" s="384" t="s">
        <v>3103</v>
      </c>
      <c r="QFV23" s="384" t="s">
        <v>3104</v>
      </c>
      <c r="QFW23" s="370"/>
      <c r="QFX23" s="384" t="s">
        <v>2417</v>
      </c>
      <c r="QFY23" s="384" t="s">
        <v>3103</v>
      </c>
      <c r="QFZ23" s="384" t="s">
        <v>3104</v>
      </c>
      <c r="QGA23" s="370"/>
      <c r="QGB23" s="384" t="s">
        <v>2417</v>
      </c>
      <c r="QGC23" s="384" t="s">
        <v>3103</v>
      </c>
      <c r="QGD23" s="384" t="s">
        <v>3104</v>
      </c>
      <c r="QGE23" s="370"/>
      <c r="QGF23" s="384" t="s">
        <v>2417</v>
      </c>
      <c r="QGG23" s="384" t="s">
        <v>3103</v>
      </c>
      <c r="QGH23" s="384" t="s">
        <v>3104</v>
      </c>
      <c r="QGI23" s="370"/>
      <c r="QGJ23" s="384" t="s">
        <v>2417</v>
      </c>
      <c r="QGK23" s="384" t="s">
        <v>3103</v>
      </c>
      <c r="QGL23" s="384" t="s">
        <v>3104</v>
      </c>
      <c r="QGM23" s="370"/>
      <c r="QGN23" s="384" t="s">
        <v>2417</v>
      </c>
      <c r="QGO23" s="384" t="s">
        <v>3103</v>
      </c>
      <c r="QGP23" s="384" t="s">
        <v>3104</v>
      </c>
      <c r="QGQ23" s="370"/>
      <c r="QGR23" s="384" t="s">
        <v>2417</v>
      </c>
      <c r="QGS23" s="384" t="s">
        <v>3103</v>
      </c>
      <c r="QGT23" s="384" t="s">
        <v>3104</v>
      </c>
      <c r="QGU23" s="370"/>
      <c r="QGV23" s="384" t="s">
        <v>2417</v>
      </c>
      <c r="QGW23" s="384" t="s">
        <v>3103</v>
      </c>
      <c r="QGX23" s="384" t="s">
        <v>3104</v>
      </c>
      <c r="QGY23" s="370"/>
      <c r="QGZ23" s="384" t="s">
        <v>2417</v>
      </c>
      <c r="QHA23" s="384" t="s">
        <v>3103</v>
      </c>
      <c r="QHB23" s="384" t="s">
        <v>3104</v>
      </c>
      <c r="QHC23" s="370"/>
      <c r="QHD23" s="384" t="s">
        <v>2417</v>
      </c>
      <c r="QHE23" s="384" t="s">
        <v>3103</v>
      </c>
      <c r="QHF23" s="384" t="s">
        <v>3104</v>
      </c>
      <c r="QHG23" s="370"/>
      <c r="QHH23" s="384" t="s">
        <v>2417</v>
      </c>
      <c r="QHI23" s="384" t="s">
        <v>3103</v>
      </c>
      <c r="QHJ23" s="384" t="s">
        <v>3104</v>
      </c>
      <c r="QHK23" s="370"/>
      <c r="QHL23" s="384" t="s">
        <v>2417</v>
      </c>
      <c r="QHM23" s="384" t="s">
        <v>3103</v>
      </c>
      <c r="QHN23" s="384" t="s">
        <v>3104</v>
      </c>
      <c r="QHO23" s="370"/>
      <c r="QHP23" s="384" t="s">
        <v>2417</v>
      </c>
      <c r="QHQ23" s="384" t="s">
        <v>3103</v>
      </c>
      <c r="QHR23" s="384" t="s">
        <v>3104</v>
      </c>
      <c r="QHS23" s="370"/>
      <c r="QHT23" s="384" t="s">
        <v>2417</v>
      </c>
      <c r="QHU23" s="384" t="s">
        <v>3103</v>
      </c>
      <c r="QHV23" s="384" t="s">
        <v>3104</v>
      </c>
      <c r="QHW23" s="370"/>
      <c r="QHX23" s="384" t="s">
        <v>2417</v>
      </c>
      <c r="QHY23" s="384" t="s">
        <v>3103</v>
      </c>
      <c r="QHZ23" s="384" t="s">
        <v>3104</v>
      </c>
      <c r="QIA23" s="370"/>
      <c r="QIB23" s="384" t="s">
        <v>2417</v>
      </c>
      <c r="QIC23" s="384" t="s">
        <v>3103</v>
      </c>
      <c r="QID23" s="384" t="s">
        <v>3104</v>
      </c>
      <c r="QIE23" s="370"/>
      <c r="QIF23" s="384" t="s">
        <v>2417</v>
      </c>
      <c r="QIG23" s="384" t="s">
        <v>3103</v>
      </c>
      <c r="QIH23" s="384" t="s">
        <v>3104</v>
      </c>
      <c r="QII23" s="370"/>
      <c r="QIJ23" s="384" t="s">
        <v>2417</v>
      </c>
      <c r="QIK23" s="384" t="s">
        <v>3103</v>
      </c>
      <c r="QIL23" s="384" t="s">
        <v>3104</v>
      </c>
      <c r="QIM23" s="370"/>
      <c r="QIN23" s="384" t="s">
        <v>2417</v>
      </c>
      <c r="QIO23" s="384" t="s">
        <v>3103</v>
      </c>
      <c r="QIP23" s="384" t="s">
        <v>3104</v>
      </c>
      <c r="QIQ23" s="370"/>
      <c r="QIR23" s="384" t="s">
        <v>2417</v>
      </c>
      <c r="QIS23" s="384" t="s">
        <v>3103</v>
      </c>
      <c r="QIT23" s="384" t="s">
        <v>3104</v>
      </c>
      <c r="QIU23" s="370"/>
      <c r="QIV23" s="384" t="s">
        <v>2417</v>
      </c>
      <c r="QIW23" s="384" t="s">
        <v>3103</v>
      </c>
      <c r="QIX23" s="384" t="s">
        <v>3104</v>
      </c>
      <c r="QIY23" s="370"/>
      <c r="QIZ23" s="384" t="s">
        <v>2417</v>
      </c>
      <c r="QJA23" s="384" t="s">
        <v>3103</v>
      </c>
      <c r="QJB23" s="384" t="s">
        <v>3104</v>
      </c>
      <c r="QJC23" s="370"/>
      <c r="QJD23" s="384" t="s">
        <v>2417</v>
      </c>
      <c r="QJE23" s="384" t="s">
        <v>3103</v>
      </c>
      <c r="QJF23" s="384" t="s">
        <v>3104</v>
      </c>
      <c r="QJG23" s="370"/>
      <c r="QJH23" s="384" t="s">
        <v>2417</v>
      </c>
      <c r="QJI23" s="384" t="s">
        <v>3103</v>
      </c>
      <c r="QJJ23" s="384" t="s">
        <v>3104</v>
      </c>
      <c r="QJK23" s="370"/>
      <c r="QJL23" s="384" t="s">
        <v>2417</v>
      </c>
      <c r="QJM23" s="384" t="s">
        <v>3103</v>
      </c>
      <c r="QJN23" s="384" t="s">
        <v>3104</v>
      </c>
      <c r="QJO23" s="370"/>
      <c r="QJP23" s="384" t="s">
        <v>2417</v>
      </c>
      <c r="QJQ23" s="384" t="s">
        <v>3103</v>
      </c>
      <c r="QJR23" s="384" t="s">
        <v>3104</v>
      </c>
      <c r="QJS23" s="370"/>
      <c r="QJT23" s="384" t="s">
        <v>2417</v>
      </c>
      <c r="QJU23" s="384" t="s">
        <v>3103</v>
      </c>
      <c r="QJV23" s="384" t="s">
        <v>3104</v>
      </c>
      <c r="QJW23" s="370"/>
      <c r="QJX23" s="384" t="s">
        <v>2417</v>
      </c>
      <c r="QJY23" s="384" t="s">
        <v>3103</v>
      </c>
      <c r="QJZ23" s="384" t="s">
        <v>3104</v>
      </c>
      <c r="QKA23" s="370"/>
      <c r="QKB23" s="384" t="s">
        <v>2417</v>
      </c>
      <c r="QKC23" s="384" t="s">
        <v>3103</v>
      </c>
      <c r="QKD23" s="384" t="s">
        <v>3104</v>
      </c>
      <c r="QKE23" s="370"/>
      <c r="QKF23" s="384" t="s">
        <v>2417</v>
      </c>
      <c r="QKG23" s="384" t="s">
        <v>3103</v>
      </c>
      <c r="QKH23" s="384" t="s">
        <v>3104</v>
      </c>
      <c r="QKI23" s="370"/>
      <c r="QKJ23" s="384" t="s">
        <v>2417</v>
      </c>
      <c r="QKK23" s="384" t="s">
        <v>3103</v>
      </c>
      <c r="QKL23" s="384" t="s">
        <v>3104</v>
      </c>
      <c r="QKM23" s="370"/>
      <c r="QKN23" s="384" t="s">
        <v>2417</v>
      </c>
      <c r="QKO23" s="384" t="s">
        <v>3103</v>
      </c>
      <c r="QKP23" s="384" t="s">
        <v>3104</v>
      </c>
      <c r="QKQ23" s="370"/>
      <c r="QKR23" s="384" t="s">
        <v>2417</v>
      </c>
      <c r="QKS23" s="384" t="s">
        <v>3103</v>
      </c>
      <c r="QKT23" s="384" t="s">
        <v>3104</v>
      </c>
      <c r="QKU23" s="370"/>
      <c r="QKV23" s="384" t="s">
        <v>2417</v>
      </c>
      <c r="QKW23" s="384" t="s">
        <v>3103</v>
      </c>
      <c r="QKX23" s="384" t="s">
        <v>3104</v>
      </c>
      <c r="QKY23" s="370"/>
      <c r="QKZ23" s="384" t="s">
        <v>2417</v>
      </c>
      <c r="QLA23" s="384" t="s">
        <v>3103</v>
      </c>
      <c r="QLB23" s="384" t="s">
        <v>3104</v>
      </c>
      <c r="QLC23" s="370"/>
      <c r="QLD23" s="384" t="s">
        <v>2417</v>
      </c>
      <c r="QLE23" s="384" t="s">
        <v>3103</v>
      </c>
      <c r="QLF23" s="384" t="s">
        <v>3104</v>
      </c>
      <c r="QLG23" s="370"/>
      <c r="QLH23" s="384" t="s">
        <v>2417</v>
      </c>
      <c r="QLI23" s="384" t="s">
        <v>3103</v>
      </c>
      <c r="QLJ23" s="384" t="s">
        <v>3104</v>
      </c>
      <c r="QLK23" s="370"/>
      <c r="QLL23" s="384" t="s">
        <v>2417</v>
      </c>
      <c r="QLM23" s="384" t="s">
        <v>3103</v>
      </c>
      <c r="QLN23" s="384" t="s">
        <v>3104</v>
      </c>
      <c r="QLO23" s="370"/>
      <c r="QLP23" s="384" t="s">
        <v>2417</v>
      </c>
      <c r="QLQ23" s="384" t="s">
        <v>3103</v>
      </c>
      <c r="QLR23" s="384" t="s">
        <v>3104</v>
      </c>
      <c r="QLS23" s="370"/>
      <c r="QLT23" s="384" t="s">
        <v>2417</v>
      </c>
      <c r="QLU23" s="384" t="s">
        <v>3103</v>
      </c>
      <c r="QLV23" s="384" t="s">
        <v>3104</v>
      </c>
      <c r="QLW23" s="370"/>
      <c r="QLX23" s="384" t="s">
        <v>2417</v>
      </c>
      <c r="QLY23" s="384" t="s">
        <v>3103</v>
      </c>
      <c r="QLZ23" s="384" t="s">
        <v>3104</v>
      </c>
      <c r="QMA23" s="370"/>
      <c r="QMB23" s="384" t="s">
        <v>2417</v>
      </c>
      <c r="QMC23" s="384" t="s">
        <v>3103</v>
      </c>
      <c r="QMD23" s="384" t="s">
        <v>3104</v>
      </c>
      <c r="QME23" s="370"/>
      <c r="QMF23" s="384" t="s">
        <v>2417</v>
      </c>
      <c r="QMG23" s="384" t="s">
        <v>3103</v>
      </c>
      <c r="QMH23" s="384" t="s">
        <v>3104</v>
      </c>
      <c r="QMI23" s="370"/>
      <c r="QMJ23" s="384" t="s">
        <v>2417</v>
      </c>
      <c r="QMK23" s="384" t="s">
        <v>3103</v>
      </c>
      <c r="QML23" s="384" t="s">
        <v>3104</v>
      </c>
      <c r="QMM23" s="370"/>
      <c r="QMN23" s="384" t="s">
        <v>2417</v>
      </c>
      <c r="QMO23" s="384" t="s">
        <v>3103</v>
      </c>
      <c r="QMP23" s="384" t="s">
        <v>3104</v>
      </c>
      <c r="QMQ23" s="370"/>
      <c r="QMR23" s="384" t="s">
        <v>2417</v>
      </c>
      <c r="QMS23" s="384" t="s">
        <v>3103</v>
      </c>
      <c r="QMT23" s="384" t="s">
        <v>3104</v>
      </c>
      <c r="QMU23" s="370"/>
      <c r="QMV23" s="384" t="s">
        <v>2417</v>
      </c>
      <c r="QMW23" s="384" t="s">
        <v>3103</v>
      </c>
      <c r="QMX23" s="384" t="s">
        <v>3104</v>
      </c>
      <c r="QMY23" s="370"/>
      <c r="QMZ23" s="384" t="s">
        <v>2417</v>
      </c>
      <c r="QNA23" s="384" t="s">
        <v>3103</v>
      </c>
      <c r="QNB23" s="384" t="s">
        <v>3104</v>
      </c>
      <c r="QNC23" s="370"/>
      <c r="QND23" s="384" t="s">
        <v>2417</v>
      </c>
      <c r="QNE23" s="384" t="s">
        <v>3103</v>
      </c>
      <c r="QNF23" s="384" t="s">
        <v>3104</v>
      </c>
      <c r="QNG23" s="370"/>
      <c r="QNH23" s="384" t="s">
        <v>2417</v>
      </c>
      <c r="QNI23" s="384" t="s">
        <v>3103</v>
      </c>
      <c r="QNJ23" s="384" t="s">
        <v>3104</v>
      </c>
      <c r="QNK23" s="370"/>
      <c r="QNL23" s="384" t="s">
        <v>2417</v>
      </c>
      <c r="QNM23" s="384" t="s">
        <v>3103</v>
      </c>
      <c r="QNN23" s="384" t="s">
        <v>3104</v>
      </c>
      <c r="QNO23" s="370"/>
      <c r="QNP23" s="384" t="s">
        <v>2417</v>
      </c>
      <c r="QNQ23" s="384" t="s">
        <v>3103</v>
      </c>
      <c r="QNR23" s="384" t="s">
        <v>3104</v>
      </c>
      <c r="QNS23" s="370"/>
      <c r="QNT23" s="384" t="s">
        <v>2417</v>
      </c>
      <c r="QNU23" s="384" t="s">
        <v>3103</v>
      </c>
      <c r="QNV23" s="384" t="s">
        <v>3104</v>
      </c>
      <c r="QNW23" s="370"/>
      <c r="QNX23" s="384" t="s">
        <v>2417</v>
      </c>
      <c r="QNY23" s="384" t="s">
        <v>3103</v>
      </c>
      <c r="QNZ23" s="384" t="s">
        <v>3104</v>
      </c>
      <c r="QOA23" s="370"/>
      <c r="QOB23" s="384" t="s">
        <v>2417</v>
      </c>
      <c r="QOC23" s="384" t="s">
        <v>3103</v>
      </c>
      <c r="QOD23" s="384" t="s">
        <v>3104</v>
      </c>
      <c r="QOE23" s="370"/>
      <c r="QOF23" s="384" t="s">
        <v>2417</v>
      </c>
      <c r="QOG23" s="384" t="s">
        <v>3103</v>
      </c>
      <c r="QOH23" s="384" t="s">
        <v>3104</v>
      </c>
      <c r="QOI23" s="370"/>
      <c r="QOJ23" s="384" t="s">
        <v>2417</v>
      </c>
      <c r="QOK23" s="384" t="s">
        <v>3103</v>
      </c>
      <c r="QOL23" s="384" t="s">
        <v>3104</v>
      </c>
      <c r="QOM23" s="370"/>
      <c r="QON23" s="384" t="s">
        <v>2417</v>
      </c>
      <c r="QOO23" s="384" t="s">
        <v>3103</v>
      </c>
      <c r="QOP23" s="384" t="s">
        <v>3104</v>
      </c>
      <c r="QOQ23" s="370"/>
      <c r="QOR23" s="384" t="s">
        <v>2417</v>
      </c>
      <c r="QOS23" s="384" t="s">
        <v>3103</v>
      </c>
      <c r="QOT23" s="384" t="s">
        <v>3104</v>
      </c>
      <c r="QOU23" s="370"/>
      <c r="QOV23" s="384" t="s">
        <v>2417</v>
      </c>
      <c r="QOW23" s="384" t="s">
        <v>3103</v>
      </c>
      <c r="QOX23" s="384" t="s">
        <v>3104</v>
      </c>
      <c r="QOY23" s="370"/>
      <c r="QOZ23" s="384" t="s">
        <v>2417</v>
      </c>
      <c r="QPA23" s="384" t="s">
        <v>3103</v>
      </c>
      <c r="QPB23" s="384" t="s">
        <v>3104</v>
      </c>
      <c r="QPC23" s="370"/>
      <c r="QPD23" s="384" t="s">
        <v>2417</v>
      </c>
      <c r="QPE23" s="384" t="s">
        <v>3103</v>
      </c>
      <c r="QPF23" s="384" t="s">
        <v>3104</v>
      </c>
      <c r="QPG23" s="370"/>
      <c r="QPH23" s="384" t="s">
        <v>2417</v>
      </c>
      <c r="QPI23" s="384" t="s">
        <v>3103</v>
      </c>
      <c r="QPJ23" s="384" t="s">
        <v>3104</v>
      </c>
      <c r="QPK23" s="370"/>
      <c r="QPL23" s="384" t="s">
        <v>2417</v>
      </c>
      <c r="QPM23" s="384" t="s">
        <v>3103</v>
      </c>
      <c r="QPN23" s="384" t="s">
        <v>3104</v>
      </c>
      <c r="QPO23" s="370"/>
      <c r="QPP23" s="384" t="s">
        <v>2417</v>
      </c>
      <c r="QPQ23" s="384" t="s">
        <v>3103</v>
      </c>
      <c r="QPR23" s="384" t="s">
        <v>3104</v>
      </c>
      <c r="QPS23" s="370"/>
      <c r="QPT23" s="384" t="s">
        <v>2417</v>
      </c>
      <c r="QPU23" s="384" t="s">
        <v>3103</v>
      </c>
      <c r="QPV23" s="384" t="s">
        <v>3104</v>
      </c>
      <c r="QPW23" s="370"/>
      <c r="QPX23" s="384" t="s">
        <v>2417</v>
      </c>
      <c r="QPY23" s="384" t="s">
        <v>3103</v>
      </c>
      <c r="QPZ23" s="384" t="s">
        <v>3104</v>
      </c>
      <c r="QQA23" s="370"/>
      <c r="QQB23" s="384" t="s">
        <v>2417</v>
      </c>
      <c r="QQC23" s="384" t="s">
        <v>3103</v>
      </c>
      <c r="QQD23" s="384" t="s">
        <v>3104</v>
      </c>
      <c r="QQE23" s="370"/>
      <c r="QQF23" s="384" t="s">
        <v>2417</v>
      </c>
      <c r="QQG23" s="384" t="s">
        <v>3103</v>
      </c>
      <c r="QQH23" s="384" t="s">
        <v>3104</v>
      </c>
      <c r="QQI23" s="370"/>
      <c r="QQJ23" s="384" t="s">
        <v>2417</v>
      </c>
      <c r="QQK23" s="384" t="s">
        <v>3103</v>
      </c>
      <c r="QQL23" s="384" t="s">
        <v>3104</v>
      </c>
      <c r="QQM23" s="370"/>
      <c r="QQN23" s="384" t="s">
        <v>2417</v>
      </c>
      <c r="QQO23" s="384" t="s">
        <v>3103</v>
      </c>
      <c r="QQP23" s="384" t="s">
        <v>3104</v>
      </c>
      <c r="QQQ23" s="370"/>
      <c r="QQR23" s="384" t="s">
        <v>2417</v>
      </c>
      <c r="QQS23" s="384" t="s">
        <v>3103</v>
      </c>
      <c r="QQT23" s="384" t="s">
        <v>3104</v>
      </c>
      <c r="QQU23" s="370"/>
      <c r="QQV23" s="384" t="s">
        <v>2417</v>
      </c>
      <c r="QQW23" s="384" t="s">
        <v>3103</v>
      </c>
      <c r="QQX23" s="384" t="s">
        <v>3104</v>
      </c>
      <c r="QQY23" s="370"/>
      <c r="QQZ23" s="384" t="s">
        <v>2417</v>
      </c>
      <c r="QRA23" s="384" t="s">
        <v>3103</v>
      </c>
      <c r="QRB23" s="384" t="s">
        <v>3104</v>
      </c>
      <c r="QRC23" s="370"/>
      <c r="QRD23" s="384" t="s">
        <v>2417</v>
      </c>
      <c r="QRE23" s="384" t="s">
        <v>3103</v>
      </c>
      <c r="QRF23" s="384" t="s">
        <v>3104</v>
      </c>
      <c r="QRG23" s="370"/>
      <c r="QRH23" s="384" t="s">
        <v>2417</v>
      </c>
      <c r="QRI23" s="384" t="s">
        <v>3103</v>
      </c>
      <c r="QRJ23" s="384" t="s">
        <v>3104</v>
      </c>
      <c r="QRK23" s="370"/>
      <c r="QRL23" s="384" t="s">
        <v>2417</v>
      </c>
      <c r="QRM23" s="384" t="s">
        <v>3103</v>
      </c>
      <c r="QRN23" s="384" t="s">
        <v>3104</v>
      </c>
      <c r="QRO23" s="370"/>
      <c r="QRP23" s="384" t="s">
        <v>2417</v>
      </c>
      <c r="QRQ23" s="384" t="s">
        <v>3103</v>
      </c>
      <c r="QRR23" s="384" t="s">
        <v>3104</v>
      </c>
      <c r="QRS23" s="370"/>
      <c r="QRT23" s="384" t="s">
        <v>2417</v>
      </c>
      <c r="QRU23" s="384" t="s">
        <v>3103</v>
      </c>
      <c r="QRV23" s="384" t="s">
        <v>3104</v>
      </c>
      <c r="QRW23" s="370"/>
      <c r="QRX23" s="384" t="s">
        <v>2417</v>
      </c>
      <c r="QRY23" s="384" t="s">
        <v>3103</v>
      </c>
      <c r="QRZ23" s="384" t="s">
        <v>3104</v>
      </c>
      <c r="QSA23" s="370"/>
      <c r="QSB23" s="384" t="s">
        <v>2417</v>
      </c>
      <c r="QSC23" s="384" t="s">
        <v>3103</v>
      </c>
      <c r="QSD23" s="384" t="s">
        <v>3104</v>
      </c>
      <c r="QSE23" s="370"/>
      <c r="QSF23" s="384" t="s">
        <v>2417</v>
      </c>
      <c r="QSG23" s="384" t="s">
        <v>3103</v>
      </c>
      <c r="QSH23" s="384" t="s">
        <v>3104</v>
      </c>
      <c r="QSI23" s="370"/>
      <c r="QSJ23" s="384" t="s">
        <v>2417</v>
      </c>
      <c r="QSK23" s="384" t="s">
        <v>3103</v>
      </c>
      <c r="QSL23" s="384" t="s">
        <v>3104</v>
      </c>
      <c r="QSM23" s="370"/>
      <c r="QSN23" s="384" t="s">
        <v>2417</v>
      </c>
      <c r="QSO23" s="384" t="s">
        <v>3103</v>
      </c>
      <c r="QSP23" s="384" t="s">
        <v>3104</v>
      </c>
      <c r="QSQ23" s="370"/>
      <c r="QSR23" s="384" t="s">
        <v>2417</v>
      </c>
      <c r="QSS23" s="384" t="s">
        <v>3103</v>
      </c>
      <c r="QST23" s="384" t="s">
        <v>3104</v>
      </c>
      <c r="QSU23" s="370"/>
      <c r="QSV23" s="384" t="s">
        <v>2417</v>
      </c>
      <c r="QSW23" s="384" t="s">
        <v>3103</v>
      </c>
      <c r="QSX23" s="384" t="s">
        <v>3104</v>
      </c>
      <c r="QSY23" s="370"/>
      <c r="QSZ23" s="384" t="s">
        <v>2417</v>
      </c>
      <c r="QTA23" s="384" t="s">
        <v>3103</v>
      </c>
      <c r="QTB23" s="384" t="s">
        <v>3104</v>
      </c>
      <c r="QTC23" s="370"/>
      <c r="QTD23" s="384" t="s">
        <v>2417</v>
      </c>
      <c r="QTE23" s="384" t="s">
        <v>3103</v>
      </c>
      <c r="QTF23" s="384" t="s">
        <v>3104</v>
      </c>
      <c r="QTG23" s="370"/>
      <c r="QTH23" s="384" t="s">
        <v>2417</v>
      </c>
      <c r="QTI23" s="384" t="s">
        <v>3103</v>
      </c>
      <c r="QTJ23" s="384" t="s">
        <v>3104</v>
      </c>
      <c r="QTK23" s="370"/>
      <c r="QTL23" s="384" t="s">
        <v>2417</v>
      </c>
      <c r="QTM23" s="384" t="s">
        <v>3103</v>
      </c>
      <c r="QTN23" s="384" t="s">
        <v>3104</v>
      </c>
      <c r="QTO23" s="370"/>
      <c r="QTP23" s="384" t="s">
        <v>2417</v>
      </c>
      <c r="QTQ23" s="384" t="s">
        <v>3103</v>
      </c>
      <c r="QTR23" s="384" t="s">
        <v>3104</v>
      </c>
      <c r="QTS23" s="370"/>
      <c r="QTT23" s="384" t="s">
        <v>2417</v>
      </c>
      <c r="QTU23" s="384" t="s">
        <v>3103</v>
      </c>
      <c r="QTV23" s="384" t="s">
        <v>3104</v>
      </c>
      <c r="QTW23" s="370"/>
      <c r="QTX23" s="384" t="s">
        <v>2417</v>
      </c>
      <c r="QTY23" s="384" t="s">
        <v>3103</v>
      </c>
      <c r="QTZ23" s="384" t="s">
        <v>3104</v>
      </c>
      <c r="QUA23" s="370"/>
      <c r="QUB23" s="384" t="s">
        <v>2417</v>
      </c>
      <c r="QUC23" s="384" t="s">
        <v>3103</v>
      </c>
      <c r="QUD23" s="384" t="s">
        <v>3104</v>
      </c>
      <c r="QUE23" s="370"/>
      <c r="QUF23" s="384" t="s">
        <v>2417</v>
      </c>
      <c r="QUG23" s="384" t="s">
        <v>3103</v>
      </c>
      <c r="QUH23" s="384" t="s">
        <v>3104</v>
      </c>
      <c r="QUI23" s="370"/>
      <c r="QUJ23" s="384" t="s">
        <v>2417</v>
      </c>
      <c r="QUK23" s="384" t="s">
        <v>3103</v>
      </c>
      <c r="QUL23" s="384" t="s">
        <v>3104</v>
      </c>
      <c r="QUM23" s="370"/>
      <c r="QUN23" s="384" t="s">
        <v>2417</v>
      </c>
      <c r="QUO23" s="384" t="s">
        <v>3103</v>
      </c>
      <c r="QUP23" s="384" t="s">
        <v>3104</v>
      </c>
      <c r="QUQ23" s="370"/>
      <c r="QUR23" s="384" t="s">
        <v>2417</v>
      </c>
      <c r="QUS23" s="384" t="s">
        <v>3103</v>
      </c>
      <c r="QUT23" s="384" t="s">
        <v>3104</v>
      </c>
      <c r="QUU23" s="370"/>
      <c r="QUV23" s="384" t="s">
        <v>2417</v>
      </c>
      <c r="QUW23" s="384" t="s">
        <v>3103</v>
      </c>
      <c r="QUX23" s="384" t="s">
        <v>3104</v>
      </c>
      <c r="QUY23" s="370"/>
      <c r="QUZ23" s="384" t="s">
        <v>2417</v>
      </c>
      <c r="QVA23" s="384" t="s">
        <v>3103</v>
      </c>
      <c r="QVB23" s="384" t="s">
        <v>3104</v>
      </c>
      <c r="QVC23" s="370"/>
      <c r="QVD23" s="384" t="s">
        <v>2417</v>
      </c>
      <c r="QVE23" s="384" t="s">
        <v>3103</v>
      </c>
      <c r="QVF23" s="384" t="s">
        <v>3104</v>
      </c>
      <c r="QVG23" s="370"/>
      <c r="QVH23" s="384" t="s">
        <v>2417</v>
      </c>
      <c r="QVI23" s="384" t="s">
        <v>3103</v>
      </c>
      <c r="QVJ23" s="384" t="s">
        <v>3104</v>
      </c>
      <c r="QVK23" s="370"/>
      <c r="QVL23" s="384" t="s">
        <v>2417</v>
      </c>
      <c r="QVM23" s="384" t="s">
        <v>3103</v>
      </c>
      <c r="QVN23" s="384" t="s">
        <v>3104</v>
      </c>
      <c r="QVO23" s="370"/>
      <c r="QVP23" s="384" t="s">
        <v>2417</v>
      </c>
      <c r="QVQ23" s="384" t="s">
        <v>3103</v>
      </c>
      <c r="QVR23" s="384" t="s">
        <v>3104</v>
      </c>
      <c r="QVS23" s="370"/>
      <c r="QVT23" s="384" t="s">
        <v>2417</v>
      </c>
      <c r="QVU23" s="384" t="s">
        <v>3103</v>
      </c>
      <c r="QVV23" s="384" t="s">
        <v>3104</v>
      </c>
      <c r="QVW23" s="370"/>
      <c r="QVX23" s="384" t="s">
        <v>2417</v>
      </c>
      <c r="QVY23" s="384" t="s">
        <v>3103</v>
      </c>
      <c r="QVZ23" s="384" t="s">
        <v>3104</v>
      </c>
      <c r="QWA23" s="370"/>
      <c r="QWB23" s="384" t="s">
        <v>2417</v>
      </c>
      <c r="QWC23" s="384" t="s">
        <v>3103</v>
      </c>
      <c r="QWD23" s="384" t="s">
        <v>3104</v>
      </c>
      <c r="QWE23" s="370"/>
      <c r="QWF23" s="384" t="s">
        <v>2417</v>
      </c>
      <c r="QWG23" s="384" t="s">
        <v>3103</v>
      </c>
      <c r="QWH23" s="384" t="s">
        <v>3104</v>
      </c>
      <c r="QWI23" s="370"/>
      <c r="QWJ23" s="384" t="s">
        <v>2417</v>
      </c>
      <c r="QWK23" s="384" t="s">
        <v>3103</v>
      </c>
      <c r="QWL23" s="384" t="s">
        <v>3104</v>
      </c>
      <c r="QWM23" s="370"/>
      <c r="QWN23" s="384" t="s">
        <v>2417</v>
      </c>
      <c r="QWO23" s="384" t="s">
        <v>3103</v>
      </c>
      <c r="QWP23" s="384" t="s">
        <v>3104</v>
      </c>
      <c r="QWQ23" s="370"/>
      <c r="QWR23" s="384" t="s">
        <v>2417</v>
      </c>
      <c r="QWS23" s="384" t="s">
        <v>3103</v>
      </c>
      <c r="QWT23" s="384" t="s">
        <v>3104</v>
      </c>
      <c r="QWU23" s="370"/>
      <c r="QWV23" s="384" t="s">
        <v>2417</v>
      </c>
      <c r="QWW23" s="384" t="s">
        <v>3103</v>
      </c>
      <c r="QWX23" s="384" t="s">
        <v>3104</v>
      </c>
      <c r="QWY23" s="370"/>
      <c r="QWZ23" s="384" t="s">
        <v>2417</v>
      </c>
      <c r="QXA23" s="384" t="s">
        <v>3103</v>
      </c>
      <c r="QXB23" s="384" t="s">
        <v>3104</v>
      </c>
      <c r="QXC23" s="370"/>
      <c r="QXD23" s="384" t="s">
        <v>2417</v>
      </c>
      <c r="QXE23" s="384" t="s">
        <v>3103</v>
      </c>
      <c r="QXF23" s="384" t="s">
        <v>3104</v>
      </c>
      <c r="QXG23" s="370"/>
      <c r="QXH23" s="384" t="s">
        <v>2417</v>
      </c>
      <c r="QXI23" s="384" t="s">
        <v>3103</v>
      </c>
      <c r="QXJ23" s="384" t="s">
        <v>3104</v>
      </c>
      <c r="QXK23" s="370"/>
      <c r="QXL23" s="384" t="s">
        <v>2417</v>
      </c>
      <c r="QXM23" s="384" t="s">
        <v>3103</v>
      </c>
      <c r="QXN23" s="384" t="s">
        <v>3104</v>
      </c>
      <c r="QXO23" s="370"/>
      <c r="QXP23" s="384" t="s">
        <v>2417</v>
      </c>
      <c r="QXQ23" s="384" t="s">
        <v>3103</v>
      </c>
      <c r="QXR23" s="384" t="s">
        <v>3104</v>
      </c>
      <c r="QXS23" s="370"/>
      <c r="QXT23" s="384" t="s">
        <v>2417</v>
      </c>
      <c r="QXU23" s="384" t="s">
        <v>3103</v>
      </c>
      <c r="QXV23" s="384" t="s">
        <v>3104</v>
      </c>
      <c r="QXW23" s="370"/>
      <c r="QXX23" s="384" t="s">
        <v>2417</v>
      </c>
      <c r="QXY23" s="384" t="s">
        <v>3103</v>
      </c>
      <c r="QXZ23" s="384" t="s">
        <v>3104</v>
      </c>
      <c r="QYA23" s="370"/>
      <c r="QYB23" s="384" t="s">
        <v>2417</v>
      </c>
      <c r="QYC23" s="384" t="s">
        <v>3103</v>
      </c>
      <c r="QYD23" s="384" t="s">
        <v>3104</v>
      </c>
      <c r="QYE23" s="370"/>
      <c r="QYF23" s="384" t="s">
        <v>2417</v>
      </c>
      <c r="QYG23" s="384" t="s">
        <v>3103</v>
      </c>
      <c r="QYH23" s="384" t="s">
        <v>3104</v>
      </c>
      <c r="QYI23" s="370"/>
      <c r="QYJ23" s="384" t="s">
        <v>2417</v>
      </c>
      <c r="QYK23" s="384" t="s">
        <v>3103</v>
      </c>
      <c r="QYL23" s="384" t="s">
        <v>3104</v>
      </c>
      <c r="QYM23" s="370"/>
      <c r="QYN23" s="384" t="s">
        <v>2417</v>
      </c>
      <c r="QYO23" s="384" t="s">
        <v>3103</v>
      </c>
      <c r="QYP23" s="384" t="s">
        <v>3104</v>
      </c>
      <c r="QYQ23" s="370"/>
      <c r="QYR23" s="384" t="s">
        <v>2417</v>
      </c>
      <c r="QYS23" s="384" t="s">
        <v>3103</v>
      </c>
      <c r="QYT23" s="384" t="s">
        <v>3104</v>
      </c>
      <c r="QYU23" s="370"/>
      <c r="QYV23" s="384" t="s">
        <v>2417</v>
      </c>
      <c r="QYW23" s="384" t="s">
        <v>3103</v>
      </c>
      <c r="QYX23" s="384" t="s">
        <v>3104</v>
      </c>
      <c r="QYY23" s="370"/>
      <c r="QYZ23" s="384" t="s">
        <v>2417</v>
      </c>
      <c r="QZA23" s="384" t="s">
        <v>3103</v>
      </c>
      <c r="QZB23" s="384" t="s">
        <v>3104</v>
      </c>
      <c r="QZC23" s="370"/>
      <c r="QZD23" s="384" t="s">
        <v>2417</v>
      </c>
      <c r="QZE23" s="384" t="s">
        <v>3103</v>
      </c>
      <c r="QZF23" s="384" t="s">
        <v>3104</v>
      </c>
      <c r="QZG23" s="370"/>
      <c r="QZH23" s="384" t="s">
        <v>2417</v>
      </c>
      <c r="QZI23" s="384" t="s">
        <v>3103</v>
      </c>
      <c r="QZJ23" s="384" t="s">
        <v>3104</v>
      </c>
      <c r="QZK23" s="370"/>
      <c r="QZL23" s="384" t="s">
        <v>2417</v>
      </c>
      <c r="QZM23" s="384" t="s">
        <v>3103</v>
      </c>
      <c r="QZN23" s="384" t="s">
        <v>3104</v>
      </c>
      <c r="QZO23" s="370"/>
      <c r="QZP23" s="384" t="s">
        <v>2417</v>
      </c>
      <c r="QZQ23" s="384" t="s">
        <v>3103</v>
      </c>
      <c r="QZR23" s="384" t="s">
        <v>3104</v>
      </c>
      <c r="QZS23" s="370"/>
      <c r="QZT23" s="384" t="s">
        <v>2417</v>
      </c>
      <c r="QZU23" s="384" t="s">
        <v>3103</v>
      </c>
      <c r="QZV23" s="384" t="s">
        <v>3104</v>
      </c>
      <c r="QZW23" s="370"/>
      <c r="QZX23" s="384" t="s">
        <v>2417</v>
      </c>
      <c r="QZY23" s="384" t="s">
        <v>3103</v>
      </c>
      <c r="QZZ23" s="384" t="s">
        <v>3104</v>
      </c>
      <c r="RAA23" s="370"/>
      <c r="RAB23" s="384" t="s">
        <v>2417</v>
      </c>
      <c r="RAC23" s="384" t="s">
        <v>3103</v>
      </c>
      <c r="RAD23" s="384" t="s">
        <v>3104</v>
      </c>
      <c r="RAE23" s="370"/>
      <c r="RAF23" s="384" t="s">
        <v>2417</v>
      </c>
      <c r="RAG23" s="384" t="s">
        <v>3103</v>
      </c>
      <c r="RAH23" s="384" t="s">
        <v>3104</v>
      </c>
      <c r="RAI23" s="370"/>
      <c r="RAJ23" s="384" t="s">
        <v>2417</v>
      </c>
      <c r="RAK23" s="384" t="s">
        <v>3103</v>
      </c>
      <c r="RAL23" s="384" t="s">
        <v>3104</v>
      </c>
      <c r="RAM23" s="370"/>
      <c r="RAN23" s="384" t="s">
        <v>2417</v>
      </c>
      <c r="RAO23" s="384" t="s">
        <v>3103</v>
      </c>
      <c r="RAP23" s="384" t="s">
        <v>3104</v>
      </c>
      <c r="RAQ23" s="370"/>
      <c r="RAR23" s="384" t="s">
        <v>2417</v>
      </c>
      <c r="RAS23" s="384" t="s">
        <v>3103</v>
      </c>
      <c r="RAT23" s="384" t="s">
        <v>3104</v>
      </c>
      <c r="RAU23" s="370"/>
      <c r="RAV23" s="384" t="s">
        <v>2417</v>
      </c>
      <c r="RAW23" s="384" t="s">
        <v>3103</v>
      </c>
      <c r="RAX23" s="384" t="s">
        <v>3104</v>
      </c>
      <c r="RAY23" s="370"/>
      <c r="RAZ23" s="384" t="s">
        <v>2417</v>
      </c>
      <c r="RBA23" s="384" t="s">
        <v>3103</v>
      </c>
      <c r="RBB23" s="384" t="s">
        <v>3104</v>
      </c>
      <c r="RBC23" s="370"/>
      <c r="RBD23" s="384" t="s">
        <v>2417</v>
      </c>
      <c r="RBE23" s="384" t="s">
        <v>3103</v>
      </c>
      <c r="RBF23" s="384" t="s">
        <v>3104</v>
      </c>
      <c r="RBG23" s="370"/>
      <c r="RBH23" s="384" t="s">
        <v>2417</v>
      </c>
      <c r="RBI23" s="384" t="s">
        <v>3103</v>
      </c>
      <c r="RBJ23" s="384" t="s">
        <v>3104</v>
      </c>
      <c r="RBK23" s="370"/>
      <c r="RBL23" s="384" t="s">
        <v>2417</v>
      </c>
      <c r="RBM23" s="384" t="s">
        <v>3103</v>
      </c>
      <c r="RBN23" s="384" t="s">
        <v>3104</v>
      </c>
      <c r="RBO23" s="370"/>
      <c r="RBP23" s="384" t="s">
        <v>2417</v>
      </c>
      <c r="RBQ23" s="384" t="s">
        <v>3103</v>
      </c>
      <c r="RBR23" s="384" t="s">
        <v>3104</v>
      </c>
      <c r="RBS23" s="370"/>
      <c r="RBT23" s="384" t="s">
        <v>2417</v>
      </c>
      <c r="RBU23" s="384" t="s">
        <v>3103</v>
      </c>
      <c r="RBV23" s="384" t="s">
        <v>3104</v>
      </c>
      <c r="RBW23" s="370"/>
      <c r="RBX23" s="384" t="s">
        <v>2417</v>
      </c>
      <c r="RBY23" s="384" t="s">
        <v>3103</v>
      </c>
      <c r="RBZ23" s="384" t="s">
        <v>3104</v>
      </c>
      <c r="RCA23" s="370"/>
      <c r="RCB23" s="384" t="s">
        <v>2417</v>
      </c>
      <c r="RCC23" s="384" t="s">
        <v>3103</v>
      </c>
      <c r="RCD23" s="384" t="s">
        <v>3104</v>
      </c>
      <c r="RCE23" s="370"/>
      <c r="RCF23" s="384" t="s">
        <v>2417</v>
      </c>
      <c r="RCG23" s="384" t="s">
        <v>3103</v>
      </c>
      <c r="RCH23" s="384" t="s">
        <v>3104</v>
      </c>
      <c r="RCI23" s="370"/>
      <c r="RCJ23" s="384" t="s">
        <v>2417</v>
      </c>
      <c r="RCK23" s="384" t="s">
        <v>3103</v>
      </c>
      <c r="RCL23" s="384" t="s">
        <v>3104</v>
      </c>
      <c r="RCM23" s="370"/>
      <c r="RCN23" s="384" t="s">
        <v>2417</v>
      </c>
      <c r="RCO23" s="384" t="s">
        <v>3103</v>
      </c>
      <c r="RCP23" s="384" t="s">
        <v>3104</v>
      </c>
      <c r="RCQ23" s="370"/>
      <c r="RCR23" s="384" t="s">
        <v>2417</v>
      </c>
      <c r="RCS23" s="384" t="s">
        <v>3103</v>
      </c>
      <c r="RCT23" s="384" t="s">
        <v>3104</v>
      </c>
      <c r="RCU23" s="370"/>
      <c r="RCV23" s="384" t="s">
        <v>2417</v>
      </c>
      <c r="RCW23" s="384" t="s">
        <v>3103</v>
      </c>
      <c r="RCX23" s="384" t="s">
        <v>3104</v>
      </c>
      <c r="RCY23" s="370"/>
      <c r="RCZ23" s="384" t="s">
        <v>2417</v>
      </c>
      <c r="RDA23" s="384" t="s">
        <v>3103</v>
      </c>
      <c r="RDB23" s="384" t="s">
        <v>3104</v>
      </c>
      <c r="RDC23" s="370"/>
      <c r="RDD23" s="384" t="s">
        <v>2417</v>
      </c>
      <c r="RDE23" s="384" t="s">
        <v>3103</v>
      </c>
      <c r="RDF23" s="384" t="s">
        <v>3104</v>
      </c>
      <c r="RDG23" s="370"/>
      <c r="RDH23" s="384" t="s">
        <v>2417</v>
      </c>
      <c r="RDI23" s="384" t="s">
        <v>3103</v>
      </c>
      <c r="RDJ23" s="384" t="s">
        <v>3104</v>
      </c>
      <c r="RDK23" s="370"/>
      <c r="RDL23" s="384" t="s">
        <v>2417</v>
      </c>
      <c r="RDM23" s="384" t="s">
        <v>3103</v>
      </c>
      <c r="RDN23" s="384" t="s">
        <v>3104</v>
      </c>
      <c r="RDO23" s="370"/>
      <c r="RDP23" s="384" t="s">
        <v>2417</v>
      </c>
      <c r="RDQ23" s="384" t="s">
        <v>3103</v>
      </c>
      <c r="RDR23" s="384" t="s">
        <v>3104</v>
      </c>
      <c r="RDS23" s="370"/>
      <c r="RDT23" s="384" t="s">
        <v>2417</v>
      </c>
      <c r="RDU23" s="384" t="s">
        <v>3103</v>
      </c>
      <c r="RDV23" s="384" t="s">
        <v>3104</v>
      </c>
      <c r="RDW23" s="370"/>
      <c r="RDX23" s="384" t="s">
        <v>2417</v>
      </c>
      <c r="RDY23" s="384" t="s">
        <v>3103</v>
      </c>
      <c r="RDZ23" s="384" t="s">
        <v>3104</v>
      </c>
      <c r="REA23" s="370"/>
      <c r="REB23" s="384" t="s">
        <v>2417</v>
      </c>
      <c r="REC23" s="384" t="s">
        <v>3103</v>
      </c>
      <c r="RED23" s="384" t="s">
        <v>3104</v>
      </c>
      <c r="REE23" s="370"/>
      <c r="REF23" s="384" t="s">
        <v>2417</v>
      </c>
      <c r="REG23" s="384" t="s">
        <v>3103</v>
      </c>
      <c r="REH23" s="384" t="s">
        <v>3104</v>
      </c>
      <c r="REI23" s="370"/>
      <c r="REJ23" s="384" t="s">
        <v>2417</v>
      </c>
      <c r="REK23" s="384" t="s">
        <v>3103</v>
      </c>
      <c r="REL23" s="384" t="s">
        <v>3104</v>
      </c>
      <c r="REM23" s="370"/>
      <c r="REN23" s="384" t="s">
        <v>2417</v>
      </c>
      <c r="REO23" s="384" t="s">
        <v>3103</v>
      </c>
      <c r="REP23" s="384" t="s">
        <v>3104</v>
      </c>
      <c r="REQ23" s="370"/>
      <c r="RER23" s="384" t="s">
        <v>2417</v>
      </c>
      <c r="RES23" s="384" t="s">
        <v>3103</v>
      </c>
      <c r="RET23" s="384" t="s">
        <v>3104</v>
      </c>
      <c r="REU23" s="370"/>
      <c r="REV23" s="384" t="s">
        <v>2417</v>
      </c>
      <c r="REW23" s="384" t="s">
        <v>3103</v>
      </c>
      <c r="REX23" s="384" t="s">
        <v>3104</v>
      </c>
      <c r="REY23" s="370"/>
      <c r="REZ23" s="384" t="s">
        <v>2417</v>
      </c>
      <c r="RFA23" s="384" t="s">
        <v>3103</v>
      </c>
      <c r="RFB23" s="384" t="s">
        <v>3104</v>
      </c>
      <c r="RFC23" s="370"/>
      <c r="RFD23" s="384" t="s">
        <v>2417</v>
      </c>
      <c r="RFE23" s="384" t="s">
        <v>3103</v>
      </c>
      <c r="RFF23" s="384" t="s">
        <v>3104</v>
      </c>
      <c r="RFG23" s="370"/>
      <c r="RFH23" s="384" t="s">
        <v>2417</v>
      </c>
      <c r="RFI23" s="384" t="s">
        <v>3103</v>
      </c>
      <c r="RFJ23" s="384" t="s">
        <v>3104</v>
      </c>
      <c r="RFK23" s="370"/>
      <c r="RFL23" s="384" t="s">
        <v>2417</v>
      </c>
      <c r="RFM23" s="384" t="s">
        <v>3103</v>
      </c>
      <c r="RFN23" s="384" t="s">
        <v>3104</v>
      </c>
      <c r="RFO23" s="370"/>
      <c r="RFP23" s="384" t="s">
        <v>2417</v>
      </c>
      <c r="RFQ23" s="384" t="s">
        <v>3103</v>
      </c>
      <c r="RFR23" s="384" t="s">
        <v>3104</v>
      </c>
      <c r="RFS23" s="370"/>
      <c r="RFT23" s="384" t="s">
        <v>2417</v>
      </c>
      <c r="RFU23" s="384" t="s">
        <v>3103</v>
      </c>
      <c r="RFV23" s="384" t="s">
        <v>3104</v>
      </c>
      <c r="RFW23" s="370"/>
      <c r="RFX23" s="384" t="s">
        <v>2417</v>
      </c>
      <c r="RFY23" s="384" t="s">
        <v>3103</v>
      </c>
      <c r="RFZ23" s="384" t="s">
        <v>3104</v>
      </c>
      <c r="RGA23" s="370"/>
      <c r="RGB23" s="384" t="s">
        <v>2417</v>
      </c>
      <c r="RGC23" s="384" t="s">
        <v>3103</v>
      </c>
      <c r="RGD23" s="384" t="s">
        <v>3104</v>
      </c>
      <c r="RGE23" s="370"/>
      <c r="RGF23" s="384" t="s">
        <v>2417</v>
      </c>
      <c r="RGG23" s="384" t="s">
        <v>3103</v>
      </c>
      <c r="RGH23" s="384" t="s">
        <v>3104</v>
      </c>
      <c r="RGI23" s="370"/>
      <c r="RGJ23" s="384" t="s">
        <v>2417</v>
      </c>
      <c r="RGK23" s="384" t="s">
        <v>3103</v>
      </c>
      <c r="RGL23" s="384" t="s">
        <v>3104</v>
      </c>
      <c r="RGM23" s="370"/>
      <c r="RGN23" s="384" t="s">
        <v>2417</v>
      </c>
      <c r="RGO23" s="384" t="s">
        <v>3103</v>
      </c>
      <c r="RGP23" s="384" t="s">
        <v>3104</v>
      </c>
      <c r="RGQ23" s="370"/>
      <c r="RGR23" s="384" t="s">
        <v>2417</v>
      </c>
      <c r="RGS23" s="384" t="s">
        <v>3103</v>
      </c>
      <c r="RGT23" s="384" t="s">
        <v>3104</v>
      </c>
      <c r="RGU23" s="370"/>
      <c r="RGV23" s="384" t="s">
        <v>2417</v>
      </c>
      <c r="RGW23" s="384" t="s">
        <v>3103</v>
      </c>
      <c r="RGX23" s="384" t="s">
        <v>3104</v>
      </c>
      <c r="RGY23" s="370"/>
      <c r="RGZ23" s="384" t="s">
        <v>2417</v>
      </c>
      <c r="RHA23" s="384" t="s">
        <v>3103</v>
      </c>
      <c r="RHB23" s="384" t="s">
        <v>3104</v>
      </c>
      <c r="RHC23" s="370"/>
      <c r="RHD23" s="384" t="s">
        <v>2417</v>
      </c>
      <c r="RHE23" s="384" t="s">
        <v>3103</v>
      </c>
      <c r="RHF23" s="384" t="s">
        <v>3104</v>
      </c>
      <c r="RHG23" s="370"/>
      <c r="RHH23" s="384" t="s">
        <v>2417</v>
      </c>
      <c r="RHI23" s="384" t="s">
        <v>3103</v>
      </c>
      <c r="RHJ23" s="384" t="s">
        <v>3104</v>
      </c>
      <c r="RHK23" s="370"/>
      <c r="RHL23" s="384" t="s">
        <v>2417</v>
      </c>
      <c r="RHM23" s="384" t="s">
        <v>3103</v>
      </c>
      <c r="RHN23" s="384" t="s">
        <v>3104</v>
      </c>
      <c r="RHO23" s="370"/>
      <c r="RHP23" s="384" t="s">
        <v>2417</v>
      </c>
      <c r="RHQ23" s="384" t="s">
        <v>3103</v>
      </c>
      <c r="RHR23" s="384" t="s">
        <v>3104</v>
      </c>
      <c r="RHS23" s="370"/>
      <c r="RHT23" s="384" t="s">
        <v>2417</v>
      </c>
      <c r="RHU23" s="384" t="s">
        <v>3103</v>
      </c>
      <c r="RHV23" s="384" t="s">
        <v>3104</v>
      </c>
      <c r="RHW23" s="370"/>
      <c r="RHX23" s="384" t="s">
        <v>2417</v>
      </c>
      <c r="RHY23" s="384" t="s">
        <v>3103</v>
      </c>
      <c r="RHZ23" s="384" t="s">
        <v>3104</v>
      </c>
      <c r="RIA23" s="370"/>
      <c r="RIB23" s="384" t="s">
        <v>2417</v>
      </c>
      <c r="RIC23" s="384" t="s">
        <v>3103</v>
      </c>
      <c r="RID23" s="384" t="s">
        <v>3104</v>
      </c>
      <c r="RIE23" s="370"/>
      <c r="RIF23" s="384" t="s">
        <v>2417</v>
      </c>
      <c r="RIG23" s="384" t="s">
        <v>3103</v>
      </c>
      <c r="RIH23" s="384" t="s">
        <v>3104</v>
      </c>
      <c r="RII23" s="370"/>
      <c r="RIJ23" s="384" t="s">
        <v>2417</v>
      </c>
      <c r="RIK23" s="384" t="s">
        <v>3103</v>
      </c>
      <c r="RIL23" s="384" t="s">
        <v>3104</v>
      </c>
      <c r="RIM23" s="370"/>
      <c r="RIN23" s="384" t="s">
        <v>2417</v>
      </c>
      <c r="RIO23" s="384" t="s">
        <v>3103</v>
      </c>
      <c r="RIP23" s="384" t="s">
        <v>3104</v>
      </c>
      <c r="RIQ23" s="370"/>
      <c r="RIR23" s="384" t="s">
        <v>2417</v>
      </c>
      <c r="RIS23" s="384" t="s">
        <v>3103</v>
      </c>
      <c r="RIT23" s="384" t="s">
        <v>3104</v>
      </c>
      <c r="RIU23" s="370"/>
      <c r="RIV23" s="384" t="s">
        <v>2417</v>
      </c>
      <c r="RIW23" s="384" t="s">
        <v>3103</v>
      </c>
      <c r="RIX23" s="384" t="s">
        <v>3104</v>
      </c>
      <c r="RIY23" s="370"/>
      <c r="RIZ23" s="384" t="s">
        <v>2417</v>
      </c>
      <c r="RJA23" s="384" t="s">
        <v>3103</v>
      </c>
      <c r="RJB23" s="384" t="s">
        <v>3104</v>
      </c>
      <c r="RJC23" s="370"/>
      <c r="RJD23" s="384" t="s">
        <v>2417</v>
      </c>
      <c r="RJE23" s="384" t="s">
        <v>3103</v>
      </c>
      <c r="RJF23" s="384" t="s">
        <v>3104</v>
      </c>
      <c r="RJG23" s="370"/>
      <c r="RJH23" s="384" t="s">
        <v>2417</v>
      </c>
      <c r="RJI23" s="384" t="s">
        <v>3103</v>
      </c>
      <c r="RJJ23" s="384" t="s">
        <v>3104</v>
      </c>
      <c r="RJK23" s="370"/>
      <c r="RJL23" s="384" t="s">
        <v>2417</v>
      </c>
      <c r="RJM23" s="384" t="s">
        <v>3103</v>
      </c>
      <c r="RJN23" s="384" t="s">
        <v>3104</v>
      </c>
      <c r="RJO23" s="370"/>
      <c r="RJP23" s="384" t="s">
        <v>2417</v>
      </c>
      <c r="RJQ23" s="384" t="s">
        <v>3103</v>
      </c>
      <c r="RJR23" s="384" t="s">
        <v>3104</v>
      </c>
      <c r="RJS23" s="370"/>
      <c r="RJT23" s="384" t="s">
        <v>2417</v>
      </c>
      <c r="RJU23" s="384" t="s">
        <v>3103</v>
      </c>
      <c r="RJV23" s="384" t="s">
        <v>3104</v>
      </c>
      <c r="RJW23" s="370"/>
      <c r="RJX23" s="384" t="s">
        <v>2417</v>
      </c>
      <c r="RJY23" s="384" t="s">
        <v>3103</v>
      </c>
      <c r="RJZ23" s="384" t="s">
        <v>3104</v>
      </c>
      <c r="RKA23" s="370"/>
      <c r="RKB23" s="384" t="s">
        <v>2417</v>
      </c>
      <c r="RKC23" s="384" t="s">
        <v>3103</v>
      </c>
      <c r="RKD23" s="384" t="s">
        <v>3104</v>
      </c>
      <c r="RKE23" s="370"/>
      <c r="RKF23" s="384" t="s">
        <v>2417</v>
      </c>
      <c r="RKG23" s="384" t="s">
        <v>3103</v>
      </c>
      <c r="RKH23" s="384" t="s">
        <v>3104</v>
      </c>
      <c r="RKI23" s="370"/>
      <c r="RKJ23" s="384" t="s">
        <v>2417</v>
      </c>
      <c r="RKK23" s="384" t="s">
        <v>3103</v>
      </c>
      <c r="RKL23" s="384" t="s">
        <v>3104</v>
      </c>
      <c r="RKM23" s="370"/>
      <c r="RKN23" s="384" t="s">
        <v>2417</v>
      </c>
      <c r="RKO23" s="384" t="s">
        <v>3103</v>
      </c>
      <c r="RKP23" s="384" t="s">
        <v>3104</v>
      </c>
      <c r="RKQ23" s="370"/>
      <c r="RKR23" s="384" t="s">
        <v>2417</v>
      </c>
      <c r="RKS23" s="384" t="s">
        <v>3103</v>
      </c>
      <c r="RKT23" s="384" t="s">
        <v>3104</v>
      </c>
      <c r="RKU23" s="370"/>
      <c r="RKV23" s="384" t="s">
        <v>2417</v>
      </c>
      <c r="RKW23" s="384" t="s">
        <v>3103</v>
      </c>
      <c r="RKX23" s="384" t="s">
        <v>3104</v>
      </c>
      <c r="RKY23" s="370"/>
      <c r="RKZ23" s="384" t="s">
        <v>2417</v>
      </c>
      <c r="RLA23" s="384" t="s">
        <v>3103</v>
      </c>
      <c r="RLB23" s="384" t="s">
        <v>3104</v>
      </c>
      <c r="RLC23" s="370"/>
      <c r="RLD23" s="384" t="s">
        <v>2417</v>
      </c>
      <c r="RLE23" s="384" t="s">
        <v>3103</v>
      </c>
      <c r="RLF23" s="384" t="s">
        <v>3104</v>
      </c>
      <c r="RLG23" s="370"/>
      <c r="RLH23" s="384" t="s">
        <v>2417</v>
      </c>
      <c r="RLI23" s="384" t="s">
        <v>3103</v>
      </c>
      <c r="RLJ23" s="384" t="s">
        <v>3104</v>
      </c>
      <c r="RLK23" s="370"/>
      <c r="RLL23" s="384" t="s">
        <v>2417</v>
      </c>
      <c r="RLM23" s="384" t="s">
        <v>3103</v>
      </c>
      <c r="RLN23" s="384" t="s">
        <v>3104</v>
      </c>
      <c r="RLO23" s="370"/>
      <c r="RLP23" s="384" t="s">
        <v>2417</v>
      </c>
      <c r="RLQ23" s="384" t="s">
        <v>3103</v>
      </c>
      <c r="RLR23" s="384" t="s">
        <v>3104</v>
      </c>
      <c r="RLS23" s="370"/>
      <c r="RLT23" s="384" t="s">
        <v>2417</v>
      </c>
      <c r="RLU23" s="384" t="s">
        <v>3103</v>
      </c>
      <c r="RLV23" s="384" t="s">
        <v>3104</v>
      </c>
      <c r="RLW23" s="370"/>
      <c r="RLX23" s="384" t="s">
        <v>2417</v>
      </c>
      <c r="RLY23" s="384" t="s">
        <v>3103</v>
      </c>
      <c r="RLZ23" s="384" t="s">
        <v>3104</v>
      </c>
      <c r="RMA23" s="370"/>
      <c r="RMB23" s="384" t="s">
        <v>2417</v>
      </c>
      <c r="RMC23" s="384" t="s">
        <v>3103</v>
      </c>
      <c r="RMD23" s="384" t="s">
        <v>3104</v>
      </c>
      <c r="RME23" s="370"/>
      <c r="RMF23" s="384" t="s">
        <v>2417</v>
      </c>
      <c r="RMG23" s="384" t="s">
        <v>3103</v>
      </c>
      <c r="RMH23" s="384" t="s">
        <v>3104</v>
      </c>
      <c r="RMI23" s="370"/>
      <c r="RMJ23" s="384" t="s">
        <v>2417</v>
      </c>
      <c r="RMK23" s="384" t="s">
        <v>3103</v>
      </c>
      <c r="RML23" s="384" t="s">
        <v>3104</v>
      </c>
      <c r="RMM23" s="370"/>
      <c r="RMN23" s="384" t="s">
        <v>2417</v>
      </c>
      <c r="RMO23" s="384" t="s">
        <v>3103</v>
      </c>
      <c r="RMP23" s="384" t="s">
        <v>3104</v>
      </c>
      <c r="RMQ23" s="370"/>
      <c r="RMR23" s="384" t="s">
        <v>2417</v>
      </c>
      <c r="RMS23" s="384" t="s">
        <v>3103</v>
      </c>
      <c r="RMT23" s="384" t="s">
        <v>3104</v>
      </c>
      <c r="RMU23" s="370"/>
      <c r="RMV23" s="384" t="s">
        <v>2417</v>
      </c>
      <c r="RMW23" s="384" t="s">
        <v>3103</v>
      </c>
      <c r="RMX23" s="384" t="s">
        <v>3104</v>
      </c>
      <c r="RMY23" s="370"/>
      <c r="RMZ23" s="384" t="s">
        <v>2417</v>
      </c>
      <c r="RNA23" s="384" t="s">
        <v>3103</v>
      </c>
      <c r="RNB23" s="384" t="s">
        <v>3104</v>
      </c>
      <c r="RNC23" s="370"/>
      <c r="RND23" s="384" t="s">
        <v>2417</v>
      </c>
      <c r="RNE23" s="384" t="s">
        <v>3103</v>
      </c>
      <c r="RNF23" s="384" t="s">
        <v>3104</v>
      </c>
      <c r="RNG23" s="370"/>
      <c r="RNH23" s="384" t="s">
        <v>2417</v>
      </c>
      <c r="RNI23" s="384" t="s">
        <v>3103</v>
      </c>
      <c r="RNJ23" s="384" t="s">
        <v>3104</v>
      </c>
      <c r="RNK23" s="370"/>
      <c r="RNL23" s="384" t="s">
        <v>2417</v>
      </c>
      <c r="RNM23" s="384" t="s">
        <v>3103</v>
      </c>
      <c r="RNN23" s="384" t="s">
        <v>3104</v>
      </c>
      <c r="RNO23" s="370"/>
      <c r="RNP23" s="384" t="s">
        <v>2417</v>
      </c>
      <c r="RNQ23" s="384" t="s">
        <v>3103</v>
      </c>
      <c r="RNR23" s="384" t="s">
        <v>3104</v>
      </c>
      <c r="RNS23" s="370"/>
      <c r="RNT23" s="384" t="s">
        <v>2417</v>
      </c>
      <c r="RNU23" s="384" t="s">
        <v>3103</v>
      </c>
      <c r="RNV23" s="384" t="s">
        <v>3104</v>
      </c>
      <c r="RNW23" s="370"/>
      <c r="RNX23" s="384" t="s">
        <v>2417</v>
      </c>
      <c r="RNY23" s="384" t="s">
        <v>3103</v>
      </c>
      <c r="RNZ23" s="384" t="s">
        <v>3104</v>
      </c>
      <c r="ROA23" s="370"/>
      <c r="ROB23" s="384" t="s">
        <v>2417</v>
      </c>
      <c r="ROC23" s="384" t="s">
        <v>3103</v>
      </c>
      <c r="ROD23" s="384" t="s">
        <v>3104</v>
      </c>
      <c r="ROE23" s="370"/>
      <c r="ROF23" s="384" t="s">
        <v>2417</v>
      </c>
      <c r="ROG23" s="384" t="s">
        <v>3103</v>
      </c>
      <c r="ROH23" s="384" t="s">
        <v>3104</v>
      </c>
      <c r="ROI23" s="370"/>
      <c r="ROJ23" s="384" t="s">
        <v>2417</v>
      </c>
      <c r="ROK23" s="384" t="s">
        <v>3103</v>
      </c>
      <c r="ROL23" s="384" t="s">
        <v>3104</v>
      </c>
      <c r="ROM23" s="370"/>
      <c r="RON23" s="384" t="s">
        <v>2417</v>
      </c>
      <c r="ROO23" s="384" t="s">
        <v>3103</v>
      </c>
      <c r="ROP23" s="384" t="s">
        <v>3104</v>
      </c>
      <c r="ROQ23" s="370"/>
      <c r="ROR23" s="384" t="s">
        <v>2417</v>
      </c>
      <c r="ROS23" s="384" t="s">
        <v>3103</v>
      </c>
      <c r="ROT23" s="384" t="s">
        <v>3104</v>
      </c>
      <c r="ROU23" s="370"/>
      <c r="ROV23" s="384" t="s">
        <v>2417</v>
      </c>
      <c r="ROW23" s="384" t="s">
        <v>3103</v>
      </c>
      <c r="ROX23" s="384" t="s">
        <v>3104</v>
      </c>
      <c r="ROY23" s="370"/>
      <c r="ROZ23" s="384" t="s">
        <v>2417</v>
      </c>
      <c r="RPA23" s="384" t="s">
        <v>3103</v>
      </c>
      <c r="RPB23" s="384" t="s">
        <v>3104</v>
      </c>
      <c r="RPC23" s="370"/>
      <c r="RPD23" s="384" t="s">
        <v>2417</v>
      </c>
      <c r="RPE23" s="384" t="s">
        <v>3103</v>
      </c>
      <c r="RPF23" s="384" t="s">
        <v>3104</v>
      </c>
      <c r="RPG23" s="370"/>
      <c r="RPH23" s="384" t="s">
        <v>2417</v>
      </c>
      <c r="RPI23" s="384" t="s">
        <v>3103</v>
      </c>
      <c r="RPJ23" s="384" t="s">
        <v>3104</v>
      </c>
      <c r="RPK23" s="370"/>
      <c r="RPL23" s="384" t="s">
        <v>2417</v>
      </c>
      <c r="RPM23" s="384" t="s">
        <v>3103</v>
      </c>
      <c r="RPN23" s="384" t="s">
        <v>3104</v>
      </c>
      <c r="RPO23" s="370"/>
      <c r="RPP23" s="384" t="s">
        <v>2417</v>
      </c>
      <c r="RPQ23" s="384" t="s">
        <v>3103</v>
      </c>
      <c r="RPR23" s="384" t="s">
        <v>3104</v>
      </c>
      <c r="RPS23" s="370"/>
      <c r="RPT23" s="384" t="s">
        <v>2417</v>
      </c>
      <c r="RPU23" s="384" t="s">
        <v>3103</v>
      </c>
      <c r="RPV23" s="384" t="s">
        <v>3104</v>
      </c>
      <c r="RPW23" s="370"/>
      <c r="RPX23" s="384" t="s">
        <v>2417</v>
      </c>
      <c r="RPY23" s="384" t="s">
        <v>3103</v>
      </c>
      <c r="RPZ23" s="384" t="s">
        <v>3104</v>
      </c>
      <c r="RQA23" s="370"/>
      <c r="RQB23" s="384" t="s">
        <v>2417</v>
      </c>
      <c r="RQC23" s="384" t="s">
        <v>3103</v>
      </c>
      <c r="RQD23" s="384" t="s">
        <v>3104</v>
      </c>
      <c r="RQE23" s="370"/>
      <c r="RQF23" s="384" t="s">
        <v>2417</v>
      </c>
      <c r="RQG23" s="384" t="s">
        <v>3103</v>
      </c>
      <c r="RQH23" s="384" t="s">
        <v>3104</v>
      </c>
      <c r="RQI23" s="370"/>
      <c r="RQJ23" s="384" t="s">
        <v>2417</v>
      </c>
      <c r="RQK23" s="384" t="s">
        <v>3103</v>
      </c>
      <c r="RQL23" s="384" t="s">
        <v>3104</v>
      </c>
      <c r="RQM23" s="370"/>
      <c r="RQN23" s="384" t="s">
        <v>2417</v>
      </c>
      <c r="RQO23" s="384" t="s">
        <v>3103</v>
      </c>
      <c r="RQP23" s="384" t="s">
        <v>3104</v>
      </c>
      <c r="RQQ23" s="370"/>
      <c r="RQR23" s="384" t="s">
        <v>2417</v>
      </c>
      <c r="RQS23" s="384" t="s">
        <v>3103</v>
      </c>
      <c r="RQT23" s="384" t="s">
        <v>3104</v>
      </c>
      <c r="RQU23" s="370"/>
      <c r="RQV23" s="384" t="s">
        <v>2417</v>
      </c>
      <c r="RQW23" s="384" t="s">
        <v>3103</v>
      </c>
      <c r="RQX23" s="384" t="s">
        <v>3104</v>
      </c>
      <c r="RQY23" s="370"/>
      <c r="RQZ23" s="384" t="s">
        <v>2417</v>
      </c>
      <c r="RRA23" s="384" t="s">
        <v>3103</v>
      </c>
      <c r="RRB23" s="384" t="s">
        <v>3104</v>
      </c>
      <c r="RRC23" s="370"/>
      <c r="RRD23" s="384" t="s">
        <v>2417</v>
      </c>
      <c r="RRE23" s="384" t="s">
        <v>3103</v>
      </c>
      <c r="RRF23" s="384" t="s">
        <v>3104</v>
      </c>
      <c r="RRG23" s="370"/>
      <c r="RRH23" s="384" t="s">
        <v>2417</v>
      </c>
      <c r="RRI23" s="384" t="s">
        <v>3103</v>
      </c>
      <c r="RRJ23" s="384" t="s">
        <v>3104</v>
      </c>
      <c r="RRK23" s="370"/>
      <c r="RRL23" s="384" t="s">
        <v>2417</v>
      </c>
      <c r="RRM23" s="384" t="s">
        <v>3103</v>
      </c>
      <c r="RRN23" s="384" t="s">
        <v>3104</v>
      </c>
      <c r="RRO23" s="370"/>
      <c r="RRP23" s="384" t="s">
        <v>2417</v>
      </c>
      <c r="RRQ23" s="384" t="s">
        <v>3103</v>
      </c>
      <c r="RRR23" s="384" t="s">
        <v>3104</v>
      </c>
      <c r="RRS23" s="370"/>
      <c r="RRT23" s="384" t="s">
        <v>2417</v>
      </c>
      <c r="RRU23" s="384" t="s">
        <v>3103</v>
      </c>
      <c r="RRV23" s="384" t="s">
        <v>3104</v>
      </c>
      <c r="RRW23" s="370"/>
      <c r="RRX23" s="384" t="s">
        <v>2417</v>
      </c>
      <c r="RRY23" s="384" t="s">
        <v>3103</v>
      </c>
      <c r="RRZ23" s="384" t="s">
        <v>3104</v>
      </c>
      <c r="RSA23" s="370"/>
      <c r="RSB23" s="384" t="s">
        <v>2417</v>
      </c>
      <c r="RSC23" s="384" t="s">
        <v>3103</v>
      </c>
      <c r="RSD23" s="384" t="s">
        <v>3104</v>
      </c>
      <c r="RSE23" s="370"/>
      <c r="RSF23" s="384" t="s">
        <v>2417</v>
      </c>
      <c r="RSG23" s="384" t="s">
        <v>3103</v>
      </c>
      <c r="RSH23" s="384" t="s">
        <v>3104</v>
      </c>
      <c r="RSI23" s="370"/>
      <c r="RSJ23" s="384" t="s">
        <v>2417</v>
      </c>
      <c r="RSK23" s="384" t="s">
        <v>3103</v>
      </c>
      <c r="RSL23" s="384" t="s">
        <v>3104</v>
      </c>
      <c r="RSM23" s="370"/>
      <c r="RSN23" s="384" t="s">
        <v>2417</v>
      </c>
      <c r="RSO23" s="384" t="s">
        <v>3103</v>
      </c>
      <c r="RSP23" s="384" t="s">
        <v>3104</v>
      </c>
      <c r="RSQ23" s="370"/>
      <c r="RSR23" s="384" t="s">
        <v>2417</v>
      </c>
      <c r="RSS23" s="384" t="s">
        <v>3103</v>
      </c>
      <c r="RST23" s="384" t="s">
        <v>3104</v>
      </c>
      <c r="RSU23" s="370"/>
      <c r="RSV23" s="384" t="s">
        <v>2417</v>
      </c>
      <c r="RSW23" s="384" t="s">
        <v>3103</v>
      </c>
      <c r="RSX23" s="384" t="s">
        <v>3104</v>
      </c>
      <c r="RSY23" s="370"/>
      <c r="RSZ23" s="384" t="s">
        <v>2417</v>
      </c>
      <c r="RTA23" s="384" t="s">
        <v>3103</v>
      </c>
      <c r="RTB23" s="384" t="s">
        <v>3104</v>
      </c>
      <c r="RTC23" s="370"/>
      <c r="RTD23" s="384" t="s">
        <v>2417</v>
      </c>
      <c r="RTE23" s="384" t="s">
        <v>3103</v>
      </c>
      <c r="RTF23" s="384" t="s">
        <v>3104</v>
      </c>
      <c r="RTG23" s="370"/>
      <c r="RTH23" s="384" t="s">
        <v>2417</v>
      </c>
      <c r="RTI23" s="384" t="s">
        <v>3103</v>
      </c>
      <c r="RTJ23" s="384" t="s">
        <v>3104</v>
      </c>
      <c r="RTK23" s="370"/>
      <c r="RTL23" s="384" t="s">
        <v>2417</v>
      </c>
      <c r="RTM23" s="384" t="s">
        <v>3103</v>
      </c>
      <c r="RTN23" s="384" t="s">
        <v>3104</v>
      </c>
      <c r="RTO23" s="370"/>
      <c r="RTP23" s="384" t="s">
        <v>2417</v>
      </c>
      <c r="RTQ23" s="384" t="s">
        <v>3103</v>
      </c>
      <c r="RTR23" s="384" t="s">
        <v>3104</v>
      </c>
      <c r="RTS23" s="370"/>
      <c r="RTT23" s="384" t="s">
        <v>2417</v>
      </c>
      <c r="RTU23" s="384" t="s">
        <v>3103</v>
      </c>
      <c r="RTV23" s="384" t="s">
        <v>3104</v>
      </c>
      <c r="RTW23" s="370"/>
      <c r="RTX23" s="384" t="s">
        <v>2417</v>
      </c>
      <c r="RTY23" s="384" t="s">
        <v>3103</v>
      </c>
      <c r="RTZ23" s="384" t="s">
        <v>3104</v>
      </c>
      <c r="RUA23" s="370"/>
      <c r="RUB23" s="384" t="s">
        <v>2417</v>
      </c>
      <c r="RUC23" s="384" t="s">
        <v>3103</v>
      </c>
      <c r="RUD23" s="384" t="s">
        <v>3104</v>
      </c>
      <c r="RUE23" s="370"/>
      <c r="RUF23" s="384" t="s">
        <v>2417</v>
      </c>
      <c r="RUG23" s="384" t="s">
        <v>3103</v>
      </c>
      <c r="RUH23" s="384" t="s">
        <v>3104</v>
      </c>
      <c r="RUI23" s="370"/>
      <c r="RUJ23" s="384" t="s">
        <v>2417</v>
      </c>
      <c r="RUK23" s="384" t="s">
        <v>3103</v>
      </c>
      <c r="RUL23" s="384" t="s">
        <v>3104</v>
      </c>
      <c r="RUM23" s="370"/>
      <c r="RUN23" s="384" t="s">
        <v>2417</v>
      </c>
      <c r="RUO23" s="384" t="s">
        <v>3103</v>
      </c>
      <c r="RUP23" s="384" t="s">
        <v>3104</v>
      </c>
      <c r="RUQ23" s="370"/>
      <c r="RUR23" s="384" t="s">
        <v>2417</v>
      </c>
      <c r="RUS23" s="384" t="s">
        <v>3103</v>
      </c>
      <c r="RUT23" s="384" t="s">
        <v>3104</v>
      </c>
      <c r="RUU23" s="370"/>
      <c r="RUV23" s="384" t="s">
        <v>2417</v>
      </c>
      <c r="RUW23" s="384" t="s">
        <v>3103</v>
      </c>
      <c r="RUX23" s="384" t="s">
        <v>3104</v>
      </c>
      <c r="RUY23" s="370"/>
      <c r="RUZ23" s="384" t="s">
        <v>2417</v>
      </c>
      <c r="RVA23" s="384" t="s">
        <v>3103</v>
      </c>
      <c r="RVB23" s="384" t="s">
        <v>3104</v>
      </c>
      <c r="RVC23" s="370"/>
      <c r="RVD23" s="384" t="s">
        <v>2417</v>
      </c>
      <c r="RVE23" s="384" t="s">
        <v>3103</v>
      </c>
      <c r="RVF23" s="384" t="s">
        <v>3104</v>
      </c>
      <c r="RVG23" s="370"/>
      <c r="RVH23" s="384" t="s">
        <v>2417</v>
      </c>
      <c r="RVI23" s="384" t="s">
        <v>3103</v>
      </c>
      <c r="RVJ23" s="384" t="s">
        <v>3104</v>
      </c>
      <c r="RVK23" s="370"/>
      <c r="RVL23" s="384" t="s">
        <v>2417</v>
      </c>
      <c r="RVM23" s="384" t="s">
        <v>3103</v>
      </c>
      <c r="RVN23" s="384" t="s">
        <v>3104</v>
      </c>
      <c r="RVO23" s="370"/>
      <c r="RVP23" s="384" t="s">
        <v>2417</v>
      </c>
      <c r="RVQ23" s="384" t="s">
        <v>3103</v>
      </c>
      <c r="RVR23" s="384" t="s">
        <v>3104</v>
      </c>
      <c r="RVS23" s="370"/>
      <c r="RVT23" s="384" t="s">
        <v>2417</v>
      </c>
      <c r="RVU23" s="384" t="s">
        <v>3103</v>
      </c>
      <c r="RVV23" s="384" t="s">
        <v>3104</v>
      </c>
      <c r="RVW23" s="370"/>
      <c r="RVX23" s="384" t="s">
        <v>2417</v>
      </c>
      <c r="RVY23" s="384" t="s">
        <v>3103</v>
      </c>
      <c r="RVZ23" s="384" t="s">
        <v>3104</v>
      </c>
      <c r="RWA23" s="370"/>
      <c r="RWB23" s="384" t="s">
        <v>2417</v>
      </c>
      <c r="RWC23" s="384" t="s">
        <v>3103</v>
      </c>
      <c r="RWD23" s="384" t="s">
        <v>3104</v>
      </c>
      <c r="RWE23" s="370"/>
      <c r="RWF23" s="384" t="s">
        <v>2417</v>
      </c>
      <c r="RWG23" s="384" t="s">
        <v>3103</v>
      </c>
      <c r="RWH23" s="384" t="s">
        <v>3104</v>
      </c>
      <c r="RWI23" s="370"/>
      <c r="RWJ23" s="384" t="s">
        <v>2417</v>
      </c>
      <c r="RWK23" s="384" t="s">
        <v>3103</v>
      </c>
      <c r="RWL23" s="384" t="s">
        <v>3104</v>
      </c>
      <c r="RWM23" s="370"/>
      <c r="RWN23" s="384" t="s">
        <v>2417</v>
      </c>
      <c r="RWO23" s="384" t="s">
        <v>3103</v>
      </c>
      <c r="RWP23" s="384" t="s">
        <v>3104</v>
      </c>
      <c r="RWQ23" s="370"/>
      <c r="RWR23" s="384" t="s">
        <v>2417</v>
      </c>
      <c r="RWS23" s="384" t="s">
        <v>3103</v>
      </c>
      <c r="RWT23" s="384" t="s">
        <v>3104</v>
      </c>
      <c r="RWU23" s="370"/>
      <c r="RWV23" s="384" t="s">
        <v>2417</v>
      </c>
      <c r="RWW23" s="384" t="s">
        <v>3103</v>
      </c>
      <c r="RWX23" s="384" t="s">
        <v>3104</v>
      </c>
      <c r="RWY23" s="370"/>
      <c r="RWZ23" s="384" t="s">
        <v>2417</v>
      </c>
      <c r="RXA23" s="384" t="s">
        <v>3103</v>
      </c>
      <c r="RXB23" s="384" t="s">
        <v>3104</v>
      </c>
      <c r="RXC23" s="370"/>
      <c r="RXD23" s="384" t="s">
        <v>2417</v>
      </c>
      <c r="RXE23" s="384" t="s">
        <v>3103</v>
      </c>
      <c r="RXF23" s="384" t="s">
        <v>3104</v>
      </c>
      <c r="RXG23" s="370"/>
      <c r="RXH23" s="384" t="s">
        <v>2417</v>
      </c>
      <c r="RXI23" s="384" t="s">
        <v>3103</v>
      </c>
      <c r="RXJ23" s="384" t="s">
        <v>3104</v>
      </c>
      <c r="RXK23" s="370"/>
      <c r="RXL23" s="384" t="s">
        <v>2417</v>
      </c>
      <c r="RXM23" s="384" t="s">
        <v>3103</v>
      </c>
      <c r="RXN23" s="384" t="s">
        <v>3104</v>
      </c>
      <c r="RXO23" s="370"/>
      <c r="RXP23" s="384" t="s">
        <v>2417</v>
      </c>
      <c r="RXQ23" s="384" t="s">
        <v>3103</v>
      </c>
      <c r="RXR23" s="384" t="s">
        <v>3104</v>
      </c>
      <c r="RXS23" s="370"/>
      <c r="RXT23" s="384" t="s">
        <v>2417</v>
      </c>
      <c r="RXU23" s="384" t="s">
        <v>3103</v>
      </c>
      <c r="RXV23" s="384" t="s">
        <v>3104</v>
      </c>
      <c r="RXW23" s="370"/>
      <c r="RXX23" s="384" t="s">
        <v>2417</v>
      </c>
      <c r="RXY23" s="384" t="s">
        <v>3103</v>
      </c>
      <c r="RXZ23" s="384" t="s">
        <v>3104</v>
      </c>
      <c r="RYA23" s="370"/>
      <c r="RYB23" s="384" t="s">
        <v>2417</v>
      </c>
      <c r="RYC23" s="384" t="s">
        <v>3103</v>
      </c>
      <c r="RYD23" s="384" t="s">
        <v>3104</v>
      </c>
      <c r="RYE23" s="370"/>
      <c r="RYF23" s="384" t="s">
        <v>2417</v>
      </c>
      <c r="RYG23" s="384" t="s">
        <v>3103</v>
      </c>
      <c r="RYH23" s="384" t="s">
        <v>3104</v>
      </c>
      <c r="RYI23" s="370"/>
      <c r="RYJ23" s="384" t="s">
        <v>2417</v>
      </c>
      <c r="RYK23" s="384" t="s">
        <v>3103</v>
      </c>
      <c r="RYL23" s="384" t="s">
        <v>3104</v>
      </c>
      <c r="RYM23" s="370"/>
      <c r="RYN23" s="384" t="s">
        <v>2417</v>
      </c>
      <c r="RYO23" s="384" t="s">
        <v>3103</v>
      </c>
      <c r="RYP23" s="384" t="s">
        <v>3104</v>
      </c>
      <c r="RYQ23" s="370"/>
      <c r="RYR23" s="384" t="s">
        <v>2417</v>
      </c>
      <c r="RYS23" s="384" t="s">
        <v>3103</v>
      </c>
      <c r="RYT23" s="384" t="s">
        <v>3104</v>
      </c>
      <c r="RYU23" s="370"/>
      <c r="RYV23" s="384" t="s">
        <v>2417</v>
      </c>
      <c r="RYW23" s="384" t="s">
        <v>3103</v>
      </c>
      <c r="RYX23" s="384" t="s">
        <v>3104</v>
      </c>
      <c r="RYY23" s="370"/>
      <c r="RYZ23" s="384" t="s">
        <v>2417</v>
      </c>
      <c r="RZA23" s="384" t="s">
        <v>3103</v>
      </c>
      <c r="RZB23" s="384" t="s">
        <v>3104</v>
      </c>
      <c r="RZC23" s="370"/>
      <c r="RZD23" s="384" t="s">
        <v>2417</v>
      </c>
      <c r="RZE23" s="384" t="s">
        <v>3103</v>
      </c>
      <c r="RZF23" s="384" t="s">
        <v>3104</v>
      </c>
      <c r="RZG23" s="370"/>
      <c r="RZH23" s="384" t="s">
        <v>2417</v>
      </c>
      <c r="RZI23" s="384" t="s">
        <v>3103</v>
      </c>
      <c r="RZJ23" s="384" t="s">
        <v>3104</v>
      </c>
      <c r="RZK23" s="370"/>
      <c r="RZL23" s="384" t="s">
        <v>2417</v>
      </c>
      <c r="RZM23" s="384" t="s">
        <v>3103</v>
      </c>
      <c r="RZN23" s="384" t="s">
        <v>3104</v>
      </c>
      <c r="RZO23" s="370"/>
      <c r="RZP23" s="384" t="s">
        <v>2417</v>
      </c>
      <c r="RZQ23" s="384" t="s">
        <v>3103</v>
      </c>
      <c r="RZR23" s="384" t="s">
        <v>3104</v>
      </c>
      <c r="RZS23" s="370"/>
      <c r="RZT23" s="384" t="s">
        <v>2417</v>
      </c>
      <c r="RZU23" s="384" t="s">
        <v>3103</v>
      </c>
      <c r="RZV23" s="384" t="s">
        <v>3104</v>
      </c>
      <c r="RZW23" s="370"/>
      <c r="RZX23" s="384" t="s">
        <v>2417</v>
      </c>
      <c r="RZY23" s="384" t="s">
        <v>3103</v>
      </c>
      <c r="RZZ23" s="384" t="s">
        <v>3104</v>
      </c>
      <c r="SAA23" s="370"/>
      <c r="SAB23" s="384" t="s">
        <v>2417</v>
      </c>
      <c r="SAC23" s="384" t="s">
        <v>3103</v>
      </c>
      <c r="SAD23" s="384" t="s">
        <v>3104</v>
      </c>
      <c r="SAE23" s="370"/>
      <c r="SAF23" s="384" t="s">
        <v>2417</v>
      </c>
      <c r="SAG23" s="384" t="s">
        <v>3103</v>
      </c>
      <c r="SAH23" s="384" t="s">
        <v>3104</v>
      </c>
      <c r="SAI23" s="370"/>
      <c r="SAJ23" s="384" t="s">
        <v>2417</v>
      </c>
      <c r="SAK23" s="384" t="s">
        <v>3103</v>
      </c>
      <c r="SAL23" s="384" t="s">
        <v>3104</v>
      </c>
      <c r="SAM23" s="370"/>
      <c r="SAN23" s="384" t="s">
        <v>2417</v>
      </c>
      <c r="SAO23" s="384" t="s">
        <v>3103</v>
      </c>
      <c r="SAP23" s="384" t="s">
        <v>3104</v>
      </c>
      <c r="SAQ23" s="370"/>
      <c r="SAR23" s="384" t="s">
        <v>2417</v>
      </c>
      <c r="SAS23" s="384" t="s">
        <v>3103</v>
      </c>
      <c r="SAT23" s="384" t="s">
        <v>3104</v>
      </c>
      <c r="SAU23" s="370"/>
      <c r="SAV23" s="384" t="s">
        <v>2417</v>
      </c>
      <c r="SAW23" s="384" t="s">
        <v>3103</v>
      </c>
      <c r="SAX23" s="384" t="s">
        <v>3104</v>
      </c>
      <c r="SAY23" s="370"/>
      <c r="SAZ23" s="384" t="s">
        <v>2417</v>
      </c>
      <c r="SBA23" s="384" t="s">
        <v>3103</v>
      </c>
      <c r="SBB23" s="384" t="s">
        <v>3104</v>
      </c>
      <c r="SBC23" s="370"/>
      <c r="SBD23" s="384" t="s">
        <v>2417</v>
      </c>
      <c r="SBE23" s="384" t="s">
        <v>3103</v>
      </c>
      <c r="SBF23" s="384" t="s">
        <v>3104</v>
      </c>
      <c r="SBG23" s="370"/>
      <c r="SBH23" s="384" t="s">
        <v>2417</v>
      </c>
      <c r="SBI23" s="384" t="s">
        <v>3103</v>
      </c>
      <c r="SBJ23" s="384" t="s">
        <v>3104</v>
      </c>
      <c r="SBK23" s="370"/>
      <c r="SBL23" s="384" t="s">
        <v>2417</v>
      </c>
      <c r="SBM23" s="384" t="s">
        <v>3103</v>
      </c>
      <c r="SBN23" s="384" t="s">
        <v>3104</v>
      </c>
      <c r="SBO23" s="370"/>
      <c r="SBP23" s="384" t="s">
        <v>2417</v>
      </c>
      <c r="SBQ23" s="384" t="s">
        <v>3103</v>
      </c>
      <c r="SBR23" s="384" t="s">
        <v>3104</v>
      </c>
      <c r="SBS23" s="370"/>
      <c r="SBT23" s="384" t="s">
        <v>2417</v>
      </c>
      <c r="SBU23" s="384" t="s">
        <v>3103</v>
      </c>
      <c r="SBV23" s="384" t="s">
        <v>3104</v>
      </c>
      <c r="SBW23" s="370"/>
      <c r="SBX23" s="384" t="s">
        <v>2417</v>
      </c>
      <c r="SBY23" s="384" t="s">
        <v>3103</v>
      </c>
      <c r="SBZ23" s="384" t="s">
        <v>3104</v>
      </c>
      <c r="SCA23" s="370"/>
      <c r="SCB23" s="384" t="s">
        <v>2417</v>
      </c>
      <c r="SCC23" s="384" t="s">
        <v>3103</v>
      </c>
      <c r="SCD23" s="384" t="s">
        <v>3104</v>
      </c>
      <c r="SCE23" s="370"/>
      <c r="SCF23" s="384" t="s">
        <v>2417</v>
      </c>
      <c r="SCG23" s="384" t="s">
        <v>3103</v>
      </c>
      <c r="SCH23" s="384" t="s">
        <v>3104</v>
      </c>
      <c r="SCI23" s="370"/>
      <c r="SCJ23" s="384" t="s">
        <v>2417</v>
      </c>
      <c r="SCK23" s="384" t="s">
        <v>3103</v>
      </c>
      <c r="SCL23" s="384" t="s">
        <v>3104</v>
      </c>
      <c r="SCM23" s="370"/>
      <c r="SCN23" s="384" t="s">
        <v>2417</v>
      </c>
      <c r="SCO23" s="384" t="s">
        <v>3103</v>
      </c>
      <c r="SCP23" s="384" t="s">
        <v>3104</v>
      </c>
      <c r="SCQ23" s="370"/>
      <c r="SCR23" s="384" t="s">
        <v>2417</v>
      </c>
      <c r="SCS23" s="384" t="s">
        <v>3103</v>
      </c>
      <c r="SCT23" s="384" t="s">
        <v>3104</v>
      </c>
      <c r="SCU23" s="370"/>
      <c r="SCV23" s="384" t="s">
        <v>2417</v>
      </c>
      <c r="SCW23" s="384" t="s">
        <v>3103</v>
      </c>
      <c r="SCX23" s="384" t="s">
        <v>3104</v>
      </c>
      <c r="SCY23" s="370"/>
      <c r="SCZ23" s="384" t="s">
        <v>2417</v>
      </c>
      <c r="SDA23" s="384" t="s">
        <v>3103</v>
      </c>
      <c r="SDB23" s="384" t="s">
        <v>3104</v>
      </c>
      <c r="SDC23" s="370"/>
      <c r="SDD23" s="384" t="s">
        <v>2417</v>
      </c>
      <c r="SDE23" s="384" t="s">
        <v>3103</v>
      </c>
      <c r="SDF23" s="384" t="s">
        <v>3104</v>
      </c>
      <c r="SDG23" s="370"/>
      <c r="SDH23" s="384" t="s">
        <v>2417</v>
      </c>
      <c r="SDI23" s="384" t="s">
        <v>3103</v>
      </c>
      <c r="SDJ23" s="384" t="s">
        <v>3104</v>
      </c>
      <c r="SDK23" s="370"/>
      <c r="SDL23" s="384" t="s">
        <v>2417</v>
      </c>
      <c r="SDM23" s="384" t="s">
        <v>3103</v>
      </c>
      <c r="SDN23" s="384" t="s">
        <v>3104</v>
      </c>
      <c r="SDO23" s="370"/>
      <c r="SDP23" s="384" t="s">
        <v>2417</v>
      </c>
      <c r="SDQ23" s="384" t="s">
        <v>3103</v>
      </c>
      <c r="SDR23" s="384" t="s">
        <v>3104</v>
      </c>
      <c r="SDS23" s="370"/>
      <c r="SDT23" s="384" t="s">
        <v>2417</v>
      </c>
      <c r="SDU23" s="384" t="s">
        <v>3103</v>
      </c>
      <c r="SDV23" s="384" t="s">
        <v>3104</v>
      </c>
      <c r="SDW23" s="370"/>
      <c r="SDX23" s="384" t="s">
        <v>2417</v>
      </c>
      <c r="SDY23" s="384" t="s">
        <v>3103</v>
      </c>
      <c r="SDZ23" s="384" t="s">
        <v>3104</v>
      </c>
      <c r="SEA23" s="370"/>
      <c r="SEB23" s="384" t="s">
        <v>2417</v>
      </c>
      <c r="SEC23" s="384" t="s">
        <v>3103</v>
      </c>
      <c r="SED23" s="384" t="s">
        <v>3104</v>
      </c>
      <c r="SEE23" s="370"/>
      <c r="SEF23" s="384" t="s">
        <v>2417</v>
      </c>
      <c r="SEG23" s="384" t="s">
        <v>3103</v>
      </c>
      <c r="SEH23" s="384" t="s">
        <v>3104</v>
      </c>
      <c r="SEI23" s="370"/>
      <c r="SEJ23" s="384" t="s">
        <v>2417</v>
      </c>
      <c r="SEK23" s="384" t="s">
        <v>3103</v>
      </c>
      <c r="SEL23" s="384" t="s">
        <v>3104</v>
      </c>
      <c r="SEM23" s="370"/>
      <c r="SEN23" s="384" t="s">
        <v>2417</v>
      </c>
      <c r="SEO23" s="384" t="s">
        <v>3103</v>
      </c>
      <c r="SEP23" s="384" t="s">
        <v>3104</v>
      </c>
      <c r="SEQ23" s="370"/>
      <c r="SER23" s="384" t="s">
        <v>2417</v>
      </c>
      <c r="SES23" s="384" t="s">
        <v>3103</v>
      </c>
      <c r="SET23" s="384" t="s">
        <v>3104</v>
      </c>
      <c r="SEU23" s="370"/>
      <c r="SEV23" s="384" t="s">
        <v>2417</v>
      </c>
      <c r="SEW23" s="384" t="s">
        <v>3103</v>
      </c>
      <c r="SEX23" s="384" t="s">
        <v>3104</v>
      </c>
      <c r="SEY23" s="370"/>
      <c r="SEZ23" s="384" t="s">
        <v>2417</v>
      </c>
      <c r="SFA23" s="384" t="s">
        <v>3103</v>
      </c>
      <c r="SFB23" s="384" t="s">
        <v>3104</v>
      </c>
      <c r="SFC23" s="370"/>
      <c r="SFD23" s="384" t="s">
        <v>2417</v>
      </c>
      <c r="SFE23" s="384" t="s">
        <v>3103</v>
      </c>
      <c r="SFF23" s="384" t="s">
        <v>3104</v>
      </c>
      <c r="SFG23" s="370"/>
      <c r="SFH23" s="384" t="s">
        <v>2417</v>
      </c>
      <c r="SFI23" s="384" t="s">
        <v>3103</v>
      </c>
      <c r="SFJ23" s="384" t="s">
        <v>3104</v>
      </c>
      <c r="SFK23" s="370"/>
      <c r="SFL23" s="384" t="s">
        <v>2417</v>
      </c>
      <c r="SFM23" s="384" t="s">
        <v>3103</v>
      </c>
      <c r="SFN23" s="384" t="s">
        <v>3104</v>
      </c>
      <c r="SFO23" s="370"/>
      <c r="SFP23" s="384" t="s">
        <v>2417</v>
      </c>
      <c r="SFQ23" s="384" t="s">
        <v>3103</v>
      </c>
      <c r="SFR23" s="384" t="s">
        <v>3104</v>
      </c>
      <c r="SFS23" s="370"/>
      <c r="SFT23" s="384" t="s">
        <v>2417</v>
      </c>
      <c r="SFU23" s="384" t="s">
        <v>3103</v>
      </c>
      <c r="SFV23" s="384" t="s">
        <v>3104</v>
      </c>
      <c r="SFW23" s="370"/>
      <c r="SFX23" s="384" t="s">
        <v>2417</v>
      </c>
      <c r="SFY23" s="384" t="s">
        <v>3103</v>
      </c>
      <c r="SFZ23" s="384" t="s">
        <v>3104</v>
      </c>
      <c r="SGA23" s="370"/>
      <c r="SGB23" s="384" t="s">
        <v>2417</v>
      </c>
      <c r="SGC23" s="384" t="s">
        <v>3103</v>
      </c>
      <c r="SGD23" s="384" t="s">
        <v>3104</v>
      </c>
      <c r="SGE23" s="370"/>
      <c r="SGF23" s="384" t="s">
        <v>2417</v>
      </c>
      <c r="SGG23" s="384" t="s">
        <v>3103</v>
      </c>
      <c r="SGH23" s="384" t="s">
        <v>3104</v>
      </c>
      <c r="SGI23" s="370"/>
      <c r="SGJ23" s="384" t="s">
        <v>2417</v>
      </c>
      <c r="SGK23" s="384" t="s">
        <v>3103</v>
      </c>
      <c r="SGL23" s="384" t="s">
        <v>3104</v>
      </c>
      <c r="SGM23" s="370"/>
      <c r="SGN23" s="384" t="s">
        <v>2417</v>
      </c>
      <c r="SGO23" s="384" t="s">
        <v>3103</v>
      </c>
      <c r="SGP23" s="384" t="s">
        <v>3104</v>
      </c>
      <c r="SGQ23" s="370"/>
      <c r="SGR23" s="384" t="s">
        <v>2417</v>
      </c>
      <c r="SGS23" s="384" t="s">
        <v>3103</v>
      </c>
      <c r="SGT23" s="384" t="s">
        <v>3104</v>
      </c>
      <c r="SGU23" s="370"/>
      <c r="SGV23" s="384" t="s">
        <v>2417</v>
      </c>
      <c r="SGW23" s="384" t="s">
        <v>3103</v>
      </c>
      <c r="SGX23" s="384" t="s">
        <v>3104</v>
      </c>
      <c r="SGY23" s="370"/>
      <c r="SGZ23" s="384" t="s">
        <v>2417</v>
      </c>
      <c r="SHA23" s="384" t="s">
        <v>3103</v>
      </c>
      <c r="SHB23" s="384" t="s">
        <v>3104</v>
      </c>
      <c r="SHC23" s="370"/>
      <c r="SHD23" s="384" t="s">
        <v>2417</v>
      </c>
      <c r="SHE23" s="384" t="s">
        <v>3103</v>
      </c>
      <c r="SHF23" s="384" t="s">
        <v>3104</v>
      </c>
      <c r="SHG23" s="370"/>
      <c r="SHH23" s="384" t="s">
        <v>2417</v>
      </c>
      <c r="SHI23" s="384" t="s">
        <v>3103</v>
      </c>
      <c r="SHJ23" s="384" t="s">
        <v>3104</v>
      </c>
      <c r="SHK23" s="370"/>
      <c r="SHL23" s="384" t="s">
        <v>2417</v>
      </c>
      <c r="SHM23" s="384" t="s">
        <v>3103</v>
      </c>
      <c r="SHN23" s="384" t="s">
        <v>3104</v>
      </c>
      <c r="SHO23" s="370"/>
      <c r="SHP23" s="384" t="s">
        <v>2417</v>
      </c>
      <c r="SHQ23" s="384" t="s">
        <v>3103</v>
      </c>
      <c r="SHR23" s="384" t="s">
        <v>3104</v>
      </c>
      <c r="SHS23" s="370"/>
      <c r="SHT23" s="384" t="s">
        <v>2417</v>
      </c>
      <c r="SHU23" s="384" t="s">
        <v>3103</v>
      </c>
      <c r="SHV23" s="384" t="s">
        <v>3104</v>
      </c>
      <c r="SHW23" s="370"/>
      <c r="SHX23" s="384" t="s">
        <v>2417</v>
      </c>
      <c r="SHY23" s="384" t="s">
        <v>3103</v>
      </c>
      <c r="SHZ23" s="384" t="s">
        <v>3104</v>
      </c>
      <c r="SIA23" s="370"/>
      <c r="SIB23" s="384" t="s">
        <v>2417</v>
      </c>
      <c r="SIC23" s="384" t="s">
        <v>3103</v>
      </c>
      <c r="SID23" s="384" t="s">
        <v>3104</v>
      </c>
      <c r="SIE23" s="370"/>
      <c r="SIF23" s="384" t="s">
        <v>2417</v>
      </c>
      <c r="SIG23" s="384" t="s">
        <v>3103</v>
      </c>
      <c r="SIH23" s="384" t="s">
        <v>3104</v>
      </c>
      <c r="SII23" s="370"/>
      <c r="SIJ23" s="384" t="s">
        <v>2417</v>
      </c>
      <c r="SIK23" s="384" t="s">
        <v>3103</v>
      </c>
      <c r="SIL23" s="384" t="s">
        <v>3104</v>
      </c>
      <c r="SIM23" s="370"/>
      <c r="SIN23" s="384" t="s">
        <v>2417</v>
      </c>
      <c r="SIO23" s="384" t="s">
        <v>3103</v>
      </c>
      <c r="SIP23" s="384" t="s">
        <v>3104</v>
      </c>
      <c r="SIQ23" s="370"/>
      <c r="SIR23" s="384" t="s">
        <v>2417</v>
      </c>
      <c r="SIS23" s="384" t="s">
        <v>3103</v>
      </c>
      <c r="SIT23" s="384" t="s">
        <v>3104</v>
      </c>
      <c r="SIU23" s="370"/>
      <c r="SIV23" s="384" t="s">
        <v>2417</v>
      </c>
      <c r="SIW23" s="384" t="s">
        <v>3103</v>
      </c>
      <c r="SIX23" s="384" t="s">
        <v>3104</v>
      </c>
      <c r="SIY23" s="370"/>
      <c r="SIZ23" s="384" t="s">
        <v>2417</v>
      </c>
      <c r="SJA23" s="384" t="s">
        <v>3103</v>
      </c>
      <c r="SJB23" s="384" t="s">
        <v>3104</v>
      </c>
      <c r="SJC23" s="370"/>
      <c r="SJD23" s="384" t="s">
        <v>2417</v>
      </c>
      <c r="SJE23" s="384" t="s">
        <v>3103</v>
      </c>
      <c r="SJF23" s="384" t="s">
        <v>3104</v>
      </c>
      <c r="SJG23" s="370"/>
      <c r="SJH23" s="384" t="s">
        <v>2417</v>
      </c>
      <c r="SJI23" s="384" t="s">
        <v>3103</v>
      </c>
      <c r="SJJ23" s="384" t="s">
        <v>3104</v>
      </c>
      <c r="SJK23" s="370"/>
      <c r="SJL23" s="384" t="s">
        <v>2417</v>
      </c>
      <c r="SJM23" s="384" t="s">
        <v>3103</v>
      </c>
      <c r="SJN23" s="384" t="s">
        <v>3104</v>
      </c>
      <c r="SJO23" s="370"/>
      <c r="SJP23" s="384" t="s">
        <v>2417</v>
      </c>
      <c r="SJQ23" s="384" t="s">
        <v>3103</v>
      </c>
      <c r="SJR23" s="384" t="s">
        <v>3104</v>
      </c>
      <c r="SJS23" s="370"/>
      <c r="SJT23" s="384" t="s">
        <v>2417</v>
      </c>
      <c r="SJU23" s="384" t="s">
        <v>3103</v>
      </c>
      <c r="SJV23" s="384" t="s">
        <v>3104</v>
      </c>
      <c r="SJW23" s="370"/>
      <c r="SJX23" s="384" t="s">
        <v>2417</v>
      </c>
      <c r="SJY23" s="384" t="s">
        <v>3103</v>
      </c>
      <c r="SJZ23" s="384" t="s">
        <v>3104</v>
      </c>
      <c r="SKA23" s="370"/>
      <c r="SKB23" s="384" t="s">
        <v>2417</v>
      </c>
      <c r="SKC23" s="384" t="s">
        <v>3103</v>
      </c>
      <c r="SKD23" s="384" t="s">
        <v>3104</v>
      </c>
      <c r="SKE23" s="370"/>
      <c r="SKF23" s="384" t="s">
        <v>2417</v>
      </c>
      <c r="SKG23" s="384" t="s">
        <v>3103</v>
      </c>
      <c r="SKH23" s="384" t="s">
        <v>3104</v>
      </c>
      <c r="SKI23" s="370"/>
      <c r="SKJ23" s="384" t="s">
        <v>2417</v>
      </c>
      <c r="SKK23" s="384" t="s">
        <v>3103</v>
      </c>
      <c r="SKL23" s="384" t="s">
        <v>3104</v>
      </c>
      <c r="SKM23" s="370"/>
      <c r="SKN23" s="384" t="s">
        <v>2417</v>
      </c>
      <c r="SKO23" s="384" t="s">
        <v>3103</v>
      </c>
      <c r="SKP23" s="384" t="s">
        <v>3104</v>
      </c>
      <c r="SKQ23" s="370"/>
      <c r="SKR23" s="384" t="s">
        <v>2417</v>
      </c>
      <c r="SKS23" s="384" t="s">
        <v>3103</v>
      </c>
      <c r="SKT23" s="384" t="s">
        <v>3104</v>
      </c>
      <c r="SKU23" s="370"/>
      <c r="SKV23" s="384" t="s">
        <v>2417</v>
      </c>
      <c r="SKW23" s="384" t="s">
        <v>3103</v>
      </c>
      <c r="SKX23" s="384" t="s">
        <v>3104</v>
      </c>
      <c r="SKY23" s="370"/>
      <c r="SKZ23" s="384" t="s">
        <v>2417</v>
      </c>
      <c r="SLA23" s="384" t="s">
        <v>3103</v>
      </c>
      <c r="SLB23" s="384" t="s">
        <v>3104</v>
      </c>
      <c r="SLC23" s="370"/>
      <c r="SLD23" s="384" t="s">
        <v>2417</v>
      </c>
      <c r="SLE23" s="384" t="s">
        <v>3103</v>
      </c>
      <c r="SLF23" s="384" t="s">
        <v>3104</v>
      </c>
      <c r="SLG23" s="370"/>
      <c r="SLH23" s="384" t="s">
        <v>2417</v>
      </c>
      <c r="SLI23" s="384" t="s">
        <v>3103</v>
      </c>
      <c r="SLJ23" s="384" t="s">
        <v>3104</v>
      </c>
      <c r="SLK23" s="370"/>
      <c r="SLL23" s="384" t="s">
        <v>2417</v>
      </c>
      <c r="SLM23" s="384" t="s">
        <v>3103</v>
      </c>
      <c r="SLN23" s="384" t="s">
        <v>3104</v>
      </c>
      <c r="SLO23" s="370"/>
      <c r="SLP23" s="384" t="s">
        <v>2417</v>
      </c>
      <c r="SLQ23" s="384" t="s">
        <v>3103</v>
      </c>
      <c r="SLR23" s="384" t="s">
        <v>3104</v>
      </c>
      <c r="SLS23" s="370"/>
      <c r="SLT23" s="384" t="s">
        <v>2417</v>
      </c>
      <c r="SLU23" s="384" t="s">
        <v>3103</v>
      </c>
      <c r="SLV23" s="384" t="s">
        <v>3104</v>
      </c>
      <c r="SLW23" s="370"/>
      <c r="SLX23" s="384" t="s">
        <v>2417</v>
      </c>
      <c r="SLY23" s="384" t="s">
        <v>3103</v>
      </c>
      <c r="SLZ23" s="384" t="s">
        <v>3104</v>
      </c>
      <c r="SMA23" s="370"/>
      <c r="SMB23" s="384" t="s">
        <v>2417</v>
      </c>
      <c r="SMC23" s="384" t="s">
        <v>3103</v>
      </c>
      <c r="SMD23" s="384" t="s">
        <v>3104</v>
      </c>
      <c r="SME23" s="370"/>
      <c r="SMF23" s="384" t="s">
        <v>2417</v>
      </c>
      <c r="SMG23" s="384" t="s">
        <v>3103</v>
      </c>
      <c r="SMH23" s="384" t="s">
        <v>3104</v>
      </c>
      <c r="SMI23" s="370"/>
      <c r="SMJ23" s="384" t="s">
        <v>2417</v>
      </c>
      <c r="SMK23" s="384" t="s">
        <v>3103</v>
      </c>
      <c r="SML23" s="384" t="s">
        <v>3104</v>
      </c>
      <c r="SMM23" s="370"/>
      <c r="SMN23" s="384" t="s">
        <v>2417</v>
      </c>
      <c r="SMO23" s="384" t="s">
        <v>3103</v>
      </c>
      <c r="SMP23" s="384" t="s">
        <v>3104</v>
      </c>
      <c r="SMQ23" s="370"/>
      <c r="SMR23" s="384" t="s">
        <v>2417</v>
      </c>
      <c r="SMS23" s="384" t="s">
        <v>3103</v>
      </c>
      <c r="SMT23" s="384" t="s">
        <v>3104</v>
      </c>
      <c r="SMU23" s="370"/>
      <c r="SMV23" s="384" t="s">
        <v>2417</v>
      </c>
      <c r="SMW23" s="384" t="s">
        <v>3103</v>
      </c>
      <c r="SMX23" s="384" t="s">
        <v>3104</v>
      </c>
      <c r="SMY23" s="370"/>
      <c r="SMZ23" s="384" t="s">
        <v>2417</v>
      </c>
      <c r="SNA23" s="384" t="s">
        <v>3103</v>
      </c>
      <c r="SNB23" s="384" t="s">
        <v>3104</v>
      </c>
      <c r="SNC23" s="370"/>
      <c r="SND23" s="384" t="s">
        <v>2417</v>
      </c>
      <c r="SNE23" s="384" t="s">
        <v>3103</v>
      </c>
      <c r="SNF23" s="384" t="s">
        <v>3104</v>
      </c>
      <c r="SNG23" s="370"/>
      <c r="SNH23" s="384" t="s">
        <v>2417</v>
      </c>
      <c r="SNI23" s="384" t="s">
        <v>3103</v>
      </c>
      <c r="SNJ23" s="384" t="s">
        <v>3104</v>
      </c>
      <c r="SNK23" s="370"/>
      <c r="SNL23" s="384" t="s">
        <v>2417</v>
      </c>
      <c r="SNM23" s="384" t="s">
        <v>3103</v>
      </c>
      <c r="SNN23" s="384" t="s">
        <v>3104</v>
      </c>
      <c r="SNO23" s="370"/>
      <c r="SNP23" s="384" t="s">
        <v>2417</v>
      </c>
      <c r="SNQ23" s="384" t="s">
        <v>3103</v>
      </c>
      <c r="SNR23" s="384" t="s">
        <v>3104</v>
      </c>
      <c r="SNS23" s="370"/>
      <c r="SNT23" s="384" t="s">
        <v>2417</v>
      </c>
      <c r="SNU23" s="384" t="s">
        <v>3103</v>
      </c>
      <c r="SNV23" s="384" t="s">
        <v>3104</v>
      </c>
      <c r="SNW23" s="370"/>
      <c r="SNX23" s="384" t="s">
        <v>2417</v>
      </c>
      <c r="SNY23" s="384" t="s">
        <v>3103</v>
      </c>
      <c r="SNZ23" s="384" t="s">
        <v>3104</v>
      </c>
      <c r="SOA23" s="370"/>
      <c r="SOB23" s="384" t="s">
        <v>2417</v>
      </c>
      <c r="SOC23" s="384" t="s">
        <v>3103</v>
      </c>
      <c r="SOD23" s="384" t="s">
        <v>3104</v>
      </c>
      <c r="SOE23" s="370"/>
      <c r="SOF23" s="384" t="s">
        <v>2417</v>
      </c>
      <c r="SOG23" s="384" t="s">
        <v>3103</v>
      </c>
      <c r="SOH23" s="384" t="s">
        <v>3104</v>
      </c>
      <c r="SOI23" s="370"/>
      <c r="SOJ23" s="384" t="s">
        <v>2417</v>
      </c>
      <c r="SOK23" s="384" t="s">
        <v>3103</v>
      </c>
      <c r="SOL23" s="384" t="s">
        <v>3104</v>
      </c>
      <c r="SOM23" s="370"/>
      <c r="SON23" s="384" t="s">
        <v>2417</v>
      </c>
      <c r="SOO23" s="384" t="s">
        <v>3103</v>
      </c>
      <c r="SOP23" s="384" t="s">
        <v>3104</v>
      </c>
      <c r="SOQ23" s="370"/>
      <c r="SOR23" s="384" t="s">
        <v>2417</v>
      </c>
      <c r="SOS23" s="384" t="s">
        <v>3103</v>
      </c>
      <c r="SOT23" s="384" t="s">
        <v>3104</v>
      </c>
      <c r="SOU23" s="370"/>
      <c r="SOV23" s="384" t="s">
        <v>2417</v>
      </c>
      <c r="SOW23" s="384" t="s">
        <v>3103</v>
      </c>
      <c r="SOX23" s="384" t="s">
        <v>3104</v>
      </c>
      <c r="SOY23" s="370"/>
      <c r="SOZ23" s="384" t="s">
        <v>2417</v>
      </c>
      <c r="SPA23" s="384" t="s">
        <v>3103</v>
      </c>
      <c r="SPB23" s="384" t="s">
        <v>3104</v>
      </c>
      <c r="SPC23" s="370"/>
      <c r="SPD23" s="384" t="s">
        <v>2417</v>
      </c>
      <c r="SPE23" s="384" t="s">
        <v>3103</v>
      </c>
      <c r="SPF23" s="384" t="s">
        <v>3104</v>
      </c>
      <c r="SPG23" s="370"/>
      <c r="SPH23" s="384" t="s">
        <v>2417</v>
      </c>
      <c r="SPI23" s="384" t="s">
        <v>3103</v>
      </c>
      <c r="SPJ23" s="384" t="s">
        <v>3104</v>
      </c>
      <c r="SPK23" s="370"/>
      <c r="SPL23" s="384" t="s">
        <v>2417</v>
      </c>
      <c r="SPM23" s="384" t="s">
        <v>3103</v>
      </c>
      <c r="SPN23" s="384" t="s">
        <v>3104</v>
      </c>
      <c r="SPO23" s="370"/>
      <c r="SPP23" s="384" t="s">
        <v>2417</v>
      </c>
      <c r="SPQ23" s="384" t="s">
        <v>3103</v>
      </c>
      <c r="SPR23" s="384" t="s">
        <v>3104</v>
      </c>
      <c r="SPS23" s="370"/>
      <c r="SPT23" s="384" t="s">
        <v>2417</v>
      </c>
      <c r="SPU23" s="384" t="s">
        <v>3103</v>
      </c>
      <c r="SPV23" s="384" t="s">
        <v>3104</v>
      </c>
      <c r="SPW23" s="370"/>
      <c r="SPX23" s="384" t="s">
        <v>2417</v>
      </c>
      <c r="SPY23" s="384" t="s">
        <v>3103</v>
      </c>
      <c r="SPZ23" s="384" t="s">
        <v>3104</v>
      </c>
      <c r="SQA23" s="370"/>
      <c r="SQB23" s="384" t="s">
        <v>2417</v>
      </c>
      <c r="SQC23" s="384" t="s">
        <v>3103</v>
      </c>
      <c r="SQD23" s="384" t="s">
        <v>3104</v>
      </c>
      <c r="SQE23" s="370"/>
      <c r="SQF23" s="384" t="s">
        <v>2417</v>
      </c>
      <c r="SQG23" s="384" t="s">
        <v>3103</v>
      </c>
      <c r="SQH23" s="384" t="s">
        <v>3104</v>
      </c>
      <c r="SQI23" s="370"/>
      <c r="SQJ23" s="384" t="s">
        <v>2417</v>
      </c>
      <c r="SQK23" s="384" t="s">
        <v>3103</v>
      </c>
      <c r="SQL23" s="384" t="s">
        <v>3104</v>
      </c>
      <c r="SQM23" s="370"/>
      <c r="SQN23" s="384" t="s">
        <v>2417</v>
      </c>
      <c r="SQO23" s="384" t="s">
        <v>3103</v>
      </c>
      <c r="SQP23" s="384" t="s">
        <v>3104</v>
      </c>
      <c r="SQQ23" s="370"/>
      <c r="SQR23" s="384" t="s">
        <v>2417</v>
      </c>
      <c r="SQS23" s="384" t="s">
        <v>3103</v>
      </c>
      <c r="SQT23" s="384" t="s">
        <v>3104</v>
      </c>
      <c r="SQU23" s="370"/>
      <c r="SQV23" s="384" t="s">
        <v>2417</v>
      </c>
      <c r="SQW23" s="384" t="s">
        <v>3103</v>
      </c>
      <c r="SQX23" s="384" t="s">
        <v>3104</v>
      </c>
      <c r="SQY23" s="370"/>
      <c r="SQZ23" s="384" t="s">
        <v>2417</v>
      </c>
      <c r="SRA23" s="384" t="s">
        <v>3103</v>
      </c>
      <c r="SRB23" s="384" t="s">
        <v>3104</v>
      </c>
      <c r="SRC23" s="370"/>
      <c r="SRD23" s="384" t="s">
        <v>2417</v>
      </c>
      <c r="SRE23" s="384" t="s">
        <v>3103</v>
      </c>
      <c r="SRF23" s="384" t="s">
        <v>3104</v>
      </c>
      <c r="SRG23" s="370"/>
      <c r="SRH23" s="384" t="s">
        <v>2417</v>
      </c>
      <c r="SRI23" s="384" t="s">
        <v>3103</v>
      </c>
      <c r="SRJ23" s="384" t="s">
        <v>3104</v>
      </c>
      <c r="SRK23" s="370"/>
      <c r="SRL23" s="384" t="s">
        <v>2417</v>
      </c>
      <c r="SRM23" s="384" t="s">
        <v>3103</v>
      </c>
      <c r="SRN23" s="384" t="s">
        <v>3104</v>
      </c>
      <c r="SRO23" s="370"/>
      <c r="SRP23" s="384" t="s">
        <v>2417</v>
      </c>
      <c r="SRQ23" s="384" t="s">
        <v>3103</v>
      </c>
      <c r="SRR23" s="384" t="s">
        <v>3104</v>
      </c>
      <c r="SRS23" s="370"/>
      <c r="SRT23" s="384" t="s">
        <v>2417</v>
      </c>
      <c r="SRU23" s="384" t="s">
        <v>3103</v>
      </c>
      <c r="SRV23" s="384" t="s">
        <v>3104</v>
      </c>
      <c r="SRW23" s="370"/>
      <c r="SRX23" s="384" t="s">
        <v>2417</v>
      </c>
      <c r="SRY23" s="384" t="s">
        <v>3103</v>
      </c>
      <c r="SRZ23" s="384" t="s">
        <v>3104</v>
      </c>
      <c r="SSA23" s="370"/>
      <c r="SSB23" s="384" t="s">
        <v>2417</v>
      </c>
      <c r="SSC23" s="384" t="s">
        <v>3103</v>
      </c>
      <c r="SSD23" s="384" t="s">
        <v>3104</v>
      </c>
      <c r="SSE23" s="370"/>
      <c r="SSF23" s="384" t="s">
        <v>2417</v>
      </c>
      <c r="SSG23" s="384" t="s">
        <v>3103</v>
      </c>
      <c r="SSH23" s="384" t="s">
        <v>3104</v>
      </c>
      <c r="SSI23" s="370"/>
      <c r="SSJ23" s="384" t="s">
        <v>2417</v>
      </c>
      <c r="SSK23" s="384" t="s">
        <v>3103</v>
      </c>
      <c r="SSL23" s="384" t="s">
        <v>3104</v>
      </c>
      <c r="SSM23" s="370"/>
      <c r="SSN23" s="384" t="s">
        <v>2417</v>
      </c>
      <c r="SSO23" s="384" t="s">
        <v>3103</v>
      </c>
      <c r="SSP23" s="384" t="s">
        <v>3104</v>
      </c>
      <c r="SSQ23" s="370"/>
      <c r="SSR23" s="384" t="s">
        <v>2417</v>
      </c>
      <c r="SSS23" s="384" t="s">
        <v>3103</v>
      </c>
      <c r="SST23" s="384" t="s">
        <v>3104</v>
      </c>
      <c r="SSU23" s="370"/>
      <c r="SSV23" s="384" t="s">
        <v>2417</v>
      </c>
      <c r="SSW23" s="384" t="s">
        <v>3103</v>
      </c>
      <c r="SSX23" s="384" t="s">
        <v>3104</v>
      </c>
      <c r="SSY23" s="370"/>
      <c r="SSZ23" s="384" t="s">
        <v>2417</v>
      </c>
      <c r="STA23" s="384" t="s">
        <v>3103</v>
      </c>
      <c r="STB23" s="384" t="s">
        <v>3104</v>
      </c>
      <c r="STC23" s="370"/>
      <c r="STD23" s="384" t="s">
        <v>2417</v>
      </c>
      <c r="STE23" s="384" t="s">
        <v>3103</v>
      </c>
      <c r="STF23" s="384" t="s">
        <v>3104</v>
      </c>
      <c r="STG23" s="370"/>
      <c r="STH23" s="384" t="s">
        <v>2417</v>
      </c>
      <c r="STI23" s="384" t="s">
        <v>3103</v>
      </c>
      <c r="STJ23" s="384" t="s">
        <v>3104</v>
      </c>
      <c r="STK23" s="370"/>
      <c r="STL23" s="384" t="s">
        <v>2417</v>
      </c>
      <c r="STM23" s="384" t="s">
        <v>3103</v>
      </c>
      <c r="STN23" s="384" t="s">
        <v>3104</v>
      </c>
      <c r="STO23" s="370"/>
      <c r="STP23" s="384" t="s">
        <v>2417</v>
      </c>
      <c r="STQ23" s="384" t="s">
        <v>3103</v>
      </c>
      <c r="STR23" s="384" t="s">
        <v>3104</v>
      </c>
      <c r="STS23" s="370"/>
      <c r="STT23" s="384" t="s">
        <v>2417</v>
      </c>
      <c r="STU23" s="384" t="s">
        <v>3103</v>
      </c>
      <c r="STV23" s="384" t="s">
        <v>3104</v>
      </c>
      <c r="STW23" s="370"/>
      <c r="STX23" s="384" t="s">
        <v>2417</v>
      </c>
      <c r="STY23" s="384" t="s">
        <v>3103</v>
      </c>
      <c r="STZ23" s="384" t="s">
        <v>3104</v>
      </c>
      <c r="SUA23" s="370"/>
      <c r="SUB23" s="384" t="s">
        <v>2417</v>
      </c>
      <c r="SUC23" s="384" t="s">
        <v>3103</v>
      </c>
      <c r="SUD23" s="384" t="s">
        <v>3104</v>
      </c>
      <c r="SUE23" s="370"/>
      <c r="SUF23" s="384" t="s">
        <v>2417</v>
      </c>
      <c r="SUG23" s="384" t="s">
        <v>3103</v>
      </c>
      <c r="SUH23" s="384" t="s">
        <v>3104</v>
      </c>
      <c r="SUI23" s="370"/>
      <c r="SUJ23" s="384" t="s">
        <v>2417</v>
      </c>
      <c r="SUK23" s="384" t="s">
        <v>3103</v>
      </c>
      <c r="SUL23" s="384" t="s">
        <v>3104</v>
      </c>
      <c r="SUM23" s="370"/>
      <c r="SUN23" s="384" t="s">
        <v>2417</v>
      </c>
      <c r="SUO23" s="384" t="s">
        <v>3103</v>
      </c>
      <c r="SUP23" s="384" t="s">
        <v>3104</v>
      </c>
      <c r="SUQ23" s="370"/>
      <c r="SUR23" s="384" t="s">
        <v>2417</v>
      </c>
      <c r="SUS23" s="384" t="s">
        <v>3103</v>
      </c>
      <c r="SUT23" s="384" t="s">
        <v>3104</v>
      </c>
      <c r="SUU23" s="370"/>
      <c r="SUV23" s="384" t="s">
        <v>2417</v>
      </c>
      <c r="SUW23" s="384" t="s">
        <v>3103</v>
      </c>
      <c r="SUX23" s="384" t="s">
        <v>3104</v>
      </c>
      <c r="SUY23" s="370"/>
      <c r="SUZ23" s="384" t="s">
        <v>2417</v>
      </c>
      <c r="SVA23" s="384" t="s">
        <v>3103</v>
      </c>
      <c r="SVB23" s="384" t="s">
        <v>3104</v>
      </c>
      <c r="SVC23" s="370"/>
      <c r="SVD23" s="384" t="s">
        <v>2417</v>
      </c>
      <c r="SVE23" s="384" t="s">
        <v>3103</v>
      </c>
      <c r="SVF23" s="384" t="s">
        <v>3104</v>
      </c>
      <c r="SVG23" s="370"/>
      <c r="SVH23" s="384" t="s">
        <v>2417</v>
      </c>
      <c r="SVI23" s="384" t="s">
        <v>3103</v>
      </c>
      <c r="SVJ23" s="384" t="s">
        <v>3104</v>
      </c>
      <c r="SVK23" s="370"/>
      <c r="SVL23" s="384" t="s">
        <v>2417</v>
      </c>
      <c r="SVM23" s="384" t="s">
        <v>3103</v>
      </c>
      <c r="SVN23" s="384" t="s">
        <v>3104</v>
      </c>
      <c r="SVO23" s="370"/>
      <c r="SVP23" s="384" t="s">
        <v>2417</v>
      </c>
      <c r="SVQ23" s="384" t="s">
        <v>3103</v>
      </c>
      <c r="SVR23" s="384" t="s">
        <v>3104</v>
      </c>
      <c r="SVS23" s="370"/>
      <c r="SVT23" s="384" t="s">
        <v>2417</v>
      </c>
      <c r="SVU23" s="384" t="s">
        <v>3103</v>
      </c>
      <c r="SVV23" s="384" t="s">
        <v>3104</v>
      </c>
      <c r="SVW23" s="370"/>
      <c r="SVX23" s="384" t="s">
        <v>2417</v>
      </c>
      <c r="SVY23" s="384" t="s">
        <v>3103</v>
      </c>
      <c r="SVZ23" s="384" t="s">
        <v>3104</v>
      </c>
      <c r="SWA23" s="370"/>
      <c r="SWB23" s="384" t="s">
        <v>2417</v>
      </c>
      <c r="SWC23" s="384" t="s">
        <v>3103</v>
      </c>
      <c r="SWD23" s="384" t="s">
        <v>3104</v>
      </c>
      <c r="SWE23" s="370"/>
      <c r="SWF23" s="384" t="s">
        <v>2417</v>
      </c>
      <c r="SWG23" s="384" t="s">
        <v>3103</v>
      </c>
      <c r="SWH23" s="384" t="s">
        <v>3104</v>
      </c>
      <c r="SWI23" s="370"/>
      <c r="SWJ23" s="384" t="s">
        <v>2417</v>
      </c>
      <c r="SWK23" s="384" t="s">
        <v>3103</v>
      </c>
      <c r="SWL23" s="384" t="s">
        <v>3104</v>
      </c>
      <c r="SWM23" s="370"/>
      <c r="SWN23" s="384" t="s">
        <v>2417</v>
      </c>
      <c r="SWO23" s="384" t="s">
        <v>3103</v>
      </c>
      <c r="SWP23" s="384" t="s">
        <v>3104</v>
      </c>
      <c r="SWQ23" s="370"/>
      <c r="SWR23" s="384" t="s">
        <v>2417</v>
      </c>
      <c r="SWS23" s="384" t="s">
        <v>3103</v>
      </c>
      <c r="SWT23" s="384" t="s">
        <v>3104</v>
      </c>
      <c r="SWU23" s="370"/>
      <c r="SWV23" s="384" t="s">
        <v>2417</v>
      </c>
      <c r="SWW23" s="384" t="s">
        <v>3103</v>
      </c>
      <c r="SWX23" s="384" t="s">
        <v>3104</v>
      </c>
      <c r="SWY23" s="370"/>
      <c r="SWZ23" s="384" t="s">
        <v>2417</v>
      </c>
      <c r="SXA23" s="384" t="s">
        <v>3103</v>
      </c>
      <c r="SXB23" s="384" t="s">
        <v>3104</v>
      </c>
      <c r="SXC23" s="370"/>
      <c r="SXD23" s="384" t="s">
        <v>2417</v>
      </c>
      <c r="SXE23" s="384" t="s">
        <v>3103</v>
      </c>
      <c r="SXF23" s="384" t="s">
        <v>3104</v>
      </c>
      <c r="SXG23" s="370"/>
      <c r="SXH23" s="384" t="s">
        <v>2417</v>
      </c>
      <c r="SXI23" s="384" t="s">
        <v>3103</v>
      </c>
      <c r="SXJ23" s="384" t="s">
        <v>3104</v>
      </c>
      <c r="SXK23" s="370"/>
      <c r="SXL23" s="384" t="s">
        <v>2417</v>
      </c>
      <c r="SXM23" s="384" t="s">
        <v>3103</v>
      </c>
      <c r="SXN23" s="384" t="s">
        <v>3104</v>
      </c>
      <c r="SXO23" s="370"/>
      <c r="SXP23" s="384" t="s">
        <v>2417</v>
      </c>
      <c r="SXQ23" s="384" t="s">
        <v>3103</v>
      </c>
      <c r="SXR23" s="384" t="s">
        <v>3104</v>
      </c>
      <c r="SXS23" s="370"/>
      <c r="SXT23" s="384" t="s">
        <v>2417</v>
      </c>
      <c r="SXU23" s="384" t="s">
        <v>3103</v>
      </c>
      <c r="SXV23" s="384" t="s">
        <v>3104</v>
      </c>
      <c r="SXW23" s="370"/>
      <c r="SXX23" s="384" t="s">
        <v>2417</v>
      </c>
      <c r="SXY23" s="384" t="s">
        <v>3103</v>
      </c>
      <c r="SXZ23" s="384" t="s">
        <v>3104</v>
      </c>
      <c r="SYA23" s="370"/>
      <c r="SYB23" s="384" t="s">
        <v>2417</v>
      </c>
      <c r="SYC23" s="384" t="s">
        <v>3103</v>
      </c>
      <c r="SYD23" s="384" t="s">
        <v>3104</v>
      </c>
      <c r="SYE23" s="370"/>
      <c r="SYF23" s="384" t="s">
        <v>2417</v>
      </c>
      <c r="SYG23" s="384" t="s">
        <v>3103</v>
      </c>
      <c r="SYH23" s="384" t="s">
        <v>3104</v>
      </c>
      <c r="SYI23" s="370"/>
      <c r="SYJ23" s="384" t="s">
        <v>2417</v>
      </c>
      <c r="SYK23" s="384" t="s">
        <v>3103</v>
      </c>
      <c r="SYL23" s="384" t="s">
        <v>3104</v>
      </c>
      <c r="SYM23" s="370"/>
      <c r="SYN23" s="384" t="s">
        <v>2417</v>
      </c>
      <c r="SYO23" s="384" t="s">
        <v>3103</v>
      </c>
      <c r="SYP23" s="384" t="s">
        <v>3104</v>
      </c>
      <c r="SYQ23" s="370"/>
      <c r="SYR23" s="384" t="s">
        <v>2417</v>
      </c>
      <c r="SYS23" s="384" t="s">
        <v>3103</v>
      </c>
      <c r="SYT23" s="384" t="s">
        <v>3104</v>
      </c>
      <c r="SYU23" s="370"/>
      <c r="SYV23" s="384" t="s">
        <v>2417</v>
      </c>
      <c r="SYW23" s="384" t="s">
        <v>3103</v>
      </c>
      <c r="SYX23" s="384" t="s">
        <v>3104</v>
      </c>
      <c r="SYY23" s="370"/>
      <c r="SYZ23" s="384" t="s">
        <v>2417</v>
      </c>
      <c r="SZA23" s="384" t="s">
        <v>3103</v>
      </c>
      <c r="SZB23" s="384" t="s">
        <v>3104</v>
      </c>
      <c r="SZC23" s="370"/>
      <c r="SZD23" s="384" t="s">
        <v>2417</v>
      </c>
      <c r="SZE23" s="384" t="s">
        <v>3103</v>
      </c>
      <c r="SZF23" s="384" t="s">
        <v>3104</v>
      </c>
      <c r="SZG23" s="370"/>
      <c r="SZH23" s="384" t="s">
        <v>2417</v>
      </c>
      <c r="SZI23" s="384" t="s">
        <v>3103</v>
      </c>
      <c r="SZJ23" s="384" t="s">
        <v>3104</v>
      </c>
      <c r="SZK23" s="370"/>
      <c r="SZL23" s="384" t="s">
        <v>2417</v>
      </c>
      <c r="SZM23" s="384" t="s">
        <v>3103</v>
      </c>
      <c r="SZN23" s="384" t="s">
        <v>3104</v>
      </c>
      <c r="SZO23" s="370"/>
      <c r="SZP23" s="384" t="s">
        <v>2417</v>
      </c>
      <c r="SZQ23" s="384" t="s">
        <v>3103</v>
      </c>
      <c r="SZR23" s="384" t="s">
        <v>3104</v>
      </c>
      <c r="SZS23" s="370"/>
      <c r="SZT23" s="384" t="s">
        <v>2417</v>
      </c>
      <c r="SZU23" s="384" t="s">
        <v>3103</v>
      </c>
      <c r="SZV23" s="384" t="s">
        <v>3104</v>
      </c>
      <c r="SZW23" s="370"/>
      <c r="SZX23" s="384" t="s">
        <v>2417</v>
      </c>
      <c r="SZY23" s="384" t="s">
        <v>3103</v>
      </c>
      <c r="SZZ23" s="384" t="s">
        <v>3104</v>
      </c>
      <c r="TAA23" s="370"/>
      <c r="TAB23" s="384" t="s">
        <v>2417</v>
      </c>
      <c r="TAC23" s="384" t="s">
        <v>3103</v>
      </c>
      <c r="TAD23" s="384" t="s">
        <v>3104</v>
      </c>
      <c r="TAE23" s="370"/>
      <c r="TAF23" s="384" t="s">
        <v>2417</v>
      </c>
      <c r="TAG23" s="384" t="s">
        <v>3103</v>
      </c>
      <c r="TAH23" s="384" t="s">
        <v>3104</v>
      </c>
      <c r="TAI23" s="370"/>
      <c r="TAJ23" s="384" t="s">
        <v>2417</v>
      </c>
      <c r="TAK23" s="384" t="s">
        <v>3103</v>
      </c>
      <c r="TAL23" s="384" t="s">
        <v>3104</v>
      </c>
      <c r="TAM23" s="370"/>
      <c r="TAN23" s="384" t="s">
        <v>2417</v>
      </c>
      <c r="TAO23" s="384" t="s">
        <v>3103</v>
      </c>
      <c r="TAP23" s="384" t="s">
        <v>3104</v>
      </c>
      <c r="TAQ23" s="370"/>
      <c r="TAR23" s="384" t="s">
        <v>2417</v>
      </c>
      <c r="TAS23" s="384" t="s">
        <v>3103</v>
      </c>
      <c r="TAT23" s="384" t="s">
        <v>3104</v>
      </c>
      <c r="TAU23" s="370"/>
      <c r="TAV23" s="384" t="s">
        <v>2417</v>
      </c>
      <c r="TAW23" s="384" t="s">
        <v>3103</v>
      </c>
      <c r="TAX23" s="384" t="s">
        <v>3104</v>
      </c>
      <c r="TAY23" s="370"/>
      <c r="TAZ23" s="384" t="s">
        <v>2417</v>
      </c>
      <c r="TBA23" s="384" t="s">
        <v>3103</v>
      </c>
      <c r="TBB23" s="384" t="s">
        <v>3104</v>
      </c>
      <c r="TBC23" s="370"/>
      <c r="TBD23" s="384" t="s">
        <v>2417</v>
      </c>
      <c r="TBE23" s="384" t="s">
        <v>3103</v>
      </c>
      <c r="TBF23" s="384" t="s">
        <v>3104</v>
      </c>
      <c r="TBG23" s="370"/>
      <c r="TBH23" s="384" t="s">
        <v>2417</v>
      </c>
      <c r="TBI23" s="384" t="s">
        <v>3103</v>
      </c>
      <c r="TBJ23" s="384" t="s">
        <v>3104</v>
      </c>
      <c r="TBK23" s="370"/>
      <c r="TBL23" s="384" t="s">
        <v>2417</v>
      </c>
      <c r="TBM23" s="384" t="s">
        <v>3103</v>
      </c>
      <c r="TBN23" s="384" t="s">
        <v>3104</v>
      </c>
      <c r="TBO23" s="370"/>
      <c r="TBP23" s="384" t="s">
        <v>2417</v>
      </c>
      <c r="TBQ23" s="384" t="s">
        <v>3103</v>
      </c>
      <c r="TBR23" s="384" t="s">
        <v>3104</v>
      </c>
      <c r="TBS23" s="370"/>
      <c r="TBT23" s="384" t="s">
        <v>2417</v>
      </c>
      <c r="TBU23" s="384" t="s">
        <v>3103</v>
      </c>
      <c r="TBV23" s="384" t="s">
        <v>3104</v>
      </c>
      <c r="TBW23" s="370"/>
      <c r="TBX23" s="384" t="s">
        <v>2417</v>
      </c>
      <c r="TBY23" s="384" t="s">
        <v>3103</v>
      </c>
      <c r="TBZ23" s="384" t="s">
        <v>3104</v>
      </c>
      <c r="TCA23" s="370"/>
      <c r="TCB23" s="384" t="s">
        <v>2417</v>
      </c>
      <c r="TCC23" s="384" t="s">
        <v>3103</v>
      </c>
      <c r="TCD23" s="384" t="s">
        <v>3104</v>
      </c>
      <c r="TCE23" s="370"/>
      <c r="TCF23" s="384" t="s">
        <v>2417</v>
      </c>
      <c r="TCG23" s="384" t="s">
        <v>3103</v>
      </c>
      <c r="TCH23" s="384" t="s">
        <v>3104</v>
      </c>
      <c r="TCI23" s="370"/>
      <c r="TCJ23" s="384" t="s">
        <v>2417</v>
      </c>
      <c r="TCK23" s="384" t="s">
        <v>3103</v>
      </c>
      <c r="TCL23" s="384" t="s">
        <v>3104</v>
      </c>
      <c r="TCM23" s="370"/>
      <c r="TCN23" s="384" t="s">
        <v>2417</v>
      </c>
      <c r="TCO23" s="384" t="s">
        <v>3103</v>
      </c>
      <c r="TCP23" s="384" t="s">
        <v>3104</v>
      </c>
      <c r="TCQ23" s="370"/>
      <c r="TCR23" s="384" t="s">
        <v>2417</v>
      </c>
      <c r="TCS23" s="384" t="s">
        <v>3103</v>
      </c>
      <c r="TCT23" s="384" t="s">
        <v>3104</v>
      </c>
      <c r="TCU23" s="370"/>
      <c r="TCV23" s="384" t="s">
        <v>2417</v>
      </c>
      <c r="TCW23" s="384" t="s">
        <v>3103</v>
      </c>
      <c r="TCX23" s="384" t="s">
        <v>3104</v>
      </c>
      <c r="TCY23" s="370"/>
      <c r="TCZ23" s="384" t="s">
        <v>2417</v>
      </c>
      <c r="TDA23" s="384" t="s">
        <v>3103</v>
      </c>
      <c r="TDB23" s="384" t="s">
        <v>3104</v>
      </c>
      <c r="TDC23" s="370"/>
      <c r="TDD23" s="384" t="s">
        <v>2417</v>
      </c>
      <c r="TDE23" s="384" t="s">
        <v>3103</v>
      </c>
      <c r="TDF23" s="384" t="s">
        <v>3104</v>
      </c>
      <c r="TDG23" s="370"/>
      <c r="TDH23" s="384" t="s">
        <v>2417</v>
      </c>
      <c r="TDI23" s="384" t="s">
        <v>3103</v>
      </c>
      <c r="TDJ23" s="384" t="s">
        <v>3104</v>
      </c>
      <c r="TDK23" s="370"/>
      <c r="TDL23" s="384" t="s">
        <v>2417</v>
      </c>
      <c r="TDM23" s="384" t="s">
        <v>3103</v>
      </c>
      <c r="TDN23" s="384" t="s">
        <v>3104</v>
      </c>
      <c r="TDO23" s="370"/>
      <c r="TDP23" s="384" t="s">
        <v>2417</v>
      </c>
      <c r="TDQ23" s="384" t="s">
        <v>3103</v>
      </c>
      <c r="TDR23" s="384" t="s">
        <v>3104</v>
      </c>
      <c r="TDS23" s="370"/>
      <c r="TDT23" s="384" t="s">
        <v>2417</v>
      </c>
      <c r="TDU23" s="384" t="s">
        <v>3103</v>
      </c>
      <c r="TDV23" s="384" t="s">
        <v>3104</v>
      </c>
      <c r="TDW23" s="370"/>
      <c r="TDX23" s="384" t="s">
        <v>2417</v>
      </c>
      <c r="TDY23" s="384" t="s">
        <v>3103</v>
      </c>
      <c r="TDZ23" s="384" t="s">
        <v>3104</v>
      </c>
      <c r="TEA23" s="370"/>
      <c r="TEB23" s="384" t="s">
        <v>2417</v>
      </c>
      <c r="TEC23" s="384" t="s">
        <v>3103</v>
      </c>
      <c r="TED23" s="384" t="s">
        <v>3104</v>
      </c>
      <c r="TEE23" s="370"/>
      <c r="TEF23" s="384" t="s">
        <v>2417</v>
      </c>
      <c r="TEG23" s="384" t="s">
        <v>3103</v>
      </c>
      <c r="TEH23" s="384" t="s">
        <v>3104</v>
      </c>
      <c r="TEI23" s="370"/>
      <c r="TEJ23" s="384" t="s">
        <v>2417</v>
      </c>
      <c r="TEK23" s="384" t="s">
        <v>3103</v>
      </c>
      <c r="TEL23" s="384" t="s">
        <v>3104</v>
      </c>
      <c r="TEM23" s="370"/>
      <c r="TEN23" s="384" t="s">
        <v>2417</v>
      </c>
      <c r="TEO23" s="384" t="s">
        <v>3103</v>
      </c>
      <c r="TEP23" s="384" t="s">
        <v>3104</v>
      </c>
      <c r="TEQ23" s="370"/>
      <c r="TER23" s="384" t="s">
        <v>2417</v>
      </c>
      <c r="TES23" s="384" t="s">
        <v>3103</v>
      </c>
      <c r="TET23" s="384" t="s">
        <v>3104</v>
      </c>
      <c r="TEU23" s="370"/>
      <c r="TEV23" s="384" t="s">
        <v>2417</v>
      </c>
      <c r="TEW23" s="384" t="s">
        <v>3103</v>
      </c>
      <c r="TEX23" s="384" t="s">
        <v>3104</v>
      </c>
      <c r="TEY23" s="370"/>
      <c r="TEZ23" s="384" t="s">
        <v>2417</v>
      </c>
      <c r="TFA23" s="384" t="s">
        <v>3103</v>
      </c>
      <c r="TFB23" s="384" t="s">
        <v>3104</v>
      </c>
      <c r="TFC23" s="370"/>
      <c r="TFD23" s="384" t="s">
        <v>2417</v>
      </c>
      <c r="TFE23" s="384" t="s">
        <v>3103</v>
      </c>
      <c r="TFF23" s="384" t="s">
        <v>3104</v>
      </c>
      <c r="TFG23" s="370"/>
      <c r="TFH23" s="384" t="s">
        <v>2417</v>
      </c>
      <c r="TFI23" s="384" t="s">
        <v>3103</v>
      </c>
      <c r="TFJ23" s="384" t="s">
        <v>3104</v>
      </c>
      <c r="TFK23" s="370"/>
      <c r="TFL23" s="384" t="s">
        <v>2417</v>
      </c>
      <c r="TFM23" s="384" t="s">
        <v>3103</v>
      </c>
      <c r="TFN23" s="384" t="s">
        <v>3104</v>
      </c>
      <c r="TFO23" s="370"/>
      <c r="TFP23" s="384" t="s">
        <v>2417</v>
      </c>
      <c r="TFQ23" s="384" t="s">
        <v>3103</v>
      </c>
      <c r="TFR23" s="384" t="s">
        <v>3104</v>
      </c>
      <c r="TFS23" s="370"/>
      <c r="TFT23" s="384" t="s">
        <v>2417</v>
      </c>
      <c r="TFU23" s="384" t="s">
        <v>3103</v>
      </c>
      <c r="TFV23" s="384" t="s">
        <v>3104</v>
      </c>
      <c r="TFW23" s="370"/>
      <c r="TFX23" s="384" t="s">
        <v>2417</v>
      </c>
      <c r="TFY23" s="384" t="s">
        <v>3103</v>
      </c>
      <c r="TFZ23" s="384" t="s">
        <v>3104</v>
      </c>
      <c r="TGA23" s="370"/>
      <c r="TGB23" s="384" t="s">
        <v>2417</v>
      </c>
      <c r="TGC23" s="384" t="s">
        <v>3103</v>
      </c>
      <c r="TGD23" s="384" t="s">
        <v>3104</v>
      </c>
      <c r="TGE23" s="370"/>
      <c r="TGF23" s="384" t="s">
        <v>2417</v>
      </c>
      <c r="TGG23" s="384" t="s">
        <v>3103</v>
      </c>
      <c r="TGH23" s="384" t="s">
        <v>3104</v>
      </c>
      <c r="TGI23" s="370"/>
      <c r="TGJ23" s="384" t="s">
        <v>2417</v>
      </c>
      <c r="TGK23" s="384" t="s">
        <v>3103</v>
      </c>
      <c r="TGL23" s="384" t="s">
        <v>3104</v>
      </c>
      <c r="TGM23" s="370"/>
      <c r="TGN23" s="384" t="s">
        <v>2417</v>
      </c>
      <c r="TGO23" s="384" t="s">
        <v>3103</v>
      </c>
      <c r="TGP23" s="384" t="s">
        <v>3104</v>
      </c>
      <c r="TGQ23" s="370"/>
      <c r="TGR23" s="384" t="s">
        <v>2417</v>
      </c>
      <c r="TGS23" s="384" t="s">
        <v>3103</v>
      </c>
      <c r="TGT23" s="384" t="s">
        <v>3104</v>
      </c>
      <c r="TGU23" s="370"/>
      <c r="TGV23" s="384" t="s">
        <v>2417</v>
      </c>
      <c r="TGW23" s="384" t="s">
        <v>3103</v>
      </c>
      <c r="TGX23" s="384" t="s">
        <v>3104</v>
      </c>
      <c r="TGY23" s="370"/>
      <c r="TGZ23" s="384" t="s">
        <v>2417</v>
      </c>
      <c r="THA23" s="384" t="s">
        <v>3103</v>
      </c>
      <c r="THB23" s="384" t="s">
        <v>3104</v>
      </c>
      <c r="THC23" s="370"/>
      <c r="THD23" s="384" t="s">
        <v>2417</v>
      </c>
      <c r="THE23" s="384" t="s">
        <v>3103</v>
      </c>
      <c r="THF23" s="384" t="s">
        <v>3104</v>
      </c>
      <c r="THG23" s="370"/>
      <c r="THH23" s="384" t="s">
        <v>2417</v>
      </c>
      <c r="THI23" s="384" t="s">
        <v>3103</v>
      </c>
      <c r="THJ23" s="384" t="s">
        <v>3104</v>
      </c>
      <c r="THK23" s="370"/>
      <c r="THL23" s="384" t="s">
        <v>2417</v>
      </c>
      <c r="THM23" s="384" t="s">
        <v>3103</v>
      </c>
      <c r="THN23" s="384" t="s">
        <v>3104</v>
      </c>
      <c r="THO23" s="370"/>
      <c r="THP23" s="384" t="s">
        <v>2417</v>
      </c>
      <c r="THQ23" s="384" t="s">
        <v>3103</v>
      </c>
      <c r="THR23" s="384" t="s">
        <v>3104</v>
      </c>
      <c r="THS23" s="370"/>
      <c r="THT23" s="384" t="s">
        <v>2417</v>
      </c>
      <c r="THU23" s="384" t="s">
        <v>3103</v>
      </c>
      <c r="THV23" s="384" t="s">
        <v>3104</v>
      </c>
      <c r="THW23" s="370"/>
      <c r="THX23" s="384" t="s">
        <v>2417</v>
      </c>
      <c r="THY23" s="384" t="s">
        <v>3103</v>
      </c>
      <c r="THZ23" s="384" t="s">
        <v>3104</v>
      </c>
      <c r="TIA23" s="370"/>
      <c r="TIB23" s="384" t="s">
        <v>2417</v>
      </c>
      <c r="TIC23" s="384" t="s">
        <v>3103</v>
      </c>
      <c r="TID23" s="384" t="s">
        <v>3104</v>
      </c>
      <c r="TIE23" s="370"/>
      <c r="TIF23" s="384" t="s">
        <v>2417</v>
      </c>
      <c r="TIG23" s="384" t="s">
        <v>3103</v>
      </c>
      <c r="TIH23" s="384" t="s">
        <v>3104</v>
      </c>
      <c r="TII23" s="370"/>
      <c r="TIJ23" s="384" t="s">
        <v>2417</v>
      </c>
      <c r="TIK23" s="384" t="s">
        <v>3103</v>
      </c>
      <c r="TIL23" s="384" t="s">
        <v>3104</v>
      </c>
      <c r="TIM23" s="370"/>
      <c r="TIN23" s="384" t="s">
        <v>2417</v>
      </c>
      <c r="TIO23" s="384" t="s">
        <v>3103</v>
      </c>
      <c r="TIP23" s="384" t="s">
        <v>3104</v>
      </c>
      <c r="TIQ23" s="370"/>
      <c r="TIR23" s="384" t="s">
        <v>2417</v>
      </c>
      <c r="TIS23" s="384" t="s">
        <v>3103</v>
      </c>
      <c r="TIT23" s="384" t="s">
        <v>3104</v>
      </c>
      <c r="TIU23" s="370"/>
      <c r="TIV23" s="384" t="s">
        <v>2417</v>
      </c>
      <c r="TIW23" s="384" t="s">
        <v>3103</v>
      </c>
      <c r="TIX23" s="384" t="s">
        <v>3104</v>
      </c>
      <c r="TIY23" s="370"/>
      <c r="TIZ23" s="384" t="s">
        <v>2417</v>
      </c>
      <c r="TJA23" s="384" t="s">
        <v>3103</v>
      </c>
      <c r="TJB23" s="384" t="s">
        <v>3104</v>
      </c>
      <c r="TJC23" s="370"/>
      <c r="TJD23" s="384" t="s">
        <v>2417</v>
      </c>
      <c r="TJE23" s="384" t="s">
        <v>3103</v>
      </c>
      <c r="TJF23" s="384" t="s">
        <v>3104</v>
      </c>
      <c r="TJG23" s="370"/>
      <c r="TJH23" s="384" t="s">
        <v>2417</v>
      </c>
      <c r="TJI23" s="384" t="s">
        <v>3103</v>
      </c>
      <c r="TJJ23" s="384" t="s">
        <v>3104</v>
      </c>
      <c r="TJK23" s="370"/>
      <c r="TJL23" s="384" t="s">
        <v>2417</v>
      </c>
      <c r="TJM23" s="384" t="s">
        <v>3103</v>
      </c>
      <c r="TJN23" s="384" t="s">
        <v>3104</v>
      </c>
      <c r="TJO23" s="370"/>
      <c r="TJP23" s="384" t="s">
        <v>2417</v>
      </c>
      <c r="TJQ23" s="384" t="s">
        <v>3103</v>
      </c>
      <c r="TJR23" s="384" t="s">
        <v>3104</v>
      </c>
      <c r="TJS23" s="370"/>
      <c r="TJT23" s="384" t="s">
        <v>2417</v>
      </c>
      <c r="TJU23" s="384" t="s">
        <v>3103</v>
      </c>
      <c r="TJV23" s="384" t="s">
        <v>3104</v>
      </c>
      <c r="TJW23" s="370"/>
      <c r="TJX23" s="384" t="s">
        <v>2417</v>
      </c>
      <c r="TJY23" s="384" t="s">
        <v>3103</v>
      </c>
      <c r="TJZ23" s="384" t="s">
        <v>3104</v>
      </c>
      <c r="TKA23" s="370"/>
      <c r="TKB23" s="384" t="s">
        <v>2417</v>
      </c>
      <c r="TKC23" s="384" t="s">
        <v>3103</v>
      </c>
      <c r="TKD23" s="384" t="s">
        <v>3104</v>
      </c>
      <c r="TKE23" s="370"/>
      <c r="TKF23" s="384" t="s">
        <v>2417</v>
      </c>
      <c r="TKG23" s="384" t="s">
        <v>3103</v>
      </c>
      <c r="TKH23" s="384" t="s">
        <v>3104</v>
      </c>
      <c r="TKI23" s="370"/>
      <c r="TKJ23" s="384" t="s">
        <v>2417</v>
      </c>
      <c r="TKK23" s="384" t="s">
        <v>3103</v>
      </c>
      <c r="TKL23" s="384" t="s">
        <v>3104</v>
      </c>
      <c r="TKM23" s="370"/>
      <c r="TKN23" s="384" t="s">
        <v>2417</v>
      </c>
      <c r="TKO23" s="384" t="s">
        <v>3103</v>
      </c>
      <c r="TKP23" s="384" t="s">
        <v>3104</v>
      </c>
      <c r="TKQ23" s="370"/>
      <c r="TKR23" s="384" t="s">
        <v>2417</v>
      </c>
      <c r="TKS23" s="384" t="s">
        <v>3103</v>
      </c>
      <c r="TKT23" s="384" t="s">
        <v>3104</v>
      </c>
      <c r="TKU23" s="370"/>
      <c r="TKV23" s="384" t="s">
        <v>2417</v>
      </c>
      <c r="TKW23" s="384" t="s">
        <v>3103</v>
      </c>
      <c r="TKX23" s="384" t="s">
        <v>3104</v>
      </c>
      <c r="TKY23" s="370"/>
      <c r="TKZ23" s="384" t="s">
        <v>2417</v>
      </c>
      <c r="TLA23" s="384" t="s">
        <v>3103</v>
      </c>
      <c r="TLB23" s="384" t="s">
        <v>3104</v>
      </c>
      <c r="TLC23" s="370"/>
      <c r="TLD23" s="384" t="s">
        <v>2417</v>
      </c>
      <c r="TLE23" s="384" t="s">
        <v>3103</v>
      </c>
      <c r="TLF23" s="384" t="s">
        <v>3104</v>
      </c>
      <c r="TLG23" s="370"/>
      <c r="TLH23" s="384" t="s">
        <v>2417</v>
      </c>
      <c r="TLI23" s="384" t="s">
        <v>3103</v>
      </c>
      <c r="TLJ23" s="384" t="s">
        <v>3104</v>
      </c>
      <c r="TLK23" s="370"/>
      <c r="TLL23" s="384" t="s">
        <v>2417</v>
      </c>
      <c r="TLM23" s="384" t="s">
        <v>3103</v>
      </c>
      <c r="TLN23" s="384" t="s">
        <v>3104</v>
      </c>
      <c r="TLO23" s="370"/>
      <c r="TLP23" s="384" t="s">
        <v>2417</v>
      </c>
      <c r="TLQ23" s="384" t="s">
        <v>3103</v>
      </c>
      <c r="TLR23" s="384" t="s">
        <v>3104</v>
      </c>
      <c r="TLS23" s="370"/>
      <c r="TLT23" s="384" t="s">
        <v>2417</v>
      </c>
      <c r="TLU23" s="384" t="s">
        <v>3103</v>
      </c>
      <c r="TLV23" s="384" t="s">
        <v>3104</v>
      </c>
      <c r="TLW23" s="370"/>
      <c r="TLX23" s="384" t="s">
        <v>2417</v>
      </c>
      <c r="TLY23" s="384" t="s">
        <v>3103</v>
      </c>
      <c r="TLZ23" s="384" t="s">
        <v>3104</v>
      </c>
      <c r="TMA23" s="370"/>
      <c r="TMB23" s="384" t="s">
        <v>2417</v>
      </c>
      <c r="TMC23" s="384" t="s">
        <v>3103</v>
      </c>
      <c r="TMD23" s="384" t="s">
        <v>3104</v>
      </c>
      <c r="TME23" s="370"/>
      <c r="TMF23" s="384" t="s">
        <v>2417</v>
      </c>
      <c r="TMG23" s="384" t="s">
        <v>3103</v>
      </c>
      <c r="TMH23" s="384" t="s">
        <v>3104</v>
      </c>
      <c r="TMI23" s="370"/>
      <c r="TMJ23" s="384" t="s">
        <v>2417</v>
      </c>
      <c r="TMK23" s="384" t="s">
        <v>3103</v>
      </c>
      <c r="TML23" s="384" t="s">
        <v>3104</v>
      </c>
      <c r="TMM23" s="370"/>
      <c r="TMN23" s="384" t="s">
        <v>2417</v>
      </c>
      <c r="TMO23" s="384" t="s">
        <v>3103</v>
      </c>
      <c r="TMP23" s="384" t="s">
        <v>3104</v>
      </c>
      <c r="TMQ23" s="370"/>
      <c r="TMR23" s="384" t="s">
        <v>2417</v>
      </c>
      <c r="TMS23" s="384" t="s">
        <v>3103</v>
      </c>
      <c r="TMT23" s="384" t="s">
        <v>3104</v>
      </c>
      <c r="TMU23" s="370"/>
      <c r="TMV23" s="384" t="s">
        <v>2417</v>
      </c>
      <c r="TMW23" s="384" t="s">
        <v>3103</v>
      </c>
      <c r="TMX23" s="384" t="s">
        <v>3104</v>
      </c>
      <c r="TMY23" s="370"/>
      <c r="TMZ23" s="384" t="s">
        <v>2417</v>
      </c>
      <c r="TNA23" s="384" t="s">
        <v>3103</v>
      </c>
      <c r="TNB23" s="384" t="s">
        <v>3104</v>
      </c>
      <c r="TNC23" s="370"/>
      <c r="TND23" s="384" t="s">
        <v>2417</v>
      </c>
      <c r="TNE23" s="384" t="s">
        <v>3103</v>
      </c>
      <c r="TNF23" s="384" t="s">
        <v>3104</v>
      </c>
      <c r="TNG23" s="370"/>
      <c r="TNH23" s="384" t="s">
        <v>2417</v>
      </c>
      <c r="TNI23" s="384" t="s">
        <v>3103</v>
      </c>
      <c r="TNJ23" s="384" t="s">
        <v>3104</v>
      </c>
      <c r="TNK23" s="370"/>
      <c r="TNL23" s="384" t="s">
        <v>2417</v>
      </c>
      <c r="TNM23" s="384" t="s">
        <v>3103</v>
      </c>
      <c r="TNN23" s="384" t="s">
        <v>3104</v>
      </c>
      <c r="TNO23" s="370"/>
      <c r="TNP23" s="384" t="s">
        <v>2417</v>
      </c>
      <c r="TNQ23" s="384" t="s">
        <v>3103</v>
      </c>
      <c r="TNR23" s="384" t="s">
        <v>3104</v>
      </c>
      <c r="TNS23" s="370"/>
      <c r="TNT23" s="384" t="s">
        <v>2417</v>
      </c>
      <c r="TNU23" s="384" t="s">
        <v>3103</v>
      </c>
      <c r="TNV23" s="384" t="s">
        <v>3104</v>
      </c>
      <c r="TNW23" s="370"/>
      <c r="TNX23" s="384" t="s">
        <v>2417</v>
      </c>
      <c r="TNY23" s="384" t="s">
        <v>3103</v>
      </c>
      <c r="TNZ23" s="384" t="s">
        <v>3104</v>
      </c>
      <c r="TOA23" s="370"/>
      <c r="TOB23" s="384" t="s">
        <v>2417</v>
      </c>
      <c r="TOC23" s="384" t="s">
        <v>3103</v>
      </c>
      <c r="TOD23" s="384" t="s">
        <v>3104</v>
      </c>
      <c r="TOE23" s="370"/>
      <c r="TOF23" s="384" t="s">
        <v>2417</v>
      </c>
      <c r="TOG23" s="384" t="s">
        <v>3103</v>
      </c>
      <c r="TOH23" s="384" t="s">
        <v>3104</v>
      </c>
      <c r="TOI23" s="370"/>
      <c r="TOJ23" s="384" t="s">
        <v>2417</v>
      </c>
      <c r="TOK23" s="384" t="s">
        <v>3103</v>
      </c>
      <c r="TOL23" s="384" t="s">
        <v>3104</v>
      </c>
      <c r="TOM23" s="370"/>
      <c r="TON23" s="384" t="s">
        <v>2417</v>
      </c>
      <c r="TOO23" s="384" t="s">
        <v>3103</v>
      </c>
      <c r="TOP23" s="384" t="s">
        <v>3104</v>
      </c>
      <c r="TOQ23" s="370"/>
      <c r="TOR23" s="384" t="s">
        <v>2417</v>
      </c>
      <c r="TOS23" s="384" t="s">
        <v>3103</v>
      </c>
      <c r="TOT23" s="384" t="s">
        <v>3104</v>
      </c>
      <c r="TOU23" s="370"/>
      <c r="TOV23" s="384" t="s">
        <v>2417</v>
      </c>
      <c r="TOW23" s="384" t="s">
        <v>3103</v>
      </c>
      <c r="TOX23" s="384" t="s">
        <v>3104</v>
      </c>
      <c r="TOY23" s="370"/>
      <c r="TOZ23" s="384" t="s">
        <v>2417</v>
      </c>
      <c r="TPA23" s="384" t="s">
        <v>3103</v>
      </c>
      <c r="TPB23" s="384" t="s">
        <v>3104</v>
      </c>
      <c r="TPC23" s="370"/>
      <c r="TPD23" s="384" t="s">
        <v>2417</v>
      </c>
      <c r="TPE23" s="384" t="s">
        <v>3103</v>
      </c>
      <c r="TPF23" s="384" t="s">
        <v>3104</v>
      </c>
      <c r="TPG23" s="370"/>
      <c r="TPH23" s="384" t="s">
        <v>2417</v>
      </c>
      <c r="TPI23" s="384" t="s">
        <v>3103</v>
      </c>
      <c r="TPJ23" s="384" t="s">
        <v>3104</v>
      </c>
      <c r="TPK23" s="370"/>
      <c r="TPL23" s="384" t="s">
        <v>2417</v>
      </c>
      <c r="TPM23" s="384" t="s">
        <v>3103</v>
      </c>
      <c r="TPN23" s="384" t="s">
        <v>3104</v>
      </c>
      <c r="TPO23" s="370"/>
      <c r="TPP23" s="384" t="s">
        <v>2417</v>
      </c>
      <c r="TPQ23" s="384" t="s">
        <v>3103</v>
      </c>
      <c r="TPR23" s="384" t="s">
        <v>3104</v>
      </c>
      <c r="TPS23" s="370"/>
      <c r="TPT23" s="384" t="s">
        <v>2417</v>
      </c>
      <c r="TPU23" s="384" t="s">
        <v>3103</v>
      </c>
      <c r="TPV23" s="384" t="s">
        <v>3104</v>
      </c>
      <c r="TPW23" s="370"/>
      <c r="TPX23" s="384" t="s">
        <v>2417</v>
      </c>
      <c r="TPY23" s="384" t="s">
        <v>3103</v>
      </c>
      <c r="TPZ23" s="384" t="s">
        <v>3104</v>
      </c>
      <c r="TQA23" s="370"/>
      <c r="TQB23" s="384" t="s">
        <v>2417</v>
      </c>
      <c r="TQC23" s="384" t="s">
        <v>3103</v>
      </c>
      <c r="TQD23" s="384" t="s">
        <v>3104</v>
      </c>
      <c r="TQE23" s="370"/>
      <c r="TQF23" s="384" t="s">
        <v>2417</v>
      </c>
      <c r="TQG23" s="384" t="s">
        <v>3103</v>
      </c>
      <c r="TQH23" s="384" t="s">
        <v>3104</v>
      </c>
      <c r="TQI23" s="370"/>
      <c r="TQJ23" s="384" t="s">
        <v>2417</v>
      </c>
      <c r="TQK23" s="384" t="s">
        <v>3103</v>
      </c>
      <c r="TQL23" s="384" t="s">
        <v>3104</v>
      </c>
      <c r="TQM23" s="370"/>
      <c r="TQN23" s="384" t="s">
        <v>2417</v>
      </c>
      <c r="TQO23" s="384" t="s">
        <v>3103</v>
      </c>
      <c r="TQP23" s="384" t="s">
        <v>3104</v>
      </c>
      <c r="TQQ23" s="370"/>
      <c r="TQR23" s="384" t="s">
        <v>2417</v>
      </c>
      <c r="TQS23" s="384" t="s">
        <v>3103</v>
      </c>
      <c r="TQT23" s="384" t="s">
        <v>3104</v>
      </c>
      <c r="TQU23" s="370"/>
      <c r="TQV23" s="384" t="s">
        <v>2417</v>
      </c>
      <c r="TQW23" s="384" t="s">
        <v>3103</v>
      </c>
      <c r="TQX23" s="384" t="s">
        <v>3104</v>
      </c>
      <c r="TQY23" s="370"/>
      <c r="TQZ23" s="384" t="s">
        <v>2417</v>
      </c>
      <c r="TRA23" s="384" t="s">
        <v>3103</v>
      </c>
      <c r="TRB23" s="384" t="s">
        <v>3104</v>
      </c>
      <c r="TRC23" s="370"/>
      <c r="TRD23" s="384" t="s">
        <v>2417</v>
      </c>
      <c r="TRE23" s="384" t="s">
        <v>3103</v>
      </c>
      <c r="TRF23" s="384" t="s">
        <v>3104</v>
      </c>
      <c r="TRG23" s="370"/>
      <c r="TRH23" s="384" t="s">
        <v>2417</v>
      </c>
      <c r="TRI23" s="384" t="s">
        <v>3103</v>
      </c>
      <c r="TRJ23" s="384" t="s">
        <v>3104</v>
      </c>
      <c r="TRK23" s="370"/>
      <c r="TRL23" s="384" t="s">
        <v>2417</v>
      </c>
      <c r="TRM23" s="384" t="s">
        <v>3103</v>
      </c>
      <c r="TRN23" s="384" t="s">
        <v>3104</v>
      </c>
      <c r="TRO23" s="370"/>
      <c r="TRP23" s="384" t="s">
        <v>2417</v>
      </c>
      <c r="TRQ23" s="384" t="s">
        <v>3103</v>
      </c>
      <c r="TRR23" s="384" t="s">
        <v>3104</v>
      </c>
      <c r="TRS23" s="370"/>
      <c r="TRT23" s="384" t="s">
        <v>2417</v>
      </c>
      <c r="TRU23" s="384" t="s">
        <v>3103</v>
      </c>
      <c r="TRV23" s="384" t="s">
        <v>3104</v>
      </c>
      <c r="TRW23" s="370"/>
      <c r="TRX23" s="384" t="s">
        <v>2417</v>
      </c>
      <c r="TRY23" s="384" t="s">
        <v>3103</v>
      </c>
      <c r="TRZ23" s="384" t="s">
        <v>3104</v>
      </c>
      <c r="TSA23" s="370"/>
      <c r="TSB23" s="384" t="s">
        <v>2417</v>
      </c>
      <c r="TSC23" s="384" t="s">
        <v>3103</v>
      </c>
      <c r="TSD23" s="384" t="s">
        <v>3104</v>
      </c>
      <c r="TSE23" s="370"/>
      <c r="TSF23" s="384" t="s">
        <v>2417</v>
      </c>
      <c r="TSG23" s="384" t="s">
        <v>3103</v>
      </c>
      <c r="TSH23" s="384" t="s">
        <v>3104</v>
      </c>
      <c r="TSI23" s="370"/>
      <c r="TSJ23" s="384" t="s">
        <v>2417</v>
      </c>
      <c r="TSK23" s="384" t="s">
        <v>3103</v>
      </c>
      <c r="TSL23" s="384" t="s">
        <v>3104</v>
      </c>
      <c r="TSM23" s="370"/>
      <c r="TSN23" s="384" t="s">
        <v>2417</v>
      </c>
      <c r="TSO23" s="384" t="s">
        <v>3103</v>
      </c>
      <c r="TSP23" s="384" t="s">
        <v>3104</v>
      </c>
      <c r="TSQ23" s="370"/>
      <c r="TSR23" s="384" t="s">
        <v>2417</v>
      </c>
      <c r="TSS23" s="384" t="s">
        <v>3103</v>
      </c>
      <c r="TST23" s="384" t="s">
        <v>3104</v>
      </c>
      <c r="TSU23" s="370"/>
      <c r="TSV23" s="384" t="s">
        <v>2417</v>
      </c>
      <c r="TSW23" s="384" t="s">
        <v>3103</v>
      </c>
      <c r="TSX23" s="384" t="s">
        <v>3104</v>
      </c>
      <c r="TSY23" s="370"/>
      <c r="TSZ23" s="384" t="s">
        <v>2417</v>
      </c>
      <c r="TTA23" s="384" t="s">
        <v>3103</v>
      </c>
      <c r="TTB23" s="384" t="s">
        <v>3104</v>
      </c>
      <c r="TTC23" s="370"/>
      <c r="TTD23" s="384" t="s">
        <v>2417</v>
      </c>
      <c r="TTE23" s="384" t="s">
        <v>3103</v>
      </c>
      <c r="TTF23" s="384" t="s">
        <v>3104</v>
      </c>
      <c r="TTG23" s="370"/>
      <c r="TTH23" s="384" t="s">
        <v>2417</v>
      </c>
      <c r="TTI23" s="384" t="s">
        <v>3103</v>
      </c>
      <c r="TTJ23" s="384" t="s">
        <v>3104</v>
      </c>
      <c r="TTK23" s="370"/>
      <c r="TTL23" s="384" t="s">
        <v>2417</v>
      </c>
      <c r="TTM23" s="384" t="s">
        <v>3103</v>
      </c>
      <c r="TTN23" s="384" t="s">
        <v>3104</v>
      </c>
      <c r="TTO23" s="370"/>
      <c r="TTP23" s="384" t="s">
        <v>2417</v>
      </c>
      <c r="TTQ23" s="384" t="s">
        <v>3103</v>
      </c>
      <c r="TTR23" s="384" t="s">
        <v>3104</v>
      </c>
      <c r="TTS23" s="370"/>
      <c r="TTT23" s="384" t="s">
        <v>2417</v>
      </c>
      <c r="TTU23" s="384" t="s">
        <v>3103</v>
      </c>
      <c r="TTV23" s="384" t="s">
        <v>3104</v>
      </c>
      <c r="TTW23" s="370"/>
      <c r="TTX23" s="384" t="s">
        <v>2417</v>
      </c>
      <c r="TTY23" s="384" t="s">
        <v>3103</v>
      </c>
      <c r="TTZ23" s="384" t="s">
        <v>3104</v>
      </c>
      <c r="TUA23" s="370"/>
      <c r="TUB23" s="384" t="s">
        <v>2417</v>
      </c>
      <c r="TUC23" s="384" t="s">
        <v>3103</v>
      </c>
      <c r="TUD23" s="384" t="s">
        <v>3104</v>
      </c>
      <c r="TUE23" s="370"/>
      <c r="TUF23" s="384" t="s">
        <v>2417</v>
      </c>
      <c r="TUG23" s="384" t="s">
        <v>3103</v>
      </c>
      <c r="TUH23" s="384" t="s">
        <v>3104</v>
      </c>
      <c r="TUI23" s="370"/>
      <c r="TUJ23" s="384" t="s">
        <v>2417</v>
      </c>
      <c r="TUK23" s="384" t="s">
        <v>3103</v>
      </c>
      <c r="TUL23" s="384" t="s">
        <v>3104</v>
      </c>
      <c r="TUM23" s="370"/>
      <c r="TUN23" s="384" t="s">
        <v>2417</v>
      </c>
      <c r="TUO23" s="384" t="s">
        <v>3103</v>
      </c>
      <c r="TUP23" s="384" t="s">
        <v>3104</v>
      </c>
      <c r="TUQ23" s="370"/>
      <c r="TUR23" s="384" t="s">
        <v>2417</v>
      </c>
      <c r="TUS23" s="384" t="s">
        <v>3103</v>
      </c>
      <c r="TUT23" s="384" t="s">
        <v>3104</v>
      </c>
      <c r="TUU23" s="370"/>
      <c r="TUV23" s="384" t="s">
        <v>2417</v>
      </c>
      <c r="TUW23" s="384" t="s">
        <v>3103</v>
      </c>
      <c r="TUX23" s="384" t="s">
        <v>3104</v>
      </c>
      <c r="TUY23" s="370"/>
      <c r="TUZ23" s="384" t="s">
        <v>2417</v>
      </c>
      <c r="TVA23" s="384" t="s">
        <v>3103</v>
      </c>
      <c r="TVB23" s="384" t="s">
        <v>3104</v>
      </c>
      <c r="TVC23" s="370"/>
      <c r="TVD23" s="384" t="s">
        <v>2417</v>
      </c>
      <c r="TVE23" s="384" t="s">
        <v>3103</v>
      </c>
      <c r="TVF23" s="384" t="s">
        <v>3104</v>
      </c>
      <c r="TVG23" s="370"/>
      <c r="TVH23" s="384" t="s">
        <v>2417</v>
      </c>
      <c r="TVI23" s="384" t="s">
        <v>3103</v>
      </c>
      <c r="TVJ23" s="384" t="s">
        <v>3104</v>
      </c>
      <c r="TVK23" s="370"/>
      <c r="TVL23" s="384" t="s">
        <v>2417</v>
      </c>
      <c r="TVM23" s="384" t="s">
        <v>3103</v>
      </c>
      <c r="TVN23" s="384" t="s">
        <v>3104</v>
      </c>
      <c r="TVO23" s="370"/>
      <c r="TVP23" s="384" t="s">
        <v>2417</v>
      </c>
      <c r="TVQ23" s="384" t="s">
        <v>3103</v>
      </c>
      <c r="TVR23" s="384" t="s">
        <v>3104</v>
      </c>
      <c r="TVS23" s="370"/>
      <c r="TVT23" s="384" t="s">
        <v>2417</v>
      </c>
      <c r="TVU23" s="384" t="s">
        <v>3103</v>
      </c>
      <c r="TVV23" s="384" t="s">
        <v>3104</v>
      </c>
      <c r="TVW23" s="370"/>
      <c r="TVX23" s="384" t="s">
        <v>2417</v>
      </c>
      <c r="TVY23" s="384" t="s">
        <v>3103</v>
      </c>
      <c r="TVZ23" s="384" t="s">
        <v>3104</v>
      </c>
      <c r="TWA23" s="370"/>
      <c r="TWB23" s="384" t="s">
        <v>2417</v>
      </c>
      <c r="TWC23" s="384" t="s">
        <v>3103</v>
      </c>
      <c r="TWD23" s="384" t="s">
        <v>3104</v>
      </c>
      <c r="TWE23" s="370"/>
      <c r="TWF23" s="384" t="s">
        <v>2417</v>
      </c>
      <c r="TWG23" s="384" t="s">
        <v>3103</v>
      </c>
      <c r="TWH23" s="384" t="s">
        <v>3104</v>
      </c>
      <c r="TWI23" s="370"/>
      <c r="TWJ23" s="384" t="s">
        <v>2417</v>
      </c>
      <c r="TWK23" s="384" t="s">
        <v>3103</v>
      </c>
      <c r="TWL23" s="384" t="s">
        <v>3104</v>
      </c>
      <c r="TWM23" s="370"/>
      <c r="TWN23" s="384" t="s">
        <v>2417</v>
      </c>
      <c r="TWO23" s="384" t="s">
        <v>3103</v>
      </c>
      <c r="TWP23" s="384" t="s">
        <v>3104</v>
      </c>
      <c r="TWQ23" s="370"/>
      <c r="TWR23" s="384" t="s">
        <v>2417</v>
      </c>
      <c r="TWS23" s="384" t="s">
        <v>3103</v>
      </c>
      <c r="TWT23" s="384" t="s">
        <v>3104</v>
      </c>
      <c r="TWU23" s="370"/>
      <c r="TWV23" s="384" t="s">
        <v>2417</v>
      </c>
      <c r="TWW23" s="384" t="s">
        <v>3103</v>
      </c>
      <c r="TWX23" s="384" t="s">
        <v>3104</v>
      </c>
      <c r="TWY23" s="370"/>
      <c r="TWZ23" s="384" t="s">
        <v>2417</v>
      </c>
      <c r="TXA23" s="384" t="s">
        <v>3103</v>
      </c>
      <c r="TXB23" s="384" t="s">
        <v>3104</v>
      </c>
      <c r="TXC23" s="370"/>
      <c r="TXD23" s="384" t="s">
        <v>2417</v>
      </c>
      <c r="TXE23" s="384" t="s">
        <v>3103</v>
      </c>
      <c r="TXF23" s="384" t="s">
        <v>3104</v>
      </c>
      <c r="TXG23" s="370"/>
      <c r="TXH23" s="384" t="s">
        <v>2417</v>
      </c>
      <c r="TXI23" s="384" t="s">
        <v>3103</v>
      </c>
      <c r="TXJ23" s="384" t="s">
        <v>3104</v>
      </c>
      <c r="TXK23" s="370"/>
      <c r="TXL23" s="384" t="s">
        <v>2417</v>
      </c>
      <c r="TXM23" s="384" t="s">
        <v>3103</v>
      </c>
      <c r="TXN23" s="384" t="s">
        <v>3104</v>
      </c>
      <c r="TXO23" s="370"/>
      <c r="TXP23" s="384" t="s">
        <v>2417</v>
      </c>
      <c r="TXQ23" s="384" t="s">
        <v>3103</v>
      </c>
      <c r="TXR23" s="384" t="s">
        <v>3104</v>
      </c>
      <c r="TXS23" s="370"/>
      <c r="TXT23" s="384" t="s">
        <v>2417</v>
      </c>
      <c r="TXU23" s="384" t="s">
        <v>3103</v>
      </c>
      <c r="TXV23" s="384" t="s">
        <v>3104</v>
      </c>
      <c r="TXW23" s="370"/>
      <c r="TXX23" s="384" t="s">
        <v>2417</v>
      </c>
      <c r="TXY23" s="384" t="s">
        <v>3103</v>
      </c>
      <c r="TXZ23" s="384" t="s">
        <v>3104</v>
      </c>
      <c r="TYA23" s="370"/>
      <c r="TYB23" s="384" t="s">
        <v>2417</v>
      </c>
      <c r="TYC23" s="384" t="s">
        <v>3103</v>
      </c>
      <c r="TYD23" s="384" t="s">
        <v>3104</v>
      </c>
      <c r="TYE23" s="370"/>
      <c r="TYF23" s="384" t="s">
        <v>2417</v>
      </c>
      <c r="TYG23" s="384" t="s">
        <v>3103</v>
      </c>
      <c r="TYH23" s="384" t="s">
        <v>3104</v>
      </c>
      <c r="TYI23" s="370"/>
      <c r="TYJ23" s="384" t="s">
        <v>2417</v>
      </c>
      <c r="TYK23" s="384" t="s">
        <v>3103</v>
      </c>
      <c r="TYL23" s="384" t="s">
        <v>3104</v>
      </c>
      <c r="TYM23" s="370"/>
      <c r="TYN23" s="384" t="s">
        <v>2417</v>
      </c>
      <c r="TYO23" s="384" t="s">
        <v>3103</v>
      </c>
      <c r="TYP23" s="384" t="s">
        <v>3104</v>
      </c>
      <c r="TYQ23" s="370"/>
      <c r="TYR23" s="384" t="s">
        <v>2417</v>
      </c>
      <c r="TYS23" s="384" t="s">
        <v>3103</v>
      </c>
      <c r="TYT23" s="384" t="s">
        <v>3104</v>
      </c>
      <c r="TYU23" s="370"/>
      <c r="TYV23" s="384" t="s">
        <v>2417</v>
      </c>
      <c r="TYW23" s="384" t="s">
        <v>3103</v>
      </c>
      <c r="TYX23" s="384" t="s">
        <v>3104</v>
      </c>
      <c r="TYY23" s="370"/>
      <c r="TYZ23" s="384" t="s">
        <v>2417</v>
      </c>
      <c r="TZA23" s="384" t="s">
        <v>3103</v>
      </c>
      <c r="TZB23" s="384" t="s">
        <v>3104</v>
      </c>
      <c r="TZC23" s="370"/>
      <c r="TZD23" s="384" t="s">
        <v>2417</v>
      </c>
      <c r="TZE23" s="384" t="s">
        <v>3103</v>
      </c>
      <c r="TZF23" s="384" t="s">
        <v>3104</v>
      </c>
      <c r="TZG23" s="370"/>
      <c r="TZH23" s="384" t="s">
        <v>2417</v>
      </c>
      <c r="TZI23" s="384" t="s">
        <v>3103</v>
      </c>
      <c r="TZJ23" s="384" t="s">
        <v>3104</v>
      </c>
      <c r="TZK23" s="370"/>
      <c r="TZL23" s="384" t="s">
        <v>2417</v>
      </c>
      <c r="TZM23" s="384" t="s">
        <v>3103</v>
      </c>
      <c r="TZN23" s="384" t="s">
        <v>3104</v>
      </c>
      <c r="TZO23" s="370"/>
      <c r="TZP23" s="384" t="s">
        <v>2417</v>
      </c>
      <c r="TZQ23" s="384" t="s">
        <v>3103</v>
      </c>
      <c r="TZR23" s="384" t="s">
        <v>3104</v>
      </c>
      <c r="TZS23" s="370"/>
      <c r="TZT23" s="384" t="s">
        <v>2417</v>
      </c>
      <c r="TZU23" s="384" t="s">
        <v>3103</v>
      </c>
      <c r="TZV23" s="384" t="s">
        <v>3104</v>
      </c>
      <c r="TZW23" s="370"/>
      <c r="TZX23" s="384" t="s">
        <v>2417</v>
      </c>
      <c r="TZY23" s="384" t="s">
        <v>3103</v>
      </c>
      <c r="TZZ23" s="384" t="s">
        <v>3104</v>
      </c>
      <c r="UAA23" s="370"/>
      <c r="UAB23" s="384" t="s">
        <v>2417</v>
      </c>
      <c r="UAC23" s="384" t="s">
        <v>3103</v>
      </c>
      <c r="UAD23" s="384" t="s">
        <v>3104</v>
      </c>
      <c r="UAE23" s="370"/>
      <c r="UAF23" s="384" t="s">
        <v>2417</v>
      </c>
      <c r="UAG23" s="384" t="s">
        <v>3103</v>
      </c>
      <c r="UAH23" s="384" t="s">
        <v>3104</v>
      </c>
      <c r="UAI23" s="370"/>
      <c r="UAJ23" s="384" t="s">
        <v>2417</v>
      </c>
      <c r="UAK23" s="384" t="s">
        <v>3103</v>
      </c>
      <c r="UAL23" s="384" t="s">
        <v>3104</v>
      </c>
      <c r="UAM23" s="370"/>
      <c r="UAN23" s="384" t="s">
        <v>2417</v>
      </c>
      <c r="UAO23" s="384" t="s">
        <v>3103</v>
      </c>
      <c r="UAP23" s="384" t="s">
        <v>3104</v>
      </c>
      <c r="UAQ23" s="370"/>
      <c r="UAR23" s="384" t="s">
        <v>2417</v>
      </c>
      <c r="UAS23" s="384" t="s">
        <v>3103</v>
      </c>
      <c r="UAT23" s="384" t="s">
        <v>3104</v>
      </c>
      <c r="UAU23" s="370"/>
      <c r="UAV23" s="384" t="s">
        <v>2417</v>
      </c>
      <c r="UAW23" s="384" t="s">
        <v>3103</v>
      </c>
      <c r="UAX23" s="384" t="s">
        <v>3104</v>
      </c>
      <c r="UAY23" s="370"/>
      <c r="UAZ23" s="384" t="s">
        <v>2417</v>
      </c>
      <c r="UBA23" s="384" t="s">
        <v>3103</v>
      </c>
      <c r="UBB23" s="384" t="s">
        <v>3104</v>
      </c>
      <c r="UBC23" s="370"/>
      <c r="UBD23" s="384" t="s">
        <v>2417</v>
      </c>
      <c r="UBE23" s="384" t="s">
        <v>3103</v>
      </c>
      <c r="UBF23" s="384" t="s">
        <v>3104</v>
      </c>
      <c r="UBG23" s="370"/>
      <c r="UBH23" s="384" t="s">
        <v>2417</v>
      </c>
      <c r="UBI23" s="384" t="s">
        <v>3103</v>
      </c>
      <c r="UBJ23" s="384" t="s">
        <v>3104</v>
      </c>
      <c r="UBK23" s="370"/>
      <c r="UBL23" s="384" t="s">
        <v>2417</v>
      </c>
      <c r="UBM23" s="384" t="s">
        <v>3103</v>
      </c>
      <c r="UBN23" s="384" t="s">
        <v>3104</v>
      </c>
      <c r="UBO23" s="370"/>
      <c r="UBP23" s="384" t="s">
        <v>2417</v>
      </c>
      <c r="UBQ23" s="384" t="s">
        <v>3103</v>
      </c>
      <c r="UBR23" s="384" t="s">
        <v>3104</v>
      </c>
      <c r="UBS23" s="370"/>
      <c r="UBT23" s="384" t="s">
        <v>2417</v>
      </c>
      <c r="UBU23" s="384" t="s">
        <v>3103</v>
      </c>
      <c r="UBV23" s="384" t="s">
        <v>3104</v>
      </c>
      <c r="UBW23" s="370"/>
      <c r="UBX23" s="384" t="s">
        <v>2417</v>
      </c>
      <c r="UBY23" s="384" t="s">
        <v>3103</v>
      </c>
      <c r="UBZ23" s="384" t="s">
        <v>3104</v>
      </c>
      <c r="UCA23" s="370"/>
      <c r="UCB23" s="384" t="s">
        <v>2417</v>
      </c>
      <c r="UCC23" s="384" t="s">
        <v>3103</v>
      </c>
      <c r="UCD23" s="384" t="s">
        <v>3104</v>
      </c>
      <c r="UCE23" s="370"/>
      <c r="UCF23" s="384" t="s">
        <v>2417</v>
      </c>
      <c r="UCG23" s="384" t="s">
        <v>3103</v>
      </c>
      <c r="UCH23" s="384" t="s">
        <v>3104</v>
      </c>
      <c r="UCI23" s="370"/>
      <c r="UCJ23" s="384" t="s">
        <v>2417</v>
      </c>
      <c r="UCK23" s="384" t="s">
        <v>3103</v>
      </c>
      <c r="UCL23" s="384" t="s">
        <v>3104</v>
      </c>
      <c r="UCM23" s="370"/>
      <c r="UCN23" s="384" t="s">
        <v>2417</v>
      </c>
      <c r="UCO23" s="384" t="s">
        <v>3103</v>
      </c>
      <c r="UCP23" s="384" t="s">
        <v>3104</v>
      </c>
      <c r="UCQ23" s="370"/>
      <c r="UCR23" s="384" t="s">
        <v>2417</v>
      </c>
      <c r="UCS23" s="384" t="s">
        <v>3103</v>
      </c>
      <c r="UCT23" s="384" t="s">
        <v>3104</v>
      </c>
      <c r="UCU23" s="370"/>
      <c r="UCV23" s="384" t="s">
        <v>2417</v>
      </c>
      <c r="UCW23" s="384" t="s">
        <v>3103</v>
      </c>
      <c r="UCX23" s="384" t="s">
        <v>3104</v>
      </c>
      <c r="UCY23" s="370"/>
      <c r="UCZ23" s="384" t="s">
        <v>2417</v>
      </c>
      <c r="UDA23" s="384" t="s">
        <v>3103</v>
      </c>
      <c r="UDB23" s="384" t="s">
        <v>3104</v>
      </c>
      <c r="UDC23" s="370"/>
      <c r="UDD23" s="384" t="s">
        <v>2417</v>
      </c>
      <c r="UDE23" s="384" t="s">
        <v>3103</v>
      </c>
      <c r="UDF23" s="384" t="s">
        <v>3104</v>
      </c>
      <c r="UDG23" s="370"/>
      <c r="UDH23" s="384" t="s">
        <v>2417</v>
      </c>
      <c r="UDI23" s="384" t="s">
        <v>3103</v>
      </c>
      <c r="UDJ23" s="384" t="s">
        <v>3104</v>
      </c>
      <c r="UDK23" s="370"/>
      <c r="UDL23" s="384" t="s">
        <v>2417</v>
      </c>
      <c r="UDM23" s="384" t="s">
        <v>3103</v>
      </c>
      <c r="UDN23" s="384" t="s">
        <v>3104</v>
      </c>
      <c r="UDO23" s="370"/>
      <c r="UDP23" s="384" t="s">
        <v>2417</v>
      </c>
      <c r="UDQ23" s="384" t="s">
        <v>3103</v>
      </c>
      <c r="UDR23" s="384" t="s">
        <v>3104</v>
      </c>
      <c r="UDS23" s="370"/>
      <c r="UDT23" s="384" t="s">
        <v>2417</v>
      </c>
      <c r="UDU23" s="384" t="s">
        <v>3103</v>
      </c>
      <c r="UDV23" s="384" t="s">
        <v>3104</v>
      </c>
      <c r="UDW23" s="370"/>
      <c r="UDX23" s="384" t="s">
        <v>2417</v>
      </c>
      <c r="UDY23" s="384" t="s">
        <v>3103</v>
      </c>
      <c r="UDZ23" s="384" t="s">
        <v>3104</v>
      </c>
      <c r="UEA23" s="370"/>
      <c r="UEB23" s="384" t="s">
        <v>2417</v>
      </c>
      <c r="UEC23" s="384" t="s">
        <v>3103</v>
      </c>
      <c r="UED23" s="384" t="s">
        <v>3104</v>
      </c>
      <c r="UEE23" s="370"/>
      <c r="UEF23" s="384" t="s">
        <v>2417</v>
      </c>
      <c r="UEG23" s="384" t="s">
        <v>3103</v>
      </c>
      <c r="UEH23" s="384" t="s">
        <v>3104</v>
      </c>
      <c r="UEI23" s="370"/>
      <c r="UEJ23" s="384" t="s">
        <v>2417</v>
      </c>
      <c r="UEK23" s="384" t="s">
        <v>3103</v>
      </c>
      <c r="UEL23" s="384" t="s">
        <v>3104</v>
      </c>
      <c r="UEM23" s="370"/>
      <c r="UEN23" s="384" t="s">
        <v>2417</v>
      </c>
      <c r="UEO23" s="384" t="s">
        <v>3103</v>
      </c>
      <c r="UEP23" s="384" t="s">
        <v>3104</v>
      </c>
      <c r="UEQ23" s="370"/>
      <c r="UER23" s="384" t="s">
        <v>2417</v>
      </c>
      <c r="UES23" s="384" t="s">
        <v>3103</v>
      </c>
      <c r="UET23" s="384" t="s">
        <v>3104</v>
      </c>
      <c r="UEU23" s="370"/>
      <c r="UEV23" s="384" t="s">
        <v>2417</v>
      </c>
      <c r="UEW23" s="384" t="s">
        <v>3103</v>
      </c>
      <c r="UEX23" s="384" t="s">
        <v>3104</v>
      </c>
      <c r="UEY23" s="370"/>
      <c r="UEZ23" s="384" t="s">
        <v>2417</v>
      </c>
      <c r="UFA23" s="384" t="s">
        <v>3103</v>
      </c>
      <c r="UFB23" s="384" t="s">
        <v>3104</v>
      </c>
      <c r="UFC23" s="370"/>
      <c r="UFD23" s="384" t="s">
        <v>2417</v>
      </c>
      <c r="UFE23" s="384" t="s">
        <v>3103</v>
      </c>
      <c r="UFF23" s="384" t="s">
        <v>3104</v>
      </c>
      <c r="UFG23" s="370"/>
      <c r="UFH23" s="384" t="s">
        <v>2417</v>
      </c>
      <c r="UFI23" s="384" t="s">
        <v>3103</v>
      </c>
      <c r="UFJ23" s="384" t="s">
        <v>3104</v>
      </c>
      <c r="UFK23" s="370"/>
      <c r="UFL23" s="384" t="s">
        <v>2417</v>
      </c>
      <c r="UFM23" s="384" t="s">
        <v>3103</v>
      </c>
      <c r="UFN23" s="384" t="s">
        <v>3104</v>
      </c>
      <c r="UFO23" s="370"/>
      <c r="UFP23" s="384" t="s">
        <v>2417</v>
      </c>
      <c r="UFQ23" s="384" t="s">
        <v>3103</v>
      </c>
      <c r="UFR23" s="384" t="s">
        <v>3104</v>
      </c>
      <c r="UFS23" s="370"/>
      <c r="UFT23" s="384" t="s">
        <v>2417</v>
      </c>
      <c r="UFU23" s="384" t="s">
        <v>3103</v>
      </c>
      <c r="UFV23" s="384" t="s">
        <v>3104</v>
      </c>
      <c r="UFW23" s="370"/>
      <c r="UFX23" s="384" t="s">
        <v>2417</v>
      </c>
      <c r="UFY23" s="384" t="s">
        <v>3103</v>
      </c>
      <c r="UFZ23" s="384" t="s">
        <v>3104</v>
      </c>
      <c r="UGA23" s="370"/>
      <c r="UGB23" s="384" t="s">
        <v>2417</v>
      </c>
      <c r="UGC23" s="384" t="s">
        <v>3103</v>
      </c>
      <c r="UGD23" s="384" t="s">
        <v>3104</v>
      </c>
      <c r="UGE23" s="370"/>
      <c r="UGF23" s="384" t="s">
        <v>2417</v>
      </c>
      <c r="UGG23" s="384" t="s">
        <v>3103</v>
      </c>
      <c r="UGH23" s="384" t="s">
        <v>3104</v>
      </c>
      <c r="UGI23" s="370"/>
      <c r="UGJ23" s="384" t="s">
        <v>2417</v>
      </c>
      <c r="UGK23" s="384" t="s">
        <v>3103</v>
      </c>
      <c r="UGL23" s="384" t="s">
        <v>3104</v>
      </c>
      <c r="UGM23" s="370"/>
      <c r="UGN23" s="384" t="s">
        <v>2417</v>
      </c>
      <c r="UGO23" s="384" t="s">
        <v>3103</v>
      </c>
      <c r="UGP23" s="384" t="s">
        <v>3104</v>
      </c>
      <c r="UGQ23" s="370"/>
      <c r="UGR23" s="384" t="s">
        <v>2417</v>
      </c>
      <c r="UGS23" s="384" t="s">
        <v>3103</v>
      </c>
      <c r="UGT23" s="384" t="s">
        <v>3104</v>
      </c>
      <c r="UGU23" s="370"/>
      <c r="UGV23" s="384" t="s">
        <v>2417</v>
      </c>
      <c r="UGW23" s="384" t="s">
        <v>3103</v>
      </c>
      <c r="UGX23" s="384" t="s">
        <v>3104</v>
      </c>
      <c r="UGY23" s="370"/>
      <c r="UGZ23" s="384" t="s">
        <v>2417</v>
      </c>
      <c r="UHA23" s="384" t="s">
        <v>3103</v>
      </c>
      <c r="UHB23" s="384" t="s">
        <v>3104</v>
      </c>
      <c r="UHC23" s="370"/>
      <c r="UHD23" s="384" t="s">
        <v>2417</v>
      </c>
      <c r="UHE23" s="384" t="s">
        <v>3103</v>
      </c>
      <c r="UHF23" s="384" t="s">
        <v>3104</v>
      </c>
      <c r="UHG23" s="370"/>
      <c r="UHH23" s="384" t="s">
        <v>2417</v>
      </c>
      <c r="UHI23" s="384" t="s">
        <v>3103</v>
      </c>
      <c r="UHJ23" s="384" t="s">
        <v>3104</v>
      </c>
      <c r="UHK23" s="370"/>
      <c r="UHL23" s="384" t="s">
        <v>2417</v>
      </c>
      <c r="UHM23" s="384" t="s">
        <v>3103</v>
      </c>
      <c r="UHN23" s="384" t="s">
        <v>3104</v>
      </c>
      <c r="UHO23" s="370"/>
      <c r="UHP23" s="384" t="s">
        <v>2417</v>
      </c>
      <c r="UHQ23" s="384" t="s">
        <v>3103</v>
      </c>
      <c r="UHR23" s="384" t="s">
        <v>3104</v>
      </c>
      <c r="UHS23" s="370"/>
      <c r="UHT23" s="384" t="s">
        <v>2417</v>
      </c>
      <c r="UHU23" s="384" t="s">
        <v>3103</v>
      </c>
      <c r="UHV23" s="384" t="s">
        <v>3104</v>
      </c>
      <c r="UHW23" s="370"/>
      <c r="UHX23" s="384" t="s">
        <v>2417</v>
      </c>
      <c r="UHY23" s="384" t="s">
        <v>3103</v>
      </c>
      <c r="UHZ23" s="384" t="s">
        <v>3104</v>
      </c>
      <c r="UIA23" s="370"/>
      <c r="UIB23" s="384" t="s">
        <v>2417</v>
      </c>
      <c r="UIC23" s="384" t="s">
        <v>3103</v>
      </c>
      <c r="UID23" s="384" t="s">
        <v>3104</v>
      </c>
      <c r="UIE23" s="370"/>
      <c r="UIF23" s="384" t="s">
        <v>2417</v>
      </c>
      <c r="UIG23" s="384" t="s">
        <v>3103</v>
      </c>
      <c r="UIH23" s="384" t="s">
        <v>3104</v>
      </c>
      <c r="UII23" s="370"/>
      <c r="UIJ23" s="384" t="s">
        <v>2417</v>
      </c>
      <c r="UIK23" s="384" t="s">
        <v>3103</v>
      </c>
      <c r="UIL23" s="384" t="s">
        <v>3104</v>
      </c>
      <c r="UIM23" s="370"/>
      <c r="UIN23" s="384" t="s">
        <v>2417</v>
      </c>
      <c r="UIO23" s="384" t="s">
        <v>3103</v>
      </c>
      <c r="UIP23" s="384" t="s">
        <v>3104</v>
      </c>
      <c r="UIQ23" s="370"/>
      <c r="UIR23" s="384" t="s">
        <v>2417</v>
      </c>
      <c r="UIS23" s="384" t="s">
        <v>3103</v>
      </c>
      <c r="UIT23" s="384" t="s">
        <v>3104</v>
      </c>
      <c r="UIU23" s="370"/>
      <c r="UIV23" s="384" t="s">
        <v>2417</v>
      </c>
      <c r="UIW23" s="384" t="s">
        <v>3103</v>
      </c>
      <c r="UIX23" s="384" t="s">
        <v>3104</v>
      </c>
      <c r="UIY23" s="370"/>
      <c r="UIZ23" s="384" t="s">
        <v>2417</v>
      </c>
      <c r="UJA23" s="384" t="s">
        <v>3103</v>
      </c>
      <c r="UJB23" s="384" t="s">
        <v>3104</v>
      </c>
      <c r="UJC23" s="370"/>
      <c r="UJD23" s="384" t="s">
        <v>2417</v>
      </c>
      <c r="UJE23" s="384" t="s">
        <v>3103</v>
      </c>
      <c r="UJF23" s="384" t="s">
        <v>3104</v>
      </c>
      <c r="UJG23" s="370"/>
      <c r="UJH23" s="384" t="s">
        <v>2417</v>
      </c>
      <c r="UJI23" s="384" t="s">
        <v>3103</v>
      </c>
      <c r="UJJ23" s="384" t="s">
        <v>3104</v>
      </c>
      <c r="UJK23" s="370"/>
      <c r="UJL23" s="384" t="s">
        <v>2417</v>
      </c>
      <c r="UJM23" s="384" t="s">
        <v>3103</v>
      </c>
      <c r="UJN23" s="384" t="s">
        <v>3104</v>
      </c>
      <c r="UJO23" s="370"/>
      <c r="UJP23" s="384" t="s">
        <v>2417</v>
      </c>
      <c r="UJQ23" s="384" t="s">
        <v>3103</v>
      </c>
      <c r="UJR23" s="384" t="s">
        <v>3104</v>
      </c>
      <c r="UJS23" s="370"/>
      <c r="UJT23" s="384" t="s">
        <v>2417</v>
      </c>
      <c r="UJU23" s="384" t="s">
        <v>3103</v>
      </c>
      <c r="UJV23" s="384" t="s">
        <v>3104</v>
      </c>
      <c r="UJW23" s="370"/>
      <c r="UJX23" s="384" t="s">
        <v>2417</v>
      </c>
      <c r="UJY23" s="384" t="s">
        <v>3103</v>
      </c>
      <c r="UJZ23" s="384" t="s">
        <v>3104</v>
      </c>
      <c r="UKA23" s="370"/>
      <c r="UKB23" s="384" t="s">
        <v>2417</v>
      </c>
      <c r="UKC23" s="384" t="s">
        <v>3103</v>
      </c>
      <c r="UKD23" s="384" t="s">
        <v>3104</v>
      </c>
      <c r="UKE23" s="370"/>
      <c r="UKF23" s="384" t="s">
        <v>2417</v>
      </c>
      <c r="UKG23" s="384" t="s">
        <v>3103</v>
      </c>
      <c r="UKH23" s="384" t="s">
        <v>3104</v>
      </c>
      <c r="UKI23" s="370"/>
      <c r="UKJ23" s="384" t="s">
        <v>2417</v>
      </c>
      <c r="UKK23" s="384" t="s">
        <v>3103</v>
      </c>
      <c r="UKL23" s="384" t="s">
        <v>3104</v>
      </c>
      <c r="UKM23" s="370"/>
      <c r="UKN23" s="384" t="s">
        <v>2417</v>
      </c>
      <c r="UKO23" s="384" t="s">
        <v>3103</v>
      </c>
      <c r="UKP23" s="384" t="s">
        <v>3104</v>
      </c>
      <c r="UKQ23" s="370"/>
      <c r="UKR23" s="384" t="s">
        <v>2417</v>
      </c>
      <c r="UKS23" s="384" t="s">
        <v>3103</v>
      </c>
      <c r="UKT23" s="384" t="s">
        <v>3104</v>
      </c>
      <c r="UKU23" s="370"/>
      <c r="UKV23" s="384" t="s">
        <v>2417</v>
      </c>
      <c r="UKW23" s="384" t="s">
        <v>3103</v>
      </c>
      <c r="UKX23" s="384" t="s">
        <v>3104</v>
      </c>
      <c r="UKY23" s="370"/>
      <c r="UKZ23" s="384" t="s">
        <v>2417</v>
      </c>
      <c r="ULA23" s="384" t="s">
        <v>3103</v>
      </c>
      <c r="ULB23" s="384" t="s">
        <v>3104</v>
      </c>
      <c r="ULC23" s="370"/>
      <c r="ULD23" s="384" t="s">
        <v>2417</v>
      </c>
      <c r="ULE23" s="384" t="s">
        <v>3103</v>
      </c>
      <c r="ULF23" s="384" t="s">
        <v>3104</v>
      </c>
      <c r="ULG23" s="370"/>
      <c r="ULH23" s="384" t="s">
        <v>2417</v>
      </c>
      <c r="ULI23" s="384" t="s">
        <v>3103</v>
      </c>
      <c r="ULJ23" s="384" t="s">
        <v>3104</v>
      </c>
      <c r="ULK23" s="370"/>
      <c r="ULL23" s="384" t="s">
        <v>2417</v>
      </c>
      <c r="ULM23" s="384" t="s">
        <v>3103</v>
      </c>
      <c r="ULN23" s="384" t="s">
        <v>3104</v>
      </c>
      <c r="ULO23" s="370"/>
      <c r="ULP23" s="384" t="s">
        <v>2417</v>
      </c>
      <c r="ULQ23" s="384" t="s">
        <v>3103</v>
      </c>
      <c r="ULR23" s="384" t="s">
        <v>3104</v>
      </c>
      <c r="ULS23" s="370"/>
      <c r="ULT23" s="384" t="s">
        <v>2417</v>
      </c>
      <c r="ULU23" s="384" t="s">
        <v>3103</v>
      </c>
      <c r="ULV23" s="384" t="s">
        <v>3104</v>
      </c>
      <c r="ULW23" s="370"/>
      <c r="ULX23" s="384" t="s">
        <v>2417</v>
      </c>
      <c r="ULY23" s="384" t="s">
        <v>3103</v>
      </c>
      <c r="ULZ23" s="384" t="s">
        <v>3104</v>
      </c>
      <c r="UMA23" s="370"/>
      <c r="UMB23" s="384" t="s">
        <v>2417</v>
      </c>
      <c r="UMC23" s="384" t="s">
        <v>3103</v>
      </c>
      <c r="UMD23" s="384" t="s">
        <v>3104</v>
      </c>
      <c r="UME23" s="370"/>
      <c r="UMF23" s="384" t="s">
        <v>2417</v>
      </c>
      <c r="UMG23" s="384" t="s">
        <v>3103</v>
      </c>
      <c r="UMH23" s="384" t="s">
        <v>3104</v>
      </c>
      <c r="UMI23" s="370"/>
      <c r="UMJ23" s="384" t="s">
        <v>2417</v>
      </c>
      <c r="UMK23" s="384" t="s">
        <v>3103</v>
      </c>
      <c r="UML23" s="384" t="s">
        <v>3104</v>
      </c>
      <c r="UMM23" s="370"/>
      <c r="UMN23" s="384" t="s">
        <v>2417</v>
      </c>
      <c r="UMO23" s="384" t="s">
        <v>3103</v>
      </c>
      <c r="UMP23" s="384" t="s">
        <v>3104</v>
      </c>
      <c r="UMQ23" s="370"/>
      <c r="UMR23" s="384" t="s">
        <v>2417</v>
      </c>
      <c r="UMS23" s="384" t="s">
        <v>3103</v>
      </c>
      <c r="UMT23" s="384" t="s">
        <v>3104</v>
      </c>
      <c r="UMU23" s="370"/>
      <c r="UMV23" s="384" t="s">
        <v>2417</v>
      </c>
      <c r="UMW23" s="384" t="s">
        <v>3103</v>
      </c>
      <c r="UMX23" s="384" t="s">
        <v>3104</v>
      </c>
      <c r="UMY23" s="370"/>
      <c r="UMZ23" s="384" t="s">
        <v>2417</v>
      </c>
      <c r="UNA23" s="384" t="s">
        <v>3103</v>
      </c>
      <c r="UNB23" s="384" t="s">
        <v>3104</v>
      </c>
      <c r="UNC23" s="370"/>
      <c r="UND23" s="384" t="s">
        <v>2417</v>
      </c>
      <c r="UNE23" s="384" t="s">
        <v>3103</v>
      </c>
      <c r="UNF23" s="384" t="s">
        <v>3104</v>
      </c>
      <c r="UNG23" s="370"/>
      <c r="UNH23" s="384" t="s">
        <v>2417</v>
      </c>
      <c r="UNI23" s="384" t="s">
        <v>3103</v>
      </c>
      <c r="UNJ23" s="384" t="s">
        <v>3104</v>
      </c>
      <c r="UNK23" s="370"/>
      <c r="UNL23" s="384" t="s">
        <v>2417</v>
      </c>
      <c r="UNM23" s="384" t="s">
        <v>3103</v>
      </c>
      <c r="UNN23" s="384" t="s">
        <v>3104</v>
      </c>
      <c r="UNO23" s="370"/>
      <c r="UNP23" s="384" t="s">
        <v>2417</v>
      </c>
      <c r="UNQ23" s="384" t="s">
        <v>3103</v>
      </c>
      <c r="UNR23" s="384" t="s">
        <v>3104</v>
      </c>
      <c r="UNS23" s="370"/>
      <c r="UNT23" s="384" t="s">
        <v>2417</v>
      </c>
      <c r="UNU23" s="384" t="s">
        <v>3103</v>
      </c>
      <c r="UNV23" s="384" t="s">
        <v>3104</v>
      </c>
      <c r="UNW23" s="370"/>
      <c r="UNX23" s="384" t="s">
        <v>2417</v>
      </c>
      <c r="UNY23" s="384" t="s">
        <v>3103</v>
      </c>
      <c r="UNZ23" s="384" t="s">
        <v>3104</v>
      </c>
      <c r="UOA23" s="370"/>
      <c r="UOB23" s="384" t="s">
        <v>2417</v>
      </c>
      <c r="UOC23" s="384" t="s">
        <v>3103</v>
      </c>
      <c r="UOD23" s="384" t="s">
        <v>3104</v>
      </c>
      <c r="UOE23" s="370"/>
      <c r="UOF23" s="384" t="s">
        <v>2417</v>
      </c>
      <c r="UOG23" s="384" t="s">
        <v>3103</v>
      </c>
      <c r="UOH23" s="384" t="s">
        <v>3104</v>
      </c>
      <c r="UOI23" s="370"/>
      <c r="UOJ23" s="384" t="s">
        <v>2417</v>
      </c>
      <c r="UOK23" s="384" t="s">
        <v>3103</v>
      </c>
      <c r="UOL23" s="384" t="s">
        <v>3104</v>
      </c>
      <c r="UOM23" s="370"/>
      <c r="UON23" s="384" t="s">
        <v>2417</v>
      </c>
      <c r="UOO23" s="384" t="s">
        <v>3103</v>
      </c>
      <c r="UOP23" s="384" t="s">
        <v>3104</v>
      </c>
      <c r="UOQ23" s="370"/>
      <c r="UOR23" s="384" t="s">
        <v>2417</v>
      </c>
      <c r="UOS23" s="384" t="s">
        <v>3103</v>
      </c>
      <c r="UOT23" s="384" t="s">
        <v>3104</v>
      </c>
      <c r="UOU23" s="370"/>
      <c r="UOV23" s="384" t="s">
        <v>2417</v>
      </c>
      <c r="UOW23" s="384" t="s">
        <v>3103</v>
      </c>
      <c r="UOX23" s="384" t="s">
        <v>3104</v>
      </c>
      <c r="UOY23" s="370"/>
      <c r="UOZ23" s="384" t="s">
        <v>2417</v>
      </c>
      <c r="UPA23" s="384" t="s">
        <v>3103</v>
      </c>
      <c r="UPB23" s="384" t="s">
        <v>3104</v>
      </c>
      <c r="UPC23" s="370"/>
      <c r="UPD23" s="384" t="s">
        <v>2417</v>
      </c>
      <c r="UPE23" s="384" t="s">
        <v>3103</v>
      </c>
      <c r="UPF23" s="384" t="s">
        <v>3104</v>
      </c>
      <c r="UPG23" s="370"/>
      <c r="UPH23" s="384" t="s">
        <v>2417</v>
      </c>
      <c r="UPI23" s="384" t="s">
        <v>3103</v>
      </c>
      <c r="UPJ23" s="384" t="s">
        <v>3104</v>
      </c>
      <c r="UPK23" s="370"/>
      <c r="UPL23" s="384" t="s">
        <v>2417</v>
      </c>
      <c r="UPM23" s="384" t="s">
        <v>3103</v>
      </c>
      <c r="UPN23" s="384" t="s">
        <v>3104</v>
      </c>
      <c r="UPO23" s="370"/>
      <c r="UPP23" s="384" t="s">
        <v>2417</v>
      </c>
      <c r="UPQ23" s="384" t="s">
        <v>3103</v>
      </c>
      <c r="UPR23" s="384" t="s">
        <v>3104</v>
      </c>
      <c r="UPS23" s="370"/>
      <c r="UPT23" s="384" t="s">
        <v>2417</v>
      </c>
      <c r="UPU23" s="384" t="s">
        <v>3103</v>
      </c>
      <c r="UPV23" s="384" t="s">
        <v>3104</v>
      </c>
      <c r="UPW23" s="370"/>
      <c r="UPX23" s="384" t="s">
        <v>2417</v>
      </c>
      <c r="UPY23" s="384" t="s">
        <v>3103</v>
      </c>
      <c r="UPZ23" s="384" t="s">
        <v>3104</v>
      </c>
      <c r="UQA23" s="370"/>
      <c r="UQB23" s="384" t="s">
        <v>2417</v>
      </c>
      <c r="UQC23" s="384" t="s">
        <v>3103</v>
      </c>
      <c r="UQD23" s="384" t="s">
        <v>3104</v>
      </c>
      <c r="UQE23" s="370"/>
      <c r="UQF23" s="384" t="s">
        <v>2417</v>
      </c>
      <c r="UQG23" s="384" t="s">
        <v>3103</v>
      </c>
      <c r="UQH23" s="384" t="s">
        <v>3104</v>
      </c>
      <c r="UQI23" s="370"/>
      <c r="UQJ23" s="384" t="s">
        <v>2417</v>
      </c>
      <c r="UQK23" s="384" t="s">
        <v>3103</v>
      </c>
      <c r="UQL23" s="384" t="s">
        <v>3104</v>
      </c>
      <c r="UQM23" s="370"/>
      <c r="UQN23" s="384" t="s">
        <v>2417</v>
      </c>
      <c r="UQO23" s="384" t="s">
        <v>3103</v>
      </c>
      <c r="UQP23" s="384" t="s">
        <v>3104</v>
      </c>
      <c r="UQQ23" s="370"/>
      <c r="UQR23" s="384" t="s">
        <v>2417</v>
      </c>
      <c r="UQS23" s="384" t="s">
        <v>3103</v>
      </c>
      <c r="UQT23" s="384" t="s">
        <v>3104</v>
      </c>
      <c r="UQU23" s="370"/>
      <c r="UQV23" s="384" t="s">
        <v>2417</v>
      </c>
      <c r="UQW23" s="384" t="s">
        <v>3103</v>
      </c>
      <c r="UQX23" s="384" t="s">
        <v>3104</v>
      </c>
      <c r="UQY23" s="370"/>
      <c r="UQZ23" s="384" t="s">
        <v>2417</v>
      </c>
      <c r="URA23" s="384" t="s">
        <v>3103</v>
      </c>
      <c r="URB23" s="384" t="s">
        <v>3104</v>
      </c>
      <c r="URC23" s="370"/>
      <c r="URD23" s="384" t="s">
        <v>2417</v>
      </c>
      <c r="URE23" s="384" t="s">
        <v>3103</v>
      </c>
      <c r="URF23" s="384" t="s">
        <v>3104</v>
      </c>
      <c r="URG23" s="370"/>
      <c r="URH23" s="384" t="s">
        <v>2417</v>
      </c>
      <c r="URI23" s="384" t="s">
        <v>3103</v>
      </c>
      <c r="URJ23" s="384" t="s">
        <v>3104</v>
      </c>
      <c r="URK23" s="370"/>
      <c r="URL23" s="384" t="s">
        <v>2417</v>
      </c>
      <c r="URM23" s="384" t="s">
        <v>3103</v>
      </c>
      <c r="URN23" s="384" t="s">
        <v>3104</v>
      </c>
      <c r="URO23" s="370"/>
      <c r="URP23" s="384" t="s">
        <v>2417</v>
      </c>
      <c r="URQ23" s="384" t="s">
        <v>3103</v>
      </c>
      <c r="URR23" s="384" t="s">
        <v>3104</v>
      </c>
      <c r="URS23" s="370"/>
      <c r="URT23" s="384" t="s">
        <v>2417</v>
      </c>
      <c r="URU23" s="384" t="s">
        <v>3103</v>
      </c>
      <c r="URV23" s="384" t="s">
        <v>3104</v>
      </c>
      <c r="URW23" s="370"/>
      <c r="URX23" s="384" t="s">
        <v>2417</v>
      </c>
      <c r="URY23" s="384" t="s">
        <v>3103</v>
      </c>
      <c r="URZ23" s="384" t="s">
        <v>3104</v>
      </c>
      <c r="USA23" s="370"/>
      <c r="USB23" s="384" t="s">
        <v>2417</v>
      </c>
      <c r="USC23" s="384" t="s">
        <v>3103</v>
      </c>
      <c r="USD23" s="384" t="s">
        <v>3104</v>
      </c>
      <c r="USE23" s="370"/>
      <c r="USF23" s="384" t="s">
        <v>2417</v>
      </c>
      <c r="USG23" s="384" t="s">
        <v>3103</v>
      </c>
      <c r="USH23" s="384" t="s">
        <v>3104</v>
      </c>
      <c r="USI23" s="370"/>
      <c r="USJ23" s="384" t="s">
        <v>2417</v>
      </c>
      <c r="USK23" s="384" t="s">
        <v>3103</v>
      </c>
      <c r="USL23" s="384" t="s">
        <v>3104</v>
      </c>
      <c r="USM23" s="370"/>
      <c r="USN23" s="384" t="s">
        <v>2417</v>
      </c>
      <c r="USO23" s="384" t="s">
        <v>3103</v>
      </c>
      <c r="USP23" s="384" t="s">
        <v>3104</v>
      </c>
      <c r="USQ23" s="370"/>
      <c r="USR23" s="384" t="s">
        <v>2417</v>
      </c>
      <c r="USS23" s="384" t="s">
        <v>3103</v>
      </c>
      <c r="UST23" s="384" t="s">
        <v>3104</v>
      </c>
      <c r="USU23" s="370"/>
      <c r="USV23" s="384" t="s">
        <v>2417</v>
      </c>
      <c r="USW23" s="384" t="s">
        <v>3103</v>
      </c>
      <c r="USX23" s="384" t="s">
        <v>3104</v>
      </c>
      <c r="USY23" s="370"/>
      <c r="USZ23" s="384" t="s">
        <v>2417</v>
      </c>
      <c r="UTA23" s="384" t="s">
        <v>3103</v>
      </c>
      <c r="UTB23" s="384" t="s">
        <v>3104</v>
      </c>
      <c r="UTC23" s="370"/>
      <c r="UTD23" s="384" t="s">
        <v>2417</v>
      </c>
      <c r="UTE23" s="384" t="s">
        <v>3103</v>
      </c>
      <c r="UTF23" s="384" t="s">
        <v>3104</v>
      </c>
      <c r="UTG23" s="370"/>
      <c r="UTH23" s="384" t="s">
        <v>2417</v>
      </c>
      <c r="UTI23" s="384" t="s">
        <v>3103</v>
      </c>
      <c r="UTJ23" s="384" t="s">
        <v>3104</v>
      </c>
      <c r="UTK23" s="370"/>
      <c r="UTL23" s="384" t="s">
        <v>2417</v>
      </c>
      <c r="UTM23" s="384" t="s">
        <v>3103</v>
      </c>
      <c r="UTN23" s="384" t="s">
        <v>3104</v>
      </c>
      <c r="UTO23" s="370"/>
      <c r="UTP23" s="384" t="s">
        <v>2417</v>
      </c>
      <c r="UTQ23" s="384" t="s">
        <v>3103</v>
      </c>
      <c r="UTR23" s="384" t="s">
        <v>3104</v>
      </c>
      <c r="UTS23" s="370"/>
      <c r="UTT23" s="384" t="s">
        <v>2417</v>
      </c>
      <c r="UTU23" s="384" t="s">
        <v>3103</v>
      </c>
      <c r="UTV23" s="384" t="s">
        <v>3104</v>
      </c>
      <c r="UTW23" s="370"/>
      <c r="UTX23" s="384" t="s">
        <v>2417</v>
      </c>
      <c r="UTY23" s="384" t="s">
        <v>3103</v>
      </c>
      <c r="UTZ23" s="384" t="s">
        <v>3104</v>
      </c>
      <c r="UUA23" s="370"/>
      <c r="UUB23" s="384" t="s">
        <v>2417</v>
      </c>
      <c r="UUC23" s="384" t="s">
        <v>3103</v>
      </c>
      <c r="UUD23" s="384" t="s">
        <v>3104</v>
      </c>
      <c r="UUE23" s="370"/>
      <c r="UUF23" s="384" t="s">
        <v>2417</v>
      </c>
      <c r="UUG23" s="384" t="s">
        <v>3103</v>
      </c>
      <c r="UUH23" s="384" t="s">
        <v>3104</v>
      </c>
      <c r="UUI23" s="370"/>
      <c r="UUJ23" s="384" t="s">
        <v>2417</v>
      </c>
      <c r="UUK23" s="384" t="s">
        <v>3103</v>
      </c>
      <c r="UUL23" s="384" t="s">
        <v>3104</v>
      </c>
      <c r="UUM23" s="370"/>
      <c r="UUN23" s="384" t="s">
        <v>2417</v>
      </c>
      <c r="UUO23" s="384" t="s">
        <v>3103</v>
      </c>
      <c r="UUP23" s="384" t="s">
        <v>3104</v>
      </c>
      <c r="UUQ23" s="370"/>
      <c r="UUR23" s="384" t="s">
        <v>2417</v>
      </c>
      <c r="UUS23" s="384" t="s">
        <v>3103</v>
      </c>
      <c r="UUT23" s="384" t="s">
        <v>3104</v>
      </c>
      <c r="UUU23" s="370"/>
      <c r="UUV23" s="384" t="s">
        <v>2417</v>
      </c>
      <c r="UUW23" s="384" t="s">
        <v>3103</v>
      </c>
      <c r="UUX23" s="384" t="s">
        <v>3104</v>
      </c>
      <c r="UUY23" s="370"/>
      <c r="UUZ23" s="384" t="s">
        <v>2417</v>
      </c>
      <c r="UVA23" s="384" t="s">
        <v>3103</v>
      </c>
      <c r="UVB23" s="384" t="s">
        <v>3104</v>
      </c>
      <c r="UVC23" s="370"/>
      <c r="UVD23" s="384" t="s">
        <v>2417</v>
      </c>
      <c r="UVE23" s="384" t="s">
        <v>3103</v>
      </c>
      <c r="UVF23" s="384" t="s">
        <v>3104</v>
      </c>
      <c r="UVG23" s="370"/>
      <c r="UVH23" s="384" t="s">
        <v>2417</v>
      </c>
      <c r="UVI23" s="384" t="s">
        <v>3103</v>
      </c>
      <c r="UVJ23" s="384" t="s">
        <v>3104</v>
      </c>
      <c r="UVK23" s="370"/>
      <c r="UVL23" s="384" t="s">
        <v>2417</v>
      </c>
      <c r="UVM23" s="384" t="s">
        <v>3103</v>
      </c>
      <c r="UVN23" s="384" t="s">
        <v>3104</v>
      </c>
      <c r="UVO23" s="370"/>
      <c r="UVP23" s="384" t="s">
        <v>2417</v>
      </c>
      <c r="UVQ23" s="384" t="s">
        <v>3103</v>
      </c>
      <c r="UVR23" s="384" t="s">
        <v>3104</v>
      </c>
      <c r="UVS23" s="370"/>
      <c r="UVT23" s="384" t="s">
        <v>2417</v>
      </c>
      <c r="UVU23" s="384" t="s">
        <v>3103</v>
      </c>
      <c r="UVV23" s="384" t="s">
        <v>3104</v>
      </c>
      <c r="UVW23" s="370"/>
      <c r="UVX23" s="384" t="s">
        <v>2417</v>
      </c>
      <c r="UVY23" s="384" t="s">
        <v>3103</v>
      </c>
      <c r="UVZ23" s="384" t="s">
        <v>3104</v>
      </c>
      <c r="UWA23" s="370"/>
      <c r="UWB23" s="384" t="s">
        <v>2417</v>
      </c>
      <c r="UWC23" s="384" t="s">
        <v>3103</v>
      </c>
      <c r="UWD23" s="384" t="s">
        <v>3104</v>
      </c>
      <c r="UWE23" s="370"/>
      <c r="UWF23" s="384" t="s">
        <v>2417</v>
      </c>
      <c r="UWG23" s="384" t="s">
        <v>3103</v>
      </c>
      <c r="UWH23" s="384" t="s">
        <v>3104</v>
      </c>
      <c r="UWI23" s="370"/>
      <c r="UWJ23" s="384" t="s">
        <v>2417</v>
      </c>
      <c r="UWK23" s="384" t="s">
        <v>3103</v>
      </c>
      <c r="UWL23" s="384" t="s">
        <v>3104</v>
      </c>
      <c r="UWM23" s="370"/>
      <c r="UWN23" s="384" t="s">
        <v>2417</v>
      </c>
      <c r="UWO23" s="384" t="s">
        <v>3103</v>
      </c>
      <c r="UWP23" s="384" t="s">
        <v>3104</v>
      </c>
      <c r="UWQ23" s="370"/>
      <c r="UWR23" s="384" t="s">
        <v>2417</v>
      </c>
      <c r="UWS23" s="384" t="s">
        <v>3103</v>
      </c>
      <c r="UWT23" s="384" t="s">
        <v>3104</v>
      </c>
      <c r="UWU23" s="370"/>
      <c r="UWV23" s="384" t="s">
        <v>2417</v>
      </c>
      <c r="UWW23" s="384" t="s">
        <v>3103</v>
      </c>
      <c r="UWX23" s="384" t="s">
        <v>3104</v>
      </c>
      <c r="UWY23" s="370"/>
      <c r="UWZ23" s="384" t="s">
        <v>2417</v>
      </c>
      <c r="UXA23" s="384" t="s">
        <v>3103</v>
      </c>
      <c r="UXB23" s="384" t="s">
        <v>3104</v>
      </c>
      <c r="UXC23" s="370"/>
      <c r="UXD23" s="384" t="s">
        <v>2417</v>
      </c>
      <c r="UXE23" s="384" t="s">
        <v>3103</v>
      </c>
      <c r="UXF23" s="384" t="s">
        <v>3104</v>
      </c>
      <c r="UXG23" s="370"/>
      <c r="UXH23" s="384" t="s">
        <v>2417</v>
      </c>
      <c r="UXI23" s="384" t="s">
        <v>3103</v>
      </c>
      <c r="UXJ23" s="384" t="s">
        <v>3104</v>
      </c>
      <c r="UXK23" s="370"/>
      <c r="UXL23" s="384" t="s">
        <v>2417</v>
      </c>
      <c r="UXM23" s="384" t="s">
        <v>3103</v>
      </c>
      <c r="UXN23" s="384" t="s">
        <v>3104</v>
      </c>
      <c r="UXO23" s="370"/>
      <c r="UXP23" s="384" t="s">
        <v>2417</v>
      </c>
      <c r="UXQ23" s="384" t="s">
        <v>3103</v>
      </c>
      <c r="UXR23" s="384" t="s">
        <v>3104</v>
      </c>
      <c r="UXS23" s="370"/>
      <c r="UXT23" s="384" t="s">
        <v>2417</v>
      </c>
      <c r="UXU23" s="384" t="s">
        <v>3103</v>
      </c>
      <c r="UXV23" s="384" t="s">
        <v>3104</v>
      </c>
      <c r="UXW23" s="370"/>
      <c r="UXX23" s="384" t="s">
        <v>2417</v>
      </c>
      <c r="UXY23" s="384" t="s">
        <v>3103</v>
      </c>
      <c r="UXZ23" s="384" t="s">
        <v>3104</v>
      </c>
      <c r="UYA23" s="370"/>
      <c r="UYB23" s="384" t="s">
        <v>2417</v>
      </c>
      <c r="UYC23" s="384" t="s">
        <v>3103</v>
      </c>
      <c r="UYD23" s="384" t="s">
        <v>3104</v>
      </c>
      <c r="UYE23" s="370"/>
      <c r="UYF23" s="384" t="s">
        <v>2417</v>
      </c>
      <c r="UYG23" s="384" t="s">
        <v>3103</v>
      </c>
      <c r="UYH23" s="384" t="s">
        <v>3104</v>
      </c>
      <c r="UYI23" s="370"/>
      <c r="UYJ23" s="384" t="s">
        <v>2417</v>
      </c>
      <c r="UYK23" s="384" t="s">
        <v>3103</v>
      </c>
      <c r="UYL23" s="384" t="s">
        <v>3104</v>
      </c>
      <c r="UYM23" s="370"/>
      <c r="UYN23" s="384" t="s">
        <v>2417</v>
      </c>
      <c r="UYO23" s="384" t="s">
        <v>3103</v>
      </c>
      <c r="UYP23" s="384" t="s">
        <v>3104</v>
      </c>
      <c r="UYQ23" s="370"/>
      <c r="UYR23" s="384" t="s">
        <v>2417</v>
      </c>
      <c r="UYS23" s="384" t="s">
        <v>3103</v>
      </c>
      <c r="UYT23" s="384" t="s">
        <v>3104</v>
      </c>
      <c r="UYU23" s="370"/>
      <c r="UYV23" s="384" t="s">
        <v>2417</v>
      </c>
      <c r="UYW23" s="384" t="s">
        <v>3103</v>
      </c>
      <c r="UYX23" s="384" t="s">
        <v>3104</v>
      </c>
      <c r="UYY23" s="370"/>
      <c r="UYZ23" s="384" t="s">
        <v>2417</v>
      </c>
      <c r="UZA23" s="384" t="s">
        <v>3103</v>
      </c>
      <c r="UZB23" s="384" t="s">
        <v>3104</v>
      </c>
      <c r="UZC23" s="370"/>
      <c r="UZD23" s="384" t="s">
        <v>2417</v>
      </c>
      <c r="UZE23" s="384" t="s">
        <v>3103</v>
      </c>
      <c r="UZF23" s="384" t="s">
        <v>3104</v>
      </c>
      <c r="UZG23" s="370"/>
      <c r="UZH23" s="384" t="s">
        <v>2417</v>
      </c>
      <c r="UZI23" s="384" t="s">
        <v>3103</v>
      </c>
      <c r="UZJ23" s="384" t="s">
        <v>3104</v>
      </c>
      <c r="UZK23" s="370"/>
      <c r="UZL23" s="384" t="s">
        <v>2417</v>
      </c>
      <c r="UZM23" s="384" t="s">
        <v>3103</v>
      </c>
      <c r="UZN23" s="384" t="s">
        <v>3104</v>
      </c>
      <c r="UZO23" s="370"/>
      <c r="UZP23" s="384" t="s">
        <v>2417</v>
      </c>
      <c r="UZQ23" s="384" t="s">
        <v>3103</v>
      </c>
      <c r="UZR23" s="384" t="s">
        <v>3104</v>
      </c>
      <c r="UZS23" s="370"/>
      <c r="UZT23" s="384" t="s">
        <v>2417</v>
      </c>
      <c r="UZU23" s="384" t="s">
        <v>3103</v>
      </c>
      <c r="UZV23" s="384" t="s">
        <v>3104</v>
      </c>
      <c r="UZW23" s="370"/>
      <c r="UZX23" s="384" t="s">
        <v>2417</v>
      </c>
      <c r="UZY23" s="384" t="s">
        <v>3103</v>
      </c>
      <c r="UZZ23" s="384" t="s">
        <v>3104</v>
      </c>
      <c r="VAA23" s="370"/>
      <c r="VAB23" s="384" t="s">
        <v>2417</v>
      </c>
      <c r="VAC23" s="384" t="s">
        <v>3103</v>
      </c>
      <c r="VAD23" s="384" t="s">
        <v>3104</v>
      </c>
      <c r="VAE23" s="370"/>
      <c r="VAF23" s="384" t="s">
        <v>2417</v>
      </c>
      <c r="VAG23" s="384" t="s">
        <v>3103</v>
      </c>
      <c r="VAH23" s="384" t="s">
        <v>3104</v>
      </c>
      <c r="VAI23" s="370"/>
      <c r="VAJ23" s="384" t="s">
        <v>2417</v>
      </c>
      <c r="VAK23" s="384" t="s">
        <v>3103</v>
      </c>
      <c r="VAL23" s="384" t="s">
        <v>3104</v>
      </c>
      <c r="VAM23" s="370"/>
      <c r="VAN23" s="384" t="s">
        <v>2417</v>
      </c>
      <c r="VAO23" s="384" t="s">
        <v>3103</v>
      </c>
      <c r="VAP23" s="384" t="s">
        <v>3104</v>
      </c>
      <c r="VAQ23" s="370"/>
      <c r="VAR23" s="384" t="s">
        <v>2417</v>
      </c>
      <c r="VAS23" s="384" t="s">
        <v>3103</v>
      </c>
      <c r="VAT23" s="384" t="s">
        <v>3104</v>
      </c>
      <c r="VAU23" s="370"/>
      <c r="VAV23" s="384" t="s">
        <v>2417</v>
      </c>
      <c r="VAW23" s="384" t="s">
        <v>3103</v>
      </c>
      <c r="VAX23" s="384" t="s">
        <v>3104</v>
      </c>
      <c r="VAY23" s="370"/>
      <c r="VAZ23" s="384" t="s">
        <v>2417</v>
      </c>
      <c r="VBA23" s="384" t="s">
        <v>3103</v>
      </c>
      <c r="VBB23" s="384" t="s">
        <v>3104</v>
      </c>
      <c r="VBC23" s="370"/>
      <c r="VBD23" s="384" t="s">
        <v>2417</v>
      </c>
      <c r="VBE23" s="384" t="s">
        <v>3103</v>
      </c>
      <c r="VBF23" s="384" t="s">
        <v>3104</v>
      </c>
      <c r="VBG23" s="370"/>
      <c r="VBH23" s="384" t="s">
        <v>2417</v>
      </c>
      <c r="VBI23" s="384" t="s">
        <v>3103</v>
      </c>
      <c r="VBJ23" s="384" t="s">
        <v>3104</v>
      </c>
      <c r="VBK23" s="370"/>
      <c r="VBL23" s="384" t="s">
        <v>2417</v>
      </c>
      <c r="VBM23" s="384" t="s">
        <v>3103</v>
      </c>
      <c r="VBN23" s="384" t="s">
        <v>3104</v>
      </c>
      <c r="VBO23" s="370"/>
      <c r="VBP23" s="384" t="s">
        <v>2417</v>
      </c>
      <c r="VBQ23" s="384" t="s">
        <v>3103</v>
      </c>
      <c r="VBR23" s="384" t="s">
        <v>3104</v>
      </c>
      <c r="VBS23" s="370"/>
      <c r="VBT23" s="384" t="s">
        <v>2417</v>
      </c>
      <c r="VBU23" s="384" t="s">
        <v>3103</v>
      </c>
      <c r="VBV23" s="384" t="s">
        <v>3104</v>
      </c>
      <c r="VBW23" s="370"/>
      <c r="VBX23" s="384" t="s">
        <v>2417</v>
      </c>
      <c r="VBY23" s="384" t="s">
        <v>3103</v>
      </c>
      <c r="VBZ23" s="384" t="s">
        <v>3104</v>
      </c>
      <c r="VCA23" s="370"/>
      <c r="VCB23" s="384" t="s">
        <v>2417</v>
      </c>
      <c r="VCC23" s="384" t="s">
        <v>3103</v>
      </c>
      <c r="VCD23" s="384" t="s">
        <v>3104</v>
      </c>
      <c r="VCE23" s="370"/>
      <c r="VCF23" s="384" t="s">
        <v>2417</v>
      </c>
      <c r="VCG23" s="384" t="s">
        <v>3103</v>
      </c>
      <c r="VCH23" s="384" t="s">
        <v>3104</v>
      </c>
      <c r="VCI23" s="370"/>
      <c r="VCJ23" s="384" t="s">
        <v>2417</v>
      </c>
      <c r="VCK23" s="384" t="s">
        <v>3103</v>
      </c>
      <c r="VCL23" s="384" t="s">
        <v>3104</v>
      </c>
      <c r="VCM23" s="370"/>
      <c r="VCN23" s="384" t="s">
        <v>2417</v>
      </c>
      <c r="VCO23" s="384" t="s">
        <v>3103</v>
      </c>
      <c r="VCP23" s="384" t="s">
        <v>3104</v>
      </c>
      <c r="VCQ23" s="370"/>
      <c r="VCR23" s="384" t="s">
        <v>2417</v>
      </c>
      <c r="VCS23" s="384" t="s">
        <v>3103</v>
      </c>
      <c r="VCT23" s="384" t="s">
        <v>3104</v>
      </c>
      <c r="VCU23" s="370"/>
      <c r="VCV23" s="384" t="s">
        <v>2417</v>
      </c>
      <c r="VCW23" s="384" t="s">
        <v>3103</v>
      </c>
      <c r="VCX23" s="384" t="s">
        <v>3104</v>
      </c>
      <c r="VCY23" s="370"/>
      <c r="VCZ23" s="384" t="s">
        <v>2417</v>
      </c>
      <c r="VDA23" s="384" t="s">
        <v>3103</v>
      </c>
      <c r="VDB23" s="384" t="s">
        <v>3104</v>
      </c>
      <c r="VDC23" s="370"/>
      <c r="VDD23" s="384" t="s">
        <v>2417</v>
      </c>
      <c r="VDE23" s="384" t="s">
        <v>3103</v>
      </c>
      <c r="VDF23" s="384" t="s">
        <v>3104</v>
      </c>
      <c r="VDG23" s="370"/>
      <c r="VDH23" s="384" t="s">
        <v>2417</v>
      </c>
      <c r="VDI23" s="384" t="s">
        <v>3103</v>
      </c>
      <c r="VDJ23" s="384" t="s">
        <v>3104</v>
      </c>
      <c r="VDK23" s="370"/>
      <c r="VDL23" s="384" t="s">
        <v>2417</v>
      </c>
      <c r="VDM23" s="384" t="s">
        <v>3103</v>
      </c>
      <c r="VDN23" s="384" t="s">
        <v>3104</v>
      </c>
      <c r="VDO23" s="370"/>
      <c r="VDP23" s="384" t="s">
        <v>2417</v>
      </c>
      <c r="VDQ23" s="384" t="s">
        <v>3103</v>
      </c>
      <c r="VDR23" s="384" t="s">
        <v>3104</v>
      </c>
      <c r="VDS23" s="370"/>
      <c r="VDT23" s="384" t="s">
        <v>2417</v>
      </c>
      <c r="VDU23" s="384" t="s">
        <v>3103</v>
      </c>
      <c r="VDV23" s="384" t="s">
        <v>3104</v>
      </c>
      <c r="VDW23" s="370"/>
      <c r="VDX23" s="384" t="s">
        <v>2417</v>
      </c>
      <c r="VDY23" s="384" t="s">
        <v>3103</v>
      </c>
      <c r="VDZ23" s="384" t="s">
        <v>3104</v>
      </c>
      <c r="VEA23" s="370"/>
      <c r="VEB23" s="384" t="s">
        <v>2417</v>
      </c>
      <c r="VEC23" s="384" t="s">
        <v>3103</v>
      </c>
      <c r="VED23" s="384" t="s">
        <v>3104</v>
      </c>
      <c r="VEE23" s="370"/>
      <c r="VEF23" s="384" t="s">
        <v>2417</v>
      </c>
      <c r="VEG23" s="384" t="s">
        <v>3103</v>
      </c>
      <c r="VEH23" s="384" t="s">
        <v>3104</v>
      </c>
      <c r="VEI23" s="370"/>
      <c r="VEJ23" s="384" t="s">
        <v>2417</v>
      </c>
      <c r="VEK23" s="384" t="s">
        <v>3103</v>
      </c>
      <c r="VEL23" s="384" t="s">
        <v>3104</v>
      </c>
      <c r="VEM23" s="370"/>
      <c r="VEN23" s="384" t="s">
        <v>2417</v>
      </c>
      <c r="VEO23" s="384" t="s">
        <v>3103</v>
      </c>
      <c r="VEP23" s="384" t="s">
        <v>3104</v>
      </c>
      <c r="VEQ23" s="370"/>
      <c r="VER23" s="384" t="s">
        <v>2417</v>
      </c>
      <c r="VES23" s="384" t="s">
        <v>3103</v>
      </c>
      <c r="VET23" s="384" t="s">
        <v>3104</v>
      </c>
      <c r="VEU23" s="370"/>
      <c r="VEV23" s="384" t="s">
        <v>2417</v>
      </c>
      <c r="VEW23" s="384" t="s">
        <v>3103</v>
      </c>
      <c r="VEX23" s="384" t="s">
        <v>3104</v>
      </c>
      <c r="VEY23" s="370"/>
      <c r="VEZ23" s="384" t="s">
        <v>2417</v>
      </c>
      <c r="VFA23" s="384" t="s">
        <v>3103</v>
      </c>
      <c r="VFB23" s="384" t="s">
        <v>3104</v>
      </c>
      <c r="VFC23" s="370"/>
      <c r="VFD23" s="384" t="s">
        <v>2417</v>
      </c>
      <c r="VFE23" s="384" t="s">
        <v>3103</v>
      </c>
      <c r="VFF23" s="384" t="s">
        <v>3104</v>
      </c>
      <c r="VFG23" s="370"/>
      <c r="VFH23" s="384" t="s">
        <v>2417</v>
      </c>
      <c r="VFI23" s="384" t="s">
        <v>3103</v>
      </c>
      <c r="VFJ23" s="384" t="s">
        <v>3104</v>
      </c>
      <c r="VFK23" s="370"/>
      <c r="VFL23" s="384" t="s">
        <v>2417</v>
      </c>
      <c r="VFM23" s="384" t="s">
        <v>3103</v>
      </c>
      <c r="VFN23" s="384" t="s">
        <v>3104</v>
      </c>
      <c r="VFO23" s="370"/>
      <c r="VFP23" s="384" t="s">
        <v>2417</v>
      </c>
      <c r="VFQ23" s="384" t="s">
        <v>3103</v>
      </c>
      <c r="VFR23" s="384" t="s">
        <v>3104</v>
      </c>
      <c r="VFS23" s="370"/>
      <c r="VFT23" s="384" t="s">
        <v>2417</v>
      </c>
      <c r="VFU23" s="384" t="s">
        <v>3103</v>
      </c>
      <c r="VFV23" s="384" t="s">
        <v>3104</v>
      </c>
      <c r="VFW23" s="370"/>
      <c r="VFX23" s="384" t="s">
        <v>2417</v>
      </c>
      <c r="VFY23" s="384" t="s">
        <v>3103</v>
      </c>
      <c r="VFZ23" s="384" t="s">
        <v>3104</v>
      </c>
      <c r="VGA23" s="370"/>
      <c r="VGB23" s="384" t="s">
        <v>2417</v>
      </c>
      <c r="VGC23" s="384" t="s">
        <v>3103</v>
      </c>
      <c r="VGD23" s="384" t="s">
        <v>3104</v>
      </c>
      <c r="VGE23" s="370"/>
      <c r="VGF23" s="384" t="s">
        <v>2417</v>
      </c>
      <c r="VGG23" s="384" t="s">
        <v>3103</v>
      </c>
      <c r="VGH23" s="384" t="s">
        <v>3104</v>
      </c>
      <c r="VGI23" s="370"/>
      <c r="VGJ23" s="384" t="s">
        <v>2417</v>
      </c>
      <c r="VGK23" s="384" t="s">
        <v>3103</v>
      </c>
      <c r="VGL23" s="384" t="s">
        <v>3104</v>
      </c>
      <c r="VGM23" s="370"/>
      <c r="VGN23" s="384" t="s">
        <v>2417</v>
      </c>
      <c r="VGO23" s="384" t="s">
        <v>3103</v>
      </c>
      <c r="VGP23" s="384" t="s">
        <v>3104</v>
      </c>
      <c r="VGQ23" s="370"/>
      <c r="VGR23" s="384" t="s">
        <v>2417</v>
      </c>
      <c r="VGS23" s="384" t="s">
        <v>3103</v>
      </c>
      <c r="VGT23" s="384" t="s">
        <v>3104</v>
      </c>
      <c r="VGU23" s="370"/>
      <c r="VGV23" s="384" t="s">
        <v>2417</v>
      </c>
      <c r="VGW23" s="384" t="s">
        <v>3103</v>
      </c>
      <c r="VGX23" s="384" t="s">
        <v>3104</v>
      </c>
      <c r="VGY23" s="370"/>
      <c r="VGZ23" s="384" t="s">
        <v>2417</v>
      </c>
      <c r="VHA23" s="384" t="s">
        <v>3103</v>
      </c>
      <c r="VHB23" s="384" t="s">
        <v>3104</v>
      </c>
      <c r="VHC23" s="370"/>
      <c r="VHD23" s="384" t="s">
        <v>2417</v>
      </c>
      <c r="VHE23" s="384" t="s">
        <v>3103</v>
      </c>
      <c r="VHF23" s="384" t="s">
        <v>3104</v>
      </c>
      <c r="VHG23" s="370"/>
      <c r="VHH23" s="384" t="s">
        <v>2417</v>
      </c>
      <c r="VHI23" s="384" t="s">
        <v>3103</v>
      </c>
      <c r="VHJ23" s="384" t="s">
        <v>3104</v>
      </c>
      <c r="VHK23" s="370"/>
      <c r="VHL23" s="384" t="s">
        <v>2417</v>
      </c>
      <c r="VHM23" s="384" t="s">
        <v>3103</v>
      </c>
      <c r="VHN23" s="384" t="s">
        <v>3104</v>
      </c>
      <c r="VHO23" s="370"/>
      <c r="VHP23" s="384" t="s">
        <v>2417</v>
      </c>
      <c r="VHQ23" s="384" t="s">
        <v>3103</v>
      </c>
      <c r="VHR23" s="384" t="s">
        <v>3104</v>
      </c>
      <c r="VHS23" s="370"/>
      <c r="VHT23" s="384" t="s">
        <v>2417</v>
      </c>
      <c r="VHU23" s="384" t="s">
        <v>3103</v>
      </c>
      <c r="VHV23" s="384" t="s">
        <v>3104</v>
      </c>
      <c r="VHW23" s="370"/>
      <c r="VHX23" s="384" t="s">
        <v>2417</v>
      </c>
      <c r="VHY23" s="384" t="s">
        <v>3103</v>
      </c>
      <c r="VHZ23" s="384" t="s">
        <v>3104</v>
      </c>
      <c r="VIA23" s="370"/>
      <c r="VIB23" s="384" t="s">
        <v>2417</v>
      </c>
      <c r="VIC23" s="384" t="s">
        <v>3103</v>
      </c>
      <c r="VID23" s="384" t="s">
        <v>3104</v>
      </c>
      <c r="VIE23" s="370"/>
      <c r="VIF23" s="384" t="s">
        <v>2417</v>
      </c>
      <c r="VIG23" s="384" t="s">
        <v>3103</v>
      </c>
      <c r="VIH23" s="384" t="s">
        <v>3104</v>
      </c>
      <c r="VII23" s="370"/>
      <c r="VIJ23" s="384" t="s">
        <v>2417</v>
      </c>
      <c r="VIK23" s="384" t="s">
        <v>3103</v>
      </c>
      <c r="VIL23" s="384" t="s">
        <v>3104</v>
      </c>
      <c r="VIM23" s="370"/>
      <c r="VIN23" s="384" t="s">
        <v>2417</v>
      </c>
      <c r="VIO23" s="384" t="s">
        <v>3103</v>
      </c>
      <c r="VIP23" s="384" t="s">
        <v>3104</v>
      </c>
      <c r="VIQ23" s="370"/>
      <c r="VIR23" s="384" t="s">
        <v>2417</v>
      </c>
      <c r="VIS23" s="384" t="s">
        <v>3103</v>
      </c>
      <c r="VIT23" s="384" t="s">
        <v>3104</v>
      </c>
      <c r="VIU23" s="370"/>
      <c r="VIV23" s="384" t="s">
        <v>2417</v>
      </c>
      <c r="VIW23" s="384" t="s">
        <v>3103</v>
      </c>
      <c r="VIX23" s="384" t="s">
        <v>3104</v>
      </c>
      <c r="VIY23" s="370"/>
      <c r="VIZ23" s="384" t="s">
        <v>2417</v>
      </c>
      <c r="VJA23" s="384" t="s">
        <v>3103</v>
      </c>
      <c r="VJB23" s="384" t="s">
        <v>3104</v>
      </c>
      <c r="VJC23" s="370"/>
      <c r="VJD23" s="384" t="s">
        <v>2417</v>
      </c>
      <c r="VJE23" s="384" t="s">
        <v>3103</v>
      </c>
      <c r="VJF23" s="384" t="s">
        <v>3104</v>
      </c>
      <c r="VJG23" s="370"/>
      <c r="VJH23" s="384" t="s">
        <v>2417</v>
      </c>
      <c r="VJI23" s="384" t="s">
        <v>3103</v>
      </c>
      <c r="VJJ23" s="384" t="s">
        <v>3104</v>
      </c>
      <c r="VJK23" s="370"/>
      <c r="VJL23" s="384" t="s">
        <v>2417</v>
      </c>
      <c r="VJM23" s="384" t="s">
        <v>3103</v>
      </c>
      <c r="VJN23" s="384" t="s">
        <v>3104</v>
      </c>
      <c r="VJO23" s="370"/>
      <c r="VJP23" s="384" t="s">
        <v>2417</v>
      </c>
      <c r="VJQ23" s="384" t="s">
        <v>3103</v>
      </c>
      <c r="VJR23" s="384" t="s">
        <v>3104</v>
      </c>
      <c r="VJS23" s="370"/>
      <c r="VJT23" s="384" t="s">
        <v>2417</v>
      </c>
      <c r="VJU23" s="384" t="s">
        <v>3103</v>
      </c>
      <c r="VJV23" s="384" t="s">
        <v>3104</v>
      </c>
      <c r="VJW23" s="370"/>
      <c r="VJX23" s="384" t="s">
        <v>2417</v>
      </c>
      <c r="VJY23" s="384" t="s">
        <v>3103</v>
      </c>
      <c r="VJZ23" s="384" t="s">
        <v>3104</v>
      </c>
      <c r="VKA23" s="370"/>
      <c r="VKB23" s="384" t="s">
        <v>2417</v>
      </c>
      <c r="VKC23" s="384" t="s">
        <v>3103</v>
      </c>
      <c r="VKD23" s="384" t="s">
        <v>3104</v>
      </c>
      <c r="VKE23" s="370"/>
      <c r="VKF23" s="384" t="s">
        <v>2417</v>
      </c>
      <c r="VKG23" s="384" t="s">
        <v>3103</v>
      </c>
      <c r="VKH23" s="384" t="s">
        <v>3104</v>
      </c>
      <c r="VKI23" s="370"/>
      <c r="VKJ23" s="384" t="s">
        <v>2417</v>
      </c>
      <c r="VKK23" s="384" t="s">
        <v>3103</v>
      </c>
      <c r="VKL23" s="384" t="s">
        <v>3104</v>
      </c>
      <c r="VKM23" s="370"/>
      <c r="VKN23" s="384" t="s">
        <v>2417</v>
      </c>
      <c r="VKO23" s="384" t="s">
        <v>3103</v>
      </c>
      <c r="VKP23" s="384" t="s">
        <v>3104</v>
      </c>
      <c r="VKQ23" s="370"/>
      <c r="VKR23" s="384" t="s">
        <v>2417</v>
      </c>
      <c r="VKS23" s="384" t="s">
        <v>3103</v>
      </c>
      <c r="VKT23" s="384" t="s">
        <v>3104</v>
      </c>
      <c r="VKU23" s="370"/>
      <c r="VKV23" s="384" t="s">
        <v>2417</v>
      </c>
      <c r="VKW23" s="384" t="s">
        <v>3103</v>
      </c>
      <c r="VKX23" s="384" t="s">
        <v>3104</v>
      </c>
      <c r="VKY23" s="370"/>
      <c r="VKZ23" s="384" t="s">
        <v>2417</v>
      </c>
      <c r="VLA23" s="384" t="s">
        <v>3103</v>
      </c>
      <c r="VLB23" s="384" t="s">
        <v>3104</v>
      </c>
      <c r="VLC23" s="370"/>
      <c r="VLD23" s="384" t="s">
        <v>2417</v>
      </c>
      <c r="VLE23" s="384" t="s">
        <v>3103</v>
      </c>
      <c r="VLF23" s="384" t="s">
        <v>3104</v>
      </c>
      <c r="VLG23" s="370"/>
      <c r="VLH23" s="384" t="s">
        <v>2417</v>
      </c>
      <c r="VLI23" s="384" t="s">
        <v>3103</v>
      </c>
      <c r="VLJ23" s="384" t="s">
        <v>3104</v>
      </c>
      <c r="VLK23" s="370"/>
      <c r="VLL23" s="384" t="s">
        <v>2417</v>
      </c>
      <c r="VLM23" s="384" t="s">
        <v>3103</v>
      </c>
      <c r="VLN23" s="384" t="s">
        <v>3104</v>
      </c>
      <c r="VLO23" s="370"/>
      <c r="VLP23" s="384" t="s">
        <v>2417</v>
      </c>
      <c r="VLQ23" s="384" t="s">
        <v>3103</v>
      </c>
      <c r="VLR23" s="384" t="s">
        <v>3104</v>
      </c>
      <c r="VLS23" s="370"/>
      <c r="VLT23" s="384" t="s">
        <v>2417</v>
      </c>
      <c r="VLU23" s="384" t="s">
        <v>3103</v>
      </c>
      <c r="VLV23" s="384" t="s">
        <v>3104</v>
      </c>
      <c r="VLW23" s="370"/>
      <c r="VLX23" s="384" t="s">
        <v>2417</v>
      </c>
      <c r="VLY23" s="384" t="s">
        <v>3103</v>
      </c>
      <c r="VLZ23" s="384" t="s">
        <v>3104</v>
      </c>
      <c r="VMA23" s="370"/>
      <c r="VMB23" s="384" t="s">
        <v>2417</v>
      </c>
      <c r="VMC23" s="384" t="s">
        <v>3103</v>
      </c>
      <c r="VMD23" s="384" t="s">
        <v>3104</v>
      </c>
      <c r="VME23" s="370"/>
      <c r="VMF23" s="384" t="s">
        <v>2417</v>
      </c>
      <c r="VMG23" s="384" t="s">
        <v>3103</v>
      </c>
      <c r="VMH23" s="384" t="s">
        <v>3104</v>
      </c>
      <c r="VMI23" s="370"/>
      <c r="VMJ23" s="384" t="s">
        <v>2417</v>
      </c>
      <c r="VMK23" s="384" t="s">
        <v>3103</v>
      </c>
      <c r="VML23" s="384" t="s">
        <v>3104</v>
      </c>
      <c r="VMM23" s="370"/>
      <c r="VMN23" s="384" t="s">
        <v>2417</v>
      </c>
      <c r="VMO23" s="384" t="s">
        <v>3103</v>
      </c>
      <c r="VMP23" s="384" t="s">
        <v>3104</v>
      </c>
      <c r="VMQ23" s="370"/>
      <c r="VMR23" s="384" t="s">
        <v>2417</v>
      </c>
      <c r="VMS23" s="384" t="s">
        <v>3103</v>
      </c>
      <c r="VMT23" s="384" t="s">
        <v>3104</v>
      </c>
      <c r="VMU23" s="370"/>
      <c r="VMV23" s="384" t="s">
        <v>2417</v>
      </c>
      <c r="VMW23" s="384" t="s">
        <v>3103</v>
      </c>
      <c r="VMX23" s="384" t="s">
        <v>3104</v>
      </c>
      <c r="VMY23" s="370"/>
      <c r="VMZ23" s="384" t="s">
        <v>2417</v>
      </c>
      <c r="VNA23" s="384" t="s">
        <v>3103</v>
      </c>
      <c r="VNB23" s="384" t="s">
        <v>3104</v>
      </c>
      <c r="VNC23" s="370"/>
      <c r="VND23" s="384" t="s">
        <v>2417</v>
      </c>
      <c r="VNE23" s="384" t="s">
        <v>3103</v>
      </c>
      <c r="VNF23" s="384" t="s">
        <v>3104</v>
      </c>
      <c r="VNG23" s="370"/>
      <c r="VNH23" s="384" t="s">
        <v>2417</v>
      </c>
      <c r="VNI23" s="384" t="s">
        <v>3103</v>
      </c>
      <c r="VNJ23" s="384" t="s">
        <v>3104</v>
      </c>
      <c r="VNK23" s="370"/>
      <c r="VNL23" s="384" t="s">
        <v>2417</v>
      </c>
      <c r="VNM23" s="384" t="s">
        <v>3103</v>
      </c>
      <c r="VNN23" s="384" t="s">
        <v>3104</v>
      </c>
      <c r="VNO23" s="370"/>
      <c r="VNP23" s="384" t="s">
        <v>2417</v>
      </c>
      <c r="VNQ23" s="384" t="s">
        <v>3103</v>
      </c>
      <c r="VNR23" s="384" t="s">
        <v>3104</v>
      </c>
      <c r="VNS23" s="370"/>
      <c r="VNT23" s="384" t="s">
        <v>2417</v>
      </c>
      <c r="VNU23" s="384" t="s">
        <v>3103</v>
      </c>
      <c r="VNV23" s="384" t="s">
        <v>3104</v>
      </c>
      <c r="VNW23" s="370"/>
      <c r="VNX23" s="384" t="s">
        <v>2417</v>
      </c>
      <c r="VNY23" s="384" t="s">
        <v>3103</v>
      </c>
      <c r="VNZ23" s="384" t="s">
        <v>3104</v>
      </c>
      <c r="VOA23" s="370"/>
      <c r="VOB23" s="384" t="s">
        <v>2417</v>
      </c>
      <c r="VOC23" s="384" t="s">
        <v>3103</v>
      </c>
      <c r="VOD23" s="384" t="s">
        <v>3104</v>
      </c>
      <c r="VOE23" s="370"/>
      <c r="VOF23" s="384" t="s">
        <v>2417</v>
      </c>
      <c r="VOG23" s="384" t="s">
        <v>3103</v>
      </c>
      <c r="VOH23" s="384" t="s">
        <v>3104</v>
      </c>
      <c r="VOI23" s="370"/>
      <c r="VOJ23" s="384" t="s">
        <v>2417</v>
      </c>
      <c r="VOK23" s="384" t="s">
        <v>3103</v>
      </c>
      <c r="VOL23" s="384" t="s">
        <v>3104</v>
      </c>
      <c r="VOM23" s="370"/>
      <c r="VON23" s="384" t="s">
        <v>2417</v>
      </c>
      <c r="VOO23" s="384" t="s">
        <v>3103</v>
      </c>
      <c r="VOP23" s="384" t="s">
        <v>3104</v>
      </c>
      <c r="VOQ23" s="370"/>
      <c r="VOR23" s="384" t="s">
        <v>2417</v>
      </c>
      <c r="VOS23" s="384" t="s">
        <v>3103</v>
      </c>
      <c r="VOT23" s="384" t="s">
        <v>3104</v>
      </c>
      <c r="VOU23" s="370"/>
      <c r="VOV23" s="384" t="s">
        <v>2417</v>
      </c>
      <c r="VOW23" s="384" t="s">
        <v>3103</v>
      </c>
      <c r="VOX23" s="384" t="s">
        <v>3104</v>
      </c>
      <c r="VOY23" s="370"/>
      <c r="VOZ23" s="384" t="s">
        <v>2417</v>
      </c>
      <c r="VPA23" s="384" t="s">
        <v>3103</v>
      </c>
      <c r="VPB23" s="384" t="s">
        <v>3104</v>
      </c>
      <c r="VPC23" s="370"/>
      <c r="VPD23" s="384" t="s">
        <v>2417</v>
      </c>
      <c r="VPE23" s="384" t="s">
        <v>3103</v>
      </c>
      <c r="VPF23" s="384" t="s">
        <v>3104</v>
      </c>
      <c r="VPG23" s="370"/>
      <c r="VPH23" s="384" t="s">
        <v>2417</v>
      </c>
      <c r="VPI23" s="384" t="s">
        <v>3103</v>
      </c>
      <c r="VPJ23" s="384" t="s">
        <v>3104</v>
      </c>
      <c r="VPK23" s="370"/>
      <c r="VPL23" s="384" t="s">
        <v>2417</v>
      </c>
      <c r="VPM23" s="384" t="s">
        <v>3103</v>
      </c>
      <c r="VPN23" s="384" t="s">
        <v>3104</v>
      </c>
      <c r="VPO23" s="370"/>
      <c r="VPP23" s="384" t="s">
        <v>2417</v>
      </c>
      <c r="VPQ23" s="384" t="s">
        <v>3103</v>
      </c>
      <c r="VPR23" s="384" t="s">
        <v>3104</v>
      </c>
      <c r="VPS23" s="370"/>
      <c r="VPT23" s="384" t="s">
        <v>2417</v>
      </c>
      <c r="VPU23" s="384" t="s">
        <v>3103</v>
      </c>
      <c r="VPV23" s="384" t="s">
        <v>3104</v>
      </c>
      <c r="VPW23" s="370"/>
      <c r="VPX23" s="384" t="s">
        <v>2417</v>
      </c>
      <c r="VPY23" s="384" t="s">
        <v>3103</v>
      </c>
      <c r="VPZ23" s="384" t="s">
        <v>3104</v>
      </c>
      <c r="VQA23" s="370"/>
      <c r="VQB23" s="384" t="s">
        <v>2417</v>
      </c>
      <c r="VQC23" s="384" t="s">
        <v>3103</v>
      </c>
      <c r="VQD23" s="384" t="s">
        <v>3104</v>
      </c>
      <c r="VQE23" s="370"/>
      <c r="VQF23" s="384" t="s">
        <v>2417</v>
      </c>
      <c r="VQG23" s="384" t="s">
        <v>3103</v>
      </c>
      <c r="VQH23" s="384" t="s">
        <v>3104</v>
      </c>
      <c r="VQI23" s="370"/>
      <c r="VQJ23" s="384" t="s">
        <v>2417</v>
      </c>
      <c r="VQK23" s="384" t="s">
        <v>3103</v>
      </c>
      <c r="VQL23" s="384" t="s">
        <v>3104</v>
      </c>
      <c r="VQM23" s="370"/>
      <c r="VQN23" s="384" t="s">
        <v>2417</v>
      </c>
      <c r="VQO23" s="384" t="s">
        <v>3103</v>
      </c>
      <c r="VQP23" s="384" t="s">
        <v>3104</v>
      </c>
      <c r="VQQ23" s="370"/>
      <c r="VQR23" s="384" t="s">
        <v>2417</v>
      </c>
      <c r="VQS23" s="384" t="s">
        <v>3103</v>
      </c>
      <c r="VQT23" s="384" t="s">
        <v>3104</v>
      </c>
      <c r="VQU23" s="370"/>
      <c r="VQV23" s="384" t="s">
        <v>2417</v>
      </c>
      <c r="VQW23" s="384" t="s">
        <v>3103</v>
      </c>
      <c r="VQX23" s="384" t="s">
        <v>3104</v>
      </c>
      <c r="VQY23" s="370"/>
      <c r="VQZ23" s="384" t="s">
        <v>2417</v>
      </c>
      <c r="VRA23" s="384" t="s">
        <v>3103</v>
      </c>
      <c r="VRB23" s="384" t="s">
        <v>3104</v>
      </c>
      <c r="VRC23" s="370"/>
      <c r="VRD23" s="384" t="s">
        <v>2417</v>
      </c>
      <c r="VRE23" s="384" t="s">
        <v>3103</v>
      </c>
      <c r="VRF23" s="384" t="s">
        <v>3104</v>
      </c>
      <c r="VRG23" s="370"/>
      <c r="VRH23" s="384" t="s">
        <v>2417</v>
      </c>
      <c r="VRI23" s="384" t="s">
        <v>3103</v>
      </c>
      <c r="VRJ23" s="384" t="s">
        <v>3104</v>
      </c>
      <c r="VRK23" s="370"/>
      <c r="VRL23" s="384" t="s">
        <v>2417</v>
      </c>
      <c r="VRM23" s="384" t="s">
        <v>3103</v>
      </c>
      <c r="VRN23" s="384" t="s">
        <v>3104</v>
      </c>
      <c r="VRO23" s="370"/>
      <c r="VRP23" s="384" t="s">
        <v>2417</v>
      </c>
      <c r="VRQ23" s="384" t="s">
        <v>3103</v>
      </c>
      <c r="VRR23" s="384" t="s">
        <v>3104</v>
      </c>
      <c r="VRS23" s="370"/>
      <c r="VRT23" s="384" t="s">
        <v>2417</v>
      </c>
      <c r="VRU23" s="384" t="s">
        <v>3103</v>
      </c>
      <c r="VRV23" s="384" t="s">
        <v>3104</v>
      </c>
      <c r="VRW23" s="370"/>
      <c r="VRX23" s="384" t="s">
        <v>2417</v>
      </c>
      <c r="VRY23" s="384" t="s">
        <v>3103</v>
      </c>
      <c r="VRZ23" s="384" t="s">
        <v>3104</v>
      </c>
      <c r="VSA23" s="370"/>
      <c r="VSB23" s="384" t="s">
        <v>2417</v>
      </c>
      <c r="VSC23" s="384" t="s">
        <v>3103</v>
      </c>
      <c r="VSD23" s="384" t="s">
        <v>3104</v>
      </c>
      <c r="VSE23" s="370"/>
      <c r="VSF23" s="384" t="s">
        <v>2417</v>
      </c>
      <c r="VSG23" s="384" t="s">
        <v>3103</v>
      </c>
      <c r="VSH23" s="384" t="s">
        <v>3104</v>
      </c>
      <c r="VSI23" s="370"/>
      <c r="VSJ23" s="384" t="s">
        <v>2417</v>
      </c>
      <c r="VSK23" s="384" t="s">
        <v>3103</v>
      </c>
      <c r="VSL23" s="384" t="s">
        <v>3104</v>
      </c>
      <c r="VSM23" s="370"/>
      <c r="VSN23" s="384" t="s">
        <v>2417</v>
      </c>
      <c r="VSO23" s="384" t="s">
        <v>3103</v>
      </c>
      <c r="VSP23" s="384" t="s">
        <v>3104</v>
      </c>
      <c r="VSQ23" s="370"/>
      <c r="VSR23" s="384" t="s">
        <v>2417</v>
      </c>
      <c r="VSS23" s="384" t="s">
        <v>3103</v>
      </c>
      <c r="VST23" s="384" t="s">
        <v>3104</v>
      </c>
      <c r="VSU23" s="370"/>
      <c r="VSV23" s="384" t="s">
        <v>2417</v>
      </c>
      <c r="VSW23" s="384" t="s">
        <v>3103</v>
      </c>
      <c r="VSX23" s="384" t="s">
        <v>3104</v>
      </c>
      <c r="VSY23" s="370"/>
      <c r="VSZ23" s="384" t="s">
        <v>2417</v>
      </c>
      <c r="VTA23" s="384" t="s">
        <v>3103</v>
      </c>
      <c r="VTB23" s="384" t="s">
        <v>3104</v>
      </c>
      <c r="VTC23" s="370"/>
      <c r="VTD23" s="384" t="s">
        <v>2417</v>
      </c>
      <c r="VTE23" s="384" t="s">
        <v>3103</v>
      </c>
      <c r="VTF23" s="384" t="s">
        <v>3104</v>
      </c>
      <c r="VTG23" s="370"/>
      <c r="VTH23" s="384" t="s">
        <v>2417</v>
      </c>
      <c r="VTI23" s="384" t="s">
        <v>3103</v>
      </c>
      <c r="VTJ23" s="384" t="s">
        <v>3104</v>
      </c>
      <c r="VTK23" s="370"/>
      <c r="VTL23" s="384" t="s">
        <v>2417</v>
      </c>
      <c r="VTM23" s="384" t="s">
        <v>3103</v>
      </c>
      <c r="VTN23" s="384" t="s">
        <v>3104</v>
      </c>
      <c r="VTO23" s="370"/>
      <c r="VTP23" s="384" t="s">
        <v>2417</v>
      </c>
      <c r="VTQ23" s="384" t="s">
        <v>3103</v>
      </c>
      <c r="VTR23" s="384" t="s">
        <v>3104</v>
      </c>
      <c r="VTS23" s="370"/>
      <c r="VTT23" s="384" t="s">
        <v>2417</v>
      </c>
      <c r="VTU23" s="384" t="s">
        <v>3103</v>
      </c>
      <c r="VTV23" s="384" t="s">
        <v>3104</v>
      </c>
      <c r="VTW23" s="370"/>
      <c r="VTX23" s="384" t="s">
        <v>2417</v>
      </c>
      <c r="VTY23" s="384" t="s">
        <v>3103</v>
      </c>
      <c r="VTZ23" s="384" t="s">
        <v>3104</v>
      </c>
      <c r="VUA23" s="370"/>
      <c r="VUB23" s="384" t="s">
        <v>2417</v>
      </c>
      <c r="VUC23" s="384" t="s">
        <v>3103</v>
      </c>
      <c r="VUD23" s="384" t="s">
        <v>3104</v>
      </c>
      <c r="VUE23" s="370"/>
      <c r="VUF23" s="384" t="s">
        <v>2417</v>
      </c>
      <c r="VUG23" s="384" t="s">
        <v>3103</v>
      </c>
      <c r="VUH23" s="384" t="s">
        <v>3104</v>
      </c>
      <c r="VUI23" s="370"/>
      <c r="VUJ23" s="384" t="s">
        <v>2417</v>
      </c>
      <c r="VUK23" s="384" t="s">
        <v>3103</v>
      </c>
      <c r="VUL23" s="384" t="s">
        <v>3104</v>
      </c>
      <c r="VUM23" s="370"/>
      <c r="VUN23" s="384" t="s">
        <v>2417</v>
      </c>
      <c r="VUO23" s="384" t="s">
        <v>3103</v>
      </c>
      <c r="VUP23" s="384" t="s">
        <v>3104</v>
      </c>
      <c r="VUQ23" s="370"/>
      <c r="VUR23" s="384" t="s">
        <v>2417</v>
      </c>
      <c r="VUS23" s="384" t="s">
        <v>3103</v>
      </c>
      <c r="VUT23" s="384" t="s">
        <v>3104</v>
      </c>
      <c r="VUU23" s="370"/>
      <c r="VUV23" s="384" t="s">
        <v>2417</v>
      </c>
      <c r="VUW23" s="384" t="s">
        <v>3103</v>
      </c>
      <c r="VUX23" s="384" t="s">
        <v>3104</v>
      </c>
      <c r="VUY23" s="370"/>
      <c r="VUZ23" s="384" t="s">
        <v>2417</v>
      </c>
      <c r="VVA23" s="384" t="s">
        <v>3103</v>
      </c>
      <c r="VVB23" s="384" t="s">
        <v>3104</v>
      </c>
      <c r="VVC23" s="370"/>
      <c r="VVD23" s="384" t="s">
        <v>2417</v>
      </c>
      <c r="VVE23" s="384" t="s">
        <v>3103</v>
      </c>
      <c r="VVF23" s="384" t="s">
        <v>3104</v>
      </c>
      <c r="VVG23" s="370"/>
      <c r="VVH23" s="384" t="s">
        <v>2417</v>
      </c>
      <c r="VVI23" s="384" t="s">
        <v>3103</v>
      </c>
      <c r="VVJ23" s="384" t="s">
        <v>3104</v>
      </c>
      <c r="VVK23" s="370"/>
      <c r="VVL23" s="384" t="s">
        <v>2417</v>
      </c>
      <c r="VVM23" s="384" t="s">
        <v>3103</v>
      </c>
      <c r="VVN23" s="384" t="s">
        <v>3104</v>
      </c>
      <c r="VVO23" s="370"/>
      <c r="VVP23" s="384" t="s">
        <v>2417</v>
      </c>
      <c r="VVQ23" s="384" t="s">
        <v>3103</v>
      </c>
      <c r="VVR23" s="384" t="s">
        <v>3104</v>
      </c>
      <c r="VVS23" s="370"/>
      <c r="VVT23" s="384" t="s">
        <v>2417</v>
      </c>
      <c r="VVU23" s="384" t="s">
        <v>3103</v>
      </c>
      <c r="VVV23" s="384" t="s">
        <v>3104</v>
      </c>
      <c r="VVW23" s="370"/>
      <c r="VVX23" s="384" t="s">
        <v>2417</v>
      </c>
      <c r="VVY23" s="384" t="s">
        <v>3103</v>
      </c>
      <c r="VVZ23" s="384" t="s">
        <v>3104</v>
      </c>
      <c r="VWA23" s="370"/>
      <c r="VWB23" s="384" t="s">
        <v>2417</v>
      </c>
      <c r="VWC23" s="384" t="s">
        <v>3103</v>
      </c>
      <c r="VWD23" s="384" t="s">
        <v>3104</v>
      </c>
      <c r="VWE23" s="370"/>
      <c r="VWF23" s="384" t="s">
        <v>2417</v>
      </c>
      <c r="VWG23" s="384" t="s">
        <v>3103</v>
      </c>
      <c r="VWH23" s="384" t="s">
        <v>3104</v>
      </c>
      <c r="VWI23" s="370"/>
      <c r="VWJ23" s="384" t="s">
        <v>2417</v>
      </c>
      <c r="VWK23" s="384" t="s">
        <v>3103</v>
      </c>
      <c r="VWL23" s="384" t="s">
        <v>3104</v>
      </c>
      <c r="VWM23" s="370"/>
      <c r="VWN23" s="384" t="s">
        <v>2417</v>
      </c>
      <c r="VWO23" s="384" t="s">
        <v>3103</v>
      </c>
      <c r="VWP23" s="384" t="s">
        <v>3104</v>
      </c>
      <c r="VWQ23" s="370"/>
      <c r="VWR23" s="384" t="s">
        <v>2417</v>
      </c>
      <c r="VWS23" s="384" t="s">
        <v>3103</v>
      </c>
      <c r="VWT23" s="384" t="s">
        <v>3104</v>
      </c>
      <c r="VWU23" s="370"/>
      <c r="VWV23" s="384" t="s">
        <v>2417</v>
      </c>
      <c r="VWW23" s="384" t="s">
        <v>3103</v>
      </c>
      <c r="VWX23" s="384" t="s">
        <v>3104</v>
      </c>
      <c r="VWY23" s="370"/>
      <c r="VWZ23" s="384" t="s">
        <v>2417</v>
      </c>
      <c r="VXA23" s="384" t="s">
        <v>3103</v>
      </c>
      <c r="VXB23" s="384" t="s">
        <v>3104</v>
      </c>
      <c r="VXC23" s="370"/>
      <c r="VXD23" s="384" t="s">
        <v>2417</v>
      </c>
      <c r="VXE23" s="384" t="s">
        <v>3103</v>
      </c>
      <c r="VXF23" s="384" t="s">
        <v>3104</v>
      </c>
      <c r="VXG23" s="370"/>
      <c r="VXH23" s="384" t="s">
        <v>2417</v>
      </c>
      <c r="VXI23" s="384" t="s">
        <v>3103</v>
      </c>
      <c r="VXJ23" s="384" t="s">
        <v>3104</v>
      </c>
      <c r="VXK23" s="370"/>
      <c r="VXL23" s="384" t="s">
        <v>2417</v>
      </c>
      <c r="VXM23" s="384" t="s">
        <v>3103</v>
      </c>
      <c r="VXN23" s="384" t="s">
        <v>3104</v>
      </c>
      <c r="VXO23" s="370"/>
      <c r="VXP23" s="384" t="s">
        <v>2417</v>
      </c>
      <c r="VXQ23" s="384" t="s">
        <v>3103</v>
      </c>
      <c r="VXR23" s="384" t="s">
        <v>3104</v>
      </c>
      <c r="VXS23" s="370"/>
      <c r="VXT23" s="384" t="s">
        <v>2417</v>
      </c>
      <c r="VXU23" s="384" t="s">
        <v>3103</v>
      </c>
      <c r="VXV23" s="384" t="s">
        <v>3104</v>
      </c>
      <c r="VXW23" s="370"/>
      <c r="VXX23" s="384" t="s">
        <v>2417</v>
      </c>
      <c r="VXY23" s="384" t="s">
        <v>3103</v>
      </c>
      <c r="VXZ23" s="384" t="s">
        <v>3104</v>
      </c>
      <c r="VYA23" s="370"/>
      <c r="VYB23" s="384" t="s">
        <v>2417</v>
      </c>
      <c r="VYC23" s="384" t="s">
        <v>3103</v>
      </c>
      <c r="VYD23" s="384" t="s">
        <v>3104</v>
      </c>
      <c r="VYE23" s="370"/>
      <c r="VYF23" s="384" t="s">
        <v>2417</v>
      </c>
      <c r="VYG23" s="384" t="s">
        <v>3103</v>
      </c>
      <c r="VYH23" s="384" t="s">
        <v>3104</v>
      </c>
      <c r="VYI23" s="370"/>
      <c r="VYJ23" s="384" t="s">
        <v>2417</v>
      </c>
      <c r="VYK23" s="384" t="s">
        <v>3103</v>
      </c>
      <c r="VYL23" s="384" t="s">
        <v>3104</v>
      </c>
      <c r="VYM23" s="370"/>
      <c r="VYN23" s="384" t="s">
        <v>2417</v>
      </c>
      <c r="VYO23" s="384" t="s">
        <v>3103</v>
      </c>
      <c r="VYP23" s="384" t="s">
        <v>3104</v>
      </c>
      <c r="VYQ23" s="370"/>
      <c r="VYR23" s="384" t="s">
        <v>2417</v>
      </c>
      <c r="VYS23" s="384" t="s">
        <v>3103</v>
      </c>
      <c r="VYT23" s="384" t="s">
        <v>3104</v>
      </c>
      <c r="VYU23" s="370"/>
      <c r="VYV23" s="384" t="s">
        <v>2417</v>
      </c>
      <c r="VYW23" s="384" t="s">
        <v>3103</v>
      </c>
      <c r="VYX23" s="384" t="s">
        <v>3104</v>
      </c>
      <c r="VYY23" s="370"/>
      <c r="VYZ23" s="384" t="s">
        <v>2417</v>
      </c>
      <c r="VZA23" s="384" t="s">
        <v>3103</v>
      </c>
      <c r="VZB23" s="384" t="s">
        <v>3104</v>
      </c>
      <c r="VZC23" s="370"/>
      <c r="VZD23" s="384" t="s">
        <v>2417</v>
      </c>
      <c r="VZE23" s="384" t="s">
        <v>3103</v>
      </c>
      <c r="VZF23" s="384" t="s">
        <v>3104</v>
      </c>
      <c r="VZG23" s="370"/>
      <c r="VZH23" s="384" t="s">
        <v>2417</v>
      </c>
      <c r="VZI23" s="384" t="s">
        <v>3103</v>
      </c>
      <c r="VZJ23" s="384" t="s">
        <v>3104</v>
      </c>
      <c r="VZK23" s="370"/>
      <c r="VZL23" s="384" t="s">
        <v>2417</v>
      </c>
      <c r="VZM23" s="384" t="s">
        <v>3103</v>
      </c>
      <c r="VZN23" s="384" t="s">
        <v>3104</v>
      </c>
      <c r="VZO23" s="370"/>
      <c r="VZP23" s="384" t="s">
        <v>2417</v>
      </c>
      <c r="VZQ23" s="384" t="s">
        <v>3103</v>
      </c>
      <c r="VZR23" s="384" t="s">
        <v>3104</v>
      </c>
      <c r="VZS23" s="370"/>
      <c r="VZT23" s="384" t="s">
        <v>2417</v>
      </c>
      <c r="VZU23" s="384" t="s">
        <v>3103</v>
      </c>
      <c r="VZV23" s="384" t="s">
        <v>3104</v>
      </c>
      <c r="VZW23" s="370"/>
      <c r="VZX23" s="384" t="s">
        <v>2417</v>
      </c>
      <c r="VZY23" s="384" t="s">
        <v>3103</v>
      </c>
      <c r="VZZ23" s="384" t="s">
        <v>3104</v>
      </c>
      <c r="WAA23" s="370"/>
      <c r="WAB23" s="384" t="s">
        <v>2417</v>
      </c>
      <c r="WAC23" s="384" t="s">
        <v>3103</v>
      </c>
      <c r="WAD23" s="384" t="s">
        <v>3104</v>
      </c>
      <c r="WAE23" s="370"/>
      <c r="WAF23" s="384" t="s">
        <v>2417</v>
      </c>
      <c r="WAG23" s="384" t="s">
        <v>3103</v>
      </c>
      <c r="WAH23" s="384" t="s">
        <v>3104</v>
      </c>
      <c r="WAI23" s="370"/>
      <c r="WAJ23" s="384" t="s">
        <v>2417</v>
      </c>
      <c r="WAK23" s="384" t="s">
        <v>3103</v>
      </c>
      <c r="WAL23" s="384" t="s">
        <v>3104</v>
      </c>
      <c r="WAM23" s="370"/>
      <c r="WAN23" s="384" t="s">
        <v>2417</v>
      </c>
      <c r="WAO23" s="384" t="s">
        <v>3103</v>
      </c>
      <c r="WAP23" s="384" t="s">
        <v>3104</v>
      </c>
      <c r="WAQ23" s="370"/>
      <c r="WAR23" s="384" t="s">
        <v>2417</v>
      </c>
      <c r="WAS23" s="384" t="s">
        <v>3103</v>
      </c>
      <c r="WAT23" s="384" t="s">
        <v>3104</v>
      </c>
      <c r="WAU23" s="370"/>
      <c r="WAV23" s="384" t="s">
        <v>2417</v>
      </c>
      <c r="WAW23" s="384" t="s">
        <v>3103</v>
      </c>
      <c r="WAX23" s="384" t="s">
        <v>3104</v>
      </c>
      <c r="WAY23" s="370"/>
      <c r="WAZ23" s="384" t="s">
        <v>2417</v>
      </c>
      <c r="WBA23" s="384" t="s">
        <v>3103</v>
      </c>
      <c r="WBB23" s="384" t="s">
        <v>3104</v>
      </c>
      <c r="WBC23" s="370"/>
      <c r="WBD23" s="384" t="s">
        <v>2417</v>
      </c>
      <c r="WBE23" s="384" t="s">
        <v>3103</v>
      </c>
      <c r="WBF23" s="384" t="s">
        <v>3104</v>
      </c>
      <c r="WBG23" s="370"/>
      <c r="WBH23" s="384" t="s">
        <v>2417</v>
      </c>
      <c r="WBI23" s="384" t="s">
        <v>3103</v>
      </c>
      <c r="WBJ23" s="384" t="s">
        <v>3104</v>
      </c>
      <c r="WBK23" s="370"/>
      <c r="WBL23" s="384" t="s">
        <v>2417</v>
      </c>
      <c r="WBM23" s="384" t="s">
        <v>3103</v>
      </c>
      <c r="WBN23" s="384" t="s">
        <v>3104</v>
      </c>
      <c r="WBO23" s="370"/>
      <c r="WBP23" s="384" t="s">
        <v>2417</v>
      </c>
      <c r="WBQ23" s="384" t="s">
        <v>3103</v>
      </c>
      <c r="WBR23" s="384" t="s">
        <v>3104</v>
      </c>
      <c r="WBS23" s="370"/>
      <c r="WBT23" s="384" t="s">
        <v>2417</v>
      </c>
      <c r="WBU23" s="384" t="s">
        <v>3103</v>
      </c>
      <c r="WBV23" s="384" t="s">
        <v>3104</v>
      </c>
      <c r="WBW23" s="370"/>
      <c r="WBX23" s="384" t="s">
        <v>2417</v>
      </c>
      <c r="WBY23" s="384" t="s">
        <v>3103</v>
      </c>
      <c r="WBZ23" s="384" t="s">
        <v>3104</v>
      </c>
      <c r="WCA23" s="370"/>
      <c r="WCB23" s="384" t="s">
        <v>2417</v>
      </c>
      <c r="WCC23" s="384" t="s">
        <v>3103</v>
      </c>
      <c r="WCD23" s="384" t="s">
        <v>3104</v>
      </c>
      <c r="WCE23" s="370"/>
      <c r="WCF23" s="384" t="s">
        <v>2417</v>
      </c>
      <c r="WCG23" s="384" t="s">
        <v>3103</v>
      </c>
      <c r="WCH23" s="384" t="s">
        <v>3104</v>
      </c>
      <c r="WCI23" s="370"/>
      <c r="WCJ23" s="384" t="s">
        <v>2417</v>
      </c>
      <c r="WCK23" s="384" t="s">
        <v>3103</v>
      </c>
      <c r="WCL23" s="384" t="s">
        <v>3104</v>
      </c>
      <c r="WCM23" s="370"/>
      <c r="WCN23" s="384" t="s">
        <v>2417</v>
      </c>
      <c r="WCO23" s="384" t="s">
        <v>3103</v>
      </c>
      <c r="WCP23" s="384" t="s">
        <v>3104</v>
      </c>
      <c r="WCQ23" s="370"/>
      <c r="WCR23" s="384" t="s">
        <v>2417</v>
      </c>
      <c r="WCS23" s="384" t="s">
        <v>3103</v>
      </c>
      <c r="WCT23" s="384" t="s">
        <v>3104</v>
      </c>
      <c r="WCU23" s="370"/>
      <c r="WCV23" s="384" t="s">
        <v>2417</v>
      </c>
      <c r="WCW23" s="384" t="s">
        <v>3103</v>
      </c>
      <c r="WCX23" s="384" t="s">
        <v>3104</v>
      </c>
      <c r="WCY23" s="370"/>
      <c r="WCZ23" s="384" t="s">
        <v>2417</v>
      </c>
      <c r="WDA23" s="384" t="s">
        <v>3103</v>
      </c>
      <c r="WDB23" s="384" t="s">
        <v>3104</v>
      </c>
      <c r="WDC23" s="370"/>
      <c r="WDD23" s="384" t="s">
        <v>2417</v>
      </c>
      <c r="WDE23" s="384" t="s">
        <v>3103</v>
      </c>
      <c r="WDF23" s="384" t="s">
        <v>3104</v>
      </c>
      <c r="WDG23" s="370"/>
      <c r="WDH23" s="384" t="s">
        <v>2417</v>
      </c>
      <c r="WDI23" s="384" t="s">
        <v>3103</v>
      </c>
      <c r="WDJ23" s="384" t="s">
        <v>3104</v>
      </c>
      <c r="WDK23" s="370"/>
      <c r="WDL23" s="384" t="s">
        <v>2417</v>
      </c>
      <c r="WDM23" s="384" t="s">
        <v>3103</v>
      </c>
      <c r="WDN23" s="384" t="s">
        <v>3104</v>
      </c>
      <c r="WDO23" s="370"/>
      <c r="WDP23" s="384" t="s">
        <v>2417</v>
      </c>
      <c r="WDQ23" s="384" t="s">
        <v>3103</v>
      </c>
      <c r="WDR23" s="384" t="s">
        <v>3104</v>
      </c>
      <c r="WDS23" s="370"/>
      <c r="WDT23" s="384" t="s">
        <v>2417</v>
      </c>
      <c r="WDU23" s="384" t="s">
        <v>3103</v>
      </c>
      <c r="WDV23" s="384" t="s">
        <v>3104</v>
      </c>
      <c r="WDW23" s="370"/>
      <c r="WDX23" s="384" t="s">
        <v>2417</v>
      </c>
      <c r="WDY23" s="384" t="s">
        <v>3103</v>
      </c>
      <c r="WDZ23" s="384" t="s">
        <v>3104</v>
      </c>
      <c r="WEA23" s="370"/>
      <c r="WEB23" s="384" t="s">
        <v>2417</v>
      </c>
      <c r="WEC23" s="384" t="s">
        <v>3103</v>
      </c>
      <c r="WED23" s="384" t="s">
        <v>3104</v>
      </c>
      <c r="WEE23" s="370"/>
      <c r="WEF23" s="384" t="s">
        <v>2417</v>
      </c>
      <c r="WEG23" s="384" t="s">
        <v>3103</v>
      </c>
      <c r="WEH23" s="384" t="s">
        <v>3104</v>
      </c>
      <c r="WEI23" s="370"/>
      <c r="WEJ23" s="384" t="s">
        <v>2417</v>
      </c>
      <c r="WEK23" s="384" t="s">
        <v>3103</v>
      </c>
      <c r="WEL23" s="384" t="s">
        <v>3104</v>
      </c>
      <c r="WEM23" s="370"/>
      <c r="WEN23" s="384" t="s">
        <v>2417</v>
      </c>
      <c r="WEO23" s="384" t="s">
        <v>3103</v>
      </c>
      <c r="WEP23" s="384" t="s">
        <v>3104</v>
      </c>
      <c r="WEQ23" s="370"/>
      <c r="WER23" s="384" t="s">
        <v>2417</v>
      </c>
      <c r="WES23" s="384" t="s">
        <v>3103</v>
      </c>
      <c r="WET23" s="384" t="s">
        <v>3104</v>
      </c>
      <c r="WEU23" s="370"/>
      <c r="WEV23" s="384" t="s">
        <v>2417</v>
      </c>
      <c r="WEW23" s="384" t="s">
        <v>3103</v>
      </c>
      <c r="WEX23" s="384" t="s">
        <v>3104</v>
      </c>
      <c r="WEY23" s="370"/>
      <c r="WEZ23" s="384" t="s">
        <v>2417</v>
      </c>
      <c r="WFA23" s="384" t="s">
        <v>3103</v>
      </c>
      <c r="WFB23" s="384" t="s">
        <v>3104</v>
      </c>
      <c r="WFC23" s="370"/>
      <c r="WFD23" s="384" t="s">
        <v>2417</v>
      </c>
      <c r="WFE23" s="384" t="s">
        <v>3103</v>
      </c>
      <c r="WFF23" s="384" t="s">
        <v>3104</v>
      </c>
      <c r="WFG23" s="370"/>
      <c r="WFH23" s="384" t="s">
        <v>2417</v>
      </c>
      <c r="WFI23" s="384" t="s">
        <v>3103</v>
      </c>
      <c r="WFJ23" s="384" t="s">
        <v>3104</v>
      </c>
      <c r="WFK23" s="370"/>
      <c r="WFL23" s="384" t="s">
        <v>2417</v>
      </c>
      <c r="WFM23" s="384" t="s">
        <v>3103</v>
      </c>
      <c r="WFN23" s="384" t="s">
        <v>3104</v>
      </c>
      <c r="WFO23" s="370"/>
      <c r="WFP23" s="384" t="s">
        <v>2417</v>
      </c>
      <c r="WFQ23" s="384" t="s">
        <v>3103</v>
      </c>
      <c r="WFR23" s="384" t="s">
        <v>3104</v>
      </c>
      <c r="WFS23" s="370"/>
      <c r="WFT23" s="384" t="s">
        <v>2417</v>
      </c>
      <c r="WFU23" s="384" t="s">
        <v>3103</v>
      </c>
      <c r="WFV23" s="384" t="s">
        <v>3104</v>
      </c>
      <c r="WFW23" s="370"/>
      <c r="WFX23" s="384" t="s">
        <v>2417</v>
      </c>
      <c r="WFY23" s="384" t="s">
        <v>3103</v>
      </c>
      <c r="WFZ23" s="384" t="s">
        <v>3104</v>
      </c>
      <c r="WGA23" s="370"/>
      <c r="WGB23" s="384" t="s">
        <v>2417</v>
      </c>
      <c r="WGC23" s="384" t="s">
        <v>3103</v>
      </c>
      <c r="WGD23" s="384" t="s">
        <v>3104</v>
      </c>
      <c r="WGE23" s="370"/>
      <c r="WGF23" s="384" t="s">
        <v>2417</v>
      </c>
      <c r="WGG23" s="384" t="s">
        <v>3103</v>
      </c>
      <c r="WGH23" s="384" t="s">
        <v>3104</v>
      </c>
      <c r="WGI23" s="370"/>
      <c r="WGJ23" s="384" t="s">
        <v>2417</v>
      </c>
      <c r="WGK23" s="384" t="s">
        <v>3103</v>
      </c>
      <c r="WGL23" s="384" t="s">
        <v>3104</v>
      </c>
      <c r="WGM23" s="370"/>
      <c r="WGN23" s="384" t="s">
        <v>2417</v>
      </c>
      <c r="WGO23" s="384" t="s">
        <v>3103</v>
      </c>
      <c r="WGP23" s="384" t="s">
        <v>3104</v>
      </c>
      <c r="WGQ23" s="370"/>
      <c r="WGR23" s="384" t="s">
        <v>2417</v>
      </c>
      <c r="WGS23" s="384" t="s">
        <v>3103</v>
      </c>
      <c r="WGT23" s="384" t="s">
        <v>3104</v>
      </c>
      <c r="WGU23" s="370"/>
      <c r="WGV23" s="384" t="s">
        <v>2417</v>
      </c>
      <c r="WGW23" s="384" t="s">
        <v>3103</v>
      </c>
      <c r="WGX23" s="384" t="s">
        <v>3104</v>
      </c>
      <c r="WGY23" s="370"/>
      <c r="WGZ23" s="384" t="s">
        <v>2417</v>
      </c>
      <c r="WHA23" s="384" t="s">
        <v>3103</v>
      </c>
      <c r="WHB23" s="384" t="s">
        <v>3104</v>
      </c>
      <c r="WHC23" s="370"/>
      <c r="WHD23" s="384" t="s">
        <v>2417</v>
      </c>
      <c r="WHE23" s="384" t="s">
        <v>3103</v>
      </c>
      <c r="WHF23" s="384" t="s">
        <v>3104</v>
      </c>
      <c r="WHG23" s="370"/>
      <c r="WHH23" s="384" t="s">
        <v>2417</v>
      </c>
      <c r="WHI23" s="384" t="s">
        <v>3103</v>
      </c>
      <c r="WHJ23" s="384" t="s">
        <v>3104</v>
      </c>
      <c r="WHK23" s="370"/>
      <c r="WHL23" s="384" t="s">
        <v>2417</v>
      </c>
      <c r="WHM23" s="384" t="s">
        <v>3103</v>
      </c>
      <c r="WHN23" s="384" t="s">
        <v>3104</v>
      </c>
      <c r="WHO23" s="370"/>
      <c r="WHP23" s="384" t="s">
        <v>2417</v>
      </c>
      <c r="WHQ23" s="384" t="s">
        <v>3103</v>
      </c>
      <c r="WHR23" s="384" t="s">
        <v>3104</v>
      </c>
      <c r="WHS23" s="370"/>
      <c r="WHT23" s="384" t="s">
        <v>2417</v>
      </c>
      <c r="WHU23" s="384" t="s">
        <v>3103</v>
      </c>
      <c r="WHV23" s="384" t="s">
        <v>3104</v>
      </c>
      <c r="WHW23" s="370"/>
      <c r="WHX23" s="384" t="s">
        <v>2417</v>
      </c>
      <c r="WHY23" s="384" t="s">
        <v>3103</v>
      </c>
      <c r="WHZ23" s="384" t="s">
        <v>3104</v>
      </c>
      <c r="WIA23" s="370"/>
      <c r="WIB23" s="384" t="s">
        <v>2417</v>
      </c>
      <c r="WIC23" s="384" t="s">
        <v>3103</v>
      </c>
      <c r="WID23" s="384" t="s">
        <v>3104</v>
      </c>
      <c r="WIE23" s="370"/>
      <c r="WIF23" s="384" t="s">
        <v>2417</v>
      </c>
      <c r="WIG23" s="384" t="s">
        <v>3103</v>
      </c>
      <c r="WIH23" s="384" t="s">
        <v>3104</v>
      </c>
      <c r="WII23" s="370"/>
      <c r="WIJ23" s="384" t="s">
        <v>2417</v>
      </c>
      <c r="WIK23" s="384" t="s">
        <v>3103</v>
      </c>
      <c r="WIL23" s="384" t="s">
        <v>3104</v>
      </c>
      <c r="WIM23" s="370"/>
      <c r="WIN23" s="384" t="s">
        <v>2417</v>
      </c>
      <c r="WIO23" s="384" t="s">
        <v>3103</v>
      </c>
      <c r="WIP23" s="384" t="s">
        <v>3104</v>
      </c>
      <c r="WIQ23" s="370"/>
      <c r="WIR23" s="384" t="s">
        <v>2417</v>
      </c>
      <c r="WIS23" s="384" t="s">
        <v>3103</v>
      </c>
      <c r="WIT23" s="384" t="s">
        <v>3104</v>
      </c>
      <c r="WIU23" s="370"/>
      <c r="WIV23" s="384" t="s">
        <v>2417</v>
      </c>
      <c r="WIW23" s="384" t="s">
        <v>3103</v>
      </c>
      <c r="WIX23" s="384" t="s">
        <v>3104</v>
      </c>
      <c r="WIY23" s="370"/>
      <c r="WIZ23" s="384" t="s">
        <v>2417</v>
      </c>
      <c r="WJA23" s="384" t="s">
        <v>3103</v>
      </c>
      <c r="WJB23" s="384" t="s">
        <v>3104</v>
      </c>
      <c r="WJC23" s="370"/>
      <c r="WJD23" s="384" t="s">
        <v>2417</v>
      </c>
      <c r="WJE23" s="384" t="s">
        <v>3103</v>
      </c>
      <c r="WJF23" s="384" t="s">
        <v>3104</v>
      </c>
      <c r="WJG23" s="370"/>
      <c r="WJH23" s="384" t="s">
        <v>2417</v>
      </c>
      <c r="WJI23" s="384" t="s">
        <v>3103</v>
      </c>
      <c r="WJJ23" s="384" t="s">
        <v>3104</v>
      </c>
      <c r="WJK23" s="370"/>
      <c r="WJL23" s="384" t="s">
        <v>2417</v>
      </c>
      <c r="WJM23" s="384" t="s">
        <v>3103</v>
      </c>
      <c r="WJN23" s="384" t="s">
        <v>3104</v>
      </c>
      <c r="WJO23" s="370"/>
      <c r="WJP23" s="384" t="s">
        <v>2417</v>
      </c>
      <c r="WJQ23" s="384" t="s">
        <v>3103</v>
      </c>
      <c r="WJR23" s="384" t="s">
        <v>3104</v>
      </c>
      <c r="WJS23" s="370"/>
      <c r="WJT23" s="384" t="s">
        <v>2417</v>
      </c>
      <c r="WJU23" s="384" t="s">
        <v>3103</v>
      </c>
      <c r="WJV23" s="384" t="s">
        <v>3104</v>
      </c>
      <c r="WJW23" s="370"/>
      <c r="WJX23" s="384" t="s">
        <v>2417</v>
      </c>
      <c r="WJY23" s="384" t="s">
        <v>3103</v>
      </c>
      <c r="WJZ23" s="384" t="s">
        <v>3104</v>
      </c>
      <c r="WKA23" s="370"/>
      <c r="WKB23" s="384" t="s">
        <v>2417</v>
      </c>
      <c r="WKC23" s="384" t="s">
        <v>3103</v>
      </c>
      <c r="WKD23" s="384" t="s">
        <v>3104</v>
      </c>
      <c r="WKE23" s="370"/>
      <c r="WKF23" s="384" t="s">
        <v>2417</v>
      </c>
      <c r="WKG23" s="384" t="s">
        <v>3103</v>
      </c>
      <c r="WKH23" s="384" t="s">
        <v>3104</v>
      </c>
      <c r="WKI23" s="370"/>
      <c r="WKJ23" s="384" t="s">
        <v>2417</v>
      </c>
      <c r="WKK23" s="384" t="s">
        <v>3103</v>
      </c>
      <c r="WKL23" s="384" t="s">
        <v>3104</v>
      </c>
      <c r="WKM23" s="370"/>
      <c r="WKN23" s="384" t="s">
        <v>2417</v>
      </c>
      <c r="WKO23" s="384" t="s">
        <v>3103</v>
      </c>
      <c r="WKP23" s="384" t="s">
        <v>3104</v>
      </c>
      <c r="WKQ23" s="370"/>
      <c r="WKR23" s="384" t="s">
        <v>2417</v>
      </c>
      <c r="WKS23" s="384" t="s">
        <v>3103</v>
      </c>
      <c r="WKT23" s="384" t="s">
        <v>3104</v>
      </c>
      <c r="WKU23" s="370"/>
      <c r="WKV23" s="384" t="s">
        <v>2417</v>
      </c>
      <c r="WKW23" s="384" t="s">
        <v>3103</v>
      </c>
      <c r="WKX23" s="384" t="s">
        <v>3104</v>
      </c>
      <c r="WKY23" s="370"/>
      <c r="WKZ23" s="384" t="s">
        <v>2417</v>
      </c>
      <c r="WLA23" s="384" t="s">
        <v>3103</v>
      </c>
      <c r="WLB23" s="384" t="s">
        <v>3104</v>
      </c>
      <c r="WLC23" s="370"/>
      <c r="WLD23" s="384" t="s">
        <v>2417</v>
      </c>
      <c r="WLE23" s="384" t="s">
        <v>3103</v>
      </c>
      <c r="WLF23" s="384" t="s">
        <v>3104</v>
      </c>
      <c r="WLG23" s="370"/>
      <c r="WLH23" s="384" t="s">
        <v>2417</v>
      </c>
      <c r="WLI23" s="384" t="s">
        <v>3103</v>
      </c>
      <c r="WLJ23" s="384" t="s">
        <v>3104</v>
      </c>
      <c r="WLK23" s="370"/>
      <c r="WLL23" s="384" t="s">
        <v>2417</v>
      </c>
      <c r="WLM23" s="384" t="s">
        <v>3103</v>
      </c>
      <c r="WLN23" s="384" t="s">
        <v>3104</v>
      </c>
      <c r="WLO23" s="370"/>
      <c r="WLP23" s="384" t="s">
        <v>2417</v>
      </c>
      <c r="WLQ23" s="384" t="s">
        <v>3103</v>
      </c>
      <c r="WLR23" s="384" t="s">
        <v>3104</v>
      </c>
      <c r="WLS23" s="370"/>
      <c r="WLT23" s="384" t="s">
        <v>2417</v>
      </c>
      <c r="WLU23" s="384" t="s">
        <v>3103</v>
      </c>
      <c r="WLV23" s="384" t="s">
        <v>3104</v>
      </c>
      <c r="WLW23" s="370"/>
      <c r="WLX23" s="384" t="s">
        <v>2417</v>
      </c>
      <c r="WLY23" s="384" t="s">
        <v>3103</v>
      </c>
      <c r="WLZ23" s="384" t="s">
        <v>3104</v>
      </c>
      <c r="WMA23" s="370"/>
      <c r="WMB23" s="384" t="s">
        <v>2417</v>
      </c>
      <c r="WMC23" s="384" t="s">
        <v>3103</v>
      </c>
      <c r="WMD23" s="384" t="s">
        <v>3104</v>
      </c>
      <c r="WME23" s="370"/>
      <c r="WMF23" s="384" t="s">
        <v>2417</v>
      </c>
      <c r="WMG23" s="384" t="s">
        <v>3103</v>
      </c>
      <c r="WMH23" s="384" t="s">
        <v>3104</v>
      </c>
      <c r="WMI23" s="370"/>
      <c r="WMJ23" s="384" t="s">
        <v>2417</v>
      </c>
      <c r="WMK23" s="384" t="s">
        <v>3103</v>
      </c>
      <c r="WML23" s="384" t="s">
        <v>3104</v>
      </c>
      <c r="WMM23" s="370"/>
      <c r="WMN23" s="384" t="s">
        <v>2417</v>
      </c>
      <c r="WMO23" s="384" t="s">
        <v>3103</v>
      </c>
      <c r="WMP23" s="384" t="s">
        <v>3104</v>
      </c>
      <c r="WMQ23" s="370"/>
      <c r="WMR23" s="384" t="s">
        <v>2417</v>
      </c>
      <c r="WMS23" s="384" t="s">
        <v>3103</v>
      </c>
      <c r="WMT23" s="384" t="s">
        <v>3104</v>
      </c>
      <c r="WMU23" s="370"/>
      <c r="WMV23" s="384" t="s">
        <v>2417</v>
      </c>
      <c r="WMW23" s="384" t="s">
        <v>3103</v>
      </c>
      <c r="WMX23" s="384" t="s">
        <v>3104</v>
      </c>
      <c r="WMY23" s="370"/>
      <c r="WMZ23" s="384" t="s">
        <v>2417</v>
      </c>
      <c r="WNA23" s="384" t="s">
        <v>3103</v>
      </c>
      <c r="WNB23" s="384" t="s">
        <v>3104</v>
      </c>
      <c r="WNC23" s="370"/>
      <c r="WND23" s="384" t="s">
        <v>2417</v>
      </c>
      <c r="WNE23" s="384" t="s">
        <v>3103</v>
      </c>
      <c r="WNF23" s="384" t="s">
        <v>3104</v>
      </c>
      <c r="WNG23" s="370"/>
      <c r="WNH23" s="384" t="s">
        <v>2417</v>
      </c>
      <c r="WNI23" s="384" t="s">
        <v>3103</v>
      </c>
      <c r="WNJ23" s="384" t="s">
        <v>3104</v>
      </c>
      <c r="WNK23" s="370"/>
      <c r="WNL23" s="384" t="s">
        <v>2417</v>
      </c>
      <c r="WNM23" s="384" t="s">
        <v>3103</v>
      </c>
      <c r="WNN23" s="384" t="s">
        <v>3104</v>
      </c>
      <c r="WNO23" s="370"/>
      <c r="WNP23" s="384" t="s">
        <v>2417</v>
      </c>
      <c r="WNQ23" s="384" t="s">
        <v>3103</v>
      </c>
      <c r="WNR23" s="384" t="s">
        <v>3104</v>
      </c>
      <c r="WNS23" s="370"/>
      <c r="WNT23" s="384" t="s">
        <v>2417</v>
      </c>
      <c r="WNU23" s="384" t="s">
        <v>3103</v>
      </c>
      <c r="WNV23" s="384" t="s">
        <v>3104</v>
      </c>
      <c r="WNW23" s="370"/>
      <c r="WNX23" s="384" t="s">
        <v>2417</v>
      </c>
      <c r="WNY23" s="384" t="s">
        <v>3103</v>
      </c>
      <c r="WNZ23" s="384" t="s">
        <v>3104</v>
      </c>
      <c r="WOA23" s="370"/>
      <c r="WOB23" s="384" t="s">
        <v>2417</v>
      </c>
      <c r="WOC23" s="384" t="s">
        <v>3103</v>
      </c>
      <c r="WOD23" s="384" t="s">
        <v>3104</v>
      </c>
      <c r="WOE23" s="370"/>
      <c r="WOF23" s="384" t="s">
        <v>2417</v>
      </c>
      <c r="WOG23" s="384" t="s">
        <v>3103</v>
      </c>
      <c r="WOH23" s="384" t="s">
        <v>3104</v>
      </c>
      <c r="WOI23" s="370"/>
      <c r="WOJ23" s="384" t="s">
        <v>2417</v>
      </c>
      <c r="WOK23" s="384" t="s">
        <v>3103</v>
      </c>
      <c r="WOL23" s="384" t="s">
        <v>3104</v>
      </c>
      <c r="WOM23" s="370"/>
      <c r="WON23" s="384" t="s">
        <v>2417</v>
      </c>
      <c r="WOO23" s="384" t="s">
        <v>3103</v>
      </c>
      <c r="WOP23" s="384" t="s">
        <v>3104</v>
      </c>
      <c r="WOQ23" s="370"/>
      <c r="WOR23" s="384" t="s">
        <v>2417</v>
      </c>
      <c r="WOS23" s="384" t="s">
        <v>3103</v>
      </c>
      <c r="WOT23" s="384" t="s">
        <v>3104</v>
      </c>
      <c r="WOU23" s="370"/>
      <c r="WOV23" s="384" t="s">
        <v>2417</v>
      </c>
      <c r="WOW23" s="384" t="s">
        <v>3103</v>
      </c>
      <c r="WOX23" s="384" t="s">
        <v>3104</v>
      </c>
      <c r="WOY23" s="370"/>
      <c r="WOZ23" s="384" t="s">
        <v>2417</v>
      </c>
      <c r="WPA23" s="384" t="s">
        <v>3103</v>
      </c>
      <c r="WPB23" s="384" t="s">
        <v>3104</v>
      </c>
      <c r="WPC23" s="370"/>
      <c r="WPD23" s="384" t="s">
        <v>2417</v>
      </c>
      <c r="WPE23" s="384" t="s">
        <v>3103</v>
      </c>
      <c r="WPF23" s="384" t="s">
        <v>3104</v>
      </c>
      <c r="WPG23" s="370"/>
      <c r="WPH23" s="384" t="s">
        <v>2417</v>
      </c>
      <c r="WPI23" s="384" t="s">
        <v>3103</v>
      </c>
      <c r="WPJ23" s="384" t="s">
        <v>3104</v>
      </c>
      <c r="WPK23" s="370"/>
      <c r="WPL23" s="384" t="s">
        <v>2417</v>
      </c>
      <c r="WPM23" s="384" t="s">
        <v>3103</v>
      </c>
      <c r="WPN23" s="384" t="s">
        <v>3104</v>
      </c>
      <c r="WPO23" s="370"/>
      <c r="WPP23" s="384" t="s">
        <v>2417</v>
      </c>
      <c r="WPQ23" s="384" t="s">
        <v>3103</v>
      </c>
      <c r="WPR23" s="384" t="s">
        <v>3104</v>
      </c>
      <c r="WPS23" s="370"/>
      <c r="WPT23" s="384" t="s">
        <v>2417</v>
      </c>
      <c r="WPU23" s="384" t="s">
        <v>3103</v>
      </c>
      <c r="WPV23" s="384" t="s">
        <v>3104</v>
      </c>
      <c r="WPW23" s="370"/>
      <c r="WPX23" s="384" t="s">
        <v>2417</v>
      </c>
      <c r="WPY23" s="384" t="s">
        <v>3103</v>
      </c>
      <c r="WPZ23" s="384" t="s">
        <v>3104</v>
      </c>
      <c r="WQA23" s="370"/>
      <c r="WQB23" s="384" t="s">
        <v>2417</v>
      </c>
      <c r="WQC23" s="384" t="s">
        <v>3103</v>
      </c>
      <c r="WQD23" s="384" t="s">
        <v>3104</v>
      </c>
      <c r="WQE23" s="370"/>
      <c r="WQF23" s="384" t="s">
        <v>2417</v>
      </c>
      <c r="WQG23" s="384" t="s">
        <v>3103</v>
      </c>
      <c r="WQH23" s="384" t="s">
        <v>3104</v>
      </c>
      <c r="WQI23" s="370"/>
      <c r="WQJ23" s="384" t="s">
        <v>2417</v>
      </c>
      <c r="WQK23" s="384" t="s">
        <v>3103</v>
      </c>
      <c r="WQL23" s="384" t="s">
        <v>3104</v>
      </c>
      <c r="WQM23" s="370"/>
      <c r="WQN23" s="384" t="s">
        <v>2417</v>
      </c>
      <c r="WQO23" s="384" t="s">
        <v>3103</v>
      </c>
      <c r="WQP23" s="384" t="s">
        <v>3104</v>
      </c>
      <c r="WQQ23" s="370"/>
      <c r="WQR23" s="384" t="s">
        <v>2417</v>
      </c>
      <c r="WQS23" s="384" t="s">
        <v>3103</v>
      </c>
      <c r="WQT23" s="384" t="s">
        <v>3104</v>
      </c>
      <c r="WQU23" s="370"/>
      <c r="WQV23" s="384" t="s">
        <v>2417</v>
      </c>
      <c r="WQW23" s="384" t="s">
        <v>3103</v>
      </c>
      <c r="WQX23" s="384" t="s">
        <v>3104</v>
      </c>
      <c r="WQY23" s="370"/>
      <c r="WQZ23" s="384" t="s">
        <v>2417</v>
      </c>
      <c r="WRA23" s="384" t="s">
        <v>3103</v>
      </c>
      <c r="WRB23" s="384" t="s">
        <v>3104</v>
      </c>
      <c r="WRC23" s="370"/>
      <c r="WRD23" s="384" t="s">
        <v>2417</v>
      </c>
      <c r="WRE23" s="384" t="s">
        <v>3103</v>
      </c>
      <c r="WRF23" s="384" t="s">
        <v>3104</v>
      </c>
      <c r="WRG23" s="370"/>
      <c r="WRH23" s="384" t="s">
        <v>2417</v>
      </c>
      <c r="WRI23" s="384" t="s">
        <v>3103</v>
      </c>
      <c r="WRJ23" s="384" t="s">
        <v>3104</v>
      </c>
      <c r="WRK23" s="370"/>
      <c r="WRL23" s="384" t="s">
        <v>2417</v>
      </c>
      <c r="WRM23" s="384" t="s">
        <v>3103</v>
      </c>
      <c r="WRN23" s="384" t="s">
        <v>3104</v>
      </c>
      <c r="WRO23" s="370"/>
      <c r="WRP23" s="384" t="s">
        <v>2417</v>
      </c>
      <c r="WRQ23" s="384" t="s">
        <v>3103</v>
      </c>
      <c r="WRR23" s="384" t="s">
        <v>3104</v>
      </c>
      <c r="WRS23" s="370"/>
      <c r="WRT23" s="384" t="s">
        <v>2417</v>
      </c>
      <c r="WRU23" s="384" t="s">
        <v>3103</v>
      </c>
      <c r="WRV23" s="384" t="s">
        <v>3104</v>
      </c>
      <c r="WRW23" s="370"/>
      <c r="WRX23" s="384" t="s">
        <v>2417</v>
      </c>
      <c r="WRY23" s="384" t="s">
        <v>3103</v>
      </c>
      <c r="WRZ23" s="384" t="s">
        <v>3104</v>
      </c>
      <c r="WSA23" s="370"/>
      <c r="WSB23" s="384" t="s">
        <v>2417</v>
      </c>
      <c r="WSC23" s="384" t="s">
        <v>3103</v>
      </c>
      <c r="WSD23" s="384" t="s">
        <v>3104</v>
      </c>
      <c r="WSE23" s="370"/>
      <c r="WSF23" s="384" t="s">
        <v>2417</v>
      </c>
      <c r="WSG23" s="384" t="s">
        <v>3103</v>
      </c>
      <c r="WSH23" s="384" t="s">
        <v>3104</v>
      </c>
      <c r="WSI23" s="370"/>
      <c r="WSJ23" s="384" t="s">
        <v>2417</v>
      </c>
      <c r="WSK23" s="384" t="s">
        <v>3103</v>
      </c>
      <c r="WSL23" s="384" t="s">
        <v>3104</v>
      </c>
      <c r="WSM23" s="370"/>
      <c r="WSN23" s="384" t="s">
        <v>2417</v>
      </c>
      <c r="WSO23" s="384" t="s">
        <v>3103</v>
      </c>
      <c r="WSP23" s="384" t="s">
        <v>3104</v>
      </c>
      <c r="WSQ23" s="370"/>
      <c r="WSR23" s="384" t="s">
        <v>2417</v>
      </c>
      <c r="WSS23" s="384" t="s">
        <v>3103</v>
      </c>
      <c r="WST23" s="384" t="s">
        <v>3104</v>
      </c>
      <c r="WSU23" s="370"/>
      <c r="WSV23" s="384" t="s">
        <v>2417</v>
      </c>
      <c r="WSW23" s="384" t="s">
        <v>3103</v>
      </c>
      <c r="WSX23" s="384" t="s">
        <v>3104</v>
      </c>
      <c r="WSY23" s="370"/>
      <c r="WSZ23" s="384" t="s">
        <v>2417</v>
      </c>
      <c r="WTA23" s="384" t="s">
        <v>3103</v>
      </c>
      <c r="WTB23" s="384" t="s">
        <v>3104</v>
      </c>
      <c r="WTC23" s="370"/>
      <c r="WTD23" s="384" t="s">
        <v>2417</v>
      </c>
      <c r="WTE23" s="384" t="s">
        <v>3103</v>
      </c>
      <c r="WTF23" s="384" t="s">
        <v>3104</v>
      </c>
      <c r="WTG23" s="370"/>
      <c r="WTH23" s="384" t="s">
        <v>2417</v>
      </c>
      <c r="WTI23" s="384" t="s">
        <v>3103</v>
      </c>
      <c r="WTJ23" s="384" t="s">
        <v>3104</v>
      </c>
      <c r="WTK23" s="370"/>
      <c r="WTL23" s="384" t="s">
        <v>2417</v>
      </c>
      <c r="WTM23" s="384" t="s">
        <v>3103</v>
      </c>
      <c r="WTN23" s="384" t="s">
        <v>3104</v>
      </c>
      <c r="WTO23" s="370"/>
      <c r="WTP23" s="384" t="s">
        <v>2417</v>
      </c>
      <c r="WTQ23" s="384" t="s">
        <v>3103</v>
      </c>
      <c r="WTR23" s="384" t="s">
        <v>3104</v>
      </c>
      <c r="WTS23" s="370"/>
      <c r="WTT23" s="384" t="s">
        <v>2417</v>
      </c>
      <c r="WTU23" s="384" t="s">
        <v>3103</v>
      </c>
      <c r="WTV23" s="384" t="s">
        <v>3104</v>
      </c>
      <c r="WTW23" s="370"/>
      <c r="WTX23" s="384" t="s">
        <v>2417</v>
      </c>
      <c r="WTY23" s="384" t="s">
        <v>3103</v>
      </c>
      <c r="WTZ23" s="384" t="s">
        <v>3104</v>
      </c>
      <c r="WUA23" s="370"/>
      <c r="WUB23" s="384" t="s">
        <v>2417</v>
      </c>
      <c r="WUC23" s="384" t="s">
        <v>3103</v>
      </c>
      <c r="WUD23" s="384" t="s">
        <v>3104</v>
      </c>
      <c r="WUE23" s="370"/>
      <c r="WUF23" s="384" t="s">
        <v>2417</v>
      </c>
      <c r="WUG23" s="384" t="s">
        <v>3103</v>
      </c>
      <c r="WUH23" s="384" t="s">
        <v>3104</v>
      </c>
      <c r="WUI23" s="370"/>
      <c r="WUJ23" s="384" t="s">
        <v>2417</v>
      </c>
      <c r="WUK23" s="384" t="s">
        <v>3103</v>
      </c>
      <c r="WUL23" s="384" t="s">
        <v>3104</v>
      </c>
      <c r="WUM23" s="370"/>
      <c r="WUN23" s="384" t="s">
        <v>2417</v>
      </c>
      <c r="WUO23" s="384" t="s">
        <v>3103</v>
      </c>
      <c r="WUP23" s="384" t="s">
        <v>3104</v>
      </c>
      <c r="WUQ23" s="370"/>
      <c r="WUR23" s="384" t="s">
        <v>2417</v>
      </c>
      <c r="WUS23" s="384" t="s">
        <v>3103</v>
      </c>
      <c r="WUT23" s="384" t="s">
        <v>3104</v>
      </c>
      <c r="WUU23" s="370"/>
      <c r="WUV23" s="384" t="s">
        <v>2417</v>
      </c>
      <c r="WUW23" s="384" t="s">
        <v>3103</v>
      </c>
      <c r="WUX23" s="384" t="s">
        <v>3104</v>
      </c>
      <c r="WUY23" s="370"/>
      <c r="WUZ23" s="384" t="s">
        <v>2417</v>
      </c>
      <c r="WVA23" s="384" t="s">
        <v>3103</v>
      </c>
      <c r="WVB23" s="384" t="s">
        <v>3104</v>
      </c>
      <c r="WVC23" s="370"/>
      <c r="WVD23" s="384" t="s">
        <v>2417</v>
      </c>
      <c r="WVE23" s="384" t="s">
        <v>3103</v>
      </c>
      <c r="WVF23" s="384" t="s">
        <v>3104</v>
      </c>
      <c r="WVG23" s="370"/>
      <c r="WVH23" s="384" t="s">
        <v>2417</v>
      </c>
      <c r="WVI23" s="384" t="s">
        <v>3103</v>
      </c>
      <c r="WVJ23" s="384" t="s">
        <v>3104</v>
      </c>
      <c r="WVK23" s="370"/>
      <c r="WVL23" s="384" t="s">
        <v>2417</v>
      </c>
      <c r="WVM23" s="384" t="s">
        <v>3103</v>
      </c>
      <c r="WVN23" s="384" t="s">
        <v>3104</v>
      </c>
      <c r="WVO23" s="370"/>
      <c r="WVP23" s="384" t="s">
        <v>2417</v>
      </c>
      <c r="WVQ23" s="384" t="s">
        <v>3103</v>
      </c>
      <c r="WVR23" s="384" t="s">
        <v>3104</v>
      </c>
      <c r="WVS23" s="370"/>
      <c r="WVT23" s="384" t="s">
        <v>2417</v>
      </c>
      <c r="WVU23" s="384" t="s">
        <v>3103</v>
      </c>
      <c r="WVV23" s="384" t="s">
        <v>3104</v>
      </c>
      <c r="WVW23" s="370"/>
      <c r="WVX23" s="384" t="s">
        <v>2417</v>
      </c>
      <c r="WVY23" s="384" t="s">
        <v>3103</v>
      </c>
      <c r="WVZ23" s="384" t="s">
        <v>3104</v>
      </c>
      <c r="WWA23" s="370"/>
      <c r="WWB23" s="384" t="s">
        <v>2417</v>
      </c>
      <c r="WWC23" s="384" t="s">
        <v>3103</v>
      </c>
      <c r="WWD23" s="384" t="s">
        <v>3104</v>
      </c>
      <c r="WWE23" s="370"/>
      <c r="WWF23" s="384" t="s">
        <v>2417</v>
      </c>
      <c r="WWG23" s="384" t="s">
        <v>3103</v>
      </c>
      <c r="WWH23" s="384" t="s">
        <v>3104</v>
      </c>
      <c r="WWI23" s="370"/>
      <c r="WWJ23" s="384" t="s">
        <v>2417</v>
      </c>
      <c r="WWK23" s="384" t="s">
        <v>3103</v>
      </c>
      <c r="WWL23" s="384" t="s">
        <v>3104</v>
      </c>
      <c r="WWM23" s="370"/>
      <c r="WWN23" s="384" t="s">
        <v>2417</v>
      </c>
      <c r="WWO23" s="384" t="s">
        <v>3103</v>
      </c>
      <c r="WWP23" s="384" t="s">
        <v>3104</v>
      </c>
      <c r="WWQ23" s="370"/>
      <c r="WWR23" s="384" t="s">
        <v>2417</v>
      </c>
      <c r="WWS23" s="384" t="s">
        <v>3103</v>
      </c>
      <c r="WWT23" s="384" t="s">
        <v>3104</v>
      </c>
      <c r="WWU23" s="370"/>
      <c r="WWV23" s="384" t="s">
        <v>2417</v>
      </c>
      <c r="WWW23" s="384" t="s">
        <v>3103</v>
      </c>
      <c r="WWX23" s="384" t="s">
        <v>3104</v>
      </c>
      <c r="WWY23" s="370"/>
      <c r="WWZ23" s="384" t="s">
        <v>2417</v>
      </c>
      <c r="WXA23" s="384" t="s">
        <v>3103</v>
      </c>
      <c r="WXB23" s="384" t="s">
        <v>3104</v>
      </c>
      <c r="WXC23" s="370"/>
      <c r="WXD23" s="384" t="s">
        <v>2417</v>
      </c>
      <c r="WXE23" s="384" t="s">
        <v>3103</v>
      </c>
      <c r="WXF23" s="384" t="s">
        <v>3104</v>
      </c>
      <c r="WXG23" s="370"/>
      <c r="WXH23" s="384" t="s">
        <v>2417</v>
      </c>
      <c r="WXI23" s="384" t="s">
        <v>3103</v>
      </c>
      <c r="WXJ23" s="384" t="s">
        <v>3104</v>
      </c>
      <c r="WXK23" s="370"/>
      <c r="WXL23" s="384" t="s">
        <v>2417</v>
      </c>
      <c r="WXM23" s="384" t="s">
        <v>3103</v>
      </c>
      <c r="WXN23" s="384" t="s">
        <v>3104</v>
      </c>
      <c r="WXO23" s="370"/>
      <c r="WXP23" s="384" t="s">
        <v>2417</v>
      </c>
      <c r="WXQ23" s="384" t="s">
        <v>3103</v>
      </c>
      <c r="WXR23" s="384" t="s">
        <v>3104</v>
      </c>
      <c r="WXS23" s="370"/>
      <c r="WXT23" s="384" t="s">
        <v>2417</v>
      </c>
      <c r="WXU23" s="384" t="s">
        <v>3103</v>
      </c>
      <c r="WXV23" s="384" t="s">
        <v>3104</v>
      </c>
      <c r="WXW23" s="370"/>
      <c r="WXX23" s="384" t="s">
        <v>2417</v>
      </c>
      <c r="WXY23" s="384" t="s">
        <v>3103</v>
      </c>
      <c r="WXZ23" s="384" t="s">
        <v>3104</v>
      </c>
      <c r="WYA23" s="370"/>
      <c r="WYB23" s="384" t="s">
        <v>2417</v>
      </c>
      <c r="WYC23" s="384" t="s">
        <v>3103</v>
      </c>
      <c r="WYD23" s="384" t="s">
        <v>3104</v>
      </c>
      <c r="WYE23" s="370"/>
      <c r="WYF23" s="384" t="s">
        <v>2417</v>
      </c>
      <c r="WYG23" s="384" t="s">
        <v>3103</v>
      </c>
      <c r="WYH23" s="384" t="s">
        <v>3104</v>
      </c>
      <c r="WYI23" s="370"/>
      <c r="WYJ23" s="384" t="s">
        <v>2417</v>
      </c>
      <c r="WYK23" s="384" t="s">
        <v>3103</v>
      </c>
      <c r="WYL23" s="384" t="s">
        <v>3104</v>
      </c>
      <c r="WYM23" s="370"/>
      <c r="WYN23" s="384" t="s">
        <v>2417</v>
      </c>
      <c r="WYO23" s="384" t="s">
        <v>3103</v>
      </c>
      <c r="WYP23" s="384" t="s">
        <v>3104</v>
      </c>
      <c r="WYQ23" s="370"/>
      <c r="WYR23" s="384" t="s">
        <v>2417</v>
      </c>
      <c r="WYS23" s="384" t="s">
        <v>3103</v>
      </c>
      <c r="WYT23" s="384" t="s">
        <v>3104</v>
      </c>
      <c r="WYU23" s="370"/>
      <c r="WYV23" s="384" t="s">
        <v>2417</v>
      </c>
      <c r="WYW23" s="384" t="s">
        <v>3103</v>
      </c>
      <c r="WYX23" s="384" t="s">
        <v>3104</v>
      </c>
      <c r="WYY23" s="370"/>
      <c r="WYZ23" s="384" t="s">
        <v>2417</v>
      </c>
      <c r="WZA23" s="384" t="s">
        <v>3103</v>
      </c>
      <c r="WZB23" s="384" t="s">
        <v>3104</v>
      </c>
      <c r="WZC23" s="370"/>
      <c r="WZD23" s="384" t="s">
        <v>2417</v>
      </c>
      <c r="WZE23" s="384" t="s">
        <v>3103</v>
      </c>
      <c r="WZF23" s="384" t="s">
        <v>3104</v>
      </c>
      <c r="WZG23" s="370"/>
      <c r="WZH23" s="384" t="s">
        <v>2417</v>
      </c>
      <c r="WZI23" s="384" t="s">
        <v>3103</v>
      </c>
      <c r="WZJ23" s="384" t="s">
        <v>3104</v>
      </c>
      <c r="WZK23" s="370"/>
      <c r="WZL23" s="384" t="s">
        <v>2417</v>
      </c>
      <c r="WZM23" s="384" t="s">
        <v>3103</v>
      </c>
      <c r="WZN23" s="384" t="s">
        <v>3104</v>
      </c>
      <c r="WZO23" s="370"/>
      <c r="WZP23" s="384" t="s">
        <v>2417</v>
      </c>
      <c r="WZQ23" s="384" t="s">
        <v>3103</v>
      </c>
      <c r="WZR23" s="384" t="s">
        <v>3104</v>
      </c>
      <c r="WZS23" s="370"/>
      <c r="WZT23" s="384" t="s">
        <v>2417</v>
      </c>
      <c r="WZU23" s="384" t="s">
        <v>3103</v>
      </c>
      <c r="WZV23" s="384" t="s">
        <v>3104</v>
      </c>
      <c r="WZW23" s="370"/>
      <c r="WZX23" s="384" t="s">
        <v>2417</v>
      </c>
      <c r="WZY23" s="384" t="s">
        <v>3103</v>
      </c>
      <c r="WZZ23" s="384" t="s">
        <v>3104</v>
      </c>
      <c r="XAA23" s="370"/>
      <c r="XAB23" s="384" t="s">
        <v>2417</v>
      </c>
      <c r="XAC23" s="384" t="s">
        <v>3103</v>
      </c>
      <c r="XAD23" s="384" t="s">
        <v>3104</v>
      </c>
      <c r="XAE23" s="370"/>
      <c r="XAF23" s="384" t="s">
        <v>2417</v>
      </c>
      <c r="XAG23" s="384" t="s">
        <v>3103</v>
      </c>
      <c r="XAH23" s="384" t="s">
        <v>3104</v>
      </c>
      <c r="XAI23" s="370"/>
      <c r="XAJ23" s="384" t="s">
        <v>2417</v>
      </c>
      <c r="XAK23" s="384" t="s">
        <v>3103</v>
      </c>
      <c r="XAL23" s="384" t="s">
        <v>3104</v>
      </c>
      <c r="XAM23" s="370"/>
      <c r="XAN23" s="384" t="s">
        <v>2417</v>
      </c>
      <c r="XAO23" s="384" t="s">
        <v>3103</v>
      </c>
      <c r="XAP23" s="384" t="s">
        <v>3104</v>
      </c>
      <c r="XAQ23" s="370"/>
      <c r="XAR23" s="384" t="s">
        <v>2417</v>
      </c>
      <c r="XAS23" s="384" t="s">
        <v>3103</v>
      </c>
      <c r="XAT23" s="384" t="s">
        <v>3104</v>
      </c>
      <c r="XAU23" s="370"/>
      <c r="XAV23" s="384" t="s">
        <v>2417</v>
      </c>
      <c r="XAW23" s="384" t="s">
        <v>3103</v>
      </c>
      <c r="XAX23" s="384" t="s">
        <v>3104</v>
      </c>
      <c r="XAY23" s="370"/>
      <c r="XAZ23" s="384" t="s">
        <v>2417</v>
      </c>
      <c r="XBA23" s="384" t="s">
        <v>3103</v>
      </c>
      <c r="XBB23" s="384" t="s">
        <v>3104</v>
      </c>
      <c r="XBC23" s="370"/>
      <c r="XBD23" s="384" t="s">
        <v>2417</v>
      </c>
      <c r="XBE23" s="384" t="s">
        <v>3103</v>
      </c>
      <c r="XBF23" s="384" t="s">
        <v>3104</v>
      </c>
      <c r="XBG23" s="370"/>
      <c r="XBH23" s="384" t="s">
        <v>2417</v>
      </c>
      <c r="XBI23" s="384" t="s">
        <v>3103</v>
      </c>
      <c r="XBJ23" s="384" t="s">
        <v>3104</v>
      </c>
      <c r="XBK23" s="370"/>
      <c r="XBL23" s="384" t="s">
        <v>2417</v>
      </c>
      <c r="XBM23" s="384" t="s">
        <v>3103</v>
      </c>
      <c r="XBN23" s="384" t="s">
        <v>3104</v>
      </c>
      <c r="XBO23" s="370"/>
      <c r="XBP23" s="384" t="s">
        <v>2417</v>
      </c>
      <c r="XBQ23" s="384" t="s">
        <v>3103</v>
      </c>
      <c r="XBR23" s="384" t="s">
        <v>3104</v>
      </c>
      <c r="XBS23" s="370"/>
      <c r="XBT23" s="384" t="s">
        <v>2417</v>
      </c>
      <c r="XBU23" s="384" t="s">
        <v>3103</v>
      </c>
      <c r="XBV23" s="384" t="s">
        <v>3104</v>
      </c>
      <c r="XBW23" s="370"/>
      <c r="XBX23" s="384" t="s">
        <v>2417</v>
      </c>
      <c r="XBY23" s="384" t="s">
        <v>3103</v>
      </c>
      <c r="XBZ23" s="384" t="s">
        <v>3104</v>
      </c>
      <c r="XCA23" s="370"/>
      <c r="XCB23" s="384" t="s">
        <v>2417</v>
      </c>
      <c r="XCC23" s="384" t="s">
        <v>3103</v>
      </c>
      <c r="XCD23" s="384" t="s">
        <v>3104</v>
      </c>
      <c r="XCE23" s="370"/>
      <c r="XCF23" s="384" t="s">
        <v>2417</v>
      </c>
      <c r="XCG23" s="384" t="s">
        <v>3103</v>
      </c>
      <c r="XCH23" s="384" t="s">
        <v>3104</v>
      </c>
      <c r="XCI23" s="370"/>
      <c r="XCJ23" s="384" t="s">
        <v>2417</v>
      </c>
      <c r="XCK23" s="384" t="s">
        <v>3103</v>
      </c>
      <c r="XCL23" s="384" t="s">
        <v>3104</v>
      </c>
      <c r="XCM23" s="370"/>
      <c r="XCN23" s="384" t="s">
        <v>2417</v>
      </c>
      <c r="XCO23" s="384" t="s">
        <v>3103</v>
      </c>
      <c r="XCP23" s="384" t="s">
        <v>3104</v>
      </c>
      <c r="XCQ23" s="370"/>
      <c r="XCR23" s="384" t="s">
        <v>2417</v>
      </c>
      <c r="XCS23" s="384" t="s">
        <v>3103</v>
      </c>
      <c r="XCT23" s="384" t="s">
        <v>3104</v>
      </c>
      <c r="XCU23" s="370"/>
      <c r="XCV23" s="384" t="s">
        <v>2417</v>
      </c>
      <c r="XCW23" s="384" t="s">
        <v>3103</v>
      </c>
      <c r="XCX23" s="384" t="s">
        <v>3104</v>
      </c>
      <c r="XCY23" s="370"/>
      <c r="XCZ23" s="384" t="s">
        <v>2417</v>
      </c>
      <c r="XDA23" s="384" t="s">
        <v>3103</v>
      </c>
      <c r="XDB23" s="384" t="s">
        <v>3104</v>
      </c>
      <c r="XDC23" s="370"/>
      <c r="XDD23" s="384" t="s">
        <v>2417</v>
      </c>
      <c r="XDE23" s="384" t="s">
        <v>3103</v>
      </c>
      <c r="XDF23" s="384" t="s">
        <v>3104</v>
      </c>
      <c r="XDG23" s="370"/>
      <c r="XDH23" s="384" t="s">
        <v>2417</v>
      </c>
      <c r="XDI23" s="384" t="s">
        <v>3103</v>
      </c>
      <c r="XDJ23" s="384" t="s">
        <v>3104</v>
      </c>
      <c r="XDK23" s="370"/>
      <c r="XDL23" s="384" t="s">
        <v>2417</v>
      </c>
      <c r="XDM23" s="384" t="s">
        <v>3103</v>
      </c>
      <c r="XDN23" s="384" t="s">
        <v>3104</v>
      </c>
      <c r="XDO23" s="370"/>
      <c r="XDP23" s="384" t="s">
        <v>2417</v>
      </c>
      <c r="XDQ23" s="384" t="s">
        <v>3103</v>
      </c>
      <c r="XDR23" s="384" t="s">
        <v>3104</v>
      </c>
      <c r="XDS23" s="370"/>
      <c r="XDT23" s="384" t="s">
        <v>2417</v>
      </c>
      <c r="XDU23" s="384" t="s">
        <v>3103</v>
      </c>
      <c r="XDV23" s="384" t="s">
        <v>3104</v>
      </c>
      <c r="XDW23" s="370"/>
      <c r="XDX23" s="384" t="s">
        <v>2417</v>
      </c>
      <c r="XDY23" s="384" t="s">
        <v>3103</v>
      </c>
      <c r="XDZ23" s="384" t="s">
        <v>3104</v>
      </c>
      <c r="XEA23" s="370"/>
      <c r="XEB23" s="384" t="s">
        <v>2417</v>
      </c>
      <c r="XEC23" s="384" t="s">
        <v>3103</v>
      </c>
      <c r="XED23" s="384" t="s">
        <v>3104</v>
      </c>
      <c r="XEE23" s="370"/>
      <c r="XEF23" s="384" t="s">
        <v>2417</v>
      </c>
      <c r="XEG23" s="384" t="s">
        <v>3103</v>
      </c>
      <c r="XEH23" s="384" t="s">
        <v>3104</v>
      </c>
      <c r="XEI23" s="370"/>
      <c r="XEJ23" s="384" t="s">
        <v>2417</v>
      </c>
      <c r="XEK23" s="384" t="s">
        <v>3103</v>
      </c>
      <c r="XEL23" s="384" t="s">
        <v>3104</v>
      </c>
      <c r="XEM23" s="370"/>
      <c r="XEN23" s="384" t="s">
        <v>2417</v>
      </c>
      <c r="XEO23" s="384" t="s">
        <v>3103</v>
      </c>
      <c r="XEP23" s="384" t="s">
        <v>3104</v>
      </c>
      <c r="XEQ23" s="370"/>
      <c r="XER23" s="384" t="s">
        <v>2417</v>
      </c>
      <c r="XES23" s="384" t="s">
        <v>3103</v>
      </c>
      <c r="XET23" s="384" t="s">
        <v>3104</v>
      </c>
      <c r="XEU23" s="370"/>
      <c r="XEV23" s="384" t="s">
        <v>2417</v>
      </c>
      <c r="XEW23" s="384" t="s">
        <v>3103</v>
      </c>
      <c r="XEX23" s="384" t="s">
        <v>3104</v>
      </c>
      <c r="XEY23" s="370"/>
      <c r="XEZ23" s="384" t="s">
        <v>2417</v>
      </c>
      <c r="XFA23" s="384" t="s">
        <v>3103</v>
      </c>
      <c r="XFB23" s="384" t="s">
        <v>3104</v>
      </c>
      <c r="XFC23" s="370"/>
      <c r="XFD23" s="384" t="s">
        <v>2417</v>
      </c>
    </row>
    <row r="24" spans="1:16384" customFormat="1" ht="14.25" customHeight="1">
      <c r="A24" s="13" t="s">
        <v>2420</v>
      </c>
      <c r="B24" s="13" t="s">
        <v>2421</v>
      </c>
      <c r="C24" s="15"/>
      <c r="D24" s="13" t="s">
        <v>2422</v>
      </c>
      <c r="E24" s="14"/>
      <c r="F24" s="14"/>
      <c r="G24" s="53"/>
    </row>
    <row r="25" spans="1:16384" customFormat="1" ht="14.25" customHeight="1">
      <c r="A25" s="13" t="s">
        <v>2423</v>
      </c>
      <c r="B25" s="13" t="s">
        <v>2421</v>
      </c>
      <c r="C25" s="15"/>
      <c r="D25" s="13" t="s">
        <v>2422</v>
      </c>
      <c r="E25" s="14"/>
      <c r="F25" s="14"/>
      <c r="G25" s="53"/>
    </row>
    <row r="26" spans="1:16384" customFormat="1" ht="14.25" customHeight="1">
      <c r="A26" s="13" t="s">
        <v>2424</v>
      </c>
      <c r="B26" s="13" t="s">
        <v>2421</v>
      </c>
      <c r="C26" s="15"/>
      <c r="D26" s="13" t="s">
        <v>2422</v>
      </c>
      <c r="E26" s="14"/>
      <c r="F26" s="14"/>
      <c r="G26" s="53"/>
    </row>
    <row r="27" spans="1:16384" customFormat="1" ht="14.25" customHeight="1">
      <c r="A27" s="13" t="s">
        <v>2425</v>
      </c>
      <c r="B27" s="13" t="s">
        <v>2421</v>
      </c>
      <c r="C27" s="15"/>
      <c r="D27" s="13" t="s">
        <v>2422</v>
      </c>
      <c r="E27" s="14"/>
      <c r="F27" s="14"/>
      <c r="G27" s="53"/>
    </row>
    <row r="28" spans="1:16384" customFormat="1" ht="14.25" customHeight="1">
      <c r="A28" s="13" t="s">
        <v>2426</v>
      </c>
      <c r="B28" s="13" t="s">
        <v>2427</v>
      </c>
      <c r="C28" s="15"/>
      <c r="D28" s="13" t="s">
        <v>2428</v>
      </c>
      <c r="E28" s="14"/>
      <c r="F28" s="14"/>
      <c r="G28" s="53"/>
    </row>
    <row r="29" spans="1:16384" customFormat="1" ht="14.25" customHeight="1">
      <c r="A29" s="13" t="s">
        <v>2429</v>
      </c>
      <c r="B29" s="13" t="s">
        <v>2430</v>
      </c>
      <c r="C29" s="15"/>
      <c r="D29" s="13" t="s">
        <v>2428</v>
      </c>
      <c r="E29" s="14"/>
      <c r="F29" s="14"/>
      <c r="G29" s="53"/>
    </row>
    <row r="30" spans="1:16384" customFormat="1" ht="14.25" customHeight="1">
      <c r="A30" s="13" t="s">
        <v>2431</v>
      </c>
      <c r="B30" s="13" t="s">
        <v>306</v>
      </c>
      <c r="C30" s="15"/>
      <c r="D30" s="13" t="s">
        <v>2432</v>
      </c>
      <c r="E30" s="14"/>
      <c r="F30" s="14"/>
      <c r="G30" s="53"/>
    </row>
    <row r="31" spans="1:16384" customFormat="1" ht="14.25" customHeight="1">
      <c r="A31" s="13" t="s">
        <v>2433</v>
      </c>
      <c r="B31" s="13" t="s">
        <v>2434</v>
      </c>
      <c r="C31" s="15"/>
      <c r="D31" s="13" t="s">
        <v>2432</v>
      </c>
      <c r="E31" s="14"/>
      <c r="F31" s="14"/>
      <c r="G31" s="53"/>
    </row>
    <row r="32" spans="1:16384" customFormat="1" ht="14.25" customHeight="1">
      <c r="A32" s="13" t="s">
        <v>2435</v>
      </c>
      <c r="B32" s="13" t="s">
        <v>2436</v>
      </c>
      <c r="C32" s="15"/>
      <c r="D32" s="13" t="s">
        <v>2432</v>
      </c>
      <c r="E32" s="14"/>
      <c r="F32" s="14"/>
      <c r="G32" s="53"/>
    </row>
    <row r="33" spans="1:7" ht="14.25" customHeight="1">
      <c r="A33" s="13" t="s">
        <v>2437</v>
      </c>
      <c r="B33" s="13" t="s">
        <v>2438</v>
      </c>
      <c r="C33" s="15"/>
      <c r="D33" s="13" t="s">
        <v>2376</v>
      </c>
      <c r="E33" s="14"/>
      <c r="F33" s="14"/>
      <c r="G33" s="53"/>
    </row>
    <row r="34" spans="1:7" ht="14.25" customHeight="1">
      <c r="A34" s="13" t="s">
        <v>2439</v>
      </c>
      <c r="B34" s="13" t="s">
        <v>2440</v>
      </c>
      <c r="C34" s="15"/>
      <c r="D34" s="13" t="s">
        <v>2376</v>
      </c>
      <c r="E34" s="14"/>
      <c r="F34" s="14"/>
      <c r="G34" s="53"/>
    </row>
    <row r="35" spans="1:7" ht="14.25" customHeight="1">
      <c r="A35" s="13" t="s">
        <v>2441</v>
      </c>
      <c r="B35" s="13" t="s">
        <v>2442</v>
      </c>
      <c r="C35" s="15"/>
      <c r="D35" s="13" t="s">
        <v>2376</v>
      </c>
      <c r="E35" s="14"/>
      <c r="F35" s="14"/>
      <c r="G35" s="53"/>
    </row>
    <row r="36" spans="1:7" ht="14.25" customHeight="1">
      <c r="A36" s="13" t="s">
        <v>2443</v>
      </c>
      <c r="B36" s="13" t="s">
        <v>2444</v>
      </c>
      <c r="C36" s="15"/>
      <c r="D36" s="13" t="s">
        <v>2445</v>
      </c>
      <c r="E36" s="14"/>
      <c r="F36" s="14"/>
      <c r="G36" s="53"/>
    </row>
    <row r="37" spans="1:7" ht="14.25" customHeight="1">
      <c r="A37" s="13" t="s">
        <v>2446</v>
      </c>
      <c r="B37" s="13" t="s">
        <v>2447</v>
      </c>
      <c r="C37" s="15"/>
      <c r="D37" s="13" t="s">
        <v>2376</v>
      </c>
      <c r="E37" s="14"/>
      <c r="F37" s="14"/>
      <c r="G37" s="53"/>
    </row>
    <row r="38" spans="1:7" ht="14.25" customHeight="1">
      <c r="A38" s="13" t="s">
        <v>2448</v>
      </c>
      <c r="B38" s="13" t="s">
        <v>2449</v>
      </c>
      <c r="C38" s="15"/>
      <c r="D38" s="13" t="s">
        <v>319</v>
      </c>
      <c r="E38" s="14"/>
      <c r="F38" s="14"/>
      <c r="G38" s="53"/>
    </row>
    <row r="39" spans="1:7" ht="14.25" customHeight="1">
      <c r="A39" s="13" t="s">
        <v>2450</v>
      </c>
      <c r="B39" s="13" t="s">
        <v>2451</v>
      </c>
      <c r="C39" s="15"/>
      <c r="D39" s="13" t="s">
        <v>319</v>
      </c>
      <c r="E39" s="14"/>
      <c r="F39" s="14"/>
      <c r="G39" s="53"/>
    </row>
    <row r="40" spans="1:7" ht="14.25" customHeight="1">
      <c r="A40" s="13" t="s">
        <v>2452</v>
      </c>
      <c r="B40" s="13" t="s">
        <v>2453</v>
      </c>
      <c r="C40" s="15"/>
      <c r="D40" s="13" t="s">
        <v>2454</v>
      </c>
      <c r="E40" s="14"/>
      <c r="F40" s="14"/>
      <c r="G40" s="53"/>
    </row>
    <row r="41" spans="1:7" ht="14.25" customHeight="1">
      <c r="A41" s="251" t="s">
        <v>2455</v>
      </c>
      <c r="B41" s="251" t="s">
        <v>2456</v>
      </c>
      <c r="C41" s="252"/>
      <c r="D41" s="251" t="s">
        <v>2457</v>
      </c>
      <c r="E41" s="253"/>
      <c r="F41" s="253"/>
      <c r="G41" s="254"/>
    </row>
    <row r="42" spans="1:7" ht="14.25" customHeight="1">
      <c r="A42" s="251" t="s">
        <v>2458</v>
      </c>
      <c r="B42" s="251" t="s">
        <v>2459</v>
      </c>
      <c r="C42" s="252"/>
      <c r="D42" s="251" t="s">
        <v>2457</v>
      </c>
      <c r="E42" s="253"/>
      <c r="F42" s="253"/>
      <c r="G42" s="254"/>
    </row>
    <row r="43" spans="1:7" ht="14.25" customHeight="1">
      <c r="A43" s="251" t="s">
        <v>2460</v>
      </c>
      <c r="B43" s="251" t="s">
        <v>2461</v>
      </c>
      <c r="C43" s="252"/>
      <c r="D43" s="251" t="s">
        <v>2462</v>
      </c>
      <c r="E43" s="253"/>
      <c r="F43" s="253"/>
      <c r="G43" s="254"/>
    </row>
    <row r="44" spans="1:7" ht="14.25" customHeight="1">
      <c r="A44" s="251" t="s">
        <v>2463</v>
      </c>
      <c r="B44" s="251" t="s">
        <v>2464</v>
      </c>
      <c r="C44" s="252"/>
      <c r="D44" s="251" t="s">
        <v>2465</v>
      </c>
      <c r="E44" s="253"/>
      <c r="F44" s="253"/>
      <c r="G44" s="254"/>
    </row>
    <row r="45" spans="1:7" ht="14.25" customHeight="1">
      <c r="A45" s="251" t="s">
        <v>2466</v>
      </c>
      <c r="B45" s="251" t="s">
        <v>2467</v>
      </c>
      <c r="C45" s="252"/>
      <c r="D45" s="251" t="s">
        <v>2468</v>
      </c>
      <c r="E45" s="253"/>
      <c r="F45" s="253"/>
      <c r="G45" s="254"/>
    </row>
    <row r="46" spans="1:7" ht="14.25" customHeight="1">
      <c r="A46" s="251" t="s">
        <v>2469</v>
      </c>
      <c r="B46" s="251" t="s">
        <v>2470</v>
      </c>
      <c r="C46" s="252"/>
      <c r="D46" s="251" t="s">
        <v>2471</v>
      </c>
      <c r="E46" s="253"/>
      <c r="F46" s="253"/>
      <c r="G46" s="254"/>
    </row>
    <row r="47" spans="1:7" ht="14.25" customHeight="1">
      <c r="A47" s="251" t="s">
        <v>2472</v>
      </c>
      <c r="B47" s="251" t="s">
        <v>2473</v>
      </c>
      <c r="C47" s="252"/>
      <c r="D47" s="251" t="s">
        <v>2474</v>
      </c>
      <c r="E47" s="253"/>
      <c r="F47" s="253"/>
      <c r="G47" s="254"/>
    </row>
    <row r="48" spans="1:7" ht="14.25" customHeight="1">
      <c r="A48" s="251" t="s">
        <v>2475</v>
      </c>
      <c r="B48" s="251" t="s">
        <v>2476</v>
      </c>
      <c r="C48" s="252"/>
      <c r="D48" s="251" t="s">
        <v>2477</v>
      </c>
      <c r="E48" s="253"/>
      <c r="F48" s="253"/>
      <c r="G48" s="254"/>
    </row>
    <row r="49" spans="1:7" ht="14.25" customHeight="1">
      <c r="A49" s="251" t="s">
        <v>2478</v>
      </c>
      <c r="B49" s="251" t="s">
        <v>2479</v>
      </c>
      <c r="C49" s="252"/>
      <c r="D49" s="251" t="s">
        <v>1944</v>
      </c>
      <c r="E49" s="253"/>
      <c r="F49" s="253"/>
      <c r="G49" s="254"/>
    </row>
    <row r="50" spans="1:7" ht="14.25" customHeight="1">
      <c r="A50" s="251" t="s">
        <v>2480</v>
      </c>
      <c r="B50" s="251" t="s">
        <v>2481</v>
      </c>
      <c r="C50" s="252"/>
      <c r="D50" s="251" t="s">
        <v>2482</v>
      </c>
      <c r="E50" s="253"/>
      <c r="F50" s="253"/>
      <c r="G50" s="254"/>
    </row>
    <row r="51" spans="1:7" ht="14.25" customHeight="1">
      <c r="A51" s="251" t="s">
        <v>2483</v>
      </c>
      <c r="B51" s="251" t="s">
        <v>2484</v>
      </c>
      <c r="C51" s="252"/>
      <c r="D51" s="251" t="s">
        <v>2485</v>
      </c>
      <c r="E51" s="253"/>
      <c r="F51" s="253"/>
      <c r="G51" s="254"/>
    </row>
    <row r="52" spans="1:7" ht="14.25" customHeight="1">
      <c r="A52" s="251" t="s">
        <v>2486</v>
      </c>
      <c r="B52" s="251" t="s">
        <v>2487</v>
      </c>
      <c r="C52" s="252"/>
      <c r="D52" s="251" t="s">
        <v>2488</v>
      </c>
      <c r="E52" s="253"/>
      <c r="F52" s="253"/>
      <c r="G52" s="254"/>
    </row>
    <row r="53" spans="1:7" ht="39.75" customHeight="1">
      <c r="A53" s="255" t="s">
        <v>2489</v>
      </c>
      <c r="B53" s="255" t="s">
        <v>2490</v>
      </c>
      <c r="C53" s="256"/>
      <c r="D53" s="257" t="s">
        <v>2491</v>
      </c>
      <c r="E53" s="258"/>
      <c r="F53" s="258"/>
      <c r="G53" s="259"/>
    </row>
    <row r="54" spans="1:7" ht="53.25" customHeight="1">
      <c r="A54" s="255" t="s">
        <v>2492</v>
      </c>
      <c r="B54" s="255" t="s">
        <v>2493</v>
      </c>
      <c r="C54" s="256"/>
      <c r="D54" s="257" t="s">
        <v>2494</v>
      </c>
      <c r="E54" s="258"/>
      <c r="F54" s="258"/>
      <c r="G54" s="259"/>
    </row>
    <row r="55" spans="1:7" ht="29.25" customHeight="1">
      <c r="A55" s="255" t="s">
        <v>2495</v>
      </c>
      <c r="B55" s="255" t="s">
        <v>2496</v>
      </c>
      <c r="C55" s="256"/>
      <c r="D55" s="257" t="s">
        <v>2497</v>
      </c>
      <c r="E55" s="258"/>
      <c r="F55" s="258"/>
      <c r="G55" s="259"/>
    </row>
    <row r="56" spans="1:7" ht="29.25" customHeight="1">
      <c r="A56" s="255" t="s">
        <v>2466</v>
      </c>
      <c r="B56" s="255" t="s">
        <v>2498</v>
      </c>
      <c r="C56" s="256"/>
      <c r="D56" s="257" t="s">
        <v>2499</v>
      </c>
      <c r="E56" s="258"/>
      <c r="F56" s="258"/>
      <c r="G56" s="259"/>
    </row>
    <row r="57" spans="1:7" ht="29.25" customHeight="1">
      <c r="A57" s="255" t="s">
        <v>2500</v>
      </c>
      <c r="B57" s="255" t="s">
        <v>2501</v>
      </c>
      <c r="C57" s="256"/>
      <c r="D57" s="257" t="s">
        <v>2499</v>
      </c>
      <c r="E57" s="258"/>
      <c r="F57" s="258"/>
      <c r="G57" s="259"/>
    </row>
    <row r="58" spans="1:7" ht="29.25" customHeight="1">
      <c r="A58" s="260" t="s">
        <v>2502</v>
      </c>
      <c r="B58" s="260" t="s">
        <v>2503</v>
      </c>
      <c r="C58" s="249"/>
      <c r="D58" s="261" t="s">
        <v>2504</v>
      </c>
      <c r="E58" s="248"/>
      <c r="F58" s="248"/>
      <c r="G58" s="262"/>
    </row>
    <row r="59" spans="1:7" ht="14.25" customHeight="1">
      <c r="A59" s="260" t="s">
        <v>2505</v>
      </c>
      <c r="B59" s="260" t="s">
        <v>2506</v>
      </c>
      <c r="C59" s="249"/>
      <c r="D59" s="261" t="s">
        <v>2507</v>
      </c>
      <c r="E59" s="248"/>
      <c r="F59" s="248"/>
      <c r="G59" s="262"/>
    </row>
    <row r="60" spans="1:7" ht="14.25" customHeight="1">
      <c r="A60" s="260" t="s">
        <v>2508</v>
      </c>
      <c r="B60" s="260" t="s">
        <v>2509</v>
      </c>
      <c r="C60" s="249"/>
      <c r="D60" s="261" t="s">
        <v>2510</v>
      </c>
      <c r="E60" s="248"/>
      <c r="F60" s="248"/>
      <c r="G60" s="262"/>
    </row>
    <row r="61" spans="1:7" ht="14.25" customHeight="1">
      <c r="A61" s="260" t="s">
        <v>2511</v>
      </c>
      <c r="B61" s="260" t="s">
        <v>2512</v>
      </c>
      <c r="C61" s="249"/>
      <c r="D61" s="261" t="s">
        <v>2513</v>
      </c>
      <c r="E61" s="248"/>
      <c r="F61" s="248"/>
      <c r="G61" s="262"/>
    </row>
    <row r="62" spans="1:7" ht="14.25" customHeight="1">
      <c r="G62" s="152"/>
    </row>
    <row r="63" spans="1:7" ht="14.25" customHeight="1">
      <c r="G63" s="152"/>
    </row>
    <row r="64" spans="1:7" ht="14.25" customHeight="1">
      <c r="G64" s="152"/>
    </row>
    <row r="65" spans="7:7" ht="14.25" customHeight="1">
      <c r="G65" s="152"/>
    </row>
    <row r="66" spans="7:7" ht="14.25" customHeight="1">
      <c r="G66" s="152"/>
    </row>
    <row r="67" spans="7:7" ht="14.25" customHeight="1">
      <c r="G67" s="152"/>
    </row>
    <row r="68" spans="7:7" ht="14.25" customHeight="1">
      <c r="G68" s="152"/>
    </row>
    <row r="69" spans="7:7" ht="14.25" customHeight="1">
      <c r="G69" s="152"/>
    </row>
    <row r="70" spans="7:7" ht="14.25" customHeight="1">
      <c r="G70" s="152"/>
    </row>
    <row r="71" spans="7:7" ht="14.25" customHeight="1">
      <c r="G71" s="152"/>
    </row>
    <row r="72" spans="7:7" ht="14.25" customHeight="1">
      <c r="G72" s="152"/>
    </row>
    <row r="73" spans="7:7" ht="14.25" customHeight="1">
      <c r="G73" s="152"/>
    </row>
    <row r="74" spans="7:7" ht="14.25" customHeight="1">
      <c r="G74" s="152"/>
    </row>
    <row r="75" spans="7:7" ht="14.25" customHeight="1">
      <c r="G75" s="152"/>
    </row>
    <row r="76" spans="7:7" ht="14.25" customHeight="1">
      <c r="G76" s="152"/>
    </row>
    <row r="77" spans="7:7" ht="14.25" customHeight="1">
      <c r="G77" s="152"/>
    </row>
    <row r="78" spans="7:7" ht="14.25" customHeight="1">
      <c r="G78" s="152"/>
    </row>
    <row r="79" spans="7:7" ht="14.25" customHeight="1">
      <c r="G79" s="152"/>
    </row>
    <row r="80" spans="7:7" ht="14.25" customHeight="1">
      <c r="G80" s="152"/>
    </row>
    <row r="81" spans="7:7" ht="14.25" customHeight="1">
      <c r="G81" s="152"/>
    </row>
    <row r="82" spans="7:7" ht="14.25" customHeight="1">
      <c r="G82" s="152"/>
    </row>
    <row r="83" spans="7:7" ht="14.25" customHeight="1">
      <c r="G83" s="152"/>
    </row>
    <row r="84" spans="7:7" ht="14.25" customHeight="1">
      <c r="G84" s="152"/>
    </row>
    <row r="85" spans="7:7" ht="14.25" customHeight="1">
      <c r="G85" s="152"/>
    </row>
    <row r="86" spans="7:7" ht="14.25" customHeight="1">
      <c r="G86" s="152"/>
    </row>
    <row r="87" spans="7:7" ht="14.25" customHeight="1">
      <c r="G87" s="152"/>
    </row>
    <row r="88" spans="7:7" ht="14.25" customHeight="1">
      <c r="G88" s="152"/>
    </row>
    <row r="89" spans="7:7" ht="14.25" customHeight="1">
      <c r="G89" s="152"/>
    </row>
    <row r="90" spans="7:7" ht="14.25" customHeight="1">
      <c r="G90" s="152"/>
    </row>
    <row r="91" spans="7:7" ht="14.25" customHeight="1">
      <c r="G91" s="152"/>
    </row>
    <row r="92" spans="7:7" ht="14.25" customHeight="1">
      <c r="G92" s="152"/>
    </row>
    <row r="93" spans="7:7" ht="14.25" customHeight="1">
      <c r="G93" s="152"/>
    </row>
    <row r="94" spans="7:7" ht="14.25" customHeight="1">
      <c r="G94" s="152"/>
    </row>
    <row r="95" spans="7:7" ht="14.25" customHeight="1">
      <c r="G95" s="152"/>
    </row>
    <row r="96" spans="7:7" ht="14.25" customHeight="1">
      <c r="G96" s="152"/>
    </row>
    <row r="97" spans="7:7" ht="14.25" customHeight="1">
      <c r="G97" s="152"/>
    </row>
    <row r="98" spans="7:7" ht="14.25" customHeight="1">
      <c r="G98" s="152"/>
    </row>
    <row r="99" spans="7:7" ht="14.25" customHeight="1">
      <c r="G99" s="152"/>
    </row>
    <row r="100" spans="7:7" ht="14.25" customHeight="1">
      <c r="G100" s="152"/>
    </row>
    <row r="101" spans="7:7" ht="14.25" customHeight="1">
      <c r="G101" s="152"/>
    </row>
    <row r="102" spans="7:7" ht="14.25" customHeight="1">
      <c r="G102" s="152"/>
    </row>
    <row r="103" spans="7:7" ht="14.25" customHeight="1">
      <c r="G103" s="152"/>
    </row>
    <row r="104" spans="7:7" ht="14.25" customHeight="1">
      <c r="G104" s="152"/>
    </row>
    <row r="105" spans="7:7" ht="14.25" customHeight="1">
      <c r="G105" s="152"/>
    </row>
    <row r="106" spans="7:7" ht="14.25" customHeight="1">
      <c r="G106" s="152"/>
    </row>
    <row r="107" spans="7:7" ht="14.25" customHeight="1">
      <c r="G107" s="152"/>
    </row>
    <row r="108" spans="7:7" ht="14.25" customHeight="1">
      <c r="G108" s="152"/>
    </row>
    <row r="109" spans="7:7" ht="14.25" customHeight="1">
      <c r="G109" s="152"/>
    </row>
    <row r="110" spans="7:7" ht="14.25" customHeight="1">
      <c r="G110" s="152"/>
    </row>
    <row r="111" spans="7:7" ht="14.25" customHeight="1">
      <c r="G111" s="152"/>
    </row>
    <row r="112" spans="7:7" ht="14.25" customHeight="1">
      <c r="G112" s="152"/>
    </row>
    <row r="113" spans="7:7" ht="14.25" customHeight="1">
      <c r="G113" s="152"/>
    </row>
    <row r="114" spans="7:7" ht="14.25" customHeight="1">
      <c r="G114" s="152"/>
    </row>
    <row r="115" spans="7:7" ht="14.25" customHeight="1">
      <c r="G115" s="152"/>
    </row>
    <row r="116" spans="7:7" ht="14.25" customHeight="1">
      <c r="G116" s="152"/>
    </row>
    <row r="117" spans="7:7" ht="14.25" customHeight="1">
      <c r="G117" s="152"/>
    </row>
    <row r="118" spans="7:7" ht="14.25" customHeight="1">
      <c r="G118" s="152"/>
    </row>
    <row r="119" spans="7:7" ht="14.25" customHeight="1">
      <c r="G119" s="152"/>
    </row>
    <row r="120" spans="7:7" ht="14.25" customHeight="1">
      <c r="G120" s="152"/>
    </row>
    <row r="121" spans="7:7" ht="14.25" customHeight="1">
      <c r="G121" s="152"/>
    </row>
    <row r="122" spans="7:7" ht="14.25" customHeight="1">
      <c r="G122" s="152"/>
    </row>
    <row r="123" spans="7:7" ht="14.25" customHeight="1">
      <c r="G123" s="152"/>
    </row>
    <row r="124" spans="7:7" ht="14.25" customHeight="1">
      <c r="G124" s="152"/>
    </row>
    <row r="125" spans="7:7" ht="14.25" customHeight="1">
      <c r="G125" s="152"/>
    </row>
    <row r="126" spans="7:7" ht="14.25" customHeight="1">
      <c r="G126" s="152"/>
    </row>
    <row r="127" spans="7:7" ht="14.25" customHeight="1">
      <c r="G127" s="152"/>
    </row>
    <row r="128" spans="7:7" ht="14.25" customHeight="1">
      <c r="G128" s="152"/>
    </row>
    <row r="129" spans="7:7" ht="14.25" customHeight="1">
      <c r="G129" s="152"/>
    </row>
    <row r="130" spans="7:7" ht="14.25" customHeight="1">
      <c r="G130" s="152"/>
    </row>
    <row r="131" spans="7:7" ht="14.25" customHeight="1">
      <c r="G131" s="152"/>
    </row>
    <row r="132" spans="7:7" ht="14.25" customHeight="1">
      <c r="G132" s="152"/>
    </row>
    <row r="133" spans="7:7" ht="14.25" customHeight="1">
      <c r="G133" s="152"/>
    </row>
    <row r="134" spans="7:7" ht="14.25" customHeight="1">
      <c r="G134" s="152"/>
    </row>
    <row r="135" spans="7:7" ht="14.25" customHeight="1">
      <c r="G135" s="152"/>
    </row>
    <row r="136" spans="7:7" ht="14.25" customHeight="1">
      <c r="G136" s="152"/>
    </row>
    <row r="137" spans="7:7" ht="14.25" customHeight="1">
      <c r="G137" s="152"/>
    </row>
    <row r="138" spans="7:7" ht="14.25" customHeight="1">
      <c r="G138" s="152"/>
    </row>
    <row r="139" spans="7:7" ht="14.25" customHeight="1">
      <c r="G139" s="152"/>
    </row>
    <row r="140" spans="7:7" ht="14.25" customHeight="1">
      <c r="G140" s="152"/>
    </row>
    <row r="141" spans="7:7" ht="14.25" customHeight="1">
      <c r="G141" s="152"/>
    </row>
    <row r="142" spans="7:7" ht="14.25" customHeight="1">
      <c r="G142" s="152"/>
    </row>
    <row r="143" spans="7:7" ht="14.25" customHeight="1">
      <c r="G143" s="152"/>
    </row>
    <row r="144" spans="7:7" ht="14.25" customHeight="1">
      <c r="G144" s="152"/>
    </row>
    <row r="145" spans="7:7" ht="14.25" customHeight="1">
      <c r="G145" s="152"/>
    </row>
    <row r="146" spans="7:7" ht="14.25" customHeight="1">
      <c r="G146" s="152"/>
    </row>
    <row r="147" spans="7:7" ht="14.25" customHeight="1">
      <c r="G147" s="152"/>
    </row>
    <row r="148" spans="7:7" ht="14.25" customHeight="1">
      <c r="G148" s="152"/>
    </row>
    <row r="149" spans="7:7" ht="14.25" customHeight="1">
      <c r="G149" s="152"/>
    </row>
    <row r="150" spans="7:7" ht="14.25" customHeight="1">
      <c r="G150" s="152"/>
    </row>
    <row r="151" spans="7:7" ht="14.25" customHeight="1">
      <c r="G151" s="152"/>
    </row>
    <row r="152" spans="7:7" ht="14.25" customHeight="1">
      <c r="G152" s="152"/>
    </row>
    <row r="153" spans="7:7" ht="14.25" customHeight="1">
      <c r="G153" s="152"/>
    </row>
    <row r="154" spans="7:7" ht="14.25" customHeight="1">
      <c r="G154" s="152"/>
    </row>
    <row r="155" spans="7:7" ht="14.25" customHeight="1">
      <c r="G155" s="152"/>
    </row>
    <row r="156" spans="7:7" ht="14.25" customHeight="1">
      <c r="G156" s="152"/>
    </row>
    <row r="157" spans="7:7" ht="14.25" customHeight="1">
      <c r="G157" s="152"/>
    </row>
    <row r="158" spans="7:7" ht="14.25" customHeight="1">
      <c r="G158" s="152"/>
    </row>
    <row r="159" spans="7:7" ht="14.25" customHeight="1">
      <c r="G159" s="152"/>
    </row>
    <row r="160" spans="7:7" ht="14.25" customHeight="1">
      <c r="G160" s="152"/>
    </row>
    <row r="161" spans="7:7" ht="14.25" customHeight="1">
      <c r="G161" s="152"/>
    </row>
    <row r="162" spans="7:7" ht="14.25" customHeight="1">
      <c r="G162" s="152"/>
    </row>
    <row r="163" spans="7:7" ht="14.25" customHeight="1">
      <c r="G163" s="152"/>
    </row>
    <row r="164" spans="7:7" ht="14.25" customHeight="1">
      <c r="G164" s="152"/>
    </row>
    <row r="165" spans="7:7" ht="14.25" customHeight="1">
      <c r="G165" s="152"/>
    </row>
    <row r="166" spans="7:7" ht="14.25" customHeight="1">
      <c r="G166" s="152"/>
    </row>
    <row r="167" spans="7:7" ht="14.25" customHeight="1">
      <c r="G167" s="152"/>
    </row>
    <row r="168" spans="7:7" ht="14.25" customHeight="1">
      <c r="G168" s="152"/>
    </row>
    <row r="169" spans="7:7" ht="14.25" customHeight="1">
      <c r="G169" s="152"/>
    </row>
    <row r="170" spans="7:7" ht="14.25" customHeight="1">
      <c r="G170" s="152"/>
    </row>
    <row r="171" spans="7:7" ht="14.25" customHeight="1">
      <c r="G171" s="152"/>
    </row>
    <row r="172" spans="7:7" ht="14.25" customHeight="1">
      <c r="G172" s="152"/>
    </row>
    <row r="173" spans="7:7" ht="14.25" customHeight="1">
      <c r="G173" s="152"/>
    </row>
    <row r="174" spans="7:7" ht="14.25" customHeight="1">
      <c r="G174" s="152"/>
    </row>
    <row r="175" spans="7:7" ht="14.25" customHeight="1">
      <c r="G175" s="152"/>
    </row>
    <row r="176" spans="7:7" ht="14.25" customHeight="1">
      <c r="G176" s="152"/>
    </row>
    <row r="177" spans="7:7" ht="14.25" customHeight="1">
      <c r="G177" s="152"/>
    </row>
    <row r="178" spans="7:7" ht="14.25" customHeight="1">
      <c r="G178" s="152"/>
    </row>
    <row r="179" spans="7:7" ht="14.25" customHeight="1">
      <c r="G179" s="152"/>
    </row>
    <row r="180" spans="7:7" ht="14.25" customHeight="1">
      <c r="G180" s="152"/>
    </row>
    <row r="181" spans="7:7" ht="14.25" customHeight="1">
      <c r="G181" s="152"/>
    </row>
    <row r="182" spans="7:7" ht="14.25" customHeight="1">
      <c r="G182" s="152"/>
    </row>
    <row r="183" spans="7:7" ht="14.25" customHeight="1">
      <c r="G183" s="152"/>
    </row>
    <row r="184" spans="7:7" ht="14.25" customHeight="1">
      <c r="G184" s="152"/>
    </row>
    <row r="185" spans="7:7" ht="14.25" customHeight="1">
      <c r="G185" s="152"/>
    </row>
    <row r="186" spans="7:7" ht="14.25" customHeight="1">
      <c r="G186" s="152"/>
    </row>
    <row r="187" spans="7:7" ht="14.25" customHeight="1">
      <c r="G187" s="152"/>
    </row>
    <row r="188" spans="7:7" ht="14.25" customHeight="1">
      <c r="G188" s="152"/>
    </row>
    <row r="189" spans="7:7" ht="14.25" customHeight="1">
      <c r="G189" s="152"/>
    </row>
    <row r="190" spans="7:7" ht="14.25" customHeight="1">
      <c r="G190" s="152"/>
    </row>
    <row r="191" spans="7:7" ht="14.25" customHeight="1">
      <c r="G191" s="152"/>
    </row>
    <row r="192" spans="7:7" ht="14.25" customHeight="1">
      <c r="G192" s="152"/>
    </row>
    <row r="193" spans="7:7" ht="14.25" customHeight="1">
      <c r="G193" s="152"/>
    </row>
    <row r="194" spans="7:7" ht="14.25" customHeight="1">
      <c r="G194" s="152"/>
    </row>
    <row r="195" spans="7:7" ht="14.25" customHeight="1">
      <c r="G195" s="152"/>
    </row>
    <row r="196" spans="7:7" ht="14.25" customHeight="1">
      <c r="G196" s="152"/>
    </row>
    <row r="197" spans="7:7" ht="14.25" customHeight="1">
      <c r="G197" s="152"/>
    </row>
    <row r="198" spans="7:7" ht="14.25" customHeight="1">
      <c r="G198" s="152"/>
    </row>
    <row r="199" spans="7:7" ht="14.25" customHeight="1">
      <c r="G199" s="152"/>
    </row>
    <row r="200" spans="7:7" ht="14.25" customHeight="1">
      <c r="G200" s="152"/>
    </row>
    <row r="201" spans="7:7" ht="14.25" customHeight="1">
      <c r="G201" s="152"/>
    </row>
    <row r="202" spans="7:7" ht="14.25" customHeight="1">
      <c r="G202" s="152"/>
    </row>
    <row r="203" spans="7:7" ht="14.25" customHeight="1">
      <c r="G203" s="152"/>
    </row>
    <row r="204" spans="7:7" ht="14.25" customHeight="1">
      <c r="G204" s="152"/>
    </row>
    <row r="205" spans="7:7" ht="14.25" customHeight="1">
      <c r="G205" s="152"/>
    </row>
    <row r="206" spans="7:7" ht="14.25" customHeight="1">
      <c r="G206" s="152"/>
    </row>
    <row r="207" spans="7:7" ht="14.25" customHeight="1">
      <c r="G207" s="152"/>
    </row>
    <row r="208" spans="7:7" ht="14.25" customHeight="1">
      <c r="G208" s="152"/>
    </row>
    <row r="209" spans="7:7" ht="14.25" customHeight="1">
      <c r="G209" s="152"/>
    </row>
    <row r="210" spans="7:7" ht="14.25" customHeight="1">
      <c r="G210" s="152"/>
    </row>
    <row r="211" spans="7:7" ht="14.25" customHeight="1">
      <c r="G211" s="152"/>
    </row>
    <row r="212" spans="7:7" ht="14.25" customHeight="1">
      <c r="G212" s="152"/>
    </row>
    <row r="213" spans="7:7" ht="14.25" customHeight="1">
      <c r="G213" s="152"/>
    </row>
    <row r="214" spans="7:7" ht="14.25" customHeight="1">
      <c r="G214" s="152"/>
    </row>
    <row r="215" spans="7:7" ht="14.25" customHeight="1">
      <c r="G215" s="152"/>
    </row>
    <row r="216" spans="7:7" ht="14.25" customHeight="1">
      <c r="G216" s="152"/>
    </row>
    <row r="217" spans="7:7" ht="14.25" customHeight="1">
      <c r="G217" s="152"/>
    </row>
    <row r="218" spans="7:7" ht="14.25" customHeight="1">
      <c r="G218" s="152"/>
    </row>
    <row r="219" spans="7:7" ht="14.25" customHeight="1">
      <c r="G219" s="152"/>
    </row>
    <row r="220" spans="7:7" ht="14.25" customHeight="1">
      <c r="G220" s="152"/>
    </row>
    <row r="221" spans="7:7" ht="14.25" customHeight="1">
      <c r="G221" s="152"/>
    </row>
    <row r="222" spans="7:7" ht="14.25" customHeight="1">
      <c r="G222" s="152"/>
    </row>
    <row r="223" spans="7:7" ht="14.25" customHeight="1">
      <c r="G223" s="152"/>
    </row>
    <row r="224" spans="7:7" ht="14.25" customHeight="1">
      <c r="G224" s="152"/>
    </row>
    <row r="225" spans="7:7" ht="14.25" customHeight="1">
      <c r="G225" s="152"/>
    </row>
    <row r="226" spans="7:7" ht="14.25" customHeight="1">
      <c r="G226" s="152"/>
    </row>
    <row r="227" spans="7:7" ht="14.25" customHeight="1">
      <c r="G227" s="152"/>
    </row>
    <row r="228" spans="7:7" ht="14.25" customHeight="1">
      <c r="G228" s="152"/>
    </row>
    <row r="229" spans="7:7" ht="14.25" customHeight="1">
      <c r="G229" s="152"/>
    </row>
    <row r="230" spans="7:7" ht="14.25" customHeight="1">
      <c r="G230" s="152"/>
    </row>
    <row r="231" spans="7:7" ht="14.25" customHeight="1">
      <c r="G231" s="152"/>
    </row>
    <row r="232" spans="7:7" ht="14.25" customHeight="1">
      <c r="G232" s="152"/>
    </row>
    <row r="233" spans="7:7" ht="14.25" customHeight="1">
      <c r="G233" s="152"/>
    </row>
    <row r="234" spans="7:7" ht="14.25" customHeight="1">
      <c r="G234" s="152"/>
    </row>
    <row r="235" spans="7:7" ht="14.25" customHeight="1">
      <c r="G235" s="152"/>
    </row>
    <row r="236" spans="7:7" ht="14.25" customHeight="1">
      <c r="G236" s="152"/>
    </row>
    <row r="237" spans="7:7" ht="14.25" customHeight="1">
      <c r="G237" s="152"/>
    </row>
    <row r="238" spans="7:7" ht="14.25" customHeight="1">
      <c r="G238" s="152"/>
    </row>
    <row r="239" spans="7:7" ht="14.25" customHeight="1">
      <c r="G239" s="152"/>
    </row>
    <row r="240" spans="7:7" ht="14.25" customHeight="1">
      <c r="G240" s="152"/>
    </row>
    <row r="241" spans="7:7" ht="14.25" customHeight="1">
      <c r="G241" s="152"/>
    </row>
    <row r="242" spans="7:7" ht="14.25" customHeight="1">
      <c r="G242" s="152"/>
    </row>
    <row r="243" spans="7:7" ht="14.25" customHeight="1">
      <c r="G243" s="152"/>
    </row>
    <row r="244" spans="7:7" ht="14.25" customHeight="1">
      <c r="G244" s="152"/>
    </row>
    <row r="245" spans="7:7" ht="14.25" customHeight="1">
      <c r="G245" s="152"/>
    </row>
    <row r="246" spans="7:7" ht="14.25" customHeight="1">
      <c r="G246" s="152"/>
    </row>
    <row r="247" spans="7:7" ht="14.25" customHeight="1">
      <c r="G247" s="152"/>
    </row>
    <row r="248" spans="7:7" ht="14.25" customHeight="1">
      <c r="G248" s="152"/>
    </row>
    <row r="249" spans="7:7" ht="14.25" customHeight="1">
      <c r="G249" s="152"/>
    </row>
    <row r="250" spans="7:7" ht="14.25" customHeight="1">
      <c r="G250" s="152"/>
    </row>
    <row r="251" spans="7:7" ht="14.25" customHeight="1">
      <c r="G251" s="152"/>
    </row>
    <row r="252" spans="7:7" ht="14.25" customHeight="1">
      <c r="G252" s="152"/>
    </row>
    <row r="253" spans="7:7" ht="14.25" customHeight="1">
      <c r="G253" s="152"/>
    </row>
    <row r="254" spans="7:7" ht="14.25" customHeight="1">
      <c r="G254" s="152"/>
    </row>
    <row r="255" spans="7:7" ht="14.25" customHeight="1">
      <c r="G255" s="152"/>
    </row>
    <row r="256" spans="7:7" ht="14.25" customHeight="1">
      <c r="G256" s="152"/>
    </row>
    <row r="257" spans="7:7" ht="14.25" customHeight="1">
      <c r="G257" s="152"/>
    </row>
    <row r="258" spans="7:7" ht="14.25" customHeight="1">
      <c r="G258" s="152"/>
    </row>
    <row r="259" spans="7:7" ht="14.25" customHeight="1">
      <c r="G259" s="152"/>
    </row>
    <row r="260" spans="7:7" ht="14.25" customHeight="1">
      <c r="G260" s="152"/>
    </row>
    <row r="261" spans="7:7" ht="14.25" customHeight="1">
      <c r="G261" s="152"/>
    </row>
    <row r="262" spans="7:7" ht="14.25" customHeight="1">
      <c r="G262" s="152"/>
    </row>
    <row r="263" spans="7:7" ht="14.25" customHeight="1">
      <c r="G263" s="152"/>
    </row>
    <row r="264" spans="7:7" ht="14.25" customHeight="1">
      <c r="G264" s="152"/>
    </row>
    <row r="265" spans="7:7" ht="14.25" customHeight="1">
      <c r="G265" s="152"/>
    </row>
    <row r="266" spans="7:7" ht="14.25" customHeight="1">
      <c r="G266" s="152"/>
    </row>
    <row r="267" spans="7:7" ht="14.25" customHeight="1">
      <c r="G267" s="152"/>
    </row>
    <row r="268" spans="7:7" ht="14.25" customHeight="1">
      <c r="G268" s="152"/>
    </row>
    <row r="269" spans="7:7" ht="14.25" customHeight="1">
      <c r="G269" s="152"/>
    </row>
    <row r="270" spans="7:7" ht="14.25" customHeight="1">
      <c r="G270" s="152"/>
    </row>
    <row r="271" spans="7:7" ht="14.25" customHeight="1">
      <c r="G271" s="152"/>
    </row>
    <row r="272" spans="7:7" ht="14.25" customHeight="1">
      <c r="G272" s="152"/>
    </row>
    <row r="273" spans="7:7" ht="14.25" customHeight="1">
      <c r="G273" s="152"/>
    </row>
    <row r="274" spans="7:7" ht="14.25" customHeight="1">
      <c r="G274" s="152"/>
    </row>
    <row r="275" spans="7:7" ht="14.25" customHeight="1">
      <c r="G275" s="152"/>
    </row>
    <row r="276" spans="7:7" ht="14.25" customHeight="1">
      <c r="G276" s="152"/>
    </row>
    <row r="277" spans="7:7" ht="14.25" customHeight="1">
      <c r="G277" s="152"/>
    </row>
    <row r="278" spans="7:7" ht="14.25" customHeight="1">
      <c r="G278" s="152"/>
    </row>
    <row r="279" spans="7:7" ht="14.25" customHeight="1">
      <c r="G279" s="152"/>
    </row>
    <row r="280" spans="7:7" ht="14.25" customHeight="1">
      <c r="G280" s="152"/>
    </row>
    <row r="281" spans="7:7" ht="14.25" customHeight="1">
      <c r="G281" s="152"/>
    </row>
    <row r="282" spans="7:7" ht="14.25" customHeight="1">
      <c r="G282" s="152"/>
    </row>
    <row r="283" spans="7:7" ht="14.25" customHeight="1">
      <c r="G283" s="152"/>
    </row>
    <row r="284" spans="7:7" ht="14.25" customHeight="1">
      <c r="G284" s="152"/>
    </row>
    <row r="285" spans="7:7" ht="14.25" customHeight="1">
      <c r="G285" s="152"/>
    </row>
    <row r="286" spans="7:7" ht="14.25" customHeight="1">
      <c r="G286" s="152"/>
    </row>
    <row r="287" spans="7:7" ht="14.25" customHeight="1">
      <c r="G287" s="152"/>
    </row>
    <row r="288" spans="7:7" ht="14.25" customHeight="1">
      <c r="G288" s="152"/>
    </row>
    <row r="289" spans="7:7" ht="14.25" customHeight="1">
      <c r="G289" s="152"/>
    </row>
    <row r="290" spans="7:7" ht="14.25" customHeight="1">
      <c r="G290" s="152"/>
    </row>
    <row r="291" spans="7:7" ht="14.25" customHeight="1">
      <c r="G291" s="152"/>
    </row>
    <row r="292" spans="7:7" ht="14.25" customHeight="1">
      <c r="G292" s="152"/>
    </row>
    <row r="293" spans="7:7" ht="14.25" customHeight="1">
      <c r="G293" s="152"/>
    </row>
    <row r="294" spans="7:7" ht="14.25" customHeight="1">
      <c r="G294" s="152"/>
    </row>
    <row r="295" spans="7:7" ht="14.25" customHeight="1">
      <c r="G295" s="152"/>
    </row>
    <row r="296" spans="7:7" ht="14.25" customHeight="1">
      <c r="G296" s="152"/>
    </row>
    <row r="297" spans="7:7" ht="14.25" customHeight="1">
      <c r="G297" s="152"/>
    </row>
    <row r="298" spans="7:7" ht="14.25" customHeight="1">
      <c r="G298" s="152"/>
    </row>
    <row r="299" spans="7:7" ht="14.25" customHeight="1">
      <c r="G299" s="152"/>
    </row>
    <row r="300" spans="7:7" ht="14.25" customHeight="1">
      <c r="G300" s="152"/>
    </row>
    <row r="301" spans="7:7" ht="14.25" customHeight="1">
      <c r="G301" s="152"/>
    </row>
    <row r="302" spans="7:7" ht="14.25" customHeight="1">
      <c r="G302" s="152"/>
    </row>
    <row r="303" spans="7:7" ht="14.25" customHeight="1">
      <c r="G303" s="152"/>
    </row>
    <row r="304" spans="7:7" ht="14.25" customHeight="1">
      <c r="G304" s="152"/>
    </row>
    <row r="305" spans="7:7" ht="14.25" customHeight="1">
      <c r="G305" s="152"/>
    </row>
    <row r="306" spans="7:7" ht="14.25" customHeight="1">
      <c r="G306" s="152"/>
    </row>
    <row r="307" spans="7:7" ht="14.25" customHeight="1">
      <c r="G307" s="152"/>
    </row>
    <row r="308" spans="7:7" ht="14.25" customHeight="1">
      <c r="G308" s="152"/>
    </row>
    <row r="309" spans="7:7" ht="14.25" customHeight="1">
      <c r="G309" s="152"/>
    </row>
    <row r="310" spans="7:7" ht="14.25" customHeight="1">
      <c r="G310" s="152"/>
    </row>
    <row r="311" spans="7:7" ht="14.25" customHeight="1">
      <c r="G311" s="152"/>
    </row>
    <row r="312" spans="7:7" ht="14.25" customHeight="1">
      <c r="G312" s="152"/>
    </row>
    <row r="313" spans="7:7" ht="14.25" customHeight="1">
      <c r="G313" s="152"/>
    </row>
    <row r="314" spans="7:7" ht="14.25" customHeight="1">
      <c r="G314" s="152"/>
    </row>
    <row r="315" spans="7:7" ht="14.25" customHeight="1">
      <c r="G315" s="152"/>
    </row>
    <row r="316" spans="7:7" ht="14.25" customHeight="1">
      <c r="G316" s="152"/>
    </row>
    <row r="317" spans="7:7" ht="14.25" customHeight="1">
      <c r="G317" s="152"/>
    </row>
    <row r="318" spans="7:7" ht="14.25" customHeight="1">
      <c r="G318" s="152"/>
    </row>
    <row r="319" spans="7:7" ht="14.25" customHeight="1">
      <c r="G319" s="152"/>
    </row>
    <row r="320" spans="7:7" ht="14.25" customHeight="1">
      <c r="G320" s="152"/>
    </row>
    <row r="321" spans="7:7" ht="14.25" customHeight="1">
      <c r="G321" s="152"/>
    </row>
    <row r="322" spans="7:7" ht="14.25" customHeight="1">
      <c r="G322" s="152"/>
    </row>
    <row r="323" spans="7:7" ht="14.25" customHeight="1">
      <c r="G323" s="152"/>
    </row>
    <row r="324" spans="7:7" ht="14.25" customHeight="1">
      <c r="G324" s="152"/>
    </row>
    <row r="325" spans="7:7" ht="14.25" customHeight="1">
      <c r="G325" s="152"/>
    </row>
    <row r="326" spans="7:7" ht="14.25" customHeight="1">
      <c r="G326" s="152"/>
    </row>
    <row r="327" spans="7:7" ht="14.25" customHeight="1">
      <c r="G327" s="152"/>
    </row>
    <row r="328" spans="7:7" ht="14.25" customHeight="1">
      <c r="G328" s="152"/>
    </row>
    <row r="329" spans="7:7" ht="14.25" customHeight="1">
      <c r="G329" s="152"/>
    </row>
    <row r="330" spans="7:7" ht="14.25" customHeight="1">
      <c r="G330" s="152"/>
    </row>
    <row r="331" spans="7:7" ht="14.25" customHeight="1">
      <c r="G331" s="152"/>
    </row>
    <row r="332" spans="7:7" ht="14.25" customHeight="1">
      <c r="G332" s="152"/>
    </row>
    <row r="333" spans="7:7" ht="14.25" customHeight="1">
      <c r="G333" s="152"/>
    </row>
    <row r="334" spans="7:7" ht="14.25" customHeight="1">
      <c r="G334" s="152"/>
    </row>
    <row r="335" spans="7:7" ht="14.25" customHeight="1">
      <c r="G335" s="152"/>
    </row>
    <row r="336" spans="7:7" ht="14.25" customHeight="1">
      <c r="G336" s="152"/>
    </row>
    <row r="337" spans="7:7" ht="14.25" customHeight="1">
      <c r="G337" s="152"/>
    </row>
    <row r="338" spans="7:7" ht="14.25" customHeight="1">
      <c r="G338" s="152"/>
    </row>
    <row r="339" spans="7:7" ht="14.25" customHeight="1">
      <c r="G339" s="152"/>
    </row>
    <row r="340" spans="7:7" ht="14.25" customHeight="1">
      <c r="G340" s="152"/>
    </row>
    <row r="341" spans="7:7" ht="14.25" customHeight="1">
      <c r="G341" s="152"/>
    </row>
    <row r="342" spans="7:7" ht="14.25" customHeight="1">
      <c r="G342" s="152"/>
    </row>
    <row r="343" spans="7:7" ht="14.25" customHeight="1">
      <c r="G343" s="152"/>
    </row>
    <row r="344" spans="7:7" ht="14.25" customHeight="1">
      <c r="G344" s="152"/>
    </row>
    <row r="345" spans="7:7" ht="14.25" customHeight="1">
      <c r="G345" s="152"/>
    </row>
    <row r="346" spans="7:7" ht="14.25" customHeight="1">
      <c r="G346" s="152"/>
    </row>
    <row r="347" spans="7:7" ht="14.25" customHeight="1">
      <c r="G347" s="152"/>
    </row>
    <row r="348" spans="7:7" ht="14.25" customHeight="1">
      <c r="G348" s="152"/>
    </row>
    <row r="349" spans="7:7" ht="14.25" customHeight="1">
      <c r="G349" s="152"/>
    </row>
    <row r="350" spans="7:7" ht="14.25" customHeight="1">
      <c r="G350" s="152"/>
    </row>
    <row r="351" spans="7:7" ht="14.25" customHeight="1">
      <c r="G351" s="152"/>
    </row>
    <row r="352" spans="7:7" ht="14.25" customHeight="1">
      <c r="G352" s="152"/>
    </row>
    <row r="353" spans="7:7" ht="14.25" customHeight="1">
      <c r="G353" s="152"/>
    </row>
    <row r="354" spans="7:7" ht="14.25" customHeight="1">
      <c r="G354" s="152"/>
    </row>
    <row r="355" spans="7:7" ht="14.25" customHeight="1">
      <c r="G355" s="152"/>
    </row>
    <row r="356" spans="7:7" ht="14.25" customHeight="1">
      <c r="G356" s="152"/>
    </row>
    <row r="357" spans="7:7" ht="14.25" customHeight="1">
      <c r="G357" s="152"/>
    </row>
    <row r="358" spans="7:7" ht="14.25" customHeight="1">
      <c r="G358" s="152"/>
    </row>
    <row r="359" spans="7:7" ht="14.25" customHeight="1">
      <c r="G359" s="152"/>
    </row>
    <row r="360" spans="7:7" ht="14.25" customHeight="1">
      <c r="G360" s="152"/>
    </row>
    <row r="361" spans="7:7" ht="14.25" customHeight="1">
      <c r="G361" s="152"/>
    </row>
    <row r="362" spans="7:7" ht="14.25" customHeight="1">
      <c r="G362" s="152"/>
    </row>
    <row r="363" spans="7:7" ht="14.25" customHeight="1">
      <c r="G363" s="152"/>
    </row>
    <row r="364" spans="7:7" ht="14.25" customHeight="1">
      <c r="G364" s="152"/>
    </row>
    <row r="365" spans="7:7" ht="14.25" customHeight="1">
      <c r="G365" s="152"/>
    </row>
    <row r="366" spans="7:7" ht="14.25" customHeight="1">
      <c r="G366" s="152"/>
    </row>
    <row r="367" spans="7:7" ht="14.25" customHeight="1">
      <c r="G367" s="152"/>
    </row>
    <row r="368" spans="7:7" ht="14.25" customHeight="1">
      <c r="G368" s="152"/>
    </row>
    <row r="369" spans="7:7" ht="14.25" customHeight="1">
      <c r="G369" s="152"/>
    </row>
    <row r="370" spans="7:7" ht="14.25" customHeight="1">
      <c r="G370" s="152"/>
    </row>
    <row r="371" spans="7:7" ht="14.25" customHeight="1">
      <c r="G371" s="152"/>
    </row>
    <row r="372" spans="7:7" ht="14.25" customHeight="1">
      <c r="G372" s="152"/>
    </row>
    <row r="373" spans="7:7" ht="14.25" customHeight="1">
      <c r="G373" s="152"/>
    </row>
    <row r="374" spans="7:7" ht="14.25" customHeight="1">
      <c r="G374" s="152"/>
    </row>
    <row r="375" spans="7:7" ht="14.25" customHeight="1">
      <c r="G375" s="152"/>
    </row>
    <row r="376" spans="7:7" ht="14.25" customHeight="1">
      <c r="G376" s="152"/>
    </row>
    <row r="377" spans="7:7" ht="14.25" customHeight="1">
      <c r="G377" s="152"/>
    </row>
    <row r="378" spans="7:7" ht="14.25" customHeight="1">
      <c r="G378" s="152"/>
    </row>
    <row r="379" spans="7:7" ht="14.25" customHeight="1">
      <c r="G379" s="152"/>
    </row>
    <row r="380" spans="7:7" ht="14.25" customHeight="1">
      <c r="G380" s="152"/>
    </row>
    <row r="381" spans="7:7" ht="14.25" customHeight="1">
      <c r="G381" s="152"/>
    </row>
    <row r="382" spans="7:7" ht="14.25" customHeight="1">
      <c r="G382" s="152"/>
    </row>
    <row r="383" spans="7:7" ht="14.25" customHeight="1">
      <c r="G383" s="152"/>
    </row>
    <row r="384" spans="7:7" ht="14.25" customHeight="1">
      <c r="G384" s="152"/>
    </row>
    <row r="385" spans="7:7" ht="14.25" customHeight="1">
      <c r="G385" s="152"/>
    </row>
    <row r="386" spans="7:7" ht="14.25" customHeight="1">
      <c r="G386" s="152"/>
    </row>
    <row r="387" spans="7:7" ht="14.25" customHeight="1">
      <c r="G387" s="152"/>
    </row>
    <row r="388" spans="7:7" ht="14.25" customHeight="1">
      <c r="G388" s="152"/>
    </row>
    <row r="389" spans="7:7" ht="14.25" customHeight="1">
      <c r="G389" s="152"/>
    </row>
    <row r="390" spans="7:7" ht="14.25" customHeight="1">
      <c r="G390" s="152"/>
    </row>
    <row r="391" spans="7:7" ht="14.25" customHeight="1">
      <c r="G391" s="152"/>
    </row>
    <row r="392" spans="7:7" ht="14.25" customHeight="1">
      <c r="G392" s="152"/>
    </row>
    <row r="393" spans="7:7" ht="14.25" customHeight="1">
      <c r="G393" s="152"/>
    </row>
    <row r="394" spans="7:7" ht="14.25" customHeight="1">
      <c r="G394" s="152"/>
    </row>
    <row r="395" spans="7:7" ht="14.25" customHeight="1">
      <c r="G395" s="152"/>
    </row>
    <row r="396" spans="7:7" ht="14.25" customHeight="1">
      <c r="G396" s="152"/>
    </row>
    <row r="397" spans="7:7" ht="14.25" customHeight="1">
      <c r="G397" s="152"/>
    </row>
    <row r="398" spans="7:7" ht="14.25" customHeight="1">
      <c r="G398" s="152"/>
    </row>
    <row r="399" spans="7:7" ht="14.25" customHeight="1">
      <c r="G399" s="152"/>
    </row>
    <row r="400" spans="7:7" ht="14.25" customHeight="1">
      <c r="G400" s="152"/>
    </row>
    <row r="401" spans="7:7" ht="14.25" customHeight="1">
      <c r="G401" s="152"/>
    </row>
    <row r="402" spans="7:7" ht="14.25" customHeight="1">
      <c r="G402" s="152"/>
    </row>
    <row r="403" spans="7:7" ht="14.25" customHeight="1">
      <c r="G403" s="152"/>
    </row>
    <row r="404" spans="7:7" ht="14.25" customHeight="1">
      <c r="G404" s="152"/>
    </row>
    <row r="405" spans="7:7" ht="14.25" customHeight="1">
      <c r="G405" s="152"/>
    </row>
    <row r="406" spans="7:7" ht="14.25" customHeight="1">
      <c r="G406" s="152"/>
    </row>
    <row r="407" spans="7:7" ht="14.25" customHeight="1">
      <c r="G407" s="152"/>
    </row>
    <row r="408" spans="7:7" ht="14.25" customHeight="1">
      <c r="G408" s="152"/>
    </row>
    <row r="409" spans="7:7" ht="14.25" customHeight="1">
      <c r="G409" s="152"/>
    </row>
    <row r="410" spans="7:7" ht="14.25" customHeight="1">
      <c r="G410" s="152"/>
    </row>
    <row r="411" spans="7:7" ht="14.25" customHeight="1">
      <c r="G411" s="152"/>
    </row>
    <row r="412" spans="7:7" ht="14.25" customHeight="1">
      <c r="G412" s="152"/>
    </row>
    <row r="413" spans="7:7" ht="14.25" customHeight="1">
      <c r="G413" s="152"/>
    </row>
    <row r="414" spans="7:7" ht="14.25" customHeight="1">
      <c r="G414" s="152"/>
    </row>
    <row r="415" spans="7:7" ht="14.25" customHeight="1">
      <c r="G415" s="152"/>
    </row>
    <row r="416" spans="7:7" ht="14.25" customHeight="1">
      <c r="G416" s="152"/>
    </row>
    <row r="417" spans="7:7" ht="14.25" customHeight="1">
      <c r="G417" s="152"/>
    </row>
    <row r="418" spans="7:7" ht="14.25" customHeight="1">
      <c r="G418" s="152"/>
    </row>
    <row r="419" spans="7:7" ht="14.25" customHeight="1">
      <c r="G419" s="152"/>
    </row>
    <row r="420" spans="7:7" ht="14.25" customHeight="1">
      <c r="G420" s="152"/>
    </row>
    <row r="421" spans="7:7" ht="14.25" customHeight="1">
      <c r="G421" s="152"/>
    </row>
    <row r="422" spans="7:7" ht="14.25" customHeight="1">
      <c r="G422" s="152"/>
    </row>
    <row r="423" spans="7:7" ht="14.25" customHeight="1">
      <c r="G423" s="152"/>
    </row>
    <row r="424" spans="7:7" ht="14.25" customHeight="1">
      <c r="G424" s="152"/>
    </row>
    <row r="425" spans="7:7" ht="14.25" customHeight="1">
      <c r="G425" s="152"/>
    </row>
    <row r="426" spans="7:7" ht="14.25" customHeight="1">
      <c r="G426" s="152"/>
    </row>
    <row r="427" spans="7:7" ht="14.25" customHeight="1">
      <c r="G427" s="152"/>
    </row>
    <row r="428" spans="7:7" ht="14.25" customHeight="1">
      <c r="G428" s="152"/>
    </row>
    <row r="429" spans="7:7" ht="14.25" customHeight="1">
      <c r="G429" s="152"/>
    </row>
    <row r="430" spans="7:7" ht="14.25" customHeight="1">
      <c r="G430" s="152"/>
    </row>
    <row r="431" spans="7:7" ht="14.25" customHeight="1">
      <c r="G431" s="152"/>
    </row>
    <row r="432" spans="7:7" ht="14.25" customHeight="1">
      <c r="G432" s="152"/>
    </row>
    <row r="433" spans="7:7" ht="14.25" customHeight="1">
      <c r="G433" s="152"/>
    </row>
    <row r="434" spans="7:7" ht="14.25" customHeight="1">
      <c r="G434" s="152"/>
    </row>
    <row r="435" spans="7:7" ht="14.25" customHeight="1">
      <c r="G435" s="152"/>
    </row>
    <row r="436" spans="7:7" ht="14.25" customHeight="1">
      <c r="G436" s="152"/>
    </row>
    <row r="437" spans="7:7" ht="14.25" customHeight="1">
      <c r="G437" s="152"/>
    </row>
    <row r="438" spans="7:7" ht="14.25" customHeight="1">
      <c r="G438" s="152"/>
    </row>
    <row r="439" spans="7:7" ht="14.25" customHeight="1">
      <c r="G439" s="152"/>
    </row>
    <row r="440" spans="7:7" ht="14.25" customHeight="1">
      <c r="G440" s="152"/>
    </row>
    <row r="441" spans="7:7" ht="14.25" customHeight="1">
      <c r="G441" s="152"/>
    </row>
    <row r="442" spans="7:7" ht="14.25" customHeight="1">
      <c r="G442" s="152"/>
    </row>
    <row r="443" spans="7:7" ht="14.25" customHeight="1">
      <c r="G443" s="152"/>
    </row>
    <row r="444" spans="7:7" ht="14.25" customHeight="1">
      <c r="G444" s="152"/>
    </row>
    <row r="445" spans="7:7" ht="14.25" customHeight="1">
      <c r="G445" s="152"/>
    </row>
    <row r="446" spans="7:7" ht="14.25" customHeight="1">
      <c r="G446" s="152"/>
    </row>
    <row r="447" spans="7:7" ht="14.25" customHeight="1">
      <c r="G447" s="152"/>
    </row>
    <row r="448" spans="7:7" ht="14.25" customHeight="1">
      <c r="G448" s="152"/>
    </row>
    <row r="449" spans="7:7" ht="14.25" customHeight="1">
      <c r="G449" s="152"/>
    </row>
    <row r="450" spans="7:7" ht="14.25" customHeight="1">
      <c r="G450" s="152"/>
    </row>
    <row r="451" spans="7:7" ht="14.25" customHeight="1">
      <c r="G451" s="152"/>
    </row>
    <row r="452" spans="7:7" ht="14.25" customHeight="1">
      <c r="G452" s="152"/>
    </row>
    <row r="453" spans="7:7" ht="14.25" customHeight="1">
      <c r="G453" s="152"/>
    </row>
    <row r="454" spans="7:7" ht="14.25" customHeight="1">
      <c r="G454" s="152"/>
    </row>
    <row r="455" spans="7:7" ht="14.25" customHeight="1">
      <c r="G455" s="152"/>
    </row>
    <row r="456" spans="7:7" ht="14.25" customHeight="1">
      <c r="G456" s="152"/>
    </row>
    <row r="457" spans="7:7" ht="14.25" customHeight="1">
      <c r="G457" s="152"/>
    </row>
    <row r="458" spans="7:7" ht="14.25" customHeight="1">
      <c r="G458" s="152"/>
    </row>
    <row r="459" spans="7:7" ht="14.25" customHeight="1">
      <c r="G459" s="152"/>
    </row>
    <row r="460" spans="7:7" ht="14.25" customHeight="1">
      <c r="G460" s="152"/>
    </row>
    <row r="461" spans="7:7" ht="14.25" customHeight="1">
      <c r="G461" s="152"/>
    </row>
    <row r="462" spans="7:7" ht="14.25" customHeight="1">
      <c r="G462" s="152"/>
    </row>
    <row r="463" spans="7:7" ht="14.25" customHeight="1">
      <c r="G463" s="152"/>
    </row>
    <row r="464" spans="7:7" ht="14.25" customHeight="1">
      <c r="G464" s="152"/>
    </row>
    <row r="465" spans="7:7" ht="14.25" customHeight="1">
      <c r="G465" s="152"/>
    </row>
    <row r="466" spans="7:7" ht="14.25" customHeight="1">
      <c r="G466" s="152"/>
    </row>
    <row r="467" spans="7:7" ht="14.25" customHeight="1">
      <c r="G467" s="152"/>
    </row>
    <row r="468" spans="7:7" ht="14.25" customHeight="1">
      <c r="G468" s="152"/>
    </row>
    <row r="469" spans="7:7" ht="14.25" customHeight="1">
      <c r="G469" s="152"/>
    </row>
    <row r="470" spans="7:7" ht="14.25" customHeight="1">
      <c r="G470" s="152"/>
    </row>
    <row r="471" spans="7:7" ht="14.25" customHeight="1">
      <c r="G471" s="152"/>
    </row>
    <row r="472" spans="7:7" ht="14.25" customHeight="1">
      <c r="G472" s="152"/>
    </row>
    <row r="473" spans="7:7" ht="14.25" customHeight="1">
      <c r="G473" s="152"/>
    </row>
    <row r="474" spans="7:7" ht="14.25" customHeight="1">
      <c r="G474" s="152"/>
    </row>
    <row r="475" spans="7:7" ht="14.25" customHeight="1">
      <c r="G475" s="152"/>
    </row>
    <row r="476" spans="7:7" ht="14.25" customHeight="1">
      <c r="G476" s="152"/>
    </row>
    <row r="477" spans="7:7" ht="14.25" customHeight="1">
      <c r="G477" s="152"/>
    </row>
    <row r="478" spans="7:7" ht="14.25" customHeight="1">
      <c r="G478" s="152"/>
    </row>
    <row r="479" spans="7:7" ht="14.25" customHeight="1">
      <c r="G479" s="152"/>
    </row>
    <row r="480" spans="7:7" ht="14.25" customHeight="1">
      <c r="G480" s="152"/>
    </row>
    <row r="481" spans="7:7" ht="14.25" customHeight="1">
      <c r="G481" s="152"/>
    </row>
    <row r="482" spans="7:7" ht="14.25" customHeight="1">
      <c r="G482" s="152"/>
    </row>
    <row r="483" spans="7:7" ht="14.25" customHeight="1">
      <c r="G483" s="152"/>
    </row>
    <row r="484" spans="7:7" ht="14.25" customHeight="1">
      <c r="G484" s="152"/>
    </row>
    <row r="485" spans="7:7" ht="14.25" customHeight="1">
      <c r="G485" s="152"/>
    </row>
    <row r="486" spans="7:7" ht="14.25" customHeight="1">
      <c r="G486" s="152"/>
    </row>
    <row r="487" spans="7:7" ht="14.25" customHeight="1">
      <c r="G487" s="152"/>
    </row>
    <row r="488" spans="7:7" ht="14.25" customHeight="1">
      <c r="G488" s="152"/>
    </row>
    <row r="489" spans="7:7" ht="14.25" customHeight="1">
      <c r="G489" s="152"/>
    </row>
    <row r="490" spans="7:7" ht="14.25" customHeight="1">
      <c r="G490" s="152"/>
    </row>
    <row r="491" spans="7:7" ht="14.25" customHeight="1">
      <c r="G491" s="152"/>
    </row>
    <row r="492" spans="7:7" ht="14.25" customHeight="1">
      <c r="G492" s="152"/>
    </row>
    <row r="493" spans="7:7" ht="14.25" customHeight="1">
      <c r="G493" s="152"/>
    </row>
    <row r="494" spans="7:7" ht="14.25" customHeight="1">
      <c r="G494" s="152"/>
    </row>
    <row r="495" spans="7:7" ht="14.25" customHeight="1">
      <c r="G495" s="152"/>
    </row>
    <row r="496" spans="7:7" ht="14.25" customHeight="1">
      <c r="G496" s="152"/>
    </row>
    <row r="497" spans="7:7" ht="14.25" customHeight="1">
      <c r="G497" s="152"/>
    </row>
    <row r="498" spans="7:7" ht="14.25" customHeight="1">
      <c r="G498" s="152"/>
    </row>
    <row r="499" spans="7:7" ht="14.25" customHeight="1">
      <c r="G499" s="152"/>
    </row>
    <row r="500" spans="7:7" ht="14.25" customHeight="1">
      <c r="G500" s="152"/>
    </row>
    <row r="501" spans="7:7" ht="14.25" customHeight="1">
      <c r="G501" s="152"/>
    </row>
    <row r="502" spans="7:7" ht="14.25" customHeight="1">
      <c r="G502" s="152"/>
    </row>
    <row r="503" spans="7:7" ht="14.25" customHeight="1">
      <c r="G503" s="152"/>
    </row>
    <row r="504" spans="7:7" ht="14.25" customHeight="1">
      <c r="G504" s="152"/>
    </row>
    <row r="505" spans="7:7" ht="14.25" customHeight="1">
      <c r="G505" s="152"/>
    </row>
    <row r="506" spans="7:7" ht="14.25" customHeight="1">
      <c r="G506" s="152"/>
    </row>
    <row r="507" spans="7:7" ht="14.25" customHeight="1">
      <c r="G507" s="152"/>
    </row>
    <row r="508" spans="7:7" ht="14.25" customHeight="1">
      <c r="G508" s="152"/>
    </row>
    <row r="509" spans="7:7" ht="14.25" customHeight="1">
      <c r="G509" s="152"/>
    </row>
    <row r="510" spans="7:7" ht="14.25" customHeight="1">
      <c r="G510" s="152"/>
    </row>
    <row r="511" spans="7:7" ht="14.25" customHeight="1">
      <c r="G511" s="152"/>
    </row>
    <row r="512" spans="7:7" ht="14.25" customHeight="1">
      <c r="G512" s="152"/>
    </row>
    <row r="513" spans="7:7" ht="14.25" customHeight="1">
      <c r="G513" s="152"/>
    </row>
    <row r="514" spans="7:7" ht="14.25" customHeight="1">
      <c r="G514" s="152"/>
    </row>
    <row r="515" spans="7:7" ht="14.25" customHeight="1">
      <c r="G515" s="152"/>
    </row>
    <row r="516" spans="7:7" ht="14.25" customHeight="1">
      <c r="G516" s="152"/>
    </row>
    <row r="517" spans="7:7" ht="14.25" customHeight="1">
      <c r="G517" s="152"/>
    </row>
    <row r="518" spans="7:7" ht="14.25" customHeight="1">
      <c r="G518" s="152"/>
    </row>
    <row r="519" spans="7:7" ht="14.25" customHeight="1">
      <c r="G519" s="152"/>
    </row>
    <row r="520" spans="7:7" ht="14.25" customHeight="1">
      <c r="G520" s="152"/>
    </row>
    <row r="521" spans="7:7" ht="14.25" customHeight="1">
      <c r="G521" s="152"/>
    </row>
    <row r="522" spans="7:7" ht="14.25" customHeight="1">
      <c r="G522" s="152"/>
    </row>
    <row r="523" spans="7:7" ht="14.25" customHeight="1">
      <c r="G523" s="152"/>
    </row>
    <row r="524" spans="7:7" ht="14.25" customHeight="1">
      <c r="G524" s="152"/>
    </row>
    <row r="525" spans="7:7" ht="14.25" customHeight="1">
      <c r="G525" s="152"/>
    </row>
    <row r="526" spans="7:7" ht="14.25" customHeight="1">
      <c r="G526" s="152"/>
    </row>
    <row r="527" spans="7:7" ht="14.25" customHeight="1">
      <c r="G527" s="152"/>
    </row>
    <row r="528" spans="7:7" ht="14.25" customHeight="1">
      <c r="G528" s="152"/>
    </row>
    <row r="529" spans="7:7" ht="14.25" customHeight="1">
      <c r="G529" s="152"/>
    </row>
    <row r="530" spans="7:7" ht="14.25" customHeight="1">
      <c r="G530" s="152"/>
    </row>
    <row r="531" spans="7:7" ht="14.25" customHeight="1">
      <c r="G531" s="152"/>
    </row>
    <row r="532" spans="7:7" ht="14.25" customHeight="1">
      <c r="G532" s="152"/>
    </row>
    <row r="533" spans="7:7" ht="14.25" customHeight="1">
      <c r="G533" s="152"/>
    </row>
    <row r="534" spans="7:7" ht="14.25" customHeight="1">
      <c r="G534" s="152"/>
    </row>
    <row r="535" spans="7:7" ht="14.25" customHeight="1">
      <c r="G535" s="152"/>
    </row>
    <row r="536" spans="7:7" ht="14.25" customHeight="1">
      <c r="G536" s="152"/>
    </row>
    <row r="537" spans="7:7" ht="14.25" customHeight="1">
      <c r="G537" s="152"/>
    </row>
    <row r="538" spans="7:7" ht="14.25" customHeight="1">
      <c r="G538" s="152"/>
    </row>
    <row r="539" spans="7:7" ht="14.25" customHeight="1">
      <c r="G539" s="152"/>
    </row>
    <row r="540" spans="7:7" ht="14.25" customHeight="1">
      <c r="G540" s="152"/>
    </row>
    <row r="541" spans="7:7" ht="14.25" customHeight="1">
      <c r="G541" s="152"/>
    </row>
    <row r="542" spans="7:7" ht="14.25" customHeight="1">
      <c r="G542" s="152"/>
    </row>
    <row r="543" spans="7:7" ht="14.25" customHeight="1">
      <c r="G543" s="152"/>
    </row>
    <row r="544" spans="7:7" ht="14.25" customHeight="1">
      <c r="G544" s="152"/>
    </row>
    <row r="545" spans="7:7" ht="14.25" customHeight="1">
      <c r="G545" s="152"/>
    </row>
    <row r="546" spans="7:7" ht="14.25" customHeight="1">
      <c r="G546" s="152"/>
    </row>
    <row r="547" spans="7:7" ht="14.25" customHeight="1">
      <c r="G547" s="152"/>
    </row>
    <row r="548" spans="7:7" ht="14.25" customHeight="1">
      <c r="G548" s="152"/>
    </row>
    <row r="549" spans="7:7" ht="14.25" customHeight="1">
      <c r="G549" s="152"/>
    </row>
    <row r="550" spans="7:7" ht="14.25" customHeight="1">
      <c r="G550" s="152"/>
    </row>
    <row r="551" spans="7:7" ht="14.25" customHeight="1">
      <c r="G551" s="152"/>
    </row>
    <row r="552" spans="7:7" ht="14.25" customHeight="1">
      <c r="G552" s="152"/>
    </row>
    <row r="553" spans="7:7" ht="14.25" customHeight="1">
      <c r="G553" s="152"/>
    </row>
    <row r="554" spans="7:7" ht="14.25" customHeight="1">
      <c r="G554" s="152"/>
    </row>
    <row r="555" spans="7:7" ht="14.25" customHeight="1">
      <c r="G555" s="152"/>
    </row>
    <row r="556" spans="7:7" ht="14.25" customHeight="1">
      <c r="G556" s="152"/>
    </row>
    <row r="557" spans="7:7" ht="14.25" customHeight="1">
      <c r="G557" s="152"/>
    </row>
    <row r="558" spans="7:7" ht="14.25" customHeight="1">
      <c r="G558" s="152"/>
    </row>
    <row r="559" spans="7:7" ht="14.25" customHeight="1">
      <c r="G559" s="152"/>
    </row>
    <row r="560" spans="7:7" ht="14.25" customHeight="1">
      <c r="G560" s="152"/>
    </row>
    <row r="561" spans="7:7" ht="14.25" customHeight="1">
      <c r="G561" s="152"/>
    </row>
    <row r="562" spans="7:7" ht="14.25" customHeight="1">
      <c r="G562" s="152"/>
    </row>
    <row r="563" spans="7:7" ht="14.25" customHeight="1">
      <c r="G563" s="152"/>
    </row>
    <row r="564" spans="7:7" ht="14.25" customHeight="1">
      <c r="G564" s="152"/>
    </row>
    <row r="565" spans="7:7" ht="14.25" customHeight="1">
      <c r="G565" s="152"/>
    </row>
    <row r="566" spans="7:7" ht="14.25" customHeight="1">
      <c r="G566" s="152"/>
    </row>
    <row r="567" spans="7:7" ht="14.25" customHeight="1">
      <c r="G567" s="152"/>
    </row>
    <row r="568" spans="7:7" ht="14.25" customHeight="1">
      <c r="G568" s="152"/>
    </row>
    <row r="569" spans="7:7" ht="14.25" customHeight="1">
      <c r="G569" s="152"/>
    </row>
    <row r="570" spans="7:7" ht="14.25" customHeight="1">
      <c r="G570" s="152"/>
    </row>
    <row r="571" spans="7:7" ht="14.25" customHeight="1">
      <c r="G571" s="152"/>
    </row>
    <row r="572" spans="7:7" ht="14.25" customHeight="1">
      <c r="G572" s="152"/>
    </row>
    <row r="573" spans="7:7" ht="14.25" customHeight="1">
      <c r="G573" s="152"/>
    </row>
    <row r="574" spans="7:7" ht="14.25" customHeight="1">
      <c r="G574" s="152"/>
    </row>
    <row r="575" spans="7:7" ht="14.25" customHeight="1">
      <c r="G575" s="152"/>
    </row>
    <row r="576" spans="7:7" ht="14.25" customHeight="1">
      <c r="G576" s="152"/>
    </row>
    <row r="577" spans="7:7" ht="14.25" customHeight="1">
      <c r="G577" s="152"/>
    </row>
    <row r="578" spans="7:7" ht="14.25" customHeight="1">
      <c r="G578" s="152"/>
    </row>
    <row r="579" spans="7:7" ht="14.25" customHeight="1">
      <c r="G579" s="152"/>
    </row>
    <row r="580" spans="7:7" ht="14.25" customHeight="1">
      <c r="G580" s="152"/>
    </row>
    <row r="581" spans="7:7" ht="14.25" customHeight="1">
      <c r="G581" s="152"/>
    </row>
    <row r="582" spans="7:7" ht="14.25" customHeight="1">
      <c r="G582" s="152"/>
    </row>
    <row r="583" spans="7:7" ht="14.25" customHeight="1">
      <c r="G583" s="152"/>
    </row>
    <row r="584" spans="7:7" ht="14.25" customHeight="1">
      <c r="G584" s="152"/>
    </row>
    <row r="585" spans="7:7" ht="14.25" customHeight="1">
      <c r="G585" s="152"/>
    </row>
    <row r="586" spans="7:7" ht="14.25" customHeight="1">
      <c r="G586" s="152"/>
    </row>
    <row r="587" spans="7:7" ht="14.25" customHeight="1">
      <c r="G587" s="152"/>
    </row>
    <row r="588" spans="7:7" ht="14.25" customHeight="1">
      <c r="G588" s="152"/>
    </row>
    <row r="589" spans="7:7" ht="14.25" customHeight="1">
      <c r="G589" s="152"/>
    </row>
    <row r="590" spans="7:7" ht="14.25" customHeight="1">
      <c r="G590" s="152"/>
    </row>
    <row r="591" spans="7:7" ht="14.25" customHeight="1">
      <c r="G591" s="152"/>
    </row>
    <row r="592" spans="7:7" ht="14.25" customHeight="1">
      <c r="G592" s="152"/>
    </row>
    <row r="593" spans="7:7" ht="14.25" customHeight="1">
      <c r="G593" s="152"/>
    </row>
    <row r="594" spans="7:7" ht="14.25" customHeight="1">
      <c r="G594" s="152"/>
    </row>
    <row r="595" spans="7:7" ht="14.25" customHeight="1">
      <c r="G595" s="152"/>
    </row>
    <row r="596" spans="7:7" ht="14.25" customHeight="1">
      <c r="G596" s="152"/>
    </row>
    <row r="597" spans="7:7" ht="14.25" customHeight="1">
      <c r="G597" s="152"/>
    </row>
    <row r="598" spans="7:7" ht="14.25" customHeight="1">
      <c r="G598" s="152"/>
    </row>
    <row r="599" spans="7:7" ht="14.25" customHeight="1">
      <c r="G599" s="152"/>
    </row>
    <row r="600" spans="7:7" ht="14.25" customHeight="1">
      <c r="G600" s="152"/>
    </row>
    <row r="601" spans="7:7" ht="14.25" customHeight="1">
      <c r="G601" s="152"/>
    </row>
    <row r="602" spans="7:7" ht="14.25" customHeight="1">
      <c r="G602" s="152"/>
    </row>
    <row r="603" spans="7:7" ht="14.25" customHeight="1">
      <c r="G603" s="152"/>
    </row>
    <row r="604" spans="7:7" ht="14.25" customHeight="1">
      <c r="G604" s="152"/>
    </row>
    <row r="605" spans="7:7" ht="14.25" customHeight="1">
      <c r="G605" s="152"/>
    </row>
    <row r="606" spans="7:7" ht="14.25" customHeight="1">
      <c r="G606" s="152"/>
    </row>
    <row r="607" spans="7:7" ht="14.25" customHeight="1">
      <c r="G607" s="152"/>
    </row>
    <row r="608" spans="7:7" ht="14.25" customHeight="1">
      <c r="G608" s="152"/>
    </row>
    <row r="609" spans="7:7" ht="14.25" customHeight="1">
      <c r="G609" s="152"/>
    </row>
    <row r="610" spans="7:7" ht="14.25" customHeight="1">
      <c r="G610" s="152"/>
    </row>
    <row r="611" spans="7:7" ht="14.25" customHeight="1">
      <c r="G611" s="152"/>
    </row>
    <row r="612" spans="7:7" ht="14.25" customHeight="1">
      <c r="G612" s="152"/>
    </row>
    <row r="613" spans="7:7" ht="14.25" customHeight="1">
      <c r="G613" s="152"/>
    </row>
    <row r="614" spans="7:7" ht="14.25" customHeight="1">
      <c r="G614" s="152"/>
    </row>
    <row r="615" spans="7:7" ht="14.25" customHeight="1">
      <c r="G615" s="152"/>
    </row>
    <row r="616" spans="7:7" ht="14.25" customHeight="1">
      <c r="G616" s="152"/>
    </row>
    <row r="617" spans="7:7" ht="14.25" customHeight="1">
      <c r="G617" s="152"/>
    </row>
    <row r="618" spans="7:7" ht="14.25" customHeight="1">
      <c r="G618" s="152"/>
    </row>
    <row r="619" spans="7:7" ht="14.25" customHeight="1">
      <c r="G619" s="152"/>
    </row>
    <row r="620" spans="7:7" ht="14.25" customHeight="1">
      <c r="G620" s="152"/>
    </row>
    <row r="621" spans="7:7" ht="14.25" customHeight="1">
      <c r="G621" s="152"/>
    </row>
    <row r="622" spans="7:7" ht="14.25" customHeight="1">
      <c r="G622" s="152"/>
    </row>
    <row r="623" spans="7:7" ht="14.25" customHeight="1">
      <c r="G623" s="152"/>
    </row>
    <row r="624" spans="7:7" ht="14.25" customHeight="1">
      <c r="G624" s="152"/>
    </row>
    <row r="625" spans="7:7" ht="14.25" customHeight="1">
      <c r="G625" s="152"/>
    </row>
    <row r="626" spans="7:7" ht="14.25" customHeight="1">
      <c r="G626" s="152"/>
    </row>
    <row r="627" spans="7:7" ht="14.25" customHeight="1">
      <c r="G627" s="152"/>
    </row>
    <row r="628" spans="7:7" ht="14.25" customHeight="1">
      <c r="G628" s="152"/>
    </row>
    <row r="629" spans="7:7" ht="14.25" customHeight="1">
      <c r="G629" s="152"/>
    </row>
    <row r="630" spans="7:7" ht="14.25" customHeight="1">
      <c r="G630" s="152"/>
    </row>
    <row r="631" spans="7:7" ht="14.25" customHeight="1">
      <c r="G631" s="152"/>
    </row>
    <row r="632" spans="7:7" ht="14.25" customHeight="1">
      <c r="G632" s="152"/>
    </row>
    <row r="633" spans="7:7" ht="14.25" customHeight="1">
      <c r="G633" s="152"/>
    </row>
    <row r="634" spans="7:7" ht="14.25" customHeight="1">
      <c r="G634" s="152"/>
    </row>
    <row r="635" spans="7:7" ht="14.25" customHeight="1">
      <c r="G635" s="152"/>
    </row>
    <row r="636" spans="7:7" ht="14.25" customHeight="1">
      <c r="G636" s="152"/>
    </row>
    <row r="637" spans="7:7" ht="14.25" customHeight="1">
      <c r="G637" s="152"/>
    </row>
    <row r="638" spans="7:7" ht="14.25" customHeight="1">
      <c r="G638" s="152"/>
    </row>
    <row r="639" spans="7:7" ht="14.25" customHeight="1">
      <c r="G639" s="152"/>
    </row>
    <row r="640" spans="7:7" ht="14.25" customHeight="1">
      <c r="G640" s="152"/>
    </row>
    <row r="641" spans="7:7" ht="14.25" customHeight="1">
      <c r="G641" s="152"/>
    </row>
    <row r="642" spans="7:7" ht="14.25" customHeight="1">
      <c r="G642" s="152"/>
    </row>
    <row r="643" spans="7:7" ht="14.25" customHeight="1">
      <c r="G643" s="152"/>
    </row>
    <row r="644" spans="7:7" ht="14.25" customHeight="1">
      <c r="G644" s="152"/>
    </row>
    <row r="645" spans="7:7" ht="14.25" customHeight="1">
      <c r="G645" s="152"/>
    </row>
    <row r="646" spans="7:7" ht="14.25" customHeight="1">
      <c r="G646" s="152"/>
    </row>
    <row r="647" spans="7:7" ht="14.25" customHeight="1">
      <c r="G647" s="152"/>
    </row>
    <row r="648" spans="7:7" ht="14.25" customHeight="1">
      <c r="G648" s="152"/>
    </row>
    <row r="649" spans="7:7" ht="14.25" customHeight="1">
      <c r="G649" s="152"/>
    </row>
    <row r="650" spans="7:7" ht="14.25" customHeight="1">
      <c r="G650" s="152"/>
    </row>
    <row r="651" spans="7:7" ht="14.25" customHeight="1">
      <c r="G651" s="152"/>
    </row>
    <row r="652" spans="7:7" ht="14.25" customHeight="1">
      <c r="G652" s="152"/>
    </row>
    <row r="653" spans="7:7" ht="14.25" customHeight="1">
      <c r="G653" s="152"/>
    </row>
    <row r="654" spans="7:7" ht="14.25" customHeight="1">
      <c r="G654" s="152"/>
    </row>
    <row r="655" spans="7:7" ht="14.25" customHeight="1">
      <c r="G655" s="152"/>
    </row>
    <row r="656" spans="7:7" ht="14.25" customHeight="1">
      <c r="G656" s="152"/>
    </row>
    <row r="657" spans="7:7" ht="14.25" customHeight="1">
      <c r="G657" s="152"/>
    </row>
    <row r="658" spans="7:7" ht="14.25" customHeight="1">
      <c r="G658" s="152"/>
    </row>
    <row r="659" spans="7:7" ht="14.25" customHeight="1">
      <c r="G659" s="152"/>
    </row>
    <row r="660" spans="7:7" ht="14.25" customHeight="1">
      <c r="G660" s="152"/>
    </row>
    <row r="661" spans="7:7" ht="14.25" customHeight="1">
      <c r="G661" s="152"/>
    </row>
    <row r="662" spans="7:7" ht="14.25" customHeight="1">
      <c r="G662" s="152"/>
    </row>
    <row r="663" spans="7:7" ht="14.25" customHeight="1">
      <c r="G663" s="152"/>
    </row>
    <row r="664" spans="7:7" ht="14.25" customHeight="1">
      <c r="G664" s="152"/>
    </row>
    <row r="665" spans="7:7" ht="14.25" customHeight="1">
      <c r="G665" s="152"/>
    </row>
    <row r="666" spans="7:7" ht="14.25" customHeight="1">
      <c r="G666" s="152"/>
    </row>
    <row r="667" spans="7:7" ht="14.25" customHeight="1">
      <c r="G667" s="152"/>
    </row>
    <row r="668" spans="7:7" ht="14.25" customHeight="1">
      <c r="G668" s="152"/>
    </row>
    <row r="669" spans="7:7" ht="14.25" customHeight="1">
      <c r="G669" s="152"/>
    </row>
    <row r="670" spans="7:7" ht="14.25" customHeight="1">
      <c r="G670" s="152"/>
    </row>
    <row r="671" spans="7:7" ht="14.25" customHeight="1">
      <c r="G671" s="152"/>
    </row>
    <row r="672" spans="7:7" ht="14.25" customHeight="1">
      <c r="G672" s="152"/>
    </row>
    <row r="673" spans="7:7" ht="14.25" customHeight="1">
      <c r="G673" s="152"/>
    </row>
    <row r="674" spans="7:7" ht="14.25" customHeight="1">
      <c r="G674" s="152"/>
    </row>
    <row r="675" spans="7:7" ht="14.25" customHeight="1">
      <c r="G675" s="152"/>
    </row>
    <row r="676" spans="7:7" ht="14.25" customHeight="1">
      <c r="G676" s="152"/>
    </row>
    <row r="677" spans="7:7" ht="14.25" customHeight="1">
      <c r="G677" s="152"/>
    </row>
    <row r="678" spans="7:7" ht="14.25" customHeight="1">
      <c r="G678" s="152"/>
    </row>
    <row r="679" spans="7:7" ht="14.25" customHeight="1">
      <c r="G679" s="152"/>
    </row>
    <row r="680" spans="7:7" ht="14.25" customHeight="1">
      <c r="G680" s="152"/>
    </row>
    <row r="681" spans="7:7" ht="14.25" customHeight="1">
      <c r="G681" s="152"/>
    </row>
    <row r="682" spans="7:7" ht="14.25" customHeight="1">
      <c r="G682" s="152"/>
    </row>
    <row r="683" spans="7:7" ht="14.25" customHeight="1">
      <c r="G683" s="152"/>
    </row>
    <row r="684" spans="7:7" ht="14.25" customHeight="1">
      <c r="G684" s="152"/>
    </row>
    <row r="685" spans="7:7" ht="14.25" customHeight="1">
      <c r="G685" s="152"/>
    </row>
    <row r="686" spans="7:7" ht="14.25" customHeight="1">
      <c r="G686" s="152"/>
    </row>
    <row r="687" spans="7:7" ht="14.25" customHeight="1">
      <c r="G687" s="152"/>
    </row>
    <row r="688" spans="7:7" ht="14.25" customHeight="1">
      <c r="G688" s="152"/>
    </row>
    <row r="689" spans="7:7" ht="14.25" customHeight="1">
      <c r="G689" s="152"/>
    </row>
    <row r="690" spans="7:7" ht="14.25" customHeight="1">
      <c r="G690" s="152"/>
    </row>
    <row r="691" spans="7:7" ht="14.25" customHeight="1">
      <c r="G691" s="152"/>
    </row>
    <row r="692" spans="7:7" ht="14.25" customHeight="1">
      <c r="G692" s="152"/>
    </row>
    <row r="693" spans="7:7" ht="14.25" customHeight="1">
      <c r="G693" s="152"/>
    </row>
    <row r="694" spans="7:7" ht="14.25" customHeight="1">
      <c r="G694" s="152"/>
    </row>
    <row r="695" spans="7:7" ht="14.25" customHeight="1">
      <c r="G695" s="152"/>
    </row>
    <row r="696" spans="7:7" ht="14.25" customHeight="1">
      <c r="G696" s="152"/>
    </row>
    <row r="697" spans="7:7" ht="14.25" customHeight="1">
      <c r="G697" s="152"/>
    </row>
    <row r="698" spans="7:7" ht="14.25" customHeight="1">
      <c r="G698" s="152"/>
    </row>
    <row r="699" spans="7:7" ht="14.25" customHeight="1">
      <c r="G699" s="152"/>
    </row>
    <row r="700" spans="7:7" ht="14.25" customHeight="1">
      <c r="G700" s="152"/>
    </row>
    <row r="701" spans="7:7" ht="14.25" customHeight="1">
      <c r="G701" s="152"/>
    </row>
    <row r="702" spans="7:7" ht="14.25" customHeight="1">
      <c r="G702" s="152"/>
    </row>
    <row r="703" spans="7:7" ht="14.25" customHeight="1">
      <c r="G703" s="152"/>
    </row>
    <row r="704" spans="7:7" ht="14.25" customHeight="1">
      <c r="G704" s="152"/>
    </row>
    <row r="705" spans="7:7" ht="14.25" customHeight="1">
      <c r="G705" s="152"/>
    </row>
    <row r="706" spans="7:7" ht="14.25" customHeight="1">
      <c r="G706" s="152"/>
    </row>
    <row r="707" spans="7:7" ht="14.25" customHeight="1">
      <c r="G707" s="152"/>
    </row>
    <row r="708" spans="7:7" ht="14.25" customHeight="1">
      <c r="G708" s="152"/>
    </row>
    <row r="709" spans="7:7" ht="14.25" customHeight="1">
      <c r="G709" s="152"/>
    </row>
    <row r="710" spans="7:7" ht="14.25" customHeight="1">
      <c r="G710" s="152"/>
    </row>
    <row r="711" spans="7:7" ht="14.25" customHeight="1">
      <c r="G711" s="152"/>
    </row>
    <row r="712" spans="7:7" ht="14.25" customHeight="1">
      <c r="G712" s="152"/>
    </row>
    <row r="713" spans="7:7" ht="14.25" customHeight="1">
      <c r="G713" s="152"/>
    </row>
    <row r="714" spans="7:7" ht="14.25" customHeight="1">
      <c r="G714" s="152"/>
    </row>
    <row r="715" spans="7:7" ht="14.25" customHeight="1">
      <c r="G715" s="152"/>
    </row>
    <row r="716" spans="7:7" ht="14.25" customHeight="1">
      <c r="G716" s="152"/>
    </row>
    <row r="717" spans="7:7" ht="14.25" customHeight="1">
      <c r="G717" s="152"/>
    </row>
    <row r="718" spans="7:7" ht="14.25" customHeight="1">
      <c r="G718" s="152"/>
    </row>
    <row r="719" spans="7:7" ht="14.25" customHeight="1">
      <c r="G719" s="152"/>
    </row>
    <row r="720" spans="7:7" ht="14.25" customHeight="1">
      <c r="G720" s="152"/>
    </row>
    <row r="721" spans="7:7" ht="14.25" customHeight="1">
      <c r="G721" s="152"/>
    </row>
    <row r="722" spans="7:7" ht="14.25" customHeight="1">
      <c r="G722" s="152"/>
    </row>
    <row r="723" spans="7:7" ht="14.25" customHeight="1">
      <c r="G723" s="152"/>
    </row>
    <row r="724" spans="7:7" ht="14.25" customHeight="1">
      <c r="G724" s="152"/>
    </row>
    <row r="725" spans="7:7" ht="14.25" customHeight="1">
      <c r="G725" s="152"/>
    </row>
    <row r="726" spans="7:7" ht="14.25" customHeight="1">
      <c r="G726" s="152"/>
    </row>
    <row r="727" spans="7:7" ht="14.25" customHeight="1">
      <c r="G727" s="152"/>
    </row>
    <row r="728" spans="7:7" ht="14.25" customHeight="1">
      <c r="G728" s="152"/>
    </row>
    <row r="729" spans="7:7" ht="14.25" customHeight="1">
      <c r="G729" s="152"/>
    </row>
    <row r="730" spans="7:7" ht="14.25" customHeight="1">
      <c r="G730" s="152"/>
    </row>
    <row r="731" spans="7:7" ht="14.25" customHeight="1">
      <c r="G731" s="152"/>
    </row>
    <row r="732" spans="7:7" ht="14.25" customHeight="1">
      <c r="G732" s="152"/>
    </row>
    <row r="733" spans="7:7" ht="14.25" customHeight="1">
      <c r="G733" s="152"/>
    </row>
    <row r="734" spans="7:7" ht="14.25" customHeight="1">
      <c r="G734" s="152"/>
    </row>
    <row r="735" spans="7:7" ht="14.25" customHeight="1">
      <c r="G735" s="152"/>
    </row>
    <row r="736" spans="7:7" ht="14.25" customHeight="1">
      <c r="G736" s="152"/>
    </row>
    <row r="737" spans="7:7" ht="14.25" customHeight="1">
      <c r="G737" s="152"/>
    </row>
    <row r="738" spans="7:7" ht="14.25" customHeight="1">
      <c r="G738" s="152"/>
    </row>
    <row r="739" spans="7:7" ht="14.25" customHeight="1">
      <c r="G739" s="152"/>
    </row>
    <row r="740" spans="7:7" ht="14.25" customHeight="1">
      <c r="G740" s="152"/>
    </row>
    <row r="741" spans="7:7" ht="14.25" customHeight="1">
      <c r="G741" s="152"/>
    </row>
    <row r="742" spans="7:7" ht="14.25" customHeight="1">
      <c r="G742" s="152"/>
    </row>
    <row r="743" spans="7:7" ht="14.25" customHeight="1">
      <c r="G743" s="152"/>
    </row>
    <row r="744" spans="7:7" ht="14.25" customHeight="1">
      <c r="G744" s="152"/>
    </row>
    <row r="745" spans="7:7" ht="14.25" customHeight="1">
      <c r="G745" s="152"/>
    </row>
    <row r="746" spans="7:7" ht="14.25" customHeight="1">
      <c r="G746" s="152"/>
    </row>
    <row r="747" spans="7:7" ht="14.25" customHeight="1">
      <c r="G747" s="152"/>
    </row>
    <row r="748" spans="7:7" ht="14.25" customHeight="1">
      <c r="G748" s="152"/>
    </row>
    <row r="749" spans="7:7" ht="14.25" customHeight="1">
      <c r="G749" s="152"/>
    </row>
    <row r="750" spans="7:7" ht="14.25" customHeight="1">
      <c r="G750" s="152"/>
    </row>
    <row r="751" spans="7:7" ht="14.25" customHeight="1">
      <c r="G751" s="152"/>
    </row>
    <row r="752" spans="7:7" ht="14.25" customHeight="1">
      <c r="G752" s="152"/>
    </row>
    <row r="753" spans="7:7" ht="14.25" customHeight="1">
      <c r="G753" s="152"/>
    </row>
    <row r="754" spans="7:7" ht="14.25" customHeight="1">
      <c r="G754" s="152"/>
    </row>
    <row r="755" spans="7:7" ht="14.25" customHeight="1">
      <c r="G755" s="152"/>
    </row>
    <row r="756" spans="7:7" ht="14.25" customHeight="1">
      <c r="G756" s="152"/>
    </row>
    <row r="757" spans="7:7" ht="14.25" customHeight="1">
      <c r="G757" s="152"/>
    </row>
    <row r="758" spans="7:7" ht="14.25" customHeight="1">
      <c r="G758" s="152"/>
    </row>
    <row r="759" spans="7:7" ht="14.25" customHeight="1">
      <c r="G759" s="152"/>
    </row>
    <row r="760" spans="7:7" ht="14.25" customHeight="1">
      <c r="G760" s="152"/>
    </row>
    <row r="761" spans="7:7" ht="14.25" customHeight="1">
      <c r="G761" s="152"/>
    </row>
    <row r="762" spans="7:7" ht="14.25" customHeight="1">
      <c r="G762" s="152"/>
    </row>
    <row r="763" spans="7:7" ht="14.25" customHeight="1">
      <c r="G763" s="152"/>
    </row>
    <row r="764" spans="7:7" ht="14.25" customHeight="1">
      <c r="G764" s="152"/>
    </row>
    <row r="765" spans="7:7" ht="14.25" customHeight="1">
      <c r="G765" s="152"/>
    </row>
    <row r="766" spans="7:7" ht="14.25" customHeight="1">
      <c r="G766" s="152"/>
    </row>
    <row r="767" spans="7:7" ht="14.25" customHeight="1">
      <c r="G767" s="152"/>
    </row>
    <row r="768" spans="7:7" ht="14.25" customHeight="1">
      <c r="G768" s="152"/>
    </row>
    <row r="769" spans="7:7" ht="14.25" customHeight="1">
      <c r="G769" s="152"/>
    </row>
    <row r="770" spans="7:7" ht="14.25" customHeight="1">
      <c r="G770" s="152"/>
    </row>
    <row r="771" spans="7:7" ht="14.25" customHeight="1">
      <c r="G771" s="152"/>
    </row>
    <row r="772" spans="7:7" ht="14.25" customHeight="1">
      <c r="G772" s="152"/>
    </row>
    <row r="773" spans="7:7" ht="14.25" customHeight="1">
      <c r="G773" s="152"/>
    </row>
    <row r="774" spans="7:7" ht="14.25" customHeight="1">
      <c r="G774" s="152"/>
    </row>
    <row r="775" spans="7:7" ht="14.25" customHeight="1">
      <c r="G775" s="152"/>
    </row>
    <row r="776" spans="7:7" ht="14.25" customHeight="1">
      <c r="G776" s="152"/>
    </row>
    <row r="777" spans="7:7" ht="14.25" customHeight="1">
      <c r="G777" s="152"/>
    </row>
    <row r="778" spans="7:7" ht="14.25" customHeight="1">
      <c r="G778" s="152"/>
    </row>
    <row r="779" spans="7:7" ht="14.25" customHeight="1">
      <c r="G779" s="152"/>
    </row>
    <row r="780" spans="7:7" ht="14.25" customHeight="1">
      <c r="G780" s="152"/>
    </row>
    <row r="781" spans="7:7" ht="14.25" customHeight="1">
      <c r="G781" s="152"/>
    </row>
    <row r="782" spans="7:7" ht="14.25" customHeight="1">
      <c r="G782" s="152"/>
    </row>
    <row r="783" spans="7:7" ht="14.25" customHeight="1">
      <c r="G783" s="152"/>
    </row>
    <row r="784" spans="7:7" ht="14.25" customHeight="1">
      <c r="G784" s="152"/>
    </row>
    <row r="785" spans="7:7" ht="14.25" customHeight="1">
      <c r="G785" s="152"/>
    </row>
    <row r="786" spans="7:7" ht="14.25" customHeight="1">
      <c r="G786" s="152"/>
    </row>
    <row r="787" spans="7:7" ht="14.25" customHeight="1">
      <c r="G787" s="152"/>
    </row>
    <row r="788" spans="7:7" ht="14.25" customHeight="1">
      <c r="G788" s="152"/>
    </row>
    <row r="789" spans="7:7" ht="14.25" customHeight="1">
      <c r="G789" s="152"/>
    </row>
    <row r="790" spans="7:7" ht="14.25" customHeight="1">
      <c r="G790" s="152"/>
    </row>
    <row r="791" spans="7:7" ht="14.25" customHeight="1">
      <c r="G791" s="152"/>
    </row>
    <row r="792" spans="7:7" ht="14.25" customHeight="1">
      <c r="G792" s="152"/>
    </row>
    <row r="793" spans="7:7" ht="14.25" customHeight="1">
      <c r="G793" s="152"/>
    </row>
    <row r="794" spans="7:7" ht="14.25" customHeight="1">
      <c r="G794" s="152"/>
    </row>
    <row r="795" spans="7:7" ht="14.25" customHeight="1">
      <c r="G795" s="152"/>
    </row>
    <row r="796" spans="7:7" ht="14.25" customHeight="1">
      <c r="G796" s="152"/>
    </row>
    <row r="797" spans="7:7" ht="14.25" customHeight="1">
      <c r="G797" s="152"/>
    </row>
    <row r="798" spans="7:7" ht="14.25" customHeight="1">
      <c r="G798" s="152"/>
    </row>
    <row r="799" spans="7:7" ht="14.25" customHeight="1">
      <c r="G799" s="152"/>
    </row>
    <row r="800" spans="7:7" ht="14.25" customHeight="1">
      <c r="G800" s="152"/>
    </row>
    <row r="801" spans="7:7" ht="14.25" customHeight="1">
      <c r="G801" s="152"/>
    </row>
    <row r="802" spans="7:7" ht="14.25" customHeight="1">
      <c r="G802" s="152"/>
    </row>
    <row r="803" spans="7:7" ht="14.25" customHeight="1">
      <c r="G803" s="152"/>
    </row>
    <row r="804" spans="7:7" ht="14.25" customHeight="1">
      <c r="G804" s="152"/>
    </row>
    <row r="805" spans="7:7" ht="14.25" customHeight="1">
      <c r="G805" s="152"/>
    </row>
    <row r="806" spans="7:7" ht="14.25" customHeight="1">
      <c r="G806" s="152"/>
    </row>
    <row r="807" spans="7:7" ht="14.25" customHeight="1">
      <c r="G807" s="152"/>
    </row>
    <row r="808" spans="7:7" ht="14.25" customHeight="1">
      <c r="G808" s="152"/>
    </row>
    <row r="809" spans="7:7" ht="14.25" customHeight="1">
      <c r="G809" s="152"/>
    </row>
    <row r="810" spans="7:7" ht="14.25" customHeight="1">
      <c r="G810" s="152"/>
    </row>
    <row r="811" spans="7:7" ht="14.25" customHeight="1">
      <c r="G811" s="152"/>
    </row>
    <row r="812" spans="7:7" ht="14.25" customHeight="1">
      <c r="G812" s="152"/>
    </row>
    <row r="813" spans="7:7" ht="14.25" customHeight="1">
      <c r="G813" s="152"/>
    </row>
    <row r="814" spans="7:7" ht="14.25" customHeight="1">
      <c r="G814" s="152"/>
    </row>
    <row r="815" spans="7:7" ht="14.25" customHeight="1">
      <c r="G815" s="152"/>
    </row>
    <row r="816" spans="7:7" ht="14.25" customHeight="1">
      <c r="G816" s="152"/>
    </row>
    <row r="817" spans="7:7" ht="14.25" customHeight="1">
      <c r="G817" s="152"/>
    </row>
    <row r="818" spans="7:7" ht="14.25" customHeight="1">
      <c r="G818" s="152"/>
    </row>
    <row r="819" spans="7:7" ht="14.25" customHeight="1">
      <c r="G819" s="152"/>
    </row>
    <row r="820" spans="7:7" ht="14.25" customHeight="1">
      <c r="G820" s="152"/>
    </row>
    <row r="821" spans="7:7" ht="14.25" customHeight="1">
      <c r="G821" s="152"/>
    </row>
    <row r="822" spans="7:7" ht="14.25" customHeight="1">
      <c r="G822" s="152"/>
    </row>
    <row r="823" spans="7:7" ht="14.25" customHeight="1">
      <c r="G823" s="152"/>
    </row>
    <row r="824" spans="7:7" ht="14.25" customHeight="1">
      <c r="G824" s="152"/>
    </row>
    <row r="825" spans="7:7" ht="14.25" customHeight="1">
      <c r="G825" s="152"/>
    </row>
    <row r="826" spans="7:7" ht="14.25" customHeight="1">
      <c r="G826" s="152"/>
    </row>
    <row r="827" spans="7:7" ht="14.25" customHeight="1">
      <c r="G827" s="152"/>
    </row>
    <row r="828" spans="7:7" ht="14.25" customHeight="1">
      <c r="G828" s="152"/>
    </row>
    <row r="829" spans="7:7" ht="14.25" customHeight="1">
      <c r="G829" s="152"/>
    </row>
    <row r="830" spans="7:7" ht="14.25" customHeight="1">
      <c r="G830" s="152"/>
    </row>
    <row r="831" spans="7:7" ht="14.25" customHeight="1">
      <c r="G831" s="152"/>
    </row>
    <row r="832" spans="7:7" ht="14.25" customHeight="1">
      <c r="G832" s="152"/>
    </row>
    <row r="833" spans="7:7" ht="14.25" customHeight="1">
      <c r="G833" s="152"/>
    </row>
    <row r="834" spans="7:7" ht="14.25" customHeight="1">
      <c r="G834" s="152"/>
    </row>
    <row r="835" spans="7:7" ht="14.25" customHeight="1">
      <c r="G835" s="152"/>
    </row>
    <row r="836" spans="7:7" ht="14.25" customHeight="1">
      <c r="G836" s="152"/>
    </row>
    <row r="837" spans="7:7" ht="14.25" customHeight="1">
      <c r="G837" s="152"/>
    </row>
    <row r="838" spans="7:7" ht="14.25" customHeight="1">
      <c r="G838" s="152"/>
    </row>
    <row r="839" spans="7:7" ht="14.25" customHeight="1">
      <c r="G839" s="152"/>
    </row>
    <row r="840" spans="7:7" ht="14.25" customHeight="1">
      <c r="G840" s="152"/>
    </row>
    <row r="841" spans="7:7" ht="14.25" customHeight="1">
      <c r="G841" s="152"/>
    </row>
    <row r="842" spans="7:7" ht="14.25" customHeight="1">
      <c r="G842" s="152"/>
    </row>
    <row r="843" spans="7:7" ht="14.25" customHeight="1">
      <c r="G843" s="152"/>
    </row>
    <row r="844" spans="7:7" ht="14.25" customHeight="1">
      <c r="G844" s="152"/>
    </row>
    <row r="845" spans="7:7" ht="14.25" customHeight="1">
      <c r="G845" s="152"/>
    </row>
    <row r="846" spans="7:7" ht="14.25" customHeight="1">
      <c r="G846" s="152"/>
    </row>
    <row r="847" spans="7:7" ht="14.25" customHeight="1">
      <c r="G847" s="152"/>
    </row>
    <row r="848" spans="7:7" ht="14.25" customHeight="1">
      <c r="G848" s="152"/>
    </row>
    <row r="849" spans="7:7" ht="14.25" customHeight="1">
      <c r="G849" s="152"/>
    </row>
    <row r="850" spans="7:7" ht="14.25" customHeight="1">
      <c r="G850" s="152"/>
    </row>
    <row r="851" spans="7:7" ht="14.25" customHeight="1">
      <c r="G851" s="152"/>
    </row>
    <row r="852" spans="7:7" ht="14.25" customHeight="1">
      <c r="G852" s="152"/>
    </row>
    <row r="853" spans="7:7" ht="14.25" customHeight="1">
      <c r="G853" s="152"/>
    </row>
    <row r="854" spans="7:7" ht="14.25" customHeight="1">
      <c r="G854" s="152"/>
    </row>
    <row r="855" spans="7:7" ht="14.25" customHeight="1">
      <c r="G855" s="152"/>
    </row>
    <row r="856" spans="7:7" ht="14.25" customHeight="1">
      <c r="G856" s="152"/>
    </row>
    <row r="857" spans="7:7" ht="14.25" customHeight="1">
      <c r="G857" s="152"/>
    </row>
    <row r="858" spans="7:7" ht="14.25" customHeight="1">
      <c r="G858" s="152"/>
    </row>
    <row r="859" spans="7:7" ht="14.25" customHeight="1">
      <c r="G859" s="152"/>
    </row>
    <row r="860" spans="7:7" ht="14.25" customHeight="1">
      <c r="G860" s="152"/>
    </row>
    <row r="861" spans="7:7" ht="14.25" customHeight="1">
      <c r="G861" s="152"/>
    </row>
    <row r="862" spans="7:7" ht="14.25" customHeight="1">
      <c r="G862" s="152"/>
    </row>
    <row r="863" spans="7:7" ht="14.25" customHeight="1">
      <c r="G863" s="152"/>
    </row>
    <row r="864" spans="7:7" ht="14.25" customHeight="1">
      <c r="G864" s="152"/>
    </row>
    <row r="865" spans="7:7" ht="14.25" customHeight="1">
      <c r="G865" s="152"/>
    </row>
    <row r="866" spans="7:7" ht="14.25" customHeight="1">
      <c r="G866" s="152"/>
    </row>
    <row r="867" spans="7:7" ht="14.25" customHeight="1">
      <c r="G867" s="152"/>
    </row>
    <row r="868" spans="7:7" ht="14.25" customHeight="1">
      <c r="G868" s="152"/>
    </row>
    <row r="869" spans="7:7" ht="14.25" customHeight="1">
      <c r="G869" s="152"/>
    </row>
    <row r="870" spans="7:7" ht="14.25" customHeight="1">
      <c r="G870" s="152"/>
    </row>
    <row r="871" spans="7:7" ht="14.25" customHeight="1">
      <c r="G871" s="152"/>
    </row>
    <row r="872" spans="7:7" ht="14.25" customHeight="1">
      <c r="G872" s="152"/>
    </row>
    <row r="873" spans="7:7" ht="14.25" customHeight="1">
      <c r="G873" s="152"/>
    </row>
    <row r="874" spans="7:7" ht="14.25" customHeight="1">
      <c r="G874" s="152"/>
    </row>
    <row r="875" spans="7:7" ht="14.25" customHeight="1">
      <c r="G875" s="152"/>
    </row>
    <row r="876" spans="7:7" ht="14.25" customHeight="1">
      <c r="G876" s="152"/>
    </row>
    <row r="877" spans="7:7" ht="14.25" customHeight="1">
      <c r="G877" s="152"/>
    </row>
    <row r="878" spans="7:7" ht="14.25" customHeight="1">
      <c r="G878" s="152"/>
    </row>
    <row r="879" spans="7:7" ht="14.25" customHeight="1">
      <c r="G879" s="152"/>
    </row>
    <row r="880" spans="7:7" ht="14.25" customHeight="1">
      <c r="G880" s="152"/>
    </row>
    <row r="881" spans="7:7" ht="14.25" customHeight="1">
      <c r="G881" s="152"/>
    </row>
    <row r="882" spans="7:7" ht="14.25" customHeight="1">
      <c r="G882" s="152"/>
    </row>
    <row r="883" spans="7:7" ht="14.25" customHeight="1">
      <c r="G883" s="152"/>
    </row>
    <row r="884" spans="7:7" ht="14.25" customHeight="1">
      <c r="G884" s="152"/>
    </row>
    <row r="885" spans="7:7" ht="14.25" customHeight="1">
      <c r="G885" s="152"/>
    </row>
    <row r="886" spans="7:7" ht="14.25" customHeight="1">
      <c r="G886" s="152"/>
    </row>
    <row r="887" spans="7:7" ht="14.25" customHeight="1">
      <c r="G887" s="152"/>
    </row>
    <row r="888" spans="7:7" ht="14.25" customHeight="1">
      <c r="G888" s="152"/>
    </row>
    <row r="889" spans="7:7" ht="14.25" customHeight="1">
      <c r="G889" s="152"/>
    </row>
    <row r="890" spans="7:7" ht="14.25" customHeight="1">
      <c r="G890" s="152"/>
    </row>
    <row r="891" spans="7:7" ht="14.25" customHeight="1">
      <c r="G891" s="152"/>
    </row>
    <row r="892" spans="7:7" ht="14.25" customHeight="1">
      <c r="G892" s="152"/>
    </row>
    <row r="893" spans="7:7" ht="14.25" customHeight="1">
      <c r="G893" s="152"/>
    </row>
    <row r="894" spans="7:7" ht="14.25" customHeight="1">
      <c r="G894" s="152"/>
    </row>
    <row r="895" spans="7:7" ht="14.25" customHeight="1">
      <c r="G895" s="152"/>
    </row>
    <row r="896" spans="7:7" ht="14.25" customHeight="1">
      <c r="G896" s="152"/>
    </row>
    <row r="897" spans="7:7" ht="14.25" customHeight="1">
      <c r="G897" s="152"/>
    </row>
    <row r="898" spans="7:7" ht="14.25" customHeight="1">
      <c r="G898" s="152"/>
    </row>
    <row r="899" spans="7:7" ht="14.25" customHeight="1">
      <c r="G899" s="152"/>
    </row>
    <row r="900" spans="7:7" ht="14.25" customHeight="1">
      <c r="G900" s="152"/>
    </row>
    <row r="901" spans="7:7" ht="14.25" customHeight="1">
      <c r="G901" s="152"/>
    </row>
    <row r="902" spans="7:7" ht="14.25" customHeight="1">
      <c r="G902" s="152"/>
    </row>
    <row r="903" spans="7:7" ht="14.25" customHeight="1">
      <c r="G903" s="152"/>
    </row>
    <row r="904" spans="7:7" ht="14.25" customHeight="1">
      <c r="G904" s="152"/>
    </row>
    <row r="905" spans="7:7" ht="14.25" customHeight="1">
      <c r="G905" s="152"/>
    </row>
    <row r="906" spans="7:7" ht="14.25" customHeight="1">
      <c r="G906" s="152"/>
    </row>
    <row r="907" spans="7:7" ht="14.25" customHeight="1">
      <c r="G907" s="152"/>
    </row>
    <row r="908" spans="7:7" ht="14.25" customHeight="1">
      <c r="G908" s="152"/>
    </row>
    <row r="909" spans="7:7" ht="14.25" customHeight="1">
      <c r="G909" s="152"/>
    </row>
    <row r="910" spans="7:7" ht="14.25" customHeight="1">
      <c r="G910" s="152"/>
    </row>
    <row r="911" spans="7:7" ht="14.25" customHeight="1">
      <c r="G911" s="152"/>
    </row>
    <row r="912" spans="7:7" ht="14.25" customHeight="1">
      <c r="G912" s="152"/>
    </row>
    <row r="913" spans="7:7" ht="14.25" customHeight="1">
      <c r="G913" s="152"/>
    </row>
    <row r="914" spans="7:7" ht="14.25" customHeight="1">
      <c r="G914" s="152"/>
    </row>
    <row r="915" spans="7:7" ht="14.25" customHeight="1">
      <c r="G915" s="152"/>
    </row>
    <row r="916" spans="7:7" ht="14.25" customHeight="1">
      <c r="G916" s="152"/>
    </row>
    <row r="917" spans="7:7" ht="14.25" customHeight="1">
      <c r="G917" s="152"/>
    </row>
    <row r="918" spans="7:7" ht="14.25" customHeight="1">
      <c r="G918" s="152"/>
    </row>
    <row r="919" spans="7:7" ht="14.25" customHeight="1">
      <c r="G919" s="152"/>
    </row>
    <row r="920" spans="7:7" ht="14.25" customHeight="1">
      <c r="G920" s="152"/>
    </row>
    <row r="921" spans="7:7" ht="14.25" customHeight="1">
      <c r="G921" s="152"/>
    </row>
    <row r="922" spans="7:7" ht="14.25" customHeight="1">
      <c r="G922" s="152"/>
    </row>
    <row r="923" spans="7:7" ht="14.25" customHeight="1">
      <c r="G923" s="152"/>
    </row>
    <row r="924" spans="7:7" ht="14.25" customHeight="1">
      <c r="G924" s="152"/>
    </row>
    <row r="925" spans="7:7" ht="14.25" customHeight="1">
      <c r="G925" s="152"/>
    </row>
    <row r="926" spans="7:7" ht="14.25" customHeight="1">
      <c r="G926" s="152"/>
    </row>
    <row r="927" spans="7:7" ht="14.25" customHeight="1">
      <c r="G927" s="152"/>
    </row>
    <row r="928" spans="7:7" ht="14.25" customHeight="1">
      <c r="G928" s="152"/>
    </row>
    <row r="929" spans="7:7" ht="14.25" customHeight="1">
      <c r="G929" s="152"/>
    </row>
    <row r="930" spans="7:7" ht="14.25" customHeight="1">
      <c r="G930" s="152"/>
    </row>
    <row r="931" spans="7:7" ht="14.25" customHeight="1">
      <c r="G931" s="152"/>
    </row>
    <row r="932" spans="7:7" ht="14.25" customHeight="1">
      <c r="G932" s="152"/>
    </row>
    <row r="933" spans="7:7" ht="14.25" customHeight="1">
      <c r="G933" s="152"/>
    </row>
    <row r="934" spans="7:7" ht="14.25" customHeight="1">
      <c r="G934" s="152"/>
    </row>
    <row r="935" spans="7:7" ht="14.25" customHeight="1">
      <c r="G935" s="152"/>
    </row>
    <row r="936" spans="7:7" ht="14.25" customHeight="1">
      <c r="G936" s="152"/>
    </row>
    <row r="937" spans="7:7" ht="14.25" customHeight="1">
      <c r="G937" s="152"/>
    </row>
    <row r="938" spans="7:7" ht="14.25" customHeight="1">
      <c r="G938" s="152"/>
    </row>
    <row r="939" spans="7:7" ht="14.25" customHeight="1">
      <c r="G939" s="152"/>
    </row>
    <row r="940" spans="7:7" ht="14.25" customHeight="1">
      <c r="G940" s="152"/>
    </row>
    <row r="941" spans="7:7" ht="14.25" customHeight="1">
      <c r="G941" s="152"/>
    </row>
    <row r="942" spans="7:7" ht="14.25" customHeight="1">
      <c r="G942" s="152"/>
    </row>
    <row r="943" spans="7:7" ht="14.25" customHeight="1">
      <c r="G943" s="152"/>
    </row>
    <row r="944" spans="7:7" ht="14.25" customHeight="1">
      <c r="G944" s="152"/>
    </row>
    <row r="945" spans="7:7" ht="14.25" customHeight="1">
      <c r="G945" s="152"/>
    </row>
    <row r="946" spans="7:7" ht="14.25" customHeight="1">
      <c r="G946" s="152"/>
    </row>
    <row r="947" spans="7:7" ht="14.25" customHeight="1">
      <c r="G947" s="152"/>
    </row>
    <row r="948" spans="7:7" ht="14.25" customHeight="1">
      <c r="G948" s="152"/>
    </row>
    <row r="949" spans="7:7" ht="14.25" customHeight="1">
      <c r="G949" s="152"/>
    </row>
    <row r="950" spans="7:7" ht="14.25" customHeight="1">
      <c r="G950" s="152"/>
    </row>
    <row r="951" spans="7:7" ht="14.25" customHeight="1">
      <c r="G951" s="152"/>
    </row>
    <row r="952" spans="7:7" ht="14.25" customHeight="1">
      <c r="G952" s="152"/>
    </row>
    <row r="953" spans="7:7" ht="14.25" customHeight="1">
      <c r="G953" s="152"/>
    </row>
    <row r="954" spans="7:7" ht="14.25" customHeight="1">
      <c r="G954" s="152"/>
    </row>
    <row r="955" spans="7:7" ht="14.25" customHeight="1">
      <c r="G955" s="152"/>
    </row>
    <row r="956" spans="7:7" ht="14.25" customHeight="1">
      <c r="G956" s="152"/>
    </row>
    <row r="957" spans="7:7" ht="14.25" customHeight="1">
      <c r="G957" s="152"/>
    </row>
    <row r="958" spans="7:7" ht="14.25" customHeight="1">
      <c r="G958" s="152"/>
    </row>
    <row r="959" spans="7:7" ht="14.25" customHeight="1">
      <c r="G959" s="152"/>
    </row>
    <row r="960" spans="7:7" ht="14.25" customHeight="1">
      <c r="G960" s="152"/>
    </row>
    <row r="961" spans="7:7" ht="14.25" customHeight="1">
      <c r="G961" s="152"/>
    </row>
    <row r="962" spans="7:7" ht="14.25" customHeight="1">
      <c r="G962" s="152"/>
    </row>
    <row r="963" spans="7:7" ht="14.25" customHeight="1">
      <c r="G963" s="152"/>
    </row>
    <row r="964" spans="7:7" ht="14.25" customHeight="1">
      <c r="G964" s="152"/>
    </row>
    <row r="965" spans="7:7" ht="14.25" customHeight="1">
      <c r="G965" s="152"/>
    </row>
    <row r="966" spans="7:7" ht="14.25" customHeight="1">
      <c r="G966" s="152"/>
    </row>
    <row r="967" spans="7:7" ht="14.25" customHeight="1">
      <c r="G967" s="152"/>
    </row>
    <row r="968" spans="7:7" ht="14.25" customHeight="1">
      <c r="G968" s="152"/>
    </row>
    <row r="969" spans="7:7" ht="14.25" customHeight="1">
      <c r="G969" s="152"/>
    </row>
    <row r="970" spans="7:7" ht="14.25" customHeight="1">
      <c r="G970" s="152"/>
    </row>
    <row r="971" spans="7:7" ht="14.25" customHeight="1">
      <c r="G971" s="152"/>
    </row>
    <row r="972" spans="7:7" ht="14.25" customHeight="1">
      <c r="G972" s="152"/>
    </row>
  </sheetData>
  <mergeCells count="2">
    <mergeCell ref="B1:C1"/>
    <mergeCell ref="D1:G1"/>
  </mergeCells>
  <pageMargins left="0.7" right="0.7" top="0.78740157499999996" bottom="0.78740157499999996"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00"/>
  <sheetViews>
    <sheetView topLeftCell="A26" workbookViewId="0">
      <selection activeCell="A33" sqref="A33:XFD33"/>
    </sheetView>
  </sheetViews>
  <sheetFormatPr baseColWidth="10" defaultColWidth="14.42578125" defaultRowHeight="15" customHeight="1"/>
  <cols>
    <col min="1" max="1" width="15.28515625" customWidth="1"/>
    <col min="2" max="2" width="46.7109375" customWidth="1"/>
    <col min="3" max="3" width="11.5703125" customWidth="1"/>
    <col min="4" max="4" width="12.28515625" customWidth="1"/>
    <col min="5" max="6" width="11.5703125" customWidth="1"/>
    <col min="7" max="7" width="13.5703125" customWidth="1"/>
    <col min="8" max="9" width="11.5703125" customWidth="1"/>
    <col min="10" max="10" width="13.28515625" customWidth="1"/>
    <col min="11" max="11" width="13.5703125" customWidth="1"/>
    <col min="12" max="12" width="13.7109375" customWidth="1"/>
    <col min="13" max="13" width="12.140625" customWidth="1"/>
    <col min="14" max="26" width="11.5703125" customWidth="1"/>
  </cols>
  <sheetData>
    <row r="1" spans="1:13" ht="24" customHeight="1">
      <c r="A1" s="263" t="s">
        <v>2514</v>
      </c>
    </row>
    <row r="2" spans="1:13" ht="42" customHeight="1">
      <c r="A2" s="264" t="s">
        <v>2165</v>
      </c>
      <c r="B2" s="445" t="s">
        <v>2515</v>
      </c>
      <c r="C2" s="386"/>
      <c r="D2" s="386"/>
      <c r="E2" s="387"/>
      <c r="G2" s="264" t="s">
        <v>2516</v>
      </c>
      <c r="H2" s="445" t="s">
        <v>2515</v>
      </c>
      <c r="I2" s="386"/>
      <c r="J2" s="386"/>
      <c r="K2" s="386"/>
      <c r="L2" s="386"/>
      <c r="M2" s="387"/>
    </row>
    <row r="3" spans="1:13" ht="42" customHeight="1">
      <c r="A3" s="265" t="s">
        <v>2517</v>
      </c>
      <c r="B3" s="266" t="s">
        <v>2518</v>
      </c>
      <c r="C3" s="266"/>
      <c r="D3" s="266"/>
      <c r="E3" s="267"/>
      <c r="G3" s="268" t="s">
        <v>2236</v>
      </c>
      <c r="H3" s="269" t="s">
        <v>2519</v>
      </c>
      <c r="I3" s="5"/>
      <c r="J3" s="5"/>
      <c r="K3" s="5"/>
      <c r="L3" s="5"/>
      <c r="M3" s="6"/>
    </row>
    <row r="4" spans="1:13" ht="42" customHeight="1">
      <c r="A4" s="268" t="s">
        <v>2520</v>
      </c>
      <c r="B4" s="270" t="s">
        <v>2521</v>
      </c>
      <c r="C4" s="271"/>
      <c r="D4" s="271"/>
      <c r="E4" s="272"/>
      <c r="G4" s="268" t="s">
        <v>2238</v>
      </c>
      <c r="H4" s="273" t="s">
        <v>2522</v>
      </c>
      <c r="I4" s="14"/>
      <c r="J4" s="14"/>
      <c r="K4" s="14"/>
      <c r="L4" s="14"/>
      <c r="M4" s="15"/>
    </row>
    <row r="5" spans="1:13" ht="42" customHeight="1">
      <c r="A5" s="268" t="s">
        <v>2523</v>
      </c>
      <c r="B5" s="266" t="s">
        <v>2524</v>
      </c>
      <c r="C5" s="266"/>
      <c r="D5" s="266"/>
      <c r="E5" s="267"/>
      <c r="G5" s="268" t="s">
        <v>2242</v>
      </c>
      <c r="H5" s="273" t="s">
        <v>2525</v>
      </c>
      <c r="I5" s="14"/>
      <c r="J5" s="14"/>
      <c r="K5" s="14"/>
      <c r="L5" s="14"/>
      <c r="M5" s="15"/>
    </row>
    <row r="6" spans="1:13" ht="42" customHeight="1">
      <c r="A6" s="268" t="s">
        <v>2526</v>
      </c>
      <c r="B6" s="270" t="s">
        <v>2527</v>
      </c>
      <c r="C6" s="271"/>
      <c r="D6" s="271"/>
      <c r="E6" s="272"/>
      <c r="G6" s="268" t="s">
        <v>2247</v>
      </c>
      <c r="H6" s="273" t="s">
        <v>2528</v>
      </c>
      <c r="I6" s="14"/>
      <c r="J6" s="14"/>
      <c r="K6" s="14"/>
      <c r="L6" s="14"/>
      <c r="M6" s="15"/>
    </row>
    <row r="7" spans="1:13" ht="42" customHeight="1">
      <c r="A7" s="268" t="s">
        <v>2529</v>
      </c>
      <c r="B7" s="266" t="s">
        <v>2530</v>
      </c>
      <c r="C7" s="266"/>
      <c r="D7" s="266"/>
      <c r="E7" s="267"/>
      <c r="G7" s="268" t="s">
        <v>2271</v>
      </c>
      <c r="H7" s="274" t="s">
        <v>2531</v>
      </c>
      <c r="I7" s="14"/>
      <c r="J7" s="14"/>
      <c r="K7" s="14"/>
      <c r="L7" s="14"/>
      <c r="M7" s="15"/>
    </row>
    <row r="8" spans="1:13" ht="42" customHeight="1">
      <c r="A8" s="268" t="s">
        <v>2532</v>
      </c>
      <c r="B8" s="270" t="s">
        <v>2533</v>
      </c>
      <c r="C8" s="271"/>
      <c r="D8" s="271"/>
      <c r="E8" s="272"/>
      <c r="G8" s="268" t="s">
        <v>2273</v>
      </c>
      <c r="H8" s="273" t="s">
        <v>2534</v>
      </c>
      <c r="I8" s="14"/>
      <c r="J8" s="14"/>
      <c r="K8" s="14"/>
      <c r="L8" s="14"/>
      <c r="M8" s="15"/>
    </row>
    <row r="9" spans="1:13" ht="42" customHeight="1">
      <c r="A9" s="268" t="s">
        <v>2535</v>
      </c>
      <c r="B9" s="266" t="s">
        <v>2536</v>
      </c>
      <c r="C9" s="266"/>
      <c r="D9" s="266"/>
      <c r="E9" s="267"/>
      <c r="G9" s="268" t="s">
        <v>2537</v>
      </c>
      <c r="H9" s="273" t="s">
        <v>2538</v>
      </c>
      <c r="I9" s="14"/>
      <c r="J9" s="14"/>
      <c r="K9" s="14"/>
      <c r="L9" s="14"/>
      <c r="M9" s="15"/>
    </row>
    <row r="10" spans="1:13" ht="42" customHeight="1">
      <c r="A10" s="268" t="s">
        <v>2539</v>
      </c>
      <c r="B10" s="270" t="s">
        <v>2540</v>
      </c>
      <c r="C10" s="271"/>
      <c r="D10" s="271"/>
      <c r="E10" s="272"/>
      <c r="G10" s="268" t="s">
        <v>2541</v>
      </c>
      <c r="H10" s="274" t="s">
        <v>2542</v>
      </c>
      <c r="I10" s="14"/>
      <c r="J10" s="14"/>
      <c r="K10" s="14"/>
      <c r="L10" s="14"/>
      <c r="M10" s="15"/>
    </row>
    <row r="11" spans="1:13" ht="42" customHeight="1">
      <c r="A11" s="268" t="s">
        <v>2543</v>
      </c>
      <c r="B11" s="266" t="s">
        <v>2544</v>
      </c>
      <c r="C11" s="266"/>
      <c r="D11" s="266"/>
      <c r="E11" s="267"/>
      <c r="G11" s="268" t="s">
        <v>2281</v>
      </c>
      <c r="H11" s="273" t="s">
        <v>2545</v>
      </c>
      <c r="I11" s="14"/>
      <c r="J11" s="14"/>
      <c r="K11" s="14"/>
      <c r="L11" s="14"/>
      <c r="M11" s="15"/>
    </row>
    <row r="12" spans="1:13" ht="42" customHeight="1">
      <c r="A12" s="268" t="s">
        <v>2082</v>
      </c>
      <c r="B12" s="270" t="s">
        <v>2546</v>
      </c>
      <c r="C12" s="271"/>
      <c r="D12" s="271"/>
      <c r="E12" s="272"/>
      <c r="G12" s="268" t="s">
        <v>2261</v>
      </c>
      <c r="H12" s="273" t="s">
        <v>2547</v>
      </c>
      <c r="I12" s="14"/>
      <c r="J12" s="14"/>
      <c r="K12" s="14"/>
      <c r="L12" s="14"/>
      <c r="M12" s="15"/>
    </row>
    <row r="13" spans="1:13" ht="42" customHeight="1">
      <c r="A13" s="268" t="s">
        <v>2548</v>
      </c>
      <c r="B13" s="266" t="s">
        <v>2549</v>
      </c>
      <c r="C13" s="266"/>
      <c r="D13" s="266"/>
      <c r="E13" s="267"/>
      <c r="G13" s="268" t="s">
        <v>2362</v>
      </c>
      <c r="H13" s="273" t="s">
        <v>2547</v>
      </c>
      <c r="I13" s="14"/>
      <c r="J13" s="14"/>
      <c r="K13" s="14"/>
      <c r="L13" s="14"/>
      <c r="M13" s="15"/>
    </row>
    <row r="14" spans="1:13" ht="42" customHeight="1">
      <c r="A14" s="268" t="s">
        <v>2087</v>
      </c>
      <c r="B14" s="270" t="s">
        <v>2550</v>
      </c>
      <c r="C14" s="271"/>
      <c r="D14" s="271"/>
      <c r="E14" s="272"/>
      <c r="G14" s="268" t="s">
        <v>2551</v>
      </c>
      <c r="H14" s="273" t="s">
        <v>2552</v>
      </c>
      <c r="I14" s="14"/>
      <c r="J14" s="14"/>
      <c r="K14" s="14"/>
      <c r="L14" s="14"/>
      <c r="M14" s="15"/>
    </row>
    <row r="15" spans="1:13" ht="42" customHeight="1">
      <c r="A15" s="268" t="s">
        <v>2553</v>
      </c>
      <c r="B15" s="266" t="s">
        <v>2554</v>
      </c>
      <c r="C15" s="266"/>
      <c r="D15" s="266"/>
      <c r="E15" s="267"/>
      <c r="G15" s="268" t="s">
        <v>2555</v>
      </c>
      <c r="H15" s="273" t="s">
        <v>2556</v>
      </c>
      <c r="I15" s="14"/>
      <c r="J15" s="14"/>
      <c r="K15" s="14"/>
      <c r="L15" s="14"/>
      <c r="M15" s="15"/>
    </row>
    <row r="16" spans="1:13" ht="42" customHeight="1">
      <c r="A16" s="268" t="s">
        <v>2557</v>
      </c>
      <c r="B16" s="270" t="s">
        <v>2558</v>
      </c>
      <c r="C16" s="271"/>
      <c r="D16" s="271"/>
      <c r="E16" s="272"/>
      <c r="G16" s="268" t="s">
        <v>2559</v>
      </c>
      <c r="H16" s="273" t="s">
        <v>2556</v>
      </c>
      <c r="I16" s="14"/>
      <c r="J16" s="14"/>
      <c r="K16" s="14"/>
      <c r="L16" s="14"/>
      <c r="M16" s="15"/>
    </row>
    <row r="17" spans="1:13" ht="42" customHeight="1">
      <c r="A17" s="268" t="s">
        <v>2049</v>
      </c>
      <c r="B17" s="266" t="s">
        <v>2560</v>
      </c>
      <c r="C17" s="266"/>
      <c r="D17" s="266"/>
      <c r="E17" s="267"/>
      <c r="G17" s="268" t="s">
        <v>2561</v>
      </c>
      <c r="H17" s="273" t="s">
        <v>2562</v>
      </c>
      <c r="I17" s="14"/>
      <c r="J17" s="14"/>
      <c r="K17" s="14"/>
      <c r="L17" s="14"/>
      <c r="M17" s="15"/>
    </row>
    <row r="18" spans="1:13" ht="42" customHeight="1">
      <c r="A18" s="268" t="s">
        <v>2563</v>
      </c>
      <c r="B18" s="270" t="s">
        <v>2564</v>
      </c>
      <c r="C18" s="271"/>
      <c r="D18" s="271"/>
      <c r="E18" s="272"/>
      <c r="G18" s="170" t="s">
        <v>2565</v>
      </c>
      <c r="H18" s="275" t="s">
        <v>2566</v>
      </c>
      <c r="I18" s="19"/>
      <c r="J18" s="19"/>
      <c r="K18" s="19"/>
      <c r="L18" s="19"/>
      <c r="M18" s="20"/>
    </row>
    <row r="19" spans="1:13" ht="42" customHeight="1">
      <c r="A19" s="268" t="s">
        <v>2567</v>
      </c>
      <c r="B19" s="266" t="s">
        <v>2568</v>
      </c>
      <c r="C19" s="266"/>
      <c r="D19" s="266"/>
      <c r="E19" s="267"/>
      <c r="G19" s="445" t="s">
        <v>2569</v>
      </c>
      <c r="H19" s="386"/>
      <c r="I19" s="386"/>
      <c r="J19" s="386"/>
      <c r="K19" s="386"/>
      <c r="L19" s="386"/>
      <c r="M19" s="387"/>
    </row>
    <row r="20" spans="1:13" ht="42" customHeight="1">
      <c r="A20" s="268" t="s">
        <v>2570</v>
      </c>
      <c r="B20" s="270" t="s">
        <v>2571</v>
      </c>
      <c r="C20" s="271"/>
      <c r="D20" s="271"/>
      <c r="E20" s="272"/>
      <c r="G20" s="461" t="s">
        <v>2572</v>
      </c>
      <c r="H20" s="389"/>
      <c r="I20" s="389"/>
      <c r="J20" s="461" t="s">
        <v>2573</v>
      </c>
      <c r="K20" s="389"/>
      <c r="L20" s="389"/>
      <c r="M20" s="390"/>
    </row>
    <row r="21" spans="1:13" ht="42" customHeight="1">
      <c r="A21" s="268" t="s">
        <v>2574</v>
      </c>
      <c r="B21" s="266" t="s">
        <v>2575</v>
      </c>
      <c r="C21" s="266"/>
      <c r="D21" s="266"/>
      <c r="E21" s="267"/>
      <c r="G21" s="391"/>
      <c r="H21" s="392"/>
      <c r="I21" s="392"/>
      <c r="J21" s="391"/>
      <c r="K21" s="392"/>
      <c r="L21" s="392"/>
      <c r="M21" s="393"/>
    </row>
    <row r="22" spans="1:13" ht="42" customHeight="1">
      <c r="A22" s="268" t="s">
        <v>2576</v>
      </c>
      <c r="B22" s="270" t="s">
        <v>2577</v>
      </c>
      <c r="C22" s="271"/>
      <c r="D22" s="271"/>
      <c r="E22" s="272"/>
      <c r="G22" s="391"/>
      <c r="H22" s="392"/>
      <c r="I22" s="392"/>
      <c r="J22" s="391"/>
      <c r="K22" s="392"/>
      <c r="L22" s="392"/>
      <c r="M22" s="393"/>
    </row>
    <row r="23" spans="1:13" ht="42" customHeight="1">
      <c r="A23" s="173" t="s">
        <v>2578</v>
      </c>
      <c r="B23" s="266" t="s">
        <v>2579</v>
      </c>
      <c r="C23" s="266"/>
      <c r="D23" s="266"/>
      <c r="E23" s="267"/>
      <c r="G23" s="391"/>
      <c r="H23" s="392"/>
      <c r="I23" s="392"/>
      <c r="J23" s="391"/>
      <c r="K23" s="392"/>
      <c r="L23" s="392"/>
      <c r="M23" s="393"/>
    </row>
    <row r="24" spans="1:13" ht="66" customHeight="1">
      <c r="A24" s="276" t="s">
        <v>2580</v>
      </c>
      <c r="B24" s="462" t="s">
        <v>2581</v>
      </c>
      <c r="C24" s="386"/>
      <c r="D24" s="386"/>
      <c r="E24" s="387"/>
      <c r="G24" s="394"/>
      <c r="H24" s="395"/>
      <c r="I24" s="395"/>
      <c r="J24" s="394"/>
      <c r="K24" s="395"/>
      <c r="L24" s="395"/>
      <c r="M24" s="396"/>
    </row>
    <row r="25" spans="1:13" ht="42" customHeight="1">
      <c r="A25" s="173" t="s">
        <v>2582</v>
      </c>
      <c r="B25" s="270" t="s">
        <v>2583</v>
      </c>
      <c r="C25" s="277"/>
      <c r="D25" s="277"/>
      <c r="E25" s="278"/>
    </row>
    <row r="26" spans="1:13" ht="35.25" customHeight="1">
      <c r="A26" s="276" t="s">
        <v>2584</v>
      </c>
      <c r="B26" s="270" t="s">
        <v>2585</v>
      </c>
      <c r="C26" s="277"/>
      <c r="D26" s="277"/>
      <c r="E26" s="278"/>
    </row>
    <row r="27" spans="1:13" ht="35.25" customHeight="1">
      <c r="A27" s="173" t="s">
        <v>2586</v>
      </c>
      <c r="B27" s="270" t="s">
        <v>2587</v>
      </c>
      <c r="C27" s="277"/>
      <c r="D27" s="277"/>
      <c r="E27" s="278"/>
    </row>
    <row r="28" spans="1:13" ht="14.25" customHeight="1">
      <c r="A28" s="279" t="s">
        <v>2588</v>
      </c>
      <c r="B28" s="271" t="s">
        <v>2589</v>
      </c>
      <c r="C28" s="277"/>
      <c r="D28" s="277"/>
      <c r="E28" s="278"/>
    </row>
    <row r="29" spans="1:13" ht="31.5" customHeight="1" thickBot="1">
      <c r="A29" s="276" t="s">
        <v>2590</v>
      </c>
      <c r="B29" s="271" t="s">
        <v>2591</v>
      </c>
      <c r="C29" s="271"/>
      <c r="D29" s="271"/>
      <c r="E29" s="272"/>
    </row>
    <row r="30" spans="1:13" ht="23.25" customHeight="1" thickBot="1">
      <c r="A30" s="363" t="s">
        <v>3073</v>
      </c>
      <c r="B30" s="457" t="s">
        <v>3074</v>
      </c>
      <c r="C30" s="458"/>
      <c r="D30" s="458"/>
      <c r="E30" s="459"/>
    </row>
    <row r="31" spans="1:13" ht="29.25" customHeight="1" thickBot="1">
      <c r="A31" s="363" t="s">
        <v>2101</v>
      </c>
      <c r="B31" s="457" t="s">
        <v>3075</v>
      </c>
      <c r="C31" s="458"/>
      <c r="D31" s="458"/>
      <c r="E31" s="459"/>
    </row>
    <row r="32" spans="1:13" ht="30.75" customHeight="1" thickBot="1">
      <c r="A32" s="363" t="s">
        <v>3076</v>
      </c>
      <c r="B32" s="457" t="s">
        <v>3077</v>
      </c>
      <c r="C32" s="458"/>
      <c r="D32" s="458"/>
      <c r="E32" s="459"/>
    </row>
    <row r="33" spans="1:5" ht="26.25" customHeight="1" thickBot="1">
      <c r="A33" s="363" t="s">
        <v>3078</v>
      </c>
      <c r="B33" s="457" t="s">
        <v>3079</v>
      </c>
      <c r="C33" s="458"/>
      <c r="D33" s="458"/>
      <c r="E33" s="459"/>
    </row>
    <row r="34" spans="1:5" ht="25.5" customHeight="1" thickBot="1">
      <c r="A34" s="363" t="s">
        <v>3080</v>
      </c>
      <c r="B34" s="460" t="s">
        <v>3081</v>
      </c>
      <c r="C34" s="455"/>
      <c r="D34" s="455"/>
      <c r="E34" s="456"/>
    </row>
    <row r="35" spans="1:5" ht="30.75" customHeight="1" thickBot="1">
      <c r="A35" s="363" t="s">
        <v>3082</v>
      </c>
      <c r="B35" s="454" t="s">
        <v>3083</v>
      </c>
      <c r="C35" s="455"/>
      <c r="D35" s="455"/>
      <c r="E35" s="456"/>
    </row>
    <row r="36" spans="1:5" ht="14.25" customHeight="1"/>
    <row r="37" spans="1:5" ht="14.25" customHeight="1"/>
    <row r="38" spans="1:5" ht="14.25" customHeight="1"/>
    <row r="39" spans="1:5" ht="14.25" customHeight="1"/>
    <row r="40" spans="1:5" ht="14.25" customHeight="1"/>
    <row r="41" spans="1:5" ht="14.25" customHeight="1"/>
    <row r="42" spans="1:5" ht="14.25" customHeight="1"/>
    <row r="43" spans="1:5" ht="14.25" customHeight="1"/>
    <row r="44" spans="1:5" ht="14.25" customHeight="1"/>
    <row r="45" spans="1:5" ht="14.25" customHeight="1"/>
    <row r="46" spans="1:5" ht="14.25" customHeight="1"/>
    <row r="47" spans="1:5" ht="14.25" customHeight="1"/>
    <row r="48" spans="1: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B2:E2"/>
    <mergeCell ref="H2:M2"/>
    <mergeCell ref="G19:M19"/>
    <mergeCell ref="G20:I24"/>
    <mergeCell ref="J20:M24"/>
    <mergeCell ref="B24:E24"/>
    <mergeCell ref="B35:E35"/>
    <mergeCell ref="B30:E30"/>
    <mergeCell ref="B31:E31"/>
    <mergeCell ref="B32:E32"/>
    <mergeCell ref="B33:E33"/>
    <mergeCell ref="B34:E34"/>
  </mergeCells>
  <pageMargins left="0.7" right="0.7" top="0.78740157499999996" bottom="0.78740157499999996"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000"/>
  <sheetViews>
    <sheetView workbookViewId="0"/>
  </sheetViews>
  <sheetFormatPr baseColWidth="10" defaultColWidth="14.42578125" defaultRowHeight="15" customHeight="1"/>
  <cols>
    <col min="1" max="1" width="11.5703125" customWidth="1"/>
    <col min="2" max="2" width="20" customWidth="1"/>
    <col min="3" max="3" width="13.85546875" customWidth="1"/>
    <col min="4" max="4" width="11.5703125" customWidth="1"/>
    <col min="5" max="5" width="13.28515625" customWidth="1"/>
    <col min="6" max="6" width="17.42578125" customWidth="1"/>
    <col min="7" max="7" width="12.5703125" customWidth="1"/>
    <col min="8" max="8" width="12.28515625" customWidth="1"/>
    <col min="9" max="9" width="11.85546875" customWidth="1"/>
    <col min="10" max="10" width="13.5703125" customWidth="1"/>
    <col min="11" max="11" width="12" customWidth="1"/>
    <col min="12" max="13" width="11.5703125" customWidth="1"/>
    <col min="14" max="27" width="13.85546875" customWidth="1"/>
    <col min="28" max="29" width="11.5703125" customWidth="1"/>
    <col min="30" max="30" width="8.42578125" customWidth="1"/>
  </cols>
  <sheetData>
    <row r="1" spans="1:30" ht="14.25" customHeight="1">
      <c r="A1" s="280" t="s">
        <v>2592</v>
      </c>
    </row>
    <row r="2" spans="1:30" ht="14.25" customHeight="1">
      <c r="A2" s="281"/>
    </row>
    <row r="3" spans="1:30" ht="14.25" customHeight="1">
      <c r="A3" s="150" t="s">
        <v>2593</v>
      </c>
    </row>
    <row r="4" spans="1:30" ht="14.25" customHeight="1">
      <c r="A4" s="150" t="s">
        <v>2594</v>
      </c>
    </row>
    <row r="5" spans="1:30" ht="14.25" customHeight="1">
      <c r="A5" s="150" t="s">
        <v>2595</v>
      </c>
    </row>
    <row r="6" spans="1:30" ht="14.25" customHeight="1">
      <c r="A6" s="150" t="s">
        <v>2596</v>
      </c>
    </row>
    <row r="7" spans="1:30" ht="14.25" customHeight="1">
      <c r="A7" s="150" t="s">
        <v>2597</v>
      </c>
      <c r="Q7" s="263"/>
      <c r="R7" s="263"/>
    </row>
    <row r="8" spans="1:30" ht="14.25" customHeight="1"/>
    <row r="9" spans="1:30" ht="14.25" customHeight="1">
      <c r="A9" s="463" t="s">
        <v>2598</v>
      </c>
      <c r="B9" s="471"/>
      <c r="C9" s="282" t="s">
        <v>2599</v>
      </c>
      <c r="E9" s="444" t="s">
        <v>2600</v>
      </c>
      <c r="F9" s="386"/>
      <c r="G9" s="283" t="s">
        <v>2599</v>
      </c>
      <c r="I9" s="444" t="s">
        <v>2601</v>
      </c>
      <c r="J9" s="386"/>
      <c r="K9" s="283" t="s">
        <v>2602</v>
      </c>
    </row>
    <row r="10" spans="1:30" ht="14.25" customHeight="1">
      <c r="A10" s="13" t="s">
        <v>2603</v>
      </c>
      <c r="B10" s="284" t="s">
        <v>2604</v>
      </c>
      <c r="C10" s="267" t="s">
        <v>694</v>
      </c>
      <c r="E10" s="13" t="s">
        <v>2605</v>
      </c>
      <c r="F10" s="14" t="s">
        <v>2606</v>
      </c>
      <c r="G10" s="267" t="s">
        <v>651</v>
      </c>
      <c r="I10" s="285" t="s">
        <v>506</v>
      </c>
      <c r="J10" s="286" t="s">
        <v>2607</v>
      </c>
      <c r="K10" s="267" t="s">
        <v>675</v>
      </c>
      <c r="N10" s="463" t="s">
        <v>2608</v>
      </c>
      <c r="O10" s="386"/>
      <c r="P10" s="387"/>
      <c r="Q10" s="463" t="s">
        <v>2609</v>
      </c>
      <c r="R10" s="386"/>
      <c r="S10" s="387"/>
      <c r="U10" s="287"/>
      <c r="V10" s="219" t="s">
        <v>2610</v>
      </c>
      <c r="W10" s="219" t="s">
        <v>1292</v>
      </c>
      <c r="X10" s="219" t="s">
        <v>2611</v>
      </c>
      <c r="Y10" s="219" t="s">
        <v>2612</v>
      </c>
      <c r="Z10" s="475" t="s">
        <v>2613</v>
      </c>
      <c r="AA10" s="386"/>
      <c r="AB10" s="386"/>
      <c r="AC10" s="386"/>
      <c r="AD10" s="387"/>
    </row>
    <row r="11" spans="1:30" ht="14.25" customHeight="1">
      <c r="A11" s="285" t="s">
        <v>2614</v>
      </c>
      <c r="B11" s="284" t="s">
        <v>2604</v>
      </c>
      <c r="C11" s="267" t="s">
        <v>694</v>
      </c>
      <c r="E11" s="288" t="s">
        <v>2615</v>
      </c>
      <c r="F11" s="289" t="s">
        <v>2606</v>
      </c>
      <c r="G11" s="267" t="s">
        <v>651</v>
      </c>
      <c r="I11" s="13" t="s">
        <v>337</v>
      </c>
      <c r="J11" s="266" t="s">
        <v>2616</v>
      </c>
      <c r="K11" s="267" t="s">
        <v>718</v>
      </c>
      <c r="N11" s="290" t="s">
        <v>2617</v>
      </c>
      <c r="O11" s="474" t="s">
        <v>2618</v>
      </c>
      <c r="P11" s="441"/>
      <c r="Q11" s="466" t="s">
        <v>2619</v>
      </c>
      <c r="R11" s="389"/>
      <c r="S11" s="390"/>
      <c r="U11" s="170" t="s">
        <v>2618</v>
      </c>
      <c r="V11" s="291" t="s">
        <v>2620</v>
      </c>
      <c r="W11" s="152" t="s">
        <v>2621</v>
      </c>
      <c r="X11" s="152">
        <v>100</v>
      </c>
      <c r="Y11" s="152">
        <v>10</v>
      </c>
      <c r="Z11" s="476" t="s">
        <v>2622</v>
      </c>
      <c r="AA11" s="392"/>
      <c r="AB11" s="392"/>
      <c r="AC11" s="392"/>
      <c r="AD11" s="393"/>
    </row>
    <row r="12" spans="1:30" ht="14.25" customHeight="1">
      <c r="A12" s="13" t="s">
        <v>2623</v>
      </c>
      <c r="B12" s="284" t="s">
        <v>2624</v>
      </c>
      <c r="C12" s="267" t="s">
        <v>694</v>
      </c>
      <c r="E12" s="13" t="s">
        <v>2625</v>
      </c>
      <c r="F12" s="14" t="s">
        <v>2606</v>
      </c>
      <c r="G12" s="267" t="s">
        <v>651</v>
      </c>
      <c r="I12" s="285" t="s">
        <v>339</v>
      </c>
      <c r="J12" s="286" t="s">
        <v>2616</v>
      </c>
      <c r="K12" s="267" t="s">
        <v>718</v>
      </c>
      <c r="N12" s="290" t="s">
        <v>2626</v>
      </c>
      <c r="O12" s="467" t="s">
        <v>2627</v>
      </c>
      <c r="P12" s="468"/>
      <c r="Q12" s="391"/>
      <c r="R12" s="392"/>
      <c r="S12" s="393"/>
      <c r="U12" s="170" t="s">
        <v>2627</v>
      </c>
      <c r="V12" s="152">
        <v>65</v>
      </c>
      <c r="W12" s="152" t="s">
        <v>2628</v>
      </c>
      <c r="X12" s="152">
        <v>100</v>
      </c>
      <c r="Y12" s="152">
        <v>10</v>
      </c>
      <c r="Z12" s="476" t="s">
        <v>2629</v>
      </c>
      <c r="AA12" s="392"/>
      <c r="AB12" s="392"/>
      <c r="AC12" s="392"/>
      <c r="AD12" s="393"/>
    </row>
    <row r="13" spans="1:30" ht="14.25" customHeight="1">
      <c r="A13" s="285" t="s">
        <v>2630</v>
      </c>
      <c r="B13" s="286" t="s">
        <v>2631</v>
      </c>
      <c r="C13" s="267" t="s">
        <v>694</v>
      </c>
      <c r="E13" s="288" t="s">
        <v>2632</v>
      </c>
      <c r="F13" s="289" t="s">
        <v>2633</v>
      </c>
      <c r="G13" s="267" t="s">
        <v>703</v>
      </c>
      <c r="I13" s="13" t="s">
        <v>341</v>
      </c>
      <c r="J13" s="266" t="s">
        <v>2634</v>
      </c>
      <c r="K13" s="267" t="s">
        <v>718</v>
      </c>
      <c r="N13" s="290" t="s">
        <v>2635</v>
      </c>
      <c r="O13" s="474" t="s">
        <v>2636</v>
      </c>
      <c r="P13" s="441"/>
      <c r="Q13" s="391"/>
      <c r="R13" s="392"/>
      <c r="S13" s="393"/>
      <c r="U13" s="170" t="s">
        <v>2636</v>
      </c>
      <c r="V13" s="152">
        <v>70</v>
      </c>
      <c r="W13" s="152" t="s">
        <v>2637</v>
      </c>
      <c r="X13" s="152">
        <v>100</v>
      </c>
      <c r="Y13" s="152">
        <v>15</v>
      </c>
      <c r="Z13" s="476" t="s">
        <v>2638</v>
      </c>
      <c r="AA13" s="392"/>
      <c r="AB13" s="392"/>
      <c r="AC13" s="392"/>
      <c r="AD13" s="393"/>
    </row>
    <row r="14" spans="1:30" ht="14.25" customHeight="1">
      <c r="A14" s="13" t="s">
        <v>2639</v>
      </c>
      <c r="B14" s="286" t="s">
        <v>2631</v>
      </c>
      <c r="C14" s="267" t="s">
        <v>694</v>
      </c>
      <c r="E14" s="13" t="s">
        <v>2640</v>
      </c>
      <c r="F14" s="14" t="s">
        <v>2633</v>
      </c>
      <c r="G14" s="267" t="s">
        <v>703</v>
      </c>
      <c r="I14" s="285" t="s">
        <v>343</v>
      </c>
      <c r="J14" s="286" t="s">
        <v>2634</v>
      </c>
      <c r="K14" s="267" t="s">
        <v>718</v>
      </c>
      <c r="N14" s="290" t="s">
        <v>2641</v>
      </c>
      <c r="O14" s="467" t="s">
        <v>2642</v>
      </c>
      <c r="P14" s="468"/>
      <c r="Q14" s="391"/>
      <c r="R14" s="392"/>
      <c r="S14" s="393"/>
      <c r="U14" s="170" t="s">
        <v>2642</v>
      </c>
      <c r="V14" s="152">
        <v>60</v>
      </c>
      <c r="W14" s="152" t="s">
        <v>2628</v>
      </c>
      <c r="X14" s="152">
        <v>100</v>
      </c>
      <c r="Y14" s="152">
        <v>15</v>
      </c>
      <c r="Z14" s="477" t="s">
        <v>2643</v>
      </c>
      <c r="AA14" s="392"/>
      <c r="AB14" s="392"/>
      <c r="AC14" s="392"/>
      <c r="AD14" s="393"/>
    </row>
    <row r="15" spans="1:30" ht="14.25" customHeight="1">
      <c r="A15" s="285" t="s">
        <v>2644</v>
      </c>
      <c r="B15" s="286" t="s">
        <v>2645</v>
      </c>
      <c r="C15" s="267" t="s">
        <v>694</v>
      </c>
      <c r="E15" s="288" t="s">
        <v>2646</v>
      </c>
      <c r="F15" s="289" t="s">
        <v>2647</v>
      </c>
      <c r="G15" s="267" t="s">
        <v>702</v>
      </c>
      <c r="I15" s="13" t="s">
        <v>345</v>
      </c>
      <c r="J15" s="266" t="s">
        <v>2634</v>
      </c>
      <c r="K15" s="267" t="s">
        <v>718</v>
      </c>
      <c r="N15" s="290" t="s">
        <v>2648</v>
      </c>
      <c r="O15" s="474" t="s">
        <v>2649</v>
      </c>
      <c r="P15" s="441"/>
      <c r="Q15" s="391"/>
      <c r="R15" s="392"/>
      <c r="S15" s="393"/>
      <c r="U15" s="170" t="s">
        <v>2649</v>
      </c>
      <c r="V15" s="152">
        <v>65</v>
      </c>
      <c r="W15" s="152" t="s">
        <v>2628</v>
      </c>
      <c r="X15" s="152">
        <v>100</v>
      </c>
      <c r="Y15" s="152">
        <v>20</v>
      </c>
      <c r="Z15" s="478" t="s">
        <v>2650</v>
      </c>
      <c r="AA15" s="392"/>
      <c r="AB15" s="392"/>
      <c r="AC15" s="392"/>
      <c r="AD15" s="393"/>
    </row>
    <row r="16" spans="1:30" ht="14.25" customHeight="1">
      <c r="A16" s="13" t="s">
        <v>2651</v>
      </c>
      <c r="B16" s="292" t="s">
        <v>2652</v>
      </c>
      <c r="C16" s="267" t="s">
        <v>663</v>
      </c>
      <c r="E16" s="13" t="s">
        <v>2022</v>
      </c>
      <c r="F16" s="14" t="s">
        <v>2647</v>
      </c>
      <c r="G16" s="267" t="s">
        <v>702</v>
      </c>
      <c r="I16" s="285" t="s">
        <v>362</v>
      </c>
      <c r="J16" s="286" t="s">
        <v>2653</v>
      </c>
      <c r="K16" s="267" t="s">
        <v>694</v>
      </c>
      <c r="N16" s="290" t="s">
        <v>2654</v>
      </c>
      <c r="O16" s="467" t="s">
        <v>2655</v>
      </c>
      <c r="P16" s="468"/>
      <c r="Q16" s="391"/>
      <c r="R16" s="392"/>
      <c r="S16" s="393"/>
      <c r="U16" s="170" t="s">
        <v>2655</v>
      </c>
      <c r="V16" s="291" t="s">
        <v>2620</v>
      </c>
      <c r="W16" s="152" t="s">
        <v>2621</v>
      </c>
      <c r="X16" s="152">
        <v>90</v>
      </c>
      <c r="Y16" s="152">
        <v>10</v>
      </c>
      <c r="Z16" s="479" t="s">
        <v>2656</v>
      </c>
      <c r="AA16" s="392"/>
      <c r="AB16" s="392"/>
      <c r="AC16" s="392"/>
      <c r="AD16" s="393"/>
    </row>
    <row r="17" spans="1:30" ht="14.25" customHeight="1">
      <c r="A17" s="285" t="s">
        <v>2657</v>
      </c>
      <c r="B17" s="266" t="s">
        <v>2652</v>
      </c>
      <c r="C17" s="267" t="s">
        <v>663</v>
      </c>
      <c r="E17" s="288" t="s">
        <v>728</v>
      </c>
      <c r="F17" s="289" t="s">
        <v>2658</v>
      </c>
      <c r="G17" s="267" t="s">
        <v>694</v>
      </c>
      <c r="I17" s="13" t="s">
        <v>363</v>
      </c>
      <c r="J17" s="286" t="s">
        <v>2653</v>
      </c>
      <c r="K17" s="267" t="s">
        <v>694</v>
      </c>
      <c r="N17" s="293" t="s">
        <v>2659</v>
      </c>
      <c r="O17" s="472" t="s">
        <v>2660</v>
      </c>
      <c r="P17" s="473"/>
      <c r="Q17" s="394"/>
      <c r="R17" s="395"/>
      <c r="S17" s="396"/>
      <c r="U17" s="177" t="s">
        <v>2660</v>
      </c>
      <c r="V17" s="182">
        <v>65</v>
      </c>
      <c r="W17" s="182" t="s">
        <v>2628</v>
      </c>
      <c r="X17" s="182">
        <v>100</v>
      </c>
      <c r="Y17" s="182">
        <v>20</v>
      </c>
      <c r="Z17" s="480" t="s">
        <v>2661</v>
      </c>
      <c r="AA17" s="395"/>
      <c r="AB17" s="395"/>
      <c r="AC17" s="395"/>
      <c r="AD17" s="396"/>
    </row>
    <row r="18" spans="1:30" ht="14.25" customHeight="1">
      <c r="A18" s="13" t="s">
        <v>1096</v>
      </c>
      <c r="B18" s="294" t="s">
        <v>2662</v>
      </c>
      <c r="C18" s="267" t="s">
        <v>663</v>
      </c>
      <c r="E18" s="13" t="s">
        <v>732</v>
      </c>
      <c r="F18" s="289" t="s">
        <v>2658</v>
      </c>
      <c r="G18" s="267" t="s">
        <v>694</v>
      </c>
      <c r="I18" s="285" t="s">
        <v>376</v>
      </c>
      <c r="J18" s="286" t="s">
        <v>2663</v>
      </c>
      <c r="K18" s="267" t="s">
        <v>718</v>
      </c>
    </row>
    <row r="19" spans="1:30" ht="14.25" customHeight="1">
      <c r="A19" s="285" t="s">
        <v>1098</v>
      </c>
      <c r="B19" s="294" t="s">
        <v>2662</v>
      </c>
      <c r="C19" s="267" t="s">
        <v>663</v>
      </c>
      <c r="E19" s="288" t="s">
        <v>2664</v>
      </c>
      <c r="F19" s="289" t="s">
        <v>2665</v>
      </c>
      <c r="G19" s="267" t="s">
        <v>827</v>
      </c>
      <c r="I19" s="13" t="s">
        <v>378</v>
      </c>
      <c r="J19" s="286" t="s">
        <v>2663</v>
      </c>
      <c r="K19" s="267" t="s">
        <v>718</v>
      </c>
      <c r="N19" s="463" t="s">
        <v>2608</v>
      </c>
      <c r="O19" s="386"/>
      <c r="P19" s="387"/>
      <c r="Q19" s="463" t="s">
        <v>2609</v>
      </c>
      <c r="R19" s="386"/>
      <c r="S19" s="387"/>
      <c r="U19" s="287"/>
      <c r="V19" s="219" t="s">
        <v>2610</v>
      </c>
      <c r="W19" s="219" t="s">
        <v>1292</v>
      </c>
      <c r="X19" s="219" t="s">
        <v>2611</v>
      </c>
      <c r="Y19" s="219" t="s">
        <v>2612</v>
      </c>
      <c r="Z19" s="475" t="s">
        <v>2613</v>
      </c>
      <c r="AA19" s="386"/>
      <c r="AB19" s="386"/>
      <c r="AC19" s="386"/>
      <c r="AD19" s="387"/>
    </row>
    <row r="20" spans="1:30" ht="14.25" customHeight="1">
      <c r="A20" s="13" t="s">
        <v>2666</v>
      </c>
      <c r="B20" s="284" t="s">
        <v>2667</v>
      </c>
      <c r="C20" s="267" t="s">
        <v>694</v>
      </c>
      <c r="E20" s="13" t="s">
        <v>2668</v>
      </c>
      <c r="F20" s="289" t="s">
        <v>2665</v>
      </c>
      <c r="G20" s="267" t="s">
        <v>827</v>
      </c>
      <c r="I20" s="285" t="s">
        <v>393</v>
      </c>
      <c r="J20" s="286" t="s">
        <v>2669</v>
      </c>
      <c r="K20" s="267" t="s">
        <v>675</v>
      </c>
      <c r="N20" s="290">
        <v>1</v>
      </c>
      <c r="O20" s="464" t="s">
        <v>2670</v>
      </c>
      <c r="P20" s="465"/>
      <c r="Q20" s="466" t="s">
        <v>2671</v>
      </c>
      <c r="R20" s="389"/>
      <c r="S20" s="390"/>
      <c r="U20" s="170" t="s">
        <v>2670</v>
      </c>
      <c r="V20" s="291" t="s">
        <v>2620</v>
      </c>
      <c r="W20" s="152" t="s">
        <v>2621</v>
      </c>
      <c r="X20" s="152">
        <v>95</v>
      </c>
      <c r="Y20" s="152">
        <v>10</v>
      </c>
      <c r="Z20" s="476" t="s">
        <v>2672</v>
      </c>
      <c r="AA20" s="392"/>
      <c r="AB20" s="392"/>
      <c r="AC20" s="392"/>
      <c r="AD20" s="393"/>
    </row>
    <row r="21" spans="1:30" ht="14.25" customHeight="1">
      <c r="A21" s="285" t="s">
        <v>2111</v>
      </c>
      <c r="B21" s="284" t="s">
        <v>2667</v>
      </c>
      <c r="C21" s="267" t="s">
        <v>694</v>
      </c>
      <c r="E21" s="288" t="s">
        <v>2029</v>
      </c>
      <c r="F21" s="289" t="s">
        <v>2665</v>
      </c>
      <c r="G21" s="267" t="s">
        <v>827</v>
      </c>
      <c r="I21" s="13" t="s">
        <v>395</v>
      </c>
      <c r="J21" s="286" t="s">
        <v>2669</v>
      </c>
      <c r="K21" s="267" t="s">
        <v>675</v>
      </c>
      <c r="N21" s="290">
        <v>2</v>
      </c>
      <c r="O21" s="467" t="s">
        <v>2673</v>
      </c>
      <c r="P21" s="468"/>
      <c r="Q21" s="391"/>
      <c r="R21" s="392"/>
      <c r="S21" s="393"/>
      <c r="U21" s="170" t="s">
        <v>2673</v>
      </c>
      <c r="V21" s="152" t="s">
        <v>2620</v>
      </c>
      <c r="W21" s="152" t="s">
        <v>2621</v>
      </c>
      <c r="X21" s="152">
        <v>85</v>
      </c>
      <c r="Y21" s="152">
        <v>10</v>
      </c>
      <c r="Z21" s="476" t="s">
        <v>2674</v>
      </c>
      <c r="AA21" s="392"/>
      <c r="AB21" s="392"/>
      <c r="AC21" s="392"/>
      <c r="AD21" s="393"/>
    </row>
    <row r="22" spans="1:30" ht="14.25" customHeight="1">
      <c r="A22" s="13" t="s">
        <v>2675</v>
      </c>
      <c r="B22" s="266" t="s">
        <v>2676</v>
      </c>
      <c r="C22" s="267" t="s">
        <v>675</v>
      </c>
      <c r="E22" s="13" t="s">
        <v>2677</v>
      </c>
      <c r="F22" s="295" t="s">
        <v>2678</v>
      </c>
      <c r="G22" s="267" t="s">
        <v>736</v>
      </c>
      <c r="I22" s="285" t="s">
        <v>397</v>
      </c>
      <c r="J22" s="286" t="s">
        <v>2679</v>
      </c>
      <c r="K22" s="267" t="s">
        <v>702</v>
      </c>
      <c r="N22" s="290">
        <v>3</v>
      </c>
      <c r="O22" s="467" t="s">
        <v>2680</v>
      </c>
      <c r="P22" s="468"/>
      <c r="Q22" s="391"/>
      <c r="R22" s="392"/>
      <c r="S22" s="393"/>
      <c r="U22" s="170" t="s">
        <v>2680</v>
      </c>
      <c r="V22" s="152">
        <v>75</v>
      </c>
      <c r="W22" s="152" t="s">
        <v>2637</v>
      </c>
      <c r="X22" s="152">
        <v>100</v>
      </c>
      <c r="Y22" s="152">
        <v>15</v>
      </c>
      <c r="Z22" s="476" t="s">
        <v>2681</v>
      </c>
      <c r="AA22" s="392"/>
      <c r="AB22" s="392"/>
      <c r="AC22" s="392"/>
      <c r="AD22" s="393"/>
    </row>
    <row r="23" spans="1:30" ht="14.25" customHeight="1">
      <c r="A23" s="285" t="s">
        <v>2682</v>
      </c>
      <c r="B23" s="286" t="s">
        <v>2683</v>
      </c>
      <c r="C23" s="267" t="s">
        <v>675</v>
      </c>
      <c r="E23" s="288" t="s">
        <v>2684</v>
      </c>
      <c r="F23" s="295" t="s">
        <v>2678</v>
      </c>
      <c r="G23" s="267" t="s">
        <v>736</v>
      </c>
      <c r="I23" s="13" t="s">
        <v>399</v>
      </c>
      <c r="J23" s="266" t="s">
        <v>2679</v>
      </c>
      <c r="K23" s="267" t="s">
        <v>702</v>
      </c>
      <c r="N23" s="290">
        <v>4</v>
      </c>
      <c r="O23" s="467" t="s">
        <v>2685</v>
      </c>
      <c r="P23" s="468"/>
      <c r="Q23" s="391"/>
      <c r="R23" s="392"/>
      <c r="S23" s="393"/>
      <c r="U23" s="170" t="s">
        <v>2685</v>
      </c>
      <c r="V23" s="152">
        <v>80</v>
      </c>
      <c r="W23" s="152" t="s">
        <v>2637</v>
      </c>
      <c r="X23" s="152">
        <v>100</v>
      </c>
      <c r="Y23" s="152">
        <v>15</v>
      </c>
      <c r="Z23" s="477" t="s">
        <v>2686</v>
      </c>
      <c r="AA23" s="392"/>
      <c r="AB23" s="392"/>
      <c r="AC23" s="392"/>
      <c r="AD23" s="393"/>
    </row>
    <row r="24" spans="1:30" ht="14.25" customHeight="1">
      <c r="A24" s="13" t="s">
        <v>2687</v>
      </c>
      <c r="B24" s="284" t="s">
        <v>2688</v>
      </c>
      <c r="C24" s="267" t="s">
        <v>694</v>
      </c>
      <c r="E24" s="13" t="s">
        <v>2689</v>
      </c>
      <c r="F24" s="14" t="s">
        <v>2678</v>
      </c>
      <c r="G24" s="267" t="s">
        <v>736</v>
      </c>
      <c r="I24" s="285" t="s">
        <v>401</v>
      </c>
      <c r="J24" s="286" t="s">
        <v>2690</v>
      </c>
      <c r="K24" s="267" t="s">
        <v>663</v>
      </c>
      <c r="N24" s="290">
        <v>5</v>
      </c>
      <c r="O24" s="467" t="s">
        <v>2691</v>
      </c>
      <c r="P24" s="468"/>
      <c r="Q24" s="391"/>
      <c r="R24" s="392"/>
      <c r="S24" s="393"/>
      <c r="U24" s="170" t="s">
        <v>2691</v>
      </c>
      <c r="V24" s="152">
        <v>50</v>
      </c>
      <c r="W24" s="152" t="s">
        <v>2637</v>
      </c>
      <c r="X24" s="152">
        <v>100</v>
      </c>
      <c r="Y24" s="152">
        <v>20</v>
      </c>
      <c r="Z24" s="478" t="s">
        <v>2692</v>
      </c>
      <c r="AA24" s="392"/>
      <c r="AB24" s="392"/>
      <c r="AC24" s="392"/>
      <c r="AD24" s="393"/>
    </row>
    <row r="25" spans="1:30" ht="14.25" customHeight="1">
      <c r="A25" s="285" t="s">
        <v>2693</v>
      </c>
      <c r="B25" s="284" t="s">
        <v>2688</v>
      </c>
      <c r="C25" s="267" t="s">
        <v>694</v>
      </c>
      <c r="E25" s="288" t="s">
        <v>2694</v>
      </c>
      <c r="F25" s="289" t="s">
        <v>2676</v>
      </c>
      <c r="G25" s="267" t="s">
        <v>760</v>
      </c>
      <c r="I25" s="13" t="s">
        <v>403</v>
      </c>
      <c r="J25" s="286" t="s">
        <v>2690</v>
      </c>
      <c r="K25" s="267" t="s">
        <v>663</v>
      </c>
      <c r="N25" s="290">
        <v>6</v>
      </c>
      <c r="O25" s="467" t="s">
        <v>2695</v>
      </c>
      <c r="P25" s="468"/>
      <c r="Q25" s="391"/>
      <c r="R25" s="392"/>
      <c r="S25" s="393"/>
      <c r="U25" s="170" t="s">
        <v>2695</v>
      </c>
      <c r="V25" s="152">
        <v>70</v>
      </c>
      <c r="W25" s="152" t="s">
        <v>2628</v>
      </c>
      <c r="X25" s="152">
        <v>80</v>
      </c>
      <c r="Y25" s="152">
        <v>15</v>
      </c>
      <c r="Z25" s="479" t="s">
        <v>2696</v>
      </c>
      <c r="AA25" s="392"/>
      <c r="AB25" s="392"/>
      <c r="AC25" s="392"/>
      <c r="AD25" s="393"/>
    </row>
    <row r="26" spans="1:30" ht="14.25" customHeight="1">
      <c r="A26" s="13" t="s">
        <v>693</v>
      </c>
      <c r="B26" s="296" t="s">
        <v>2697</v>
      </c>
      <c r="C26" s="267" t="s">
        <v>694</v>
      </c>
      <c r="E26" s="13" t="s">
        <v>2698</v>
      </c>
      <c r="F26" s="295" t="s">
        <v>2699</v>
      </c>
      <c r="G26" s="267" t="s">
        <v>760</v>
      </c>
      <c r="I26" s="285" t="s">
        <v>405</v>
      </c>
      <c r="J26" s="286" t="s">
        <v>2690</v>
      </c>
      <c r="K26" s="267" t="s">
        <v>663</v>
      </c>
      <c r="N26" s="293">
        <v>7</v>
      </c>
      <c r="O26" s="469" t="s">
        <v>2700</v>
      </c>
      <c r="P26" s="470"/>
      <c r="Q26" s="394"/>
      <c r="R26" s="395"/>
      <c r="S26" s="396"/>
      <c r="U26" s="177" t="s">
        <v>2700</v>
      </c>
      <c r="V26" s="297" t="s">
        <v>2620</v>
      </c>
      <c r="W26" s="182" t="s">
        <v>2621</v>
      </c>
      <c r="X26" s="182">
        <v>100</v>
      </c>
      <c r="Y26" s="182">
        <v>5</v>
      </c>
      <c r="Z26" s="480" t="s">
        <v>2701</v>
      </c>
      <c r="AA26" s="395"/>
      <c r="AB26" s="395"/>
      <c r="AC26" s="395"/>
      <c r="AD26" s="396"/>
    </row>
    <row r="27" spans="1:30" ht="14.25" customHeight="1">
      <c r="A27" s="285" t="s">
        <v>699</v>
      </c>
      <c r="B27" s="296" t="s">
        <v>2697</v>
      </c>
      <c r="C27" s="267" t="s">
        <v>694</v>
      </c>
      <c r="E27" s="288" t="s">
        <v>2702</v>
      </c>
      <c r="F27" s="295" t="s">
        <v>2699</v>
      </c>
      <c r="G27" s="267" t="s">
        <v>760</v>
      </c>
      <c r="I27" s="13" t="s">
        <v>407</v>
      </c>
      <c r="J27" s="266" t="s">
        <v>2703</v>
      </c>
      <c r="K27" s="267" t="s">
        <v>760</v>
      </c>
    </row>
    <row r="28" spans="1:30" ht="14.25" customHeight="1">
      <c r="A28" s="285" t="s">
        <v>2704</v>
      </c>
      <c r="B28" s="298" t="s">
        <v>2705</v>
      </c>
      <c r="C28" s="267" t="s">
        <v>675</v>
      </c>
      <c r="E28" s="13" t="s">
        <v>2706</v>
      </c>
      <c r="F28" s="295" t="s">
        <v>2707</v>
      </c>
      <c r="G28" s="267" t="s">
        <v>703</v>
      </c>
      <c r="I28" s="285" t="s">
        <v>417</v>
      </c>
      <c r="J28" s="286" t="s">
        <v>2708</v>
      </c>
      <c r="K28" s="267" t="s">
        <v>702</v>
      </c>
    </row>
    <row r="29" spans="1:30" ht="14.25" customHeight="1">
      <c r="A29" s="285" t="s">
        <v>2709</v>
      </c>
      <c r="B29" s="298" t="s">
        <v>2705</v>
      </c>
      <c r="C29" s="267" t="s">
        <v>760</v>
      </c>
      <c r="E29" s="288" t="s">
        <v>2710</v>
      </c>
      <c r="F29" s="299" t="s">
        <v>2707</v>
      </c>
      <c r="G29" s="267" t="s">
        <v>703</v>
      </c>
      <c r="I29" s="13" t="s">
        <v>415</v>
      </c>
      <c r="J29" s="266" t="s">
        <v>2708</v>
      </c>
      <c r="K29" s="267" t="s">
        <v>702</v>
      </c>
      <c r="M29" s="300"/>
    </row>
    <row r="30" spans="1:30" ht="14.25" customHeight="1">
      <c r="A30" s="32" t="s">
        <v>2711</v>
      </c>
      <c r="B30" s="301" t="s">
        <v>2705</v>
      </c>
      <c r="C30" s="302" t="s">
        <v>663</v>
      </c>
      <c r="E30" s="303" t="s">
        <v>1091</v>
      </c>
      <c r="F30" s="304" t="s">
        <v>2712</v>
      </c>
      <c r="G30" s="267" t="s">
        <v>777</v>
      </c>
      <c r="I30" s="285" t="s">
        <v>419</v>
      </c>
      <c r="J30" s="286" t="s">
        <v>2713</v>
      </c>
      <c r="K30" s="267" t="s">
        <v>702</v>
      </c>
    </row>
    <row r="31" spans="1:30" ht="14.25" customHeight="1">
      <c r="A31" s="14"/>
      <c r="B31" s="14"/>
      <c r="C31" s="14"/>
      <c r="E31" s="32" t="s">
        <v>2026</v>
      </c>
      <c r="F31" s="33" t="s">
        <v>2712</v>
      </c>
      <c r="G31" s="302" t="s">
        <v>777</v>
      </c>
      <c r="I31" s="13" t="s">
        <v>421</v>
      </c>
      <c r="J31" s="284" t="s">
        <v>2714</v>
      </c>
      <c r="K31" s="267" t="s">
        <v>694</v>
      </c>
    </row>
    <row r="32" spans="1:30" ht="14.25" customHeight="1">
      <c r="A32" s="463" t="s">
        <v>2715</v>
      </c>
      <c r="B32" s="471"/>
      <c r="C32" s="282" t="s">
        <v>2599</v>
      </c>
      <c r="E32" s="444" t="s">
        <v>2716</v>
      </c>
      <c r="F32" s="386"/>
      <c r="G32" s="283" t="s">
        <v>2599</v>
      </c>
      <c r="I32" s="285" t="s">
        <v>423</v>
      </c>
      <c r="J32" s="284" t="s">
        <v>2714</v>
      </c>
      <c r="K32" s="267" t="s">
        <v>694</v>
      </c>
      <c r="N32" s="305" t="s">
        <v>2618</v>
      </c>
      <c r="O32" s="306" t="s">
        <v>2627</v>
      </c>
      <c r="P32" s="306" t="s">
        <v>2636</v>
      </c>
      <c r="Q32" s="306" t="s">
        <v>2642</v>
      </c>
      <c r="R32" s="306" t="s">
        <v>2649</v>
      </c>
      <c r="S32" s="306" t="s">
        <v>2655</v>
      </c>
      <c r="T32" s="306" t="s">
        <v>2660</v>
      </c>
      <c r="U32" s="306" t="s">
        <v>2670</v>
      </c>
      <c r="V32" s="306" t="s">
        <v>2673</v>
      </c>
      <c r="W32" s="306" t="s">
        <v>2680</v>
      </c>
      <c r="X32" s="306" t="s">
        <v>2685</v>
      </c>
      <c r="Y32" s="306" t="s">
        <v>2691</v>
      </c>
      <c r="Z32" s="306" t="s">
        <v>2695</v>
      </c>
      <c r="AA32" s="307" t="s">
        <v>2700</v>
      </c>
    </row>
    <row r="33" spans="1:27" ht="14.25" customHeight="1">
      <c r="A33" s="13" t="s">
        <v>2717</v>
      </c>
      <c r="B33" s="284" t="s">
        <v>2718</v>
      </c>
      <c r="C33" s="267" t="s">
        <v>694</v>
      </c>
      <c r="E33" s="13" t="s">
        <v>2719</v>
      </c>
      <c r="F33" s="14" t="s">
        <v>2720</v>
      </c>
      <c r="G33" s="267" t="s">
        <v>718</v>
      </c>
      <c r="I33" s="13" t="s">
        <v>438</v>
      </c>
      <c r="J33" s="266" t="s">
        <v>2721</v>
      </c>
      <c r="K33" s="267" t="s">
        <v>675</v>
      </c>
      <c r="N33" s="290" t="s">
        <v>2666</v>
      </c>
      <c r="O33" s="308" t="s">
        <v>2687</v>
      </c>
      <c r="P33" s="309" t="s">
        <v>2603</v>
      </c>
      <c r="Q33" s="308" t="s">
        <v>2603</v>
      </c>
      <c r="R33" s="309" t="s">
        <v>2651</v>
      </c>
      <c r="S33" s="308" t="s">
        <v>2630</v>
      </c>
      <c r="T33" s="309" t="s">
        <v>2603</v>
      </c>
      <c r="U33" s="308" t="s">
        <v>2603</v>
      </c>
      <c r="V33" s="309" t="s">
        <v>2630</v>
      </c>
      <c r="W33" s="308" t="s">
        <v>2623</v>
      </c>
      <c r="X33" s="309" t="s">
        <v>2623</v>
      </c>
      <c r="Y33" s="308" t="s">
        <v>2651</v>
      </c>
      <c r="Z33" s="309" t="s">
        <v>1096</v>
      </c>
      <c r="AA33" s="310" t="s">
        <v>693</v>
      </c>
    </row>
    <row r="34" spans="1:27" ht="14.25" customHeight="1">
      <c r="A34" s="285" t="s">
        <v>2722</v>
      </c>
      <c r="B34" s="286" t="s">
        <v>2723</v>
      </c>
      <c r="C34" s="267" t="s">
        <v>760</v>
      </c>
      <c r="E34" s="288" t="s">
        <v>2724</v>
      </c>
      <c r="F34" s="14" t="s">
        <v>2720</v>
      </c>
      <c r="G34" s="267" t="s">
        <v>663</v>
      </c>
      <c r="I34" s="285" t="s">
        <v>440</v>
      </c>
      <c r="J34" s="286" t="s">
        <v>2721</v>
      </c>
      <c r="K34" s="267" t="s">
        <v>675</v>
      </c>
      <c r="N34" s="290" t="s">
        <v>2111</v>
      </c>
      <c r="O34" s="311" t="s">
        <v>2693</v>
      </c>
      <c r="P34" s="309" t="s">
        <v>2614</v>
      </c>
      <c r="Q34" s="311" t="s">
        <v>2614</v>
      </c>
      <c r="R34" s="309" t="s">
        <v>2657</v>
      </c>
      <c r="S34" s="311" t="s">
        <v>2639</v>
      </c>
      <c r="T34" s="309" t="s">
        <v>2614</v>
      </c>
      <c r="U34" s="311" t="s">
        <v>2614</v>
      </c>
      <c r="V34" s="309" t="s">
        <v>2639</v>
      </c>
      <c r="W34" s="311" t="s">
        <v>2644</v>
      </c>
      <c r="X34" s="309" t="s">
        <v>2651</v>
      </c>
      <c r="Y34" s="311" t="s">
        <v>2657</v>
      </c>
      <c r="Z34" s="309" t="s">
        <v>1098</v>
      </c>
      <c r="AA34" s="312" t="s">
        <v>699</v>
      </c>
    </row>
    <row r="35" spans="1:27" ht="15" customHeight="1">
      <c r="A35" s="13" t="s">
        <v>2725</v>
      </c>
      <c r="B35" s="286" t="s">
        <v>2723</v>
      </c>
      <c r="C35" s="267" t="s">
        <v>760</v>
      </c>
      <c r="E35" s="13" t="s">
        <v>2726</v>
      </c>
      <c r="F35" s="14" t="s">
        <v>2720</v>
      </c>
      <c r="G35" s="267" t="s">
        <v>663</v>
      </c>
      <c r="I35" s="13" t="s">
        <v>445</v>
      </c>
      <c r="J35" s="266" t="s">
        <v>2727</v>
      </c>
      <c r="K35" s="267" t="s">
        <v>650</v>
      </c>
      <c r="N35" s="290" t="s">
        <v>693</v>
      </c>
      <c r="O35" s="311" t="s">
        <v>2704</v>
      </c>
      <c r="P35" s="309" t="s">
        <v>2623</v>
      </c>
      <c r="Q35" s="311" t="s">
        <v>2623</v>
      </c>
      <c r="R35" s="309" t="s">
        <v>1096</v>
      </c>
      <c r="S35" s="311" t="s">
        <v>2644</v>
      </c>
      <c r="T35" s="309" t="s">
        <v>2623</v>
      </c>
      <c r="U35" s="311" t="s">
        <v>2623</v>
      </c>
      <c r="V35" s="309" t="s">
        <v>2644</v>
      </c>
      <c r="W35" s="311" t="s">
        <v>693</v>
      </c>
      <c r="X35" s="309" t="s">
        <v>2657</v>
      </c>
      <c r="Y35" s="311" t="s">
        <v>2717</v>
      </c>
      <c r="Z35" s="309" t="s">
        <v>2682</v>
      </c>
      <c r="AA35" s="312" t="s">
        <v>1953</v>
      </c>
    </row>
    <row r="36" spans="1:27" ht="14.25" customHeight="1">
      <c r="A36" s="285" t="s">
        <v>2728</v>
      </c>
      <c r="B36" s="286" t="s">
        <v>2729</v>
      </c>
      <c r="C36" s="267" t="s">
        <v>760</v>
      </c>
      <c r="E36" s="288" t="s">
        <v>2730</v>
      </c>
      <c r="F36" s="289" t="s">
        <v>2731</v>
      </c>
      <c r="G36" s="267" t="s">
        <v>827</v>
      </c>
      <c r="I36" s="285" t="s">
        <v>447</v>
      </c>
      <c r="J36" s="286" t="s">
        <v>2727</v>
      </c>
      <c r="K36" s="267" t="s">
        <v>650</v>
      </c>
      <c r="N36" s="290" t="s">
        <v>699</v>
      </c>
      <c r="O36" s="311" t="s">
        <v>2709</v>
      </c>
      <c r="P36" s="309" t="s">
        <v>2687</v>
      </c>
      <c r="Q36" s="311" t="s">
        <v>2630</v>
      </c>
      <c r="R36" s="309" t="s">
        <v>1098</v>
      </c>
      <c r="S36" s="311" t="s">
        <v>2682</v>
      </c>
      <c r="T36" s="309" t="s">
        <v>2630</v>
      </c>
      <c r="U36" s="311" t="s">
        <v>2630</v>
      </c>
      <c r="V36" s="309" t="s">
        <v>2651</v>
      </c>
      <c r="W36" s="311" t="s">
        <v>699</v>
      </c>
      <c r="X36" s="309" t="s">
        <v>1096</v>
      </c>
      <c r="Y36" s="311" t="s">
        <v>2732</v>
      </c>
      <c r="Z36" s="309" t="s">
        <v>693</v>
      </c>
      <c r="AA36" s="312" t="s">
        <v>2733</v>
      </c>
    </row>
    <row r="37" spans="1:27" ht="14.25" customHeight="1">
      <c r="A37" s="13" t="s">
        <v>2732</v>
      </c>
      <c r="B37" s="266" t="s">
        <v>2734</v>
      </c>
      <c r="C37" s="267" t="s">
        <v>866</v>
      </c>
      <c r="E37" s="13" t="s">
        <v>2735</v>
      </c>
      <c r="F37" s="289" t="s">
        <v>2731</v>
      </c>
      <c r="G37" s="267" t="s">
        <v>827</v>
      </c>
      <c r="I37" s="13" t="s">
        <v>449</v>
      </c>
      <c r="J37" s="266" t="s">
        <v>2736</v>
      </c>
      <c r="K37" s="267" t="s">
        <v>664</v>
      </c>
      <c r="N37" s="290" t="s">
        <v>2704</v>
      </c>
      <c r="O37" s="311" t="s">
        <v>2711</v>
      </c>
      <c r="P37" s="309" t="s">
        <v>2693</v>
      </c>
      <c r="Q37" s="311" t="s">
        <v>2639</v>
      </c>
      <c r="R37" s="309" t="s">
        <v>2682</v>
      </c>
      <c r="S37" s="311" t="s">
        <v>2687</v>
      </c>
      <c r="T37" s="309" t="s">
        <v>2639</v>
      </c>
      <c r="U37" s="311" t="s">
        <v>2639</v>
      </c>
      <c r="V37" s="309" t="s">
        <v>2657</v>
      </c>
      <c r="W37" s="311" t="s">
        <v>2728</v>
      </c>
      <c r="X37" s="309" t="s">
        <v>1098</v>
      </c>
      <c r="Y37" s="311" t="s">
        <v>1106</v>
      </c>
      <c r="Z37" s="309" t="s">
        <v>699</v>
      </c>
      <c r="AA37" s="312" t="s">
        <v>2737</v>
      </c>
    </row>
    <row r="38" spans="1:27" ht="14.25" customHeight="1">
      <c r="A38" s="285" t="s">
        <v>1081</v>
      </c>
      <c r="B38" s="286" t="s">
        <v>2607</v>
      </c>
      <c r="C38" s="267" t="s">
        <v>675</v>
      </c>
      <c r="E38" s="288" t="s">
        <v>2738</v>
      </c>
      <c r="F38" s="289" t="s">
        <v>2739</v>
      </c>
      <c r="G38" s="267" t="s">
        <v>767</v>
      </c>
      <c r="I38" s="285" t="s">
        <v>458</v>
      </c>
      <c r="J38" s="286" t="s">
        <v>2740</v>
      </c>
      <c r="K38" s="267" t="s">
        <v>718</v>
      </c>
      <c r="N38" s="290" t="s">
        <v>2709</v>
      </c>
      <c r="O38" s="311" t="s">
        <v>2717</v>
      </c>
      <c r="P38" s="309" t="s">
        <v>2704</v>
      </c>
      <c r="Q38" s="311" t="s">
        <v>2644</v>
      </c>
      <c r="R38" s="309" t="s">
        <v>2704</v>
      </c>
      <c r="S38" s="311" t="s">
        <v>2693</v>
      </c>
      <c r="T38" s="309" t="s">
        <v>2644</v>
      </c>
      <c r="U38" s="311" t="s">
        <v>2644</v>
      </c>
      <c r="V38" s="309" t="s">
        <v>2666</v>
      </c>
      <c r="W38" s="311" t="s">
        <v>1106</v>
      </c>
      <c r="X38" s="309" t="s">
        <v>2666</v>
      </c>
      <c r="Y38" s="311" t="s">
        <v>2741</v>
      </c>
      <c r="Z38" s="309" t="s">
        <v>2704</v>
      </c>
      <c r="AA38" s="312" t="s">
        <v>2742</v>
      </c>
    </row>
    <row r="39" spans="1:27" ht="14.25" customHeight="1">
      <c r="A39" s="13" t="s">
        <v>2743</v>
      </c>
      <c r="B39" s="298" t="s">
        <v>2705</v>
      </c>
      <c r="C39" s="267" t="s">
        <v>827</v>
      </c>
      <c r="E39" s="13" t="s">
        <v>2744</v>
      </c>
      <c r="F39" s="289" t="s">
        <v>2739</v>
      </c>
      <c r="G39" s="267" t="s">
        <v>767</v>
      </c>
      <c r="I39" s="13" t="s">
        <v>460</v>
      </c>
      <c r="J39" s="286" t="s">
        <v>2740</v>
      </c>
      <c r="K39" s="267" t="s">
        <v>718</v>
      </c>
      <c r="N39" s="290" t="s">
        <v>2711</v>
      </c>
      <c r="O39" s="311" t="s">
        <v>2732</v>
      </c>
      <c r="P39" s="309" t="s">
        <v>2709</v>
      </c>
      <c r="Q39" s="311" t="s">
        <v>2651</v>
      </c>
      <c r="R39" s="309" t="s">
        <v>2709</v>
      </c>
      <c r="S39" s="311" t="s">
        <v>693</v>
      </c>
      <c r="T39" s="309" t="s">
        <v>2651</v>
      </c>
      <c r="U39" s="311" t="s">
        <v>1096</v>
      </c>
      <c r="V39" s="309" t="s">
        <v>2111</v>
      </c>
      <c r="W39" s="311" t="s">
        <v>2745</v>
      </c>
      <c r="X39" s="309" t="s">
        <v>2111</v>
      </c>
      <c r="Y39" s="311" t="s">
        <v>2746</v>
      </c>
      <c r="Z39" s="309" t="s">
        <v>2709</v>
      </c>
      <c r="AA39" s="312" t="s">
        <v>2747</v>
      </c>
    </row>
    <row r="40" spans="1:27" ht="14.25" customHeight="1">
      <c r="A40" s="285" t="s">
        <v>2748</v>
      </c>
      <c r="B40" s="298" t="s">
        <v>2705</v>
      </c>
      <c r="C40" s="267" t="s">
        <v>702</v>
      </c>
      <c r="E40" s="288" t="s">
        <v>2749</v>
      </c>
      <c r="F40" s="289" t="s">
        <v>2750</v>
      </c>
      <c r="G40" s="267" t="s">
        <v>760</v>
      </c>
      <c r="I40" s="285" t="s">
        <v>462</v>
      </c>
      <c r="J40" s="286" t="s">
        <v>2751</v>
      </c>
      <c r="K40" s="267" t="s">
        <v>663</v>
      </c>
      <c r="N40" s="290" t="s">
        <v>1081</v>
      </c>
      <c r="O40" s="311" t="s">
        <v>2743</v>
      </c>
      <c r="P40" s="309" t="s">
        <v>2711</v>
      </c>
      <c r="Q40" s="311" t="s">
        <v>2657</v>
      </c>
      <c r="R40" s="309" t="s">
        <v>2711</v>
      </c>
      <c r="S40" s="311" t="s">
        <v>699</v>
      </c>
      <c r="T40" s="309" t="s">
        <v>2657</v>
      </c>
      <c r="U40" s="311" t="s">
        <v>1098</v>
      </c>
      <c r="V40" s="309" t="s">
        <v>2687</v>
      </c>
      <c r="W40" s="311" t="s">
        <v>2752</v>
      </c>
      <c r="X40" s="309" t="s">
        <v>2682</v>
      </c>
      <c r="Y40" s="311" t="s">
        <v>2753</v>
      </c>
      <c r="Z40" s="309" t="s">
        <v>2711</v>
      </c>
      <c r="AA40" s="312" t="s">
        <v>2754</v>
      </c>
    </row>
    <row r="41" spans="1:27" ht="14.25" customHeight="1">
      <c r="A41" s="13" t="s">
        <v>1953</v>
      </c>
      <c r="B41" s="266" t="s">
        <v>2755</v>
      </c>
      <c r="C41" s="267" t="s">
        <v>866</v>
      </c>
      <c r="E41" s="13" t="s">
        <v>2756</v>
      </c>
      <c r="F41" s="14" t="s">
        <v>2757</v>
      </c>
      <c r="G41" s="267" t="s">
        <v>702</v>
      </c>
      <c r="I41" s="13" t="s">
        <v>464</v>
      </c>
      <c r="J41" s="266" t="s">
        <v>2751</v>
      </c>
      <c r="K41" s="267" t="s">
        <v>663</v>
      </c>
      <c r="N41" s="290" t="s">
        <v>2743</v>
      </c>
      <c r="O41" s="311" t="s">
        <v>2748</v>
      </c>
      <c r="P41" s="309" t="s">
        <v>2717</v>
      </c>
      <c r="Q41" s="311" t="s">
        <v>2666</v>
      </c>
      <c r="R41" s="309" t="s">
        <v>2722</v>
      </c>
      <c r="S41" s="311" t="s">
        <v>2704</v>
      </c>
      <c r="T41" s="309" t="s">
        <v>1096</v>
      </c>
      <c r="U41" s="311" t="s">
        <v>2666</v>
      </c>
      <c r="V41" s="309" t="s">
        <v>2693</v>
      </c>
      <c r="W41" s="311" t="s">
        <v>2733</v>
      </c>
      <c r="X41" s="309" t="s">
        <v>2687</v>
      </c>
      <c r="Y41" s="311" t="s">
        <v>2758</v>
      </c>
      <c r="Z41" s="309" t="s">
        <v>2722</v>
      </c>
      <c r="AA41" s="312" t="s">
        <v>1975</v>
      </c>
    </row>
    <row r="42" spans="1:27" ht="14.25" customHeight="1">
      <c r="A42" s="285" t="s">
        <v>1106</v>
      </c>
      <c r="B42" s="286" t="s">
        <v>2759</v>
      </c>
      <c r="C42" s="267" t="s">
        <v>702</v>
      </c>
      <c r="E42" s="288" t="s">
        <v>2760</v>
      </c>
      <c r="F42" s="289" t="s">
        <v>2761</v>
      </c>
      <c r="G42" s="267" t="s">
        <v>702</v>
      </c>
      <c r="I42" s="285" t="s">
        <v>466</v>
      </c>
      <c r="J42" s="286" t="s">
        <v>2762</v>
      </c>
      <c r="K42" s="267" t="s">
        <v>663</v>
      </c>
      <c r="N42" s="290" t="s">
        <v>2748</v>
      </c>
      <c r="O42" s="311" t="s">
        <v>2763</v>
      </c>
      <c r="P42" s="309" t="s">
        <v>2743</v>
      </c>
      <c r="Q42" s="311" t="s">
        <v>2111</v>
      </c>
      <c r="R42" s="309" t="s">
        <v>2725</v>
      </c>
      <c r="S42" s="311" t="s">
        <v>2709</v>
      </c>
      <c r="T42" s="309" t="s">
        <v>1098</v>
      </c>
      <c r="U42" s="311" t="s">
        <v>2111</v>
      </c>
      <c r="V42" s="309" t="s">
        <v>2704</v>
      </c>
      <c r="W42" s="311" t="s">
        <v>2737</v>
      </c>
      <c r="X42" s="309" t="s">
        <v>2693</v>
      </c>
      <c r="Y42" s="311" t="s">
        <v>2764</v>
      </c>
      <c r="Z42" s="309" t="s">
        <v>2725</v>
      </c>
      <c r="AA42" s="312" t="s">
        <v>2765</v>
      </c>
    </row>
    <row r="43" spans="1:27" ht="14.25" customHeight="1">
      <c r="A43" s="13" t="s">
        <v>2745</v>
      </c>
      <c r="B43" s="292" t="s">
        <v>2766</v>
      </c>
      <c r="C43" s="267" t="s">
        <v>718</v>
      </c>
      <c r="E43" s="13" t="s">
        <v>2767</v>
      </c>
      <c r="F43" s="295" t="s">
        <v>2768</v>
      </c>
      <c r="G43" s="267" t="s">
        <v>760</v>
      </c>
      <c r="I43" s="13" t="s">
        <v>468</v>
      </c>
      <c r="J43" s="266" t="s">
        <v>2762</v>
      </c>
      <c r="K43" s="267" t="s">
        <v>663</v>
      </c>
      <c r="N43" s="290" t="s">
        <v>1953</v>
      </c>
      <c r="O43" s="311" t="s">
        <v>2741</v>
      </c>
      <c r="P43" s="309" t="s">
        <v>2748</v>
      </c>
      <c r="Q43" s="311" t="s">
        <v>2682</v>
      </c>
      <c r="R43" s="309" t="s">
        <v>2728</v>
      </c>
      <c r="S43" s="311" t="s">
        <v>2711</v>
      </c>
      <c r="T43" s="309" t="s">
        <v>2666</v>
      </c>
      <c r="U43" s="311" t="s">
        <v>2682</v>
      </c>
      <c r="V43" s="309" t="s">
        <v>2709</v>
      </c>
      <c r="W43" s="311" t="s">
        <v>2742</v>
      </c>
      <c r="X43" s="309" t="s">
        <v>693</v>
      </c>
      <c r="Y43" s="311" t="s">
        <v>2754</v>
      </c>
      <c r="Z43" s="309" t="s">
        <v>2728</v>
      </c>
      <c r="AA43" s="312" t="s">
        <v>2769</v>
      </c>
    </row>
    <row r="44" spans="1:27" ht="14.25" customHeight="1">
      <c r="A44" s="285" t="s">
        <v>2752</v>
      </c>
      <c r="B44" s="296" t="s">
        <v>2766</v>
      </c>
      <c r="C44" s="267" t="s">
        <v>718</v>
      </c>
      <c r="E44" s="288" t="s">
        <v>2770</v>
      </c>
      <c r="F44" s="295" t="s">
        <v>2768</v>
      </c>
      <c r="G44" s="267" t="s">
        <v>760</v>
      </c>
      <c r="I44" s="285" t="s">
        <v>473</v>
      </c>
      <c r="J44" s="286" t="s">
        <v>2771</v>
      </c>
      <c r="K44" s="267" t="s">
        <v>866</v>
      </c>
      <c r="N44" s="290" t="s">
        <v>2763</v>
      </c>
      <c r="O44" s="311" t="s">
        <v>2746</v>
      </c>
      <c r="P44" s="309" t="s">
        <v>1106</v>
      </c>
      <c r="Q44" s="311" t="s">
        <v>693</v>
      </c>
      <c r="R44" s="309" t="s">
        <v>2732</v>
      </c>
      <c r="S44" s="311" t="s">
        <v>2717</v>
      </c>
      <c r="T44" s="309" t="s">
        <v>2111</v>
      </c>
      <c r="U44" s="311" t="s">
        <v>2704</v>
      </c>
      <c r="V44" s="309" t="s">
        <v>2711</v>
      </c>
      <c r="W44" s="311" t="s">
        <v>2741</v>
      </c>
      <c r="X44" s="309" t="s">
        <v>699</v>
      </c>
      <c r="Y44" s="311" t="s">
        <v>2772</v>
      </c>
      <c r="Z44" s="309" t="s">
        <v>2743</v>
      </c>
      <c r="AA44" s="312" t="s">
        <v>728</v>
      </c>
    </row>
    <row r="45" spans="1:27" ht="14.25" customHeight="1">
      <c r="A45" s="13" t="s">
        <v>2763</v>
      </c>
      <c r="B45" s="266" t="s">
        <v>2773</v>
      </c>
      <c r="C45" s="267" t="s">
        <v>688</v>
      </c>
      <c r="E45" s="13" t="s">
        <v>2774</v>
      </c>
      <c r="F45" s="298" t="s">
        <v>2705</v>
      </c>
      <c r="G45" s="267" t="s">
        <v>767</v>
      </c>
      <c r="I45" s="13" t="s">
        <v>475</v>
      </c>
      <c r="J45" s="266" t="s">
        <v>2775</v>
      </c>
      <c r="K45" s="267" t="s">
        <v>866</v>
      </c>
      <c r="N45" s="290" t="s">
        <v>2776</v>
      </c>
      <c r="O45" s="311" t="s">
        <v>2753</v>
      </c>
      <c r="P45" s="309" t="s">
        <v>2745</v>
      </c>
      <c r="Q45" s="311" t="s">
        <v>699</v>
      </c>
      <c r="R45" s="309" t="s">
        <v>2743</v>
      </c>
      <c r="S45" s="311" t="s">
        <v>2722</v>
      </c>
      <c r="T45" s="309" t="s">
        <v>2682</v>
      </c>
      <c r="U45" s="311" t="s">
        <v>2709</v>
      </c>
      <c r="V45" s="309" t="s">
        <v>2717</v>
      </c>
      <c r="W45" s="311" t="s">
        <v>2777</v>
      </c>
      <c r="X45" s="309" t="s">
        <v>2704</v>
      </c>
      <c r="Y45" s="311" t="s">
        <v>2778</v>
      </c>
      <c r="Z45" s="309" t="s">
        <v>2748</v>
      </c>
      <c r="AA45" s="312" t="s">
        <v>732</v>
      </c>
    </row>
    <row r="46" spans="1:27" ht="14.25" customHeight="1">
      <c r="A46" s="285" t="s">
        <v>2779</v>
      </c>
      <c r="B46" s="286" t="s">
        <v>2780</v>
      </c>
      <c r="C46" s="267" t="s">
        <v>702</v>
      </c>
      <c r="E46" s="288" t="s">
        <v>2781</v>
      </c>
      <c r="F46" s="289" t="s">
        <v>2782</v>
      </c>
      <c r="G46" s="267" t="s">
        <v>703</v>
      </c>
      <c r="I46" s="285" t="s">
        <v>482</v>
      </c>
      <c r="J46" s="286" t="s">
        <v>2783</v>
      </c>
      <c r="K46" s="267" t="s">
        <v>664</v>
      </c>
      <c r="N46" s="290" t="s">
        <v>2784</v>
      </c>
      <c r="O46" s="311" t="s">
        <v>2758</v>
      </c>
      <c r="P46" s="309" t="s">
        <v>2752</v>
      </c>
      <c r="Q46" s="311" t="s">
        <v>2704</v>
      </c>
      <c r="R46" s="309" t="s">
        <v>2748</v>
      </c>
      <c r="S46" s="311" t="s">
        <v>2725</v>
      </c>
      <c r="T46" s="309" t="s">
        <v>693</v>
      </c>
      <c r="U46" s="311" t="s">
        <v>2711</v>
      </c>
      <c r="V46" s="309" t="s">
        <v>1081</v>
      </c>
      <c r="W46" s="311" t="s">
        <v>2785</v>
      </c>
      <c r="X46" s="309" t="s">
        <v>2709</v>
      </c>
      <c r="Y46" s="311" t="s">
        <v>2786</v>
      </c>
      <c r="Z46" s="309" t="s">
        <v>2763</v>
      </c>
      <c r="AA46" s="312" t="s">
        <v>2664</v>
      </c>
    </row>
    <row r="47" spans="1:27" ht="15" customHeight="1">
      <c r="A47" s="13" t="s">
        <v>2787</v>
      </c>
      <c r="B47" s="286" t="s">
        <v>2780</v>
      </c>
      <c r="C47" s="267" t="s">
        <v>702</v>
      </c>
      <c r="E47" s="13" t="s">
        <v>2788</v>
      </c>
      <c r="F47" s="14" t="s">
        <v>2789</v>
      </c>
      <c r="G47" s="267" t="s">
        <v>651</v>
      </c>
      <c r="I47" s="13" t="s">
        <v>491</v>
      </c>
      <c r="J47" s="266" t="s">
        <v>2790</v>
      </c>
      <c r="K47" s="267" t="s">
        <v>736</v>
      </c>
      <c r="N47" s="290" t="s">
        <v>2791</v>
      </c>
      <c r="O47" s="311" t="s">
        <v>2764</v>
      </c>
      <c r="P47" s="309" t="s">
        <v>2733</v>
      </c>
      <c r="Q47" s="311" t="s">
        <v>2709</v>
      </c>
      <c r="R47" s="309" t="s">
        <v>1106</v>
      </c>
      <c r="S47" s="311" t="s">
        <v>2728</v>
      </c>
      <c r="T47" s="309" t="s">
        <v>699</v>
      </c>
      <c r="U47" s="311" t="s">
        <v>2722</v>
      </c>
      <c r="V47" s="309" t="s">
        <v>2743</v>
      </c>
      <c r="W47" s="311" t="s">
        <v>2786</v>
      </c>
      <c r="X47" s="309" t="s">
        <v>2711</v>
      </c>
      <c r="Y47" s="311" t="s">
        <v>2792</v>
      </c>
      <c r="Z47" s="309" t="s">
        <v>2779</v>
      </c>
      <c r="AA47" s="312" t="s">
        <v>2668</v>
      </c>
    </row>
    <row r="48" spans="1:27" ht="14.25" customHeight="1">
      <c r="A48" s="285" t="s">
        <v>2733</v>
      </c>
      <c r="B48" s="286" t="s">
        <v>2793</v>
      </c>
      <c r="C48" s="267" t="s">
        <v>651</v>
      </c>
      <c r="E48" s="288" t="s">
        <v>2794</v>
      </c>
      <c r="F48" s="289" t="s">
        <v>2795</v>
      </c>
      <c r="G48" s="267" t="s">
        <v>688</v>
      </c>
      <c r="I48" s="285" t="s">
        <v>492</v>
      </c>
      <c r="J48" s="286" t="s">
        <v>2796</v>
      </c>
      <c r="K48" s="267" t="s">
        <v>675</v>
      </c>
      <c r="N48" s="290" t="s">
        <v>2785</v>
      </c>
      <c r="O48" s="311" t="s">
        <v>2754</v>
      </c>
      <c r="P48" s="309" t="s">
        <v>2737</v>
      </c>
      <c r="Q48" s="311" t="s">
        <v>2711</v>
      </c>
      <c r="R48" s="309" t="s">
        <v>2745</v>
      </c>
      <c r="S48" s="311" t="s">
        <v>1081</v>
      </c>
      <c r="T48" s="309" t="s">
        <v>2704</v>
      </c>
      <c r="U48" s="311" t="s">
        <v>2725</v>
      </c>
      <c r="V48" s="309" t="s">
        <v>2748</v>
      </c>
      <c r="W48" s="311" t="s">
        <v>1971</v>
      </c>
      <c r="X48" s="309" t="s">
        <v>2717</v>
      </c>
      <c r="Y48" s="311" t="s">
        <v>2797</v>
      </c>
      <c r="Z48" s="309" t="s">
        <v>2787</v>
      </c>
      <c r="AA48" s="312" t="s">
        <v>2029</v>
      </c>
    </row>
    <row r="49" spans="1:27" ht="14.25" customHeight="1">
      <c r="A49" s="13" t="s">
        <v>2737</v>
      </c>
      <c r="B49" s="286" t="s">
        <v>2793</v>
      </c>
      <c r="C49" s="267" t="s">
        <v>651</v>
      </c>
      <c r="E49" s="13" t="s">
        <v>2798</v>
      </c>
      <c r="F49" s="295" t="s">
        <v>2799</v>
      </c>
      <c r="G49" s="267" t="s">
        <v>681</v>
      </c>
      <c r="I49" s="13" t="s">
        <v>494</v>
      </c>
      <c r="J49" s="266" t="s">
        <v>2796</v>
      </c>
      <c r="K49" s="267" t="s">
        <v>675</v>
      </c>
      <c r="N49" s="290" t="s">
        <v>1971</v>
      </c>
      <c r="O49" s="311" t="s">
        <v>2772</v>
      </c>
      <c r="P49" s="309" t="s">
        <v>2742</v>
      </c>
      <c r="Q49" s="311" t="s">
        <v>2722</v>
      </c>
      <c r="R49" s="309" t="s">
        <v>2752</v>
      </c>
      <c r="S49" s="311" t="s">
        <v>2743</v>
      </c>
      <c r="T49" s="309" t="s">
        <v>2709</v>
      </c>
      <c r="U49" s="311" t="s">
        <v>2728</v>
      </c>
      <c r="V49" s="309" t="s">
        <v>1953</v>
      </c>
      <c r="W49" s="311" t="s">
        <v>2800</v>
      </c>
      <c r="X49" s="309" t="s">
        <v>2743</v>
      </c>
      <c r="Y49" s="311" t="s">
        <v>1161</v>
      </c>
      <c r="Z49" s="309" t="s">
        <v>2758</v>
      </c>
      <c r="AA49" s="312" t="s">
        <v>2760</v>
      </c>
    </row>
    <row r="50" spans="1:27" ht="14.25" customHeight="1">
      <c r="A50" s="285" t="s">
        <v>2742</v>
      </c>
      <c r="B50" s="286" t="s">
        <v>2793</v>
      </c>
      <c r="C50" s="267" t="s">
        <v>651</v>
      </c>
      <c r="E50" s="288" t="s">
        <v>2801</v>
      </c>
      <c r="F50" s="295" t="s">
        <v>2802</v>
      </c>
      <c r="G50" s="267" t="s">
        <v>681</v>
      </c>
      <c r="I50" s="285" t="s">
        <v>496</v>
      </c>
      <c r="J50" s="286" t="s">
        <v>2796</v>
      </c>
      <c r="K50" s="267" t="s">
        <v>675</v>
      </c>
      <c r="N50" s="290" t="s">
        <v>2792</v>
      </c>
      <c r="O50" s="311" t="s">
        <v>2778</v>
      </c>
      <c r="P50" s="309" t="s">
        <v>2741</v>
      </c>
      <c r="Q50" s="311" t="s">
        <v>2725</v>
      </c>
      <c r="R50" s="309" t="s">
        <v>2763</v>
      </c>
      <c r="S50" s="311" t="s">
        <v>2748</v>
      </c>
      <c r="T50" s="309" t="s">
        <v>2711</v>
      </c>
      <c r="U50" s="311" t="s">
        <v>1081</v>
      </c>
      <c r="V50" s="309" t="s">
        <v>2745</v>
      </c>
      <c r="W50" s="311" t="s">
        <v>2765</v>
      </c>
      <c r="X50" s="309" t="s">
        <v>2748</v>
      </c>
      <c r="Y50" s="311" t="s">
        <v>2800</v>
      </c>
      <c r="Z50" s="309" t="s">
        <v>2764</v>
      </c>
      <c r="AA50" s="312" t="s">
        <v>2803</v>
      </c>
    </row>
    <row r="51" spans="1:27" ht="14.25" customHeight="1">
      <c r="A51" s="13" t="s">
        <v>2741</v>
      </c>
      <c r="B51" s="266" t="s">
        <v>2804</v>
      </c>
      <c r="C51" s="267" t="s">
        <v>860</v>
      </c>
      <c r="E51" s="13" t="s">
        <v>2805</v>
      </c>
      <c r="F51" s="295" t="s">
        <v>2806</v>
      </c>
      <c r="G51" s="267" t="s">
        <v>663</v>
      </c>
      <c r="I51" s="13" t="s">
        <v>531</v>
      </c>
      <c r="J51" s="266" t="s">
        <v>2807</v>
      </c>
      <c r="K51" s="267" t="s">
        <v>694</v>
      </c>
      <c r="L51" s="23"/>
      <c r="N51" s="290" t="s">
        <v>1975</v>
      </c>
      <c r="O51" s="311" t="s">
        <v>2786</v>
      </c>
      <c r="P51" s="309" t="s">
        <v>2808</v>
      </c>
      <c r="Q51" s="311" t="s">
        <v>2728</v>
      </c>
      <c r="R51" s="309" t="s">
        <v>2779</v>
      </c>
      <c r="S51" s="311" t="s">
        <v>1953</v>
      </c>
      <c r="T51" s="309" t="s">
        <v>1081</v>
      </c>
      <c r="U51" s="311" t="s">
        <v>2743</v>
      </c>
      <c r="V51" s="309" t="s">
        <v>2752</v>
      </c>
      <c r="W51" s="311" t="s">
        <v>2769</v>
      </c>
      <c r="X51" s="309" t="s">
        <v>2745</v>
      </c>
      <c r="Y51" s="311" t="s">
        <v>2809</v>
      </c>
      <c r="Z51" s="309" t="s">
        <v>2754</v>
      </c>
      <c r="AA51" s="312" t="s">
        <v>2810</v>
      </c>
    </row>
    <row r="52" spans="1:27" ht="14.25" customHeight="1">
      <c r="A52" s="285" t="s">
        <v>2808</v>
      </c>
      <c r="B52" s="286" t="s">
        <v>2811</v>
      </c>
      <c r="C52" s="267" t="s">
        <v>767</v>
      </c>
      <c r="E52" s="288" t="s">
        <v>2812</v>
      </c>
      <c r="F52" s="14" t="s">
        <v>2806</v>
      </c>
      <c r="G52" s="267" t="s">
        <v>663</v>
      </c>
      <c r="H52" s="152"/>
      <c r="I52" s="285" t="s">
        <v>533</v>
      </c>
      <c r="J52" s="286" t="s">
        <v>2807</v>
      </c>
      <c r="K52" s="267" t="s">
        <v>694</v>
      </c>
      <c r="L52" s="23"/>
      <c r="N52" s="290" t="s">
        <v>2813</v>
      </c>
      <c r="O52" s="311" t="s">
        <v>2797</v>
      </c>
      <c r="P52" s="309" t="s">
        <v>2777</v>
      </c>
      <c r="Q52" s="311" t="s">
        <v>1081</v>
      </c>
      <c r="R52" s="309" t="s">
        <v>2787</v>
      </c>
      <c r="S52" s="311" t="s">
        <v>1106</v>
      </c>
      <c r="T52" s="309" t="s">
        <v>2743</v>
      </c>
      <c r="U52" s="311" t="s">
        <v>2748</v>
      </c>
      <c r="V52" s="309" t="s">
        <v>2776</v>
      </c>
      <c r="W52" s="311" t="s">
        <v>2009</v>
      </c>
      <c r="X52" s="309" t="s">
        <v>2752</v>
      </c>
      <c r="Y52" s="311" t="s">
        <v>2814</v>
      </c>
      <c r="Z52" s="309" t="s">
        <v>2776</v>
      </c>
      <c r="AA52" s="312" t="s">
        <v>2815</v>
      </c>
    </row>
    <row r="53" spans="1:27" ht="14.25" customHeight="1">
      <c r="A53" s="13" t="s">
        <v>2777</v>
      </c>
      <c r="B53" s="266" t="s">
        <v>2816</v>
      </c>
      <c r="C53" s="267" t="s">
        <v>767</v>
      </c>
      <c r="E53" s="288" t="s">
        <v>2817</v>
      </c>
      <c r="F53" s="289" t="s">
        <v>2818</v>
      </c>
      <c r="G53" s="267" t="s">
        <v>650</v>
      </c>
      <c r="H53" s="152"/>
      <c r="I53" s="13" t="s">
        <v>554</v>
      </c>
      <c r="J53" s="284" t="s">
        <v>2819</v>
      </c>
      <c r="K53" s="267" t="s">
        <v>675</v>
      </c>
      <c r="N53" s="290" t="s">
        <v>2005</v>
      </c>
      <c r="O53" s="311" t="s">
        <v>1161</v>
      </c>
      <c r="P53" s="309" t="s">
        <v>2758</v>
      </c>
      <c r="Q53" s="311" t="s">
        <v>2743</v>
      </c>
      <c r="R53" s="309" t="s">
        <v>2733</v>
      </c>
      <c r="S53" s="311" t="s">
        <v>2733</v>
      </c>
      <c r="T53" s="309" t="s">
        <v>2748</v>
      </c>
      <c r="U53" s="311" t="s">
        <v>1953</v>
      </c>
      <c r="V53" s="309" t="s">
        <v>2784</v>
      </c>
      <c r="W53" s="311" t="s">
        <v>2820</v>
      </c>
      <c r="X53" s="309" t="s">
        <v>2779</v>
      </c>
      <c r="Y53" s="311" t="s">
        <v>2009</v>
      </c>
      <c r="Z53" s="309" t="s">
        <v>2785</v>
      </c>
      <c r="AA53" s="312" t="s">
        <v>2821</v>
      </c>
    </row>
    <row r="54" spans="1:27" ht="14.25" customHeight="1">
      <c r="A54" s="313" t="s">
        <v>2747</v>
      </c>
      <c r="B54" s="301" t="s">
        <v>2822</v>
      </c>
      <c r="C54" s="302" t="s">
        <v>827</v>
      </c>
      <c r="E54" s="32" t="s">
        <v>2823</v>
      </c>
      <c r="F54" s="33" t="s">
        <v>2818</v>
      </c>
      <c r="G54" s="302" t="s">
        <v>650</v>
      </c>
      <c r="H54" s="152"/>
      <c r="I54" s="285" t="s">
        <v>2824</v>
      </c>
      <c r="J54" s="284" t="s">
        <v>2819</v>
      </c>
      <c r="K54" s="267" t="s">
        <v>675</v>
      </c>
      <c r="N54" s="290" t="s">
        <v>2825</v>
      </c>
      <c r="O54" s="311" t="s">
        <v>2809</v>
      </c>
      <c r="P54" s="309" t="s">
        <v>2764</v>
      </c>
      <c r="Q54" s="311" t="s">
        <v>2748</v>
      </c>
      <c r="R54" s="309" t="s">
        <v>2737</v>
      </c>
      <c r="S54" s="311" t="s">
        <v>2737</v>
      </c>
      <c r="T54" s="309" t="s">
        <v>1953</v>
      </c>
      <c r="U54" s="311" t="s">
        <v>2763</v>
      </c>
      <c r="V54" s="309" t="s">
        <v>2791</v>
      </c>
      <c r="W54" s="311" t="s">
        <v>2646</v>
      </c>
      <c r="X54" s="309" t="s">
        <v>2787</v>
      </c>
      <c r="Y54" s="311" t="s">
        <v>2820</v>
      </c>
      <c r="Z54" s="309" t="s">
        <v>2826</v>
      </c>
      <c r="AA54" s="312" t="s">
        <v>55</v>
      </c>
    </row>
    <row r="55" spans="1:27" ht="14.25" customHeight="1">
      <c r="A55" s="463" t="s">
        <v>2827</v>
      </c>
      <c r="B55" s="471"/>
      <c r="C55" s="282" t="s">
        <v>2599</v>
      </c>
      <c r="E55" s="444" t="s">
        <v>2828</v>
      </c>
      <c r="F55" s="386"/>
      <c r="G55" s="283" t="s">
        <v>2599</v>
      </c>
      <c r="H55" s="152"/>
      <c r="I55" s="13" t="s">
        <v>559</v>
      </c>
      <c r="J55" s="266" t="s">
        <v>2829</v>
      </c>
      <c r="K55" s="267" t="s">
        <v>663</v>
      </c>
      <c r="N55" s="290" t="s">
        <v>2830</v>
      </c>
      <c r="O55" s="311" t="s">
        <v>2814</v>
      </c>
      <c r="P55" s="309" t="s">
        <v>2754</v>
      </c>
      <c r="Q55" s="311" t="s">
        <v>1953</v>
      </c>
      <c r="R55" s="309" t="s">
        <v>2742</v>
      </c>
      <c r="S55" s="311" t="s">
        <v>2742</v>
      </c>
      <c r="T55" s="309" t="s">
        <v>2745</v>
      </c>
      <c r="U55" s="311" t="s">
        <v>2808</v>
      </c>
      <c r="V55" s="309" t="s">
        <v>2785</v>
      </c>
      <c r="W55" s="311" t="s">
        <v>2022</v>
      </c>
      <c r="X55" s="309" t="s">
        <v>2733</v>
      </c>
      <c r="Y55" s="311" t="s">
        <v>2831</v>
      </c>
      <c r="Z55" s="309" t="s">
        <v>2832</v>
      </c>
      <c r="AA55" s="312" t="s">
        <v>57</v>
      </c>
    </row>
    <row r="56" spans="1:27" ht="14.25" customHeight="1">
      <c r="A56" s="314" t="s">
        <v>2746</v>
      </c>
      <c r="B56" s="298" t="s">
        <v>2734</v>
      </c>
      <c r="C56" s="267" t="s">
        <v>866</v>
      </c>
      <c r="E56" s="13" t="s">
        <v>2833</v>
      </c>
      <c r="F56" s="315" t="s">
        <v>2834</v>
      </c>
      <c r="G56" s="267" t="s">
        <v>866</v>
      </c>
      <c r="H56" s="152"/>
      <c r="I56" s="285" t="s">
        <v>573</v>
      </c>
      <c r="J56" s="286" t="s">
        <v>2755</v>
      </c>
      <c r="K56" s="267" t="s">
        <v>694</v>
      </c>
      <c r="N56" s="290" t="s">
        <v>2835</v>
      </c>
      <c r="O56" s="311" t="s">
        <v>2836</v>
      </c>
      <c r="P56" s="309" t="s">
        <v>2784</v>
      </c>
      <c r="Q56" s="311" t="s">
        <v>2779</v>
      </c>
      <c r="R56" s="309" t="s">
        <v>2741</v>
      </c>
      <c r="S56" s="311" t="s">
        <v>2741</v>
      </c>
      <c r="T56" s="309" t="s">
        <v>2752</v>
      </c>
      <c r="U56" s="311" t="s">
        <v>2777</v>
      </c>
      <c r="V56" s="309" t="s">
        <v>2826</v>
      </c>
      <c r="W56" s="311" t="s">
        <v>2698</v>
      </c>
      <c r="X56" s="309" t="s">
        <v>2737</v>
      </c>
      <c r="Y56" s="311" t="s">
        <v>2837</v>
      </c>
      <c r="Z56" s="309" t="s">
        <v>1975</v>
      </c>
      <c r="AA56" s="312" t="s">
        <v>59</v>
      </c>
    </row>
    <row r="57" spans="1:27" ht="14.25" customHeight="1">
      <c r="A57" s="314" t="s">
        <v>2753</v>
      </c>
      <c r="B57" s="298" t="s">
        <v>2734</v>
      </c>
      <c r="C57" s="267" t="s">
        <v>866</v>
      </c>
      <c r="E57" s="288" t="s">
        <v>2838</v>
      </c>
      <c r="F57" s="14" t="s">
        <v>2834</v>
      </c>
      <c r="G57" s="267" t="s">
        <v>866</v>
      </c>
      <c r="H57" s="152"/>
      <c r="I57" s="285" t="s">
        <v>575</v>
      </c>
      <c r="J57" s="286" t="s">
        <v>2755</v>
      </c>
      <c r="K57" s="267" t="s">
        <v>694</v>
      </c>
      <c r="N57" s="290" t="s">
        <v>2839</v>
      </c>
      <c r="O57" s="311" t="s">
        <v>2835</v>
      </c>
      <c r="P57" s="309" t="s">
        <v>2791</v>
      </c>
      <c r="Q57" s="311" t="s">
        <v>2787</v>
      </c>
      <c r="R57" s="309" t="s">
        <v>2808</v>
      </c>
      <c r="S57" s="311" t="s">
        <v>2747</v>
      </c>
      <c r="T57" s="309" t="s">
        <v>2779</v>
      </c>
      <c r="U57" s="311" t="s">
        <v>2758</v>
      </c>
      <c r="V57" s="309" t="s">
        <v>2832</v>
      </c>
      <c r="W57" s="311" t="s">
        <v>2702</v>
      </c>
      <c r="X57" s="309" t="s">
        <v>2742</v>
      </c>
      <c r="Y57" s="311" t="s">
        <v>2018</v>
      </c>
      <c r="Z57" s="309" t="s">
        <v>1161</v>
      </c>
      <c r="AA57" s="312" t="s">
        <v>79</v>
      </c>
    </row>
    <row r="58" spans="1:27" ht="14.25" customHeight="1">
      <c r="A58" s="314" t="s">
        <v>2758</v>
      </c>
      <c r="B58" s="298" t="s">
        <v>2840</v>
      </c>
      <c r="C58" s="267" t="s">
        <v>866</v>
      </c>
      <c r="E58" s="316" t="s">
        <v>2803</v>
      </c>
      <c r="F58" s="317" t="s">
        <v>2841</v>
      </c>
      <c r="G58" s="318" t="s">
        <v>866</v>
      </c>
      <c r="I58" s="21" t="s">
        <v>616</v>
      </c>
      <c r="J58" s="319" t="s">
        <v>2842</v>
      </c>
      <c r="K58" s="320" t="s">
        <v>650</v>
      </c>
      <c r="N58" s="290" t="s">
        <v>2843</v>
      </c>
      <c r="O58" s="311" t="s">
        <v>2839</v>
      </c>
      <c r="P58" s="309" t="s">
        <v>2785</v>
      </c>
      <c r="Q58" s="311" t="s">
        <v>2784</v>
      </c>
      <c r="R58" s="309" t="s">
        <v>2777</v>
      </c>
      <c r="S58" s="311" t="s">
        <v>2758</v>
      </c>
      <c r="T58" s="309" t="s">
        <v>2787</v>
      </c>
      <c r="U58" s="311" t="s">
        <v>2764</v>
      </c>
      <c r="V58" s="309" t="s">
        <v>1971</v>
      </c>
      <c r="W58" s="311" t="s">
        <v>2632</v>
      </c>
      <c r="X58" s="309" t="s">
        <v>2741</v>
      </c>
      <c r="Y58" s="311" t="s">
        <v>2706</v>
      </c>
      <c r="Z58" s="309" t="s">
        <v>2813</v>
      </c>
      <c r="AA58" s="312" t="s">
        <v>81</v>
      </c>
    </row>
    <row r="59" spans="1:27" ht="14.25" customHeight="1">
      <c r="A59" s="314" t="s">
        <v>2764</v>
      </c>
      <c r="B59" s="298" t="s">
        <v>2840</v>
      </c>
      <c r="C59" s="267" t="s">
        <v>866</v>
      </c>
      <c r="E59" s="13" t="s">
        <v>2844</v>
      </c>
      <c r="F59" s="295" t="s">
        <v>2845</v>
      </c>
      <c r="G59" s="267" t="s">
        <v>650</v>
      </c>
      <c r="N59" s="290" t="s">
        <v>728</v>
      </c>
      <c r="O59" s="311" t="s">
        <v>2820</v>
      </c>
      <c r="P59" s="309" t="s">
        <v>2772</v>
      </c>
      <c r="Q59" s="311" t="s">
        <v>2791</v>
      </c>
      <c r="R59" s="309" t="s">
        <v>2746</v>
      </c>
      <c r="S59" s="311" t="s">
        <v>2764</v>
      </c>
      <c r="T59" s="309" t="s">
        <v>2808</v>
      </c>
      <c r="U59" s="311" t="s">
        <v>2754</v>
      </c>
      <c r="V59" s="309" t="s">
        <v>1975</v>
      </c>
      <c r="W59" s="311" t="s">
        <v>2640</v>
      </c>
      <c r="X59" s="309" t="s">
        <v>2808</v>
      </c>
      <c r="Y59" s="311" t="s">
        <v>2710</v>
      </c>
      <c r="Z59" s="309" t="s">
        <v>2005</v>
      </c>
      <c r="AA59" s="312" t="s">
        <v>120</v>
      </c>
    </row>
    <row r="60" spans="1:27" ht="14.25" customHeight="1">
      <c r="A60" s="314" t="s">
        <v>2754</v>
      </c>
      <c r="B60" s="298" t="s">
        <v>2846</v>
      </c>
      <c r="C60" s="267" t="s">
        <v>866</v>
      </c>
      <c r="E60" s="288" t="s">
        <v>2847</v>
      </c>
      <c r="F60" s="295" t="s">
        <v>2845</v>
      </c>
      <c r="G60" s="267" t="s">
        <v>650</v>
      </c>
      <c r="N60" s="290" t="s">
        <v>732</v>
      </c>
      <c r="O60" s="311" t="s">
        <v>2018</v>
      </c>
      <c r="P60" s="309" t="s">
        <v>2778</v>
      </c>
      <c r="Q60" s="311" t="s">
        <v>2785</v>
      </c>
      <c r="R60" s="309" t="s">
        <v>2753</v>
      </c>
      <c r="S60" s="311" t="s">
        <v>2754</v>
      </c>
      <c r="T60" s="309" t="s">
        <v>2777</v>
      </c>
      <c r="U60" s="311" t="s">
        <v>2826</v>
      </c>
      <c r="V60" s="309" t="s">
        <v>2765</v>
      </c>
      <c r="W60" s="311" t="s">
        <v>2706</v>
      </c>
      <c r="X60" s="309" t="s">
        <v>2777</v>
      </c>
      <c r="Y60" s="311" t="s">
        <v>2719</v>
      </c>
      <c r="Z60" s="309" t="s">
        <v>2835</v>
      </c>
      <c r="AA60" s="312" t="s">
        <v>122</v>
      </c>
    </row>
    <row r="61" spans="1:27" ht="14.25" customHeight="1">
      <c r="A61" s="314" t="s">
        <v>2776</v>
      </c>
      <c r="B61" s="298" t="s">
        <v>2848</v>
      </c>
      <c r="C61" s="267" t="s">
        <v>651</v>
      </c>
      <c r="E61" s="13" t="s">
        <v>2849</v>
      </c>
      <c r="F61" s="295" t="s">
        <v>2850</v>
      </c>
      <c r="G61" s="267" t="s">
        <v>694</v>
      </c>
      <c r="N61" s="290" t="s">
        <v>2677</v>
      </c>
      <c r="O61" s="311" t="s">
        <v>2719</v>
      </c>
      <c r="P61" s="309" t="s">
        <v>2786</v>
      </c>
      <c r="Q61" s="311" t="s">
        <v>2826</v>
      </c>
      <c r="R61" s="309" t="s">
        <v>2776</v>
      </c>
      <c r="S61" s="311" t="s">
        <v>2776</v>
      </c>
      <c r="T61" s="309" t="s">
        <v>2826</v>
      </c>
      <c r="U61" s="311" t="s">
        <v>2832</v>
      </c>
      <c r="V61" s="309" t="s">
        <v>2769</v>
      </c>
      <c r="W61" s="311" t="s">
        <v>2710</v>
      </c>
      <c r="X61" s="309" t="s">
        <v>2772</v>
      </c>
      <c r="Y61" s="311" t="s">
        <v>2724</v>
      </c>
      <c r="Z61" s="309" t="s">
        <v>2839</v>
      </c>
      <c r="AA61" s="312" t="s">
        <v>2851</v>
      </c>
    </row>
    <row r="62" spans="1:27" ht="14.25" customHeight="1">
      <c r="A62" s="314" t="s">
        <v>2784</v>
      </c>
      <c r="B62" s="298" t="s">
        <v>2852</v>
      </c>
      <c r="C62" s="267" t="s">
        <v>688</v>
      </c>
      <c r="E62" s="288" t="s">
        <v>2853</v>
      </c>
      <c r="F62" s="295" t="s">
        <v>2850</v>
      </c>
      <c r="G62" s="267" t="s">
        <v>694</v>
      </c>
      <c r="N62" s="290" t="s">
        <v>2684</v>
      </c>
      <c r="O62" s="311" t="s">
        <v>2724</v>
      </c>
      <c r="P62" s="309" t="s">
        <v>1971</v>
      </c>
      <c r="Q62" s="311" t="s">
        <v>2832</v>
      </c>
      <c r="R62" s="309" t="s">
        <v>2826</v>
      </c>
      <c r="S62" s="311" t="s">
        <v>2784</v>
      </c>
      <c r="T62" s="309" t="s">
        <v>2832</v>
      </c>
      <c r="U62" s="311" t="s">
        <v>2792</v>
      </c>
      <c r="V62" s="309" t="s">
        <v>2854</v>
      </c>
      <c r="W62" s="311" t="s">
        <v>2781</v>
      </c>
      <c r="X62" s="309" t="s">
        <v>2778</v>
      </c>
      <c r="Y62" s="311" t="s">
        <v>2726</v>
      </c>
      <c r="Z62" s="309" t="s">
        <v>2843</v>
      </c>
      <c r="AA62" s="312" t="s">
        <v>362</v>
      </c>
    </row>
    <row r="63" spans="1:27" ht="14.25" customHeight="1">
      <c r="A63" s="314" t="s">
        <v>2791</v>
      </c>
      <c r="B63" s="298" t="s">
        <v>2852</v>
      </c>
      <c r="C63" s="267" t="s">
        <v>688</v>
      </c>
      <c r="E63" s="13" t="s">
        <v>2810</v>
      </c>
      <c r="F63" s="14" t="s">
        <v>2855</v>
      </c>
      <c r="G63" s="267" t="s">
        <v>718</v>
      </c>
      <c r="N63" s="290" t="s">
        <v>2689</v>
      </c>
      <c r="O63" s="311" t="s">
        <v>2726</v>
      </c>
      <c r="P63" s="309" t="s">
        <v>2792</v>
      </c>
      <c r="Q63" s="311" t="s">
        <v>1975</v>
      </c>
      <c r="R63" s="309" t="s">
        <v>2832</v>
      </c>
      <c r="S63" s="311" t="s">
        <v>2791</v>
      </c>
      <c r="T63" s="309" t="s">
        <v>2772</v>
      </c>
      <c r="U63" s="311" t="s">
        <v>2800</v>
      </c>
      <c r="V63" s="309" t="s">
        <v>2856</v>
      </c>
      <c r="W63" s="311" t="s">
        <v>2810</v>
      </c>
      <c r="X63" s="309" t="s">
        <v>2786</v>
      </c>
      <c r="Y63" s="311" t="s">
        <v>2749</v>
      </c>
      <c r="Z63" s="309" t="s">
        <v>2018</v>
      </c>
      <c r="AA63" s="312" t="s">
        <v>363</v>
      </c>
    </row>
    <row r="64" spans="1:27" ht="14.25" customHeight="1">
      <c r="A64" s="314" t="s">
        <v>2785</v>
      </c>
      <c r="B64" s="298" t="s">
        <v>2857</v>
      </c>
      <c r="C64" s="267" t="s">
        <v>688</v>
      </c>
      <c r="E64" s="288" t="s">
        <v>2858</v>
      </c>
      <c r="F64" s="289" t="s">
        <v>2633</v>
      </c>
      <c r="G64" s="267" t="s">
        <v>703</v>
      </c>
      <c r="N64" s="290" t="s">
        <v>2698</v>
      </c>
      <c r="O64" s="311" t="s">
        <v>2767</v>
      </c>
      <c r="P64" s="309" t="s">
        <v>2859</v>
      </c>
      <c r="Q64" s="311" t="s">
        <v>2765</v>
      </c>
      <c r="R64" s="309" t="s">
        <v>1971</v>
      </c>
      <c r="S64" s="311" t="s">
        <v>2785</v>
      </c>
      <c r="T64" s="309" t="s">
        <v>2778</v>
      </c>
      <c r="U64" s="311" t="s">
        <v>2859</v>
      </c>
      <c r="V64" s="309" t="s">
        <v>2835</v>
      </c>
      <c r="W64" s="311" t="s">
        <v>2858</v>
      </c>
      <c r="X64" s="309" t="s">
        <v>1971</v>
      </c>
      <c r="Y64" s="311" t="s">
        <v>2767</v>
      </c>
      <c r="Z64" s="309" t="s">
        <v>2605</v>
      </c>
      <c r="AA64" s="312" t="s">
        <v>445</v>
      </c>
    </row>
    <row r="65" spans="1:27" ht="14.25" customHeight="1">
      <c r="A65" s="314" t="s">
        <v>2826</v>
      </c>
      <c r="B65" s="298" t="s">
        <v>2860</v>
      </c>
      <c r="C65" s="267" t="s">
        <v>827</v>
      </c>
      <c r="E65" s="13" t="s">
        <v>2861</v>
      </c>
      <c r="F65" s="14" t="s">
        <v>2676</v>
      </c>
      <c r="G65" s="267" t="s">
        <v>866</v>
      </c>
      <c r="N65" s="290" t="s">
        <v>2702</v>
      </c>
      <c r="O65" s="311" t="s">
        <v>2770</v>
      </c>
      <c r="P65" s="309" t="s">
        <v>2862</v>
      </c>
      <c r="Q65" s="311" t="s">
        <v>2769</v>
      </c>
      <c r="R65" s="309" t="s">
        <v>2792</v>
      </c>
      <c r="S65" s="311" t="s">
        <v>2800</v>
      </c>
      <c r="T65" s="309" t="s">
        <v>2786</v>
      </c>
      <c r="U65" s="311" t="s">
        <v>2862</v>
      </c>
      <c r="V65" s="309" t="s">
        <v>2839</v>
      </c>
      <c r="W65" s="311" t="s">
        <v>2863</v>
      </c>
      <c r="X65" s="309" t="s">
        <v>2792</v>
      </c>
      <c r="Y65" s="311" t="s">
        <v>2770</v>
      </c>
      <c r="Z65" s="309" t="s">
        <v>2615</v>
      </c>
      <c r="AA65" s="312" t="s">
        <v>447</v>
      </c>
    </row>
    <row r="66" spans="1:27" ht="14.25" customHeight="1">
      <c r="A66" s="314" t="s">
        <v>2832</v>
      </c>
      <c r="B66" s="298" t="s">
        <v>2860</v>
      </c>
      <c r="C66" s="267" t="s">
        <v>827</v>
      </c>
      <c r="E66" s="288" t="s">
        <v>2863</v>
      </c>
      <c r="F66" s="289" t="s">
        <v>2864</v>
      </c>
      <c r="G66" s="267" t="s">
        <v>866</v>
      </c>
      <c r="N66" s="290" t="s">
        <v>2738</v>
      </c>
      <c r="O66" s="311" t="s">
        <v>2798</v>
      </c>
      <c r="P66" s="309" t="s">
        <v>2865</v>
      </c>
      <c r="Q66" s="311" t="s">
        <v>2854</v>
      </c>
      <c r="R66" s="309" t="s">
        <v>1975</v>
      </c>
      <c r="S66" s="311" t="s">
        <v>2859</v>
      </c>
      <c r="T66" s="309" t="s">
        <v>2797</v>
      </c>
      <c r="U66" s="311" t="s">
        <v>2865</v>
      </c>
      <c r="V66" s="309" t="s">
        <v>2843</v>
      </c>
      <c r="W66" s="311" t="s">
        <v>2866</v>
      </c>
      <c r="X66" s="309" t="s">
        <v>1161</v>
      </c>
      <c r="Y66" s="311" t="s">
        <v>2801</v>
      </c>
      <c r="Z66" s="309" t="s">
        <v>2625</v>
      </c>
      <c r="AA66" s="312" t="s">
        <v>491</v>
      </c>
    </row>
    <row r="67" spans="1:27" ht="14.25" customHeight="1">
      <c r="A67" s="314" t="s">
        <v>2772</v>
      </c>
      <c r="B67" s="298" t="s">
        <v>2867</v>
      </c>
      <c r="C67" s="267" t="s">
        <v>860</v>
      </c>
      <c r="E67" s="13" t="s">
        <v>2815</v>
      </c>
      <c r="F67" s="14" t="s">
        <v>2868</v>
      </c>
      <c r="G67" s="267" t="s">
        <v>675</v>
      </c>
      <c r="N67" s="290" t="s">
        <v>2744</v>
      </c>
      <c r="O67" s="311" t="s">
        <v>2801</v>
      </c>
      <c r="P67" s="309" t="s">
        <v>2009</v>
      </c>
      <c r="Q67" s="311" t="s">
        <v>2856</v>
      </c>
      <c r="R67" s="309" t="s">
        <v>2797</v>
      </c>
      <c r="S67" s="311" t="s">
        <v>2862</v>
      </c>
      <c r="T67" s="309" t="s">
        <v>1161</v>
      </c>
      <c r="U67" s="311" t="s">
        <v>2854</v>
      </c>
      <c r="V67" s="309" t="s">
        <v>728</v>
      </c>
      <c r="W67" s="311" t="s">
        <v>2869</v>
      </c>
      <c r="X67" s="309" t="s">
        <v>2859</v>
      </c>
      <c r="Y67" s="311" t="s">
        <v>2817</v>
      </c>
      <c r="Z67" s="309" t="s">
        <v>728</v>
      </c>
      <c r="AA67" s="312" t="s">
        <v>573</v>
      </c>
    </row>
    <row r="68" spans="1:27" ht="14.25" customHeight="1">
      <c r="A68" s="314" t="s">
        <v>2778</v>
      </c>
      <c r="B68" s="298" t="s">
        <v>2867</v>
      </c>
      <c r="C68" s="267" t="s">
        <v>860</v>
      </c>
      <c r="E68" s="288" t="s">
        <v>2870</v>
      </c>
      <c r="F68" s="289" t="s">
        <v>2871</v>
      </c>
      <c r="G68" s="267" t="s">
        <v>718</v>
      </c>
      <c r="N68" s="290" t="s">
        <v>2756</v>
      </c>
      <c r="O68" s="311" t="s">
        <v>2810</v>
      </c>
      <c r="P68" s="309" t="s">
        <v>2831</v>
      </c>
      <c r="Q68" s="311" t="s">
        <v>2809</v>
      </c>
      <c r="R68" s="309" t="s">
        <v>1161</v>
      </c>
      <c r="S68" s="311" t="s">
        <v>2865</v>
      </c>
      <c r="T68" s="309" t="s">
        <v>2800</v>
      </c>
      <c r="U68" s="311" t="s">
        <v>2856</v>
      </c>
      <c r="V68" s="309" t="s">
        <v>732</v>
      </c>
      <c r="W68" s="311" t="s">
        <v>2872</v>
      </c>
      <c r="X68" s="309" t="s">
        <v>2862</v>
      </c>
      <c r="Y68" s="311" t="s">
        <v>2823</v>
      </c>
      <c r="Z68" s="309" t="s">
        <v>732</v>
      </c>
      <c r="AA68" s="312" t="s">
        <v>575</v>
      </c>
    </row>
    <row r="69" spans="1:27" ht="14.25" customHeight="1">
      <c r="A69" s="314" t="s">
        <v>2786</v>
      </c>
      <c r="B69" s="298" t="s">
        <v>2873</v>
      </c>
      <c r="C69" s="267" t="s">
        <v>860</v>
      </c>
      <c r="E69" s="13" t="s">
        <v>2874</v>
      </c>
      <c r="F69" s="14" t="s">
        <v>2875</v>
      </c>
      <c r="G69" s="267" t="s">
        <v>777</v>
      </c>
      <c r="N69" s="290" t="s">
        <v>2760</v>
      </c>
      <c r="O69" s="311" t="s">
        <v>341</v>
      </c>
      <c r="P69" s="309" t="s">
        <v>2837</v>
      </c>
      <c r="Q69" s="311" t="s">
        <v>2825</v>
      </c>
      <c r="R69" s="309" t="s">
        <v>2800</v>
      </c>
      <c r="S69" s="311" t="s">
        <v>2765</v>
      </c>
      <c r="T69" s="309" t="s">
        <v>2809</v>
      </c>
      <c r="U69" s="311" t="s">
        <v>2813</v>
      </c>
      <c r="V69" s="309" t="s">
        <v>2664</v>
      </c>
      <c r="W69" s="311" t="s">
        <v>100</v>
      </c>
      <c r="X69" s="309" t="s">
        <v>2865</v>
      </c>
      <c r="Y69" s="311" t="s">
        <v>2803</v>
      </c>
      <c r="Z69" s="309" t="s">
        <v>2698</v>
      </c>
      <c r="AA69" s="312" t="s">
        <v>616</v>
      </c>
    </row>
    <row r="70" spans="1:27" ht="14.25" customHeight="1">
      <c r="A70" s="314" t="s">
        <v>1971</v>
      </c>
      <c r="B70" s="298" t="s">
        <v>2876</v>
      </c>
      <c r="C70" s="267" t="s">
        <v>718</v>
      </c>
      <c r="E70" s="288" t="s">
        <v>2866</v>
      </c>
      <c r="F70" s="289" t="s">
        <v>2877</v>
      </c>
      <c r="G70" s="267" t="s">
        <v>664</v>
      </c>
      <c r="N70" s="290" t="s">
        <v>2774</v>
      </c>
      <c r="O70" s="311" t="s">
        <v>343</v>
      </c>
      <c r="P70" s="309" t="s">
        <v>2646</v>
      </c>
      <c r="Q70" s="311" t="s">
        <v>2830</v>
      </c>
      <c r="R70" s="309" t="s">
        <v>2859</v>
      </c>
      <c r="S70" s="311" t="s">
        <v>2769</v>
      </c>
      <c r="T70" s="309" t="s">
        <v>2814</v>
      </c>
      <c r="U70" s="311" t="s">
        <v>2005</v>
      </c>
      <c r="V70" s="309" t="s">
        <v>2668</v>
      </c>
      <c r="W70" s="311" t="s">
        <v>2878</v>
      </c>
      <c r="X70" s="309" t="s">
        <v>2854</v>
      </c>
      <c r="Y70" s="311" t="s">
        <v>2863</v>
      </c>
      <c r="Z70" s="309" t="s">
        <v>2702</v>
      </c>
      <c r="AA70" s="312" t="s">
        <v>482</v>
      </c>
    </row>
    <row r="71" spans="1:27" ht="14.25" customHeight="1">
      <c r="A71" s="314" t="s">
        <v>2792</v>
      </c>
      <c r="B71" s="298" t="s">
        <v>2879</v>
      </c>
      <c r="C71" s="267" t="s">
        <v>694</v>
      </c>
      <c r="E71" s="13" t="s">
        <v>2869</v>
      </c>
      <c r="F71" s="289" t="s">
        <v>2877</v>
      </c>
      <c r="G71" s="267" t="s">
        <v>664</v>
      </c>
      <c r="N71" s="290" t="s">
        <v>2781</v>
      </c>
      <c r="O71" s="311" t="s">
        <v>345</v>
      </c>
      <c r="P71" s="309" t="s">
        <v>2022</v>
      </c>
      <c r="Q71" s="311" t="s">
        <v>2835</v>
      </c>
      <c r="R71" s="309" t="s">
        <v>2862</v>
      </c>
      <c r="S71" s="311" t="s">
        <v>2854</v>
      </c>
      <c r="T71" s="309" t="s">
        <v>2813</v>
      </c>
      <c r="U71" s="311" t="s">
        <v>2835</v>
      </c>
      <c r="V71" s="309" t="s">
        <v>2029</v>
      </c>
      <c r="W71" s="311" t="s">
        <v>2880</v>
      </c>
      <c r="X71" s="309" t="s">
        <v>2856</v>
      </c>
      <c r="Y71" s="311" t="s">
        <v>2881</v>
      </c>
      <c r="Z71" s="309" t="s">
        <v>2719</v>
      </c>
      <c r="AA71" s="312"/>
    </row>
    <row r="72" spans="1:27" ht="14.25" customHeight="1">
      <c r="A72" s="314" t="s">
        <v>2882</v>
      </c>
      <c r="B72" s="298" t="s">
        <v>2676</v>
      </c>
      <c r="C72" s="267" t="s">
        <v>675</v>
      </c>
      <c r="E72" s="288" t="s">
        <v>2872</v>
      </c>
      <c r="F72" s="289" t="s">
        <v>2877</v>
      </c>
      <c r="G72" s="267" t="s">
        <v>664</v>
      </c>
      <c r="N72" s="290" t="s">
        <v>2794</v>
      </c>
      <c r="O72" s="311" t="s">
        <v>362</v>
      </c>
      <c r="P72" s="309" t="s">
        <v>2719</v>
      </c>
      <c r="Q72" s="311" t="s">
        <v>2839</v>
      </c>
      <c r="R72" s="309" t="s">
        <v>2865</v>
      </c>
      <c r="S72" s="311" t="s">
        <v>2856</v>
      </c>
      <c r="T72" s="309" t="s">
        <v>2005</v>
      </c>
      <c r="U72" s="311" t="s">
        <v>2839</v>
      </c>
      <c r="V72" s="309" t="s">
        <v>2677</v>
      </c>
      <c r="W72" s="311" t="s">
        <v>419</v>
      </c>
      <c r="X72" s="309" t="s">
        <v>2825</v>
      </c>
      <c r="Y72" s="311" t="s">
        <v>2883</v>
      </c>
      <c r="Z72" s="309" t="s">
        <v>2724</v>
      </c>
      <c r="AA72" s="312"/>
    </row>
    <row r="73" spans="1:27" ht="14.25" customHeight="1">
      <c r="A73" s="314" t="s">
        <v>1975</v>
      </c>
      <c r="B73" s="298" t="s">
        <v>2884</v>
      </c>
      <c r="C73" s="267" t="s">
        <v>675</v>
      </c>
      <c r="E73" s="13" t="s">
        <v>2881</v>
      </c>
      <c r="F73" s="295" t="s">
        <v>2885</v>
      </c>
      <c r="G73" s="267" t="s">
        <v>650</v>
      </c>
      <c r="N73" s="290" t="s">
        <v>2798</v>
      </c>
      <c r="O73" s="311" t="s">
        <v>363</v>
      </c>
      <c r="P73" s="309" t="s">
        <v>2724</v>
      </c>
      <c r="Q73" s="311" t="s">
        <v>2831</v>
      </c>
      <c r="R73" s="309" t="s">
        <v>2854</v>
      </c>
      <c r="S73" s="311" t="s">
        <v>2813</v>
      </c>
      <c r="T73" s="309" t="s">
        <v>2835</v>
      </c>
      <c r="U73" s="311" t="s">
        <v>2677</v>
      </c>
      <c r="V73" s="309" t="s">
        <v>2684</v>
      </c>
      <c r="W73" s="311" t="s">
        <v>531</v>
      </c>
      <c r="X73" s="309" t="s">
        <v>2830</v>
      </c>
      <c r="Y73" s="311" t="s">
        <v>2040</v>
      </c>
      <c r="Z73" s="309" t="s">
        <v>2726</v>
      </c>
      <c r="AA73" s="312"/>
    </row>
    <row r="74" spans="1:27" ht="14.25" customHeight="1">
      <c r="A74" s="314" t="s">
        <v>2797</v>
      </c>
      <c r="B74" s="298" t="s">
        <v>2886</v>
      </c>
      <c r="C74" s="267" t="s">
        <v>736</v>
      </c>
      <c r="E74" s="288" t="s">
        <v>2883</v>
      </c>
      <c r="F74" s="295" t="s">
        <v>2885</v>
      </c>
      <c r="G74" s="267" t="s">
        <v>650</v>
      </c>
      <c r="N74" s="290" t="s">
        <v>2801</v>
      </c>
      <c r="O74" s="311" t="s">
        <v>376</v>
      </c>
      <c r="P74" s="309" t="s">
        <v>2726</v>
      </c>
      <c r="Q74" s="311" t="s">
        <v>2837</v>
      </c>
      <c r="R74" s="309" t="s">
        <v>2856</v>
      </c>
      <c r="S74" s="311" t="s">
        <v>2005</v>
      </c>
      <c r="T74" s="309" t="s">
        <v>2839</v>
      </c>
      <c r="U74" s="311" t="s">
        <v>2684</v>
      </c>
      <c r="V74" s="309" t="s">
        <v>2689</v>
      </c>
      <c r="W74" s="311" t="s">
        <v>533</v>
      </c>
      <c r="X74" s="309" t="s">
        <v>2835</v>
      </c>
      <c r="Y74" s="311" t="s">
        <v>79</v>
      </c>
      <c r="Z74" s="309" t="s">
        <v>2760</v>
      </c>
      <c r="AA74" s="312"/>
    </row>
    <row r="75" spans="1:27" ht="14.25" customHeight="1">
      <c r="A75" s="314" t="s">
        <v>1161</v>
      </c>
      <c r="B75" s="298" t="s">
        <v>2887</v>
      </c>
      <c r="C75" s="267" t="s">
        <v>736</v>
      </c>
      <c r="E75" s="288" t="s">
        <v>2040</v>
      </c>
      <c r="F75" s="14" t="s">
        <v>2885</v>
      </c>
      <c r="G75" s="267" t="s">
        <v>650</v>
      </c>
      <c r="N75" s="290" t="s">
        <v>2817</v>
      </c>
      <c r="O75" s="311" t="s">
        <v>378</v>
      </c>
      <c r="P75" s="309" t="s">
        <v>2774</v>
      </c>
      <c r="Q75" s="311" t="s">
        <v>2632</v>
      </c>
      <c r="R75" s="309" t="s">
        <v>2809</v>
      </c>
      <c r="S75" s="311" t="s">
        <v>2009</v>
      </c>
      <c r="T75" s="309" t="s">
        <v>2018</v>
      </c>
      <c r="U75" s="311" t="s">
        <v>2689</v>
      </c>
      <c r="V75" s="309" t="s">
        <v>1091</v>
      </c>
      <c r="W75" s="311" t="s">
        <v>616</v>
      </c>
      <c r="X75" s="309" t="s">
        <v>2839</v>
      </c>
      <c r="Y75" s="311" t="s">
        <v>81</v>
      </c>
      <c r="Z75" s="309" t="s">
        <v>2774</v>
      </c>
      <c r="AA75" s="312"/>
    </row>
    <row r="76" spans="1:27" ht="14.25" customHeight="1">
      <c r="A76" s="314" t="s">
        <v>2888</v>
      </c>
      <c r="B76" s="298" t="s">
        <v>2676</v>
      </c>
      <c r="C76" s="267" t="s">
        <v>827</v>
      </c>
      <c r="E76" s="316" t="s">
        <v>2889</v>
      </c>
      <c r="F76" s="321" t="s">
        <v>2890</v>
      </c>
      <c r="G76" s="318" t="s">
        <v>767</v>
      </c>
      <c r="N76" s="290" t="s">
        <v>2823</v>
      </c>
      <c r="O76" s="311" t="s">
        <v>401</v>
      </c>
      <c r="P76" s="309" t="s">
        <v>2805</v>
      </c>
      <c r="Q76" s="311" t="s">
        <v>2640</v>
      </c>
      <c r="R76" s="309" t="s">
        <v>2814</v>
      </c>
      <c r="S76" s="311" t="s">
        <v>2835</v>
      </c>
      <c r="T76" s="309" t="s">
        <v>2605</v>
      </c>
      <c r="U76" s="311" t="s">
        <v>2730</v>
      </c>
      <c r="V76" s="309" t="s">
        <v>2026</v>
      </c>
      <c r="W76" s="311" t="s">
        <v>108</v>
      </c>
      <c r="X76" s="309" t="s">
        <v>2820</v>
      </c>
      <c r="Y76" s="311" t="s">
        <v>108</v>
      </c>
      <c r="Z76" s="309" t="s">
        <v>2805</v>
      </c>
      <c r="AA76" s="312"/>
    </row>
    <row r="77" spans="1:27" ht="14.25" customHeight="1">
      <c r="A77" s="313" t="s">
        <v>2800</v>
      </c>
      <c r="B77" s="301" t="s">
        <v>2891</v>
      </c>
      <c r="C77" s="302" t="s">
        <v>718</v>
      </c>
      <c r="E77" s="32" t="s">
        <v>2821</v>
      </c>
      <c r="F77" s="33" t="s">
        <v>2892</v>
      </c>
      <c r="G77" s="302" t="s">
        <v>718</v>
      </c>
      <c r="N77" s="290" t="s">
        <v>2833</v>
      </c>
      <c r="O77" s="311" t="s">
        <v>403</v>
      </c>
      <c r="P77" s="309" t="s">
        <v>2812</v>
      </c>
      <c r="Q77" s="311" t="s">
        <v>728</v>
      </c>
      <c r="R77" s="309" t="s">
        <v>2009</v>
      </c>
      <c r="S77" s="311" t="s">
        <v>2839</v>
      </c>
      <c r="T77" s="309" t="s">
        <v>2615</v>
      </c>
      <c r="U77" s="311" t="s">
        <v>2735</v>
      </c>
      <c r="V77" s="309" t="s">
        <v>2730</v>
      </c>
      <c r="W77" s="311"/>
      <c r="X77" s="309" t="s">
        <v>2831</v>
      </c>
      <c r="Y77" s="311" t="s">
        <v>48</v>
      </c>
      <c r="Z77" s="309" t="s">
        <v>2812</v>
      </c>
      <c r="AA77" s="312"/>
    </row>
    <row r="78" spans="1:27" ht="14.25" customHeight="1">
      <c r="A78" s="463" t="s">
        <v>2893</v>
      </c>
      <c r="B78" s="471"/>
      <c r="C78" s="282" t="s">
        <v>2599</v>
      </c>
      <c r="E78" s="444" t="s">
        <v>2894</v>
      </c>
      <c r="F78" s="386"/>
      <c r="G78" s="283" t="s">
        <v>2599</v>
      </c>
      <c r="N78" s="290" t="s">
        <v>2838</v>
      </c>
      <c r="O78" s="311" t="s">
        <v>405</v>
      </c>
      <c r="P78" s="309" t="s">
        <v>2866</v>
      </c>
      <c r="Q78" s="311" t="s">
        <v>732</v>
      </c>
      <c r="R78" s="309" t="s">
        <v>2836</v>
      </c>
      <c r="S78" s="311" t="s">
        <v>2843</v>
      </c>
      <c r="T78" s="309" t="s">
        <v>2625</v>
      </c>
      <c r="U78" s="311" t="s">
        <v>2749</v>
      </c>
      <c r="V78" s="309" t="s">
        <v>2735</v>
      </c>
      <c r="W78" s="311"/>
      <c r="X78" s="309" t="s">
        <v>2837</v>
      </c>
      <c r="Y78" s="311" t="s">
        <v>49</v>
      </c>
      <c r="Z78" s="309" t="s">
        <v>2833</v>
      </c>
      <c r="AA78" s="312"/>
    </row>
    <row r="79" spans="1:27" ht="14.25" customHeight="1">
      <c r="A79" s="314" t="s">
        <v>2859</v>
      </c>
      <c r="B79" s="298" t="s">
        <v>2895</v>
      </c>
      <c r="C79" s="267" t="s">
        <v>760</v>
      </c>
      <c r="E79" s="7" t="s">
        <v>41</v>
      </c>
      <c r="F79" s="315" t="s">
        <v>2896</v>
      </c>
      <c r="G79" s="322" t="s">
        <v>650</v>
      </c>
      <c r="N79" s="290" t="s">
        <v>2803</v>
      </c>
      <c r="O79" s="311" t="s">
        <v>492</v>
      </c>
      <c r="P79" s="309" t="s">
        <v>2869</v>
      </c>
      <c r="Q79" s="311" t="s">
        <v>2664</v>
      </c>
      <c r="R79" s="309" t="s">
        <v>2835</v>
      </c>
      <c r="S79" s="311" t="s">
        <v>2820</v>
      </c>
      <c r="T79" s="309" t="s">
        <v>2646</v>
      </c>
      <c r="U79" s="311" t="s">
        <v>2767</v>
      </c>
      <c r="V79" s="309" t="s">
        <v>2738</v>
      </c>
      <c r="W79" s="311"/>
      <c r="X79" s="309" t="s">
        <v>2018</v>
      </c>
      <c r="Y79" s="311" t="s">
        <v>2878</v>
      </c>
      <c r="Z79" s="309" t="s">
        <v>2838</v>
      </c>
      <c r="AA79" s="312"/>
    </row>
    <row r="80" spans="1:27" ht="14.25" customHeight="1">
      <c r="A80" s="314" t="s">
        <v>2862</v>
      </c>
      <c r="B80" s="298" t="s">
        <v>2895</v>
      </c>
      <c r="C80" s="267" t="s">
        <v>760</v>
      </c>
      <c r="E80" s="288" t="s">
        <v>43</v>
      </c>
      <c r="F80" s="295" t="s">
        <v>2896</v>
      </c>
      <c r="G80" s="267" t="s">
        <v>650</v>
      </c>
      <c r="N80" s="290" t="s">
        <v>2844</v>
      </c>
      <c r="O80" s="311" t="s">
        <v>494</v>
      </c>
      <c r="P80" s="309" t="s">
        <v>2872</v>
      </c>
      <c r="Q80" s="311" t="s">
        <v>2668</v>
      </c>
      <c r="R80" s="309" t="s">
        <v>2839</v>
      </c>
      <c r="S80" s="311" t="s">
        <v>2632</v>
      </c>
      <c r="T80" s="309" t="s">
        <v>2022</v>
      </c>
      <c r="U80" s="311" t="s">
        <v>2770</v>
      </c>
      <c r="V80" s="309" t="s">
        <v>2744</v>
      </c>
      <c r="W80" s="311"/>
      <c r="X80" s="309" t="s">
        <v>2646</v>
      </c>
      <c r="Y80" s="311" t="s">
        <v>341</v>
      </c>
      <c r="Z80" s="309" t="s">
        <v>2803</v>
      </c>
      <c r="AA80" s="312"/>
    </row>
    <row r="81" spans="1:27" ht="14.25" customHeight="1">
      <c r="A81" s="314" t="s">
        <v>2865</v>
      </c>
      <c r="B81" s="298" t="s">
        <v>2895</v>
      </c>
      <c r="C81" s="267" t="s">
        <v>760</v>
      </c>
      <c r="E81" s="13" t="s">
        <v>2897</v>
      </c>
      <c r="F81" s="14" t="s">
        <v>2898</v>
      </c>
      <c r="G81" s="267" t="s">
        <v>718</v>
      </c>
      <c r="N81" s="290" t="s">
        <v>2847</v>
      </c>
      <c r="O81" s="311" t="s">
        <v>496</v>
      </c>
      <c r="P81" s="309" t="s">
        <v>96</v>
      </c>
      <c r="Q81" s="311" t="s">
        <v>2029</v>
      </c>
      <c r="R81" s="309" t="s">
        <v>2843</v>
      </c>
      <c r="S81" s="311" t="s">
        <v>2640</v>
      </c>
      <c r="T81" s="309" t="s">
        <v>728</v>
      </c>
      <c r="U81" s="311" t="s">
        <v>2774</v>
      </c>
      <c r="V81" s="309" t="s">
        <v>2767</v>
      </c>
      <c r="W81" s="311"/>
      <c r="X81" s="309" t="s">
        <v>2022</v>
      </c>
      <c r="Y81" s="311" t="s">
        <v>343</v>
      </c>
      <c r="Z81" s="309" t="s">
        <v>2870</v>
      </c>
      <c r="AA81" s="312"/>
    </row>
    <row r="82" spans="1:27" ht="14.25" customHeight="1">
      <c r="A82" s="314" t="s">
        <v>2765</v>
      </c>
      <c r="B82" s="298" t="s">
        <v>2899</v>
      </c>
      <c r="C82" s="267" t="s">
        <v>651</v>
      </c>
      <c r="E82" s="288" t="s">
        <v>46</v>
      </c>
      <c r="F82" s="289" t="s">
        <v>2898</v>
      </c>
      <c r="G82" s="267" t="s">
        <v>718</v>
      </c>
      <c r="N82" s="290" t="s">
        <v>2849</v>
      </c>
      <c r="O82" s="311" t="s">
        <v>554</v>
      </c>
      <c r="P82" s="309" t="s">
        <v>98</v>
      </c>
      <c r="Q82" s="311" t="s">
        <v>2706</v>
      </c>
      <c r="R82" s="309" t="s">
        <v>2820</v>
      </c>
      <c r="S82" s="311" t="s">
        <v>2646</v>
      </c>
      <c r="T82" s="309" t="s">
        <v>732</v>
      </c>
      <c r="U82" s="311" t="s">
        <v>2788</v>
      </c>
      <c r="V82" s="309" t="s">
        <v>2770</v>
      </c>
      <c r="W82" s="311"/>
      <c r="X82" s="309" t="s">
        <v>2698</v>
      </c>
      <c r="Y82" s="311" t="s">
        <v>345</v>
      </c>
      <c r="Z82" s="309" t="s">
        <v>79</v>
      </c>
      <c r="AA82" s="312"/>
    </row>
    <row r="83" spans="1:27" ht="14.25" customHeight="1">
      <c r="A83" s="314" t="s">
        <v>2769</v>
      </c>
      <c r="B83" s="298" t="s">
        <v>2899</v>
      </c>
      <c r="C83" s="267" t="s">
        <v>651</v>
      </c>
      <c r="E83" s="13" t="s">
        <v>51</v>
      </c>
      <c r="F83" s="295" t="s">
        <v>2900</v>
      </c>
      <c r="G83" s="267" t="s">
        <v>760</v>
      </c>
      <c r="N83" s="290" t="s">
        <v>2853</v>
      </c>
      <c r="O83" s="311" t="s">
        <v>2824</v>
      </c>
      <c r="P83" s="309" t="s">
        <v>100</v>
      </c>
      <c r="Q83" s="311" t="s">
        <v>2710</v>
      </c>
      <c r="R83" s="309" t="s">
        <v>2831</v>
      </c>
      <c r="S83" s="311" t="s">
        <v>2022</v>
      </c>
      <c r="T83" s="309" t="s">
        <v>2664</v>
      </c>
      <c r="U83" s="311" t="s">
        <v>2794</v>
      </c>
      <c r="V83" s="309" t="s">
        <v>2774</v>
      </c>
      <c r="W83" s="311"/>
      <c r="X83" s="309" t="s">
        <v>2702</v>
      </c>
      <c r="Y83" s="311" t="s">
        <v>376</v>
      </c>
      <c r="Z83" s="309" t="s">
        <v>81</v>
      </c>
      <c r="AA83" s="312"/>
    </row>
    <row r="84" spans="1:27" ht="14.25" customHeight="1">
      <c r="A84" s="314" t="s">
        <v>2854</v>
      </c>
      <c r="B84" s="298" t="s">
        <v>2901</v>
      </c>
      <c r="C84" s="267" t="s">
        <v>651</v>
      </c>
      <c r="E84" s="288" t="s">
        <v>53</v>
      </c>
      <c r="F84" s="295" t="s">
        <v>2900</v>
      </c>
      <c r="G84" s="267" t="s">
        <v>760</v>
      </c>
      <c r="N84" s="290" t="s">
        <v>2863</v>
      </c>
      <c r="O84" s="311" t="s">
        <v>559</v>
      </c>
      <c r="P84" s="309" t="s">
        <v>108</v>
      </c>
      <c r="Q84" s="311" t="s">
        <v>1091</v>
      </c>
      <c r="R84" s="309" t="s">
        <v>2837</v>
      </c>
      <c r="S84" s="311" t="s">
        <v>728</v>
      </c>
      <c r="T84" s="309" t="s">
        <v>2668</v>
      </c>
      <c r="U84" s="311" t="s">
        <v>2798</v>
      </c>
      <c r="V84" s="309" t="s">
        <v>2798</v>
      </c>
      <c r="W84" s="311"/>
      <c r="X84" s="309" t="s">
        <v>2749</v>
      </c>
      <c r="Y84" s="311" t="s">
        <v>378</v>
      </c>
      <c r="Z84" s="309" t="s">
        <v>393</v>
      </c>
      <c r="AA84" s="312"/>
    </row>
    <row r="85" spans="1:27" ht="14.25" customHeight="1">
      <c r="A85" s="314" t="s">
        <v>2856</v>
      </c>
      <c r="B85" s="298" t="s">
        <v>2901</v>
      </c>
      <c r="C85" s="267" t="s">
        <v>651</v>
      </c>
      <c r="E85" s="13" t="s">
        <v>55</v>
      </c>
      <c r="F85" s="14" t="s">
        <v>2902</v>
      </c>
      <c r="G85" s="267" t="s">
        <v>651</v>
      </c>
      <c r="N85" s="290" t="s">
        <v>2870</v>
      </c>
      <c r="O85" s="311" t="s">
        <v>616</v>
      </c>
      <c r="P85" s="309" t="s">
        <v>2878</v>
      </c>
      <c r="Q85" s="311" t="s">
        <v>2738</v>
      </c>
      <c r="R85" s="309" t="s">
        <v>2018</v>
      </c>
      <c r="S85" s="311" t="s">
        <v>732</v>
      </c>
      <c r="T85" s="309" t="s">
        <v>2029</v>
      </c>
      <c r="U85" s="311" t="s">
        <v>2801</v>
      </c>
      <c r="V85" s="309" t="s">
        <v>2801</v>
      </c>
      <c r="W85" s="311"/>
      <c r="X85" s="309" t="s">
        <v>2774</v>
      </c>
      <c r="Y85" s="311" t="s">
        <v>407</v>
      </c>
      <c r="Z85" s="309" t="s">
        <v>395</v>
      </c>
      <c r="AA85" s="312"/>
    </row>
    <row r="86" spans="1:27" ht="14.25" customHeight="1">
      <c r="A86" s="314" t="s">
        <v>2809</v>
      </c>
      <c r="B86" s="298" t="s">
        <v>2886</v>
      </c>
      <c r="C86" s="267" t="s">
        <v>777</v>
      </c>
      <c r="E86" s="288" t="s">
        <v>57</v>
      </c>
      <c r="F86" s="289" t="s">
        <v>2902</v>
      </c>
      <c r="G86" s="267" t="s">
        <v>651</v>
      </c>
      <c r="N86" s="290" t="s">
        <v>2874</v>
      </c>
      <c r="O86" s="311"/>
      <c r="P86" s="309" t="s">
        <v>2880</v>
      </c>
      <c r="Q86" s="311" t="s">
        <v>2744</v>
      </c>
      <c r="R86" s="309" t="s">
        <v>2605</v>
      </c>
      <c r="S86" s="311" t="s">
        <v>2706</v>
      </c>
      <c r="T86" s="309" t="s">
        <v>2677</v>
      </c>
      <c r="U86" s="311" t="s">
        <v>2833</v>
      </c>
      <c r="V86" s="309" t="s">
        <v>2844</v>
      </c>
      <c r="W86" s="311"/>
      <c r="X86" s="309" t="s">
        <v>2798</v>
      </c>
      <c r="Y86" s="311" t="s">
        <v>421</v>
      </c>
      <c r="Z86" s="309" t="s">
        <v>401</v>
      </c>
      <c r="AA86" s="312"/>
    </row>
    <row r="87" spans="1:27" ht="14.25" customHeight="1">
      <c r="A87" s="314" t="s">
        <v>2814</v>
      </c>
      <c r="B87" s="298" t="s">
        <v>2886</v>
      </c>
      <c r="C87" s="267" t="s">
        <v>777</v>
      </c>
      <c r="E87" s="13" t="s">
        <v>59</v>
      </c>
      <c r="F87" s="14" t="s">
        <v>2902</v>
      </c>
      <c r="G87" s="267" t="s">
        <v>651</v>
      </c>
      <c r="N87" s="290" t="s">
        <v>2881</v>
      </c>
      <c r="O87" s="311"/>
      <c r="P87" s="309" t="s">
        <v>337</v>
      </c>
      <c r="Q87" s="311" t="s">
        <v>2767</v>
      </c>
      <c r="R87" s="309" t="s">
        <v>2615</v>
      </c>
      <c r="S87" s="311" t="s">
        <v>2710</v>
      </c>
      <c r="T87" s="309" t="s">
        <v>2684</v>
      </c>
      <c r="U87" s="311" t="s">
        <v>2838</v>
      </c>
      <c r="V87" s="309" t="s">
        <v>2847</v>
      </c>
      <c r="W87" s="311"/>
      <c r="X87" s="309" t="s">
        <v>2801</v>
      </c>
      <c r="Y87" s="311" t="s">
        <v>423</v>
      </c>
      <c r="Z87" s="309" t="s">
        <v>403</v>
      </c>
      <c r="AA87" s="312"/>
    </row>
    <row r="88" spans="1:27" ht="14.25" customHeight="1">
      <c r="A88" s="314" t="s">
        <v>2813</v>
      </c>
      <c r="B88" s="298" t="s">
        <v>2903</v>
      </c>
      <c r="C88" s="267" t="s">
        <v>688</v>
      </c>
      <c r="E88" s="288" t="s">
        <v>2904</v>
      </c>
      <c r="F88" s="289" t="s">
        <v>2905</v>
      </c>
      <c r="G88" s="267" t="s">
        <v>860</v>
      </c>
      <c r="N88" s="290" t="s">
        <v>2883</v>
      </c>
      <c r="O88" s="311"/>
      <c r="P88" s="309" t="s">
        <v>339</v>
      </c>
      <c r="Q88" s="311" t="s">
        <v>2770</v>
      </c>
      <c r="R88" s="309" t="s">
        <v>2625</v>
      </c>
      <c r="S88" s="311" t="s">
        <v>1091</v>
      </c>
      <c r="T88" s="309" t="s">
        <v>2689</v>
      </c>
      <c r="U88" s="311" t="s">
        <v>2803</v>
      </c>
      <c r="V88" s="309" t="s">
        <v>2849</v>
      </c>
      <c r="W88" s="311"/>
      <c r="X88" s="309" t="s">
        <v>2805</v>
      </c>
      <c r="Y88" s="311" t="s">
        <v>458</v>
      </c>
      <c r="Z88" s="309" t="s">
        <v>405</v>
      </c>
      <c r="AA88" s="312"/>
    </row>
    <row r="89" spans="1:27" ht="14.25" customHeight="1">
      <c r="A89" s="314" t="s">
        <v>2005</v>
      </c>
      <c r="B89" s="298" t="s">
        <v>2903</v>
      </c>
      <c r="C89" s="267" t="s">
        <v>688</v>
      </c>
      <c r="E89" s="13" t="s">
        <v>68</v>
      </c>
      <c r="F89" s="14" t="s">
        <v>2905</v>
      </c>
      <c r="G89" s="267" t="s">
        <v>860</v>
      </c>
      <c r="N89" s="290" t="s">
        <v>55</v>
      </c>
      <c r="O89" s="311"/>
      <c r="P89" s="309" t="s">
        <v>376</v>
      </c>
      <c r="Q89" s="311" t="s">
        <v>2774</v>
      </c>
      <c r="R89" s="309" t="s">
        <v>728</v>
      </c>
      <c r="S89" s="311" t="s">
        <v>2026</v>
      </c>
      <c r="T89" s="309" t="s">
        <v>2698</v>
      </c>
      <c r="U89" s="311" t="s">
        <v>2815</v>
      </c>
      <c r="V89" s="309" t="s">
        <v>2853</v>
      </c>
      <c r="W89" s="311"/>
      <c r="X89" s="309" t="s">
        <v>2812</v>
      </c>
      <c r="Y89" s="311" t="s">
        <v>460</v>
      </c>
      <c r="Z89" s="309" t="s">
        <v>449</v>
      </c>
      <c r="AA89" s="312"/>
    </row>
    <row r="90" spans="1:27" ht="14.25" customHeight="1">
      <c r="A90" s="314" t="s">
        <v>2825</v>
      </c>
      <c r="B90" s="298" t="s">
        <v>2906</v>
      </c>
      <c r="C90" s="267" t="s">
        <v>860</v>
      </c>
      <c r="E90" s="288" t="s">
        <v>79</v>
      </c>
      <c r="F90" s="289" t="s">
        <v>2907</v>
      </c>
      <c r="G90" s="267" t="s">
        <v>663</v>
      </c>
      <c r="N90" s="290" t="s">
        <v>57</v>
      </c>
      <c r="O90" s="311"/>
      <c r="P90" s="309" t="s">
        <v>378</v>
      </c>
      <c r="Q90" s="311" t="s">
        <v>2788</v>
      </c>
      <c r="R90" s="309" t="s">
        <v>732</v>
      </c>
      <c r="S90" s="311" t="s">
        <v>2730</v>
      </c>
      <c r="T90" s="309" t="s">
        <v>2702</v>
      </c>
      <c r="U90" s="311" t="s">
        <v>2866</v>
      </c>
      <c r="V90" s="309" t="s">
        <v>2810</v>
      </c>
      <c r="W90" s="311"/>
      <c r="X90" s="309" t="s">
        <v>51</v>
      </c>
      <c r="Y90" s="311" t="s">
        <v>462</v>
      </c>
      <c r="Z90" s="309" t="s">
        <v>462</v>
      </c>
      <c r="AA90" s="312"/>
    </row>
    <row r="91" spans="1:27" ht="14.25" customHeight="1">
      <c r="A91" s="314" t="s">
        <v>2830</v>
      </c>
      <c r="B91" s="298" t="s">
        <v>2906</v>
      </c>
      <c r="C91" s="267" t="s">
        <v>860</v>
      </c>
      <c r="E91" s="13" t="s">
        <v>81</v>
      </c>
      <c r="F91" s="289" t="s">
        <v>2907</v>
      </c>
      <c r="G91" s="267" t="s">
        <v>663</v>
      </c>
      <c r="N91" s="290" t="s">
        <v>59</v>
      </c>
      <c r="O91" s="311"/>
      <c r="P91" s="309" t="s">
        <v>397</v>
      </c>
      <c r="Q91" s="311" t="s">
        <v>2858</v>
      </c>
      <c r="R91" s="309" t="s">
        <v>2664</v>
      </c>
      <c r="S91" s="311" t="s">
        <v>2735</v>
      </c>
      <c r="T91" s="309" t="s">
        <v>2738</v>
      </c>
      <c r="U91" s="311" t="s">
        <v>2869</v>
      </c>
      <c r="V91" s="309" t="s">
        <v>2815</v>
      </c>
      <c r="W91" s="311"/>
      <c r="X91" s="309" t="s">
        <v>53</v>
      </c>
      <c r="Y91" s="311" t="s">
        <v>464</v>
      </c>
      <c r="Z91" s="309" t="s">
        <v>464</v>
      </c>
      <c r="AA91" s="312"/>
    </row>
    <row r="92" spans="1:27" ht="14.25" customHeight="1">
      <c r="A92" s="314" t="s">
        <v>2009</v>
      </c>
      <c r="B92" s="286" t="s">
        <v>2759</v>
      </c>
      <c r="C92" s="267" t="s">
        <v>702</v>
      </c>
      <c r="E92" s="288" t="s">
        <v>96</v>
      </c>
      <c r="F92" s="289" t="s">
        <v>2908</v>
      </c>
      <c r="G92" s="267" t="s">
        <v>702</v>
      </c>
      <c r="N92" s="290" t="s">
        <v>2851</v>
      </c>
      <c r="O92" s="311"/>
      <c r="P92" s="309" t="s">
        <v>399</v>
      </c>
      <c r="Q92" s="311" t="s">
        <v>2863</v>
      </c>
      <c r="R92" s="309" t="s">
        <v>2668</v>
      </c>
      <c r="S92" s="311" t="s">
        <v>2749</v>
      </c>
      <c r="T92" s="309" t="s">
        <v>2744</v>
      </c>
      <c r="U92" s="311" t="s">
        <v>2872</v>
      </c>
      <c r="V92" s="309" t="s">
        <v>2881</v>
      </c>
      <c r="W92" s="311"/>
      <c r="X92" s="309" t="s">
        <v>2904</v>
      </c>
      <c r="Y92" s="311" t="s">
        <v>475</v>
      </c>
      <c r="Z92" s="309" t="s">
        <v>482</v>
      </c>
      <c r="AA92" s="312"/>
    </row>
    <row r="93" spans="1:27" ht="14.25" customHeight="1">
      <c r="A93" s="314" t="s">
        <v>2836</v>
      </c>
      <c r="B93" s="292" t="s">
        <v>2734</v>
      </c>
      <c r="C93" s="267" t="s">
        <v>866</v>
      </c>
      <c r="E93" s="13" t="s">
        <v>98</v>
      </c>
      <c r="F93" s="289" t="s">
        <v>2908</v>
      </c>
      <c r="G93" s="267" t="s">
        <v>702</v>
      </c>
      <c r="N93" s="290" t="s">
        <v>48</v>
      </c>
      <c r="O93" s="311"/>
      <c r="P93" s="309" t="s">
        <v>417</v>
      </c>
      <c r="Q93" s="311" t="s">
        <v>2815</v>
      </c>
      <c r="R93" s="309" t="s">
        <v>2029</v>
      </c>
      <c r="S93" s="311" t="s">
        <v>2774</v>
      </c>
      <c r="T93" s="309" t="s">
        <v>2756</v>
      </c>
      <c r="U93" s="311" t="s">
        <v>2889</v>
      </c>
      <c r="V93" s="309" t="s">
        <v>2883</v>
      </c>
      <c r="W93" s="311"/>
      <c r="X93" s="309" t="s">
        <v>68</v>
      </c>
      <c r="Y93" s="311" t="s">
        <v>482</v>
      </c>
      <c r="Z93" s="309" t="s">
        <v>491</v>
      </c>
      <c r="AA93" s="312"/>
    </row>
    <row r="94" spans="1:27" ht="14.25" customHeight="1">
      <c r="A94" s="314" t="s">
        <v>2835</v>
      </c>
      <c r="B94" s="298" t="s">
        <v>2705</v>
      </c>
      <c r="C94" s="267" t="s">
        <v>650</v>
      </c>
      <c r="E94" s="288" t="s">
        <v>100</v>
      </c>
      <c r="F94" s="289" t="s">
        <v>2909</v>
      </c>
      <c r="G94" s="267" t="s">
        <v>702</v>
      </c>
      <c r="N94" s="290" t="s">
        <v>49</v>
      </c>
      <c r="O94" s="311"/>
      <c r="P94" s="309" t="s">
        <v>415</v>
      </c>
      <c r="Q94" s="311" t="s">
        <v>2874</v>
      </c>
      <c r="R94" s="309" t="s">
        <v>2677</v>
      </c>
      <c r="S94" s="311" t="s">
        <v>2794</v>
      </c>
      <c r="T94" s="309" t="s">
        <v>2760</v>
      </c>
      <c r="U94" s="311" t="s">
        <v>51</v>
      </c>
      <c r="V94" s="309" t="s">
        <v>2040</v>
      </c>
      <c r="W94" s="311"/>
      <c r="X94" s="309" t="s">
        <v>120</v>
      </c>
      <c r="Y94" s="311" t="s">
        <v>491</v>
      </c>
      <c r="Z94" s="309" t="s">
        <v>554</v>
      </c>
      <c r="AA94" s="312"/>
    </row>
    <row r="95" spans="1:27" ht="14.25" customHeight="1">
      <c r="A95" s="314" t="s">
        <v>2839</v>
      </c>
      <c r="B95" s="298" t="s">
        <v>2705</v>
      </c>
      <c r="C95" s="267" t="s">
        <v>736</v>
      </c>
      <c r="E95" s="13" t="s">
        <v>120</v>
      </c>
      <c r="F95" s="295" t="s">
        <v>2910</v>
      </c>
      <c r="G95" s="267" t="s">
        <v>688</v>
      </c>
      <c r="N95" s="290" t="s">
        <v>506</v>
      </c>
      <c r="O95" s="311"/>
      <c r="P95" s="309" t="s">
        <v>419</v>
      </c>
      <c r="Q95" s="311" t="s">
        <v>2881</v>
      </c>
      <c r="R95" s="309" t="s">
        <v>2684</v>
      </c>
      <c r="S95" s="311" t="s">
        <v>2817</v>
      </c>
      <c r="T95" s="309" t="s">
        <v>2774</v>
      </c>
      <c r="U95" s="311" t="s">
        <v>53</v>
      </c>
      <c r="V95" s="309" t="s">
        <v>2889</v>
      </c>
      <c r="W95" s="311"/>
      <c r="X95" s="309" t="s">
        <v>122</v>
      </c>
      <c r="Y95" s="311" t="s">
        <v>554</v>
      </c>
      <c r="Z95" s="309" t="s">
        <v>2824</v>
      </c>
      <c r="AA95" s="312"/>
    </row>
    <row r="96" spans="1:27" ht="14.25" customHeight="1">
      <c r="A96" s="285" t="s">
        <v>2843</v>
      </c>
      <c r="B96" s="298" t="s">
        <v>2848</v>
      </c>
      <c r="C96" s="267" t="s">
        <v>651</v>
      </c>
      <c r="E96" s="288" t="s">
        <v>122</v>
      </c>
      <c r="F96" s="14" t="s">
        <v>2910</v>
      </c>
      <c r="G96" s="267" t="s">
        <v>688</v>
      </c>
      <c r="N96" s="290" t="s">
        <v>337</v>
      </c>
      <c r="O96" s="311"/>
      <c r="P96" s="309" t="s">
        <v>449</v>
      </c>
      <c r="Q96" s="311" t="s">
        <v>2883</v>
      </c>
      <c r="R96" s="309" t="s">
        <v>2689</v>
      </c>
      <c r="S96" s="311" t="s">
        <v>2823</v>
      </c>
      <c r="T96" s="309" t="s">
        <v>2798</v>
      </c>
      <c r="U96" s="311" t="s">
        <v>2851</v>
      </c>
      <c r="V96" s="309" t="s">
        <v>2821</v>
      </c>
      <c r="W96" s="311"/>
      <c r="X96" s="309"/>
      <c r="Y96" s="311" t="s">
        <v>2824</v>
      </c>
      <c r="Z96" s="309" t="s">
        <v>559</v>
      </c>
      <c r="AA96" s="312"/>
    </row>
    <row r="97" spans="1:27" ht="14.25" customHeight="1">
      <c r="A97" s="314" t="s">
        <v>2820</v>
      </c>
      <c r="B97" s="266" t="s">
        <v>2804</v>
      </c>
      <c r="C97" s="267" t="s">
        <v>860</v>
      </c>
      <c r="E97" s="13" t="s">
        <v>2851</v>
      </c>
      <c r="F97" s="286" t="s">
        <v>2755</v>
      </c>
      <c r="G97" s="267" t="s">
        <v>777</v>
      </c>
      <c r="N97" s="290" t="s">
        <v>339</v>
      </c>
      <c r="O97" s="311"/>
      <c r="P97" s="309" t="s">
        <v>462</v>
      </c>
      <c r="Q97" s="311" t="s">
        <v>2040</v>
      </c>
      <c r="R97" s="309" t="s">
        <v>2698</v>
      </c>
      <c r="S97" s="311" t="s">
        <v>2844</v>
      </c>
      <c r="T97" s="309" t="s">
        <v>2801</v>
      </c>
      <c r="U97" s="311" t="s">
        <v>506</v>
      </c>
      <c r="V97" s="309" t="s">
        <v>41</v>
      </c>
      <c r="W97" s="311"/>
      <c r="X97" s="309" t="s">
        <v>48</v>
      </c>
      <c r="Y97" s="311"/>
      <c r="Z97" s="309"/>
      <c r="AA97" s="312"/>
    </row>
    <row r="98" spans="1:27" ht="14.25" customHeight="1">
      <c r="A98" s="314" t="s">
        <v>2831</v>
      </c>
      <c r="B98" s="298" t="s">
        <v>2911</v>
      </c>
      <c r="C98" s="267" t="s">
        <v>675</v>
      </c>
      <c r="E98" s="288" t="s">
        <v>108</v>
      </c>
      <c r="F98" s="289" t="s">
        <v>2912</v>
      </c>
      <c r="G98" s="267" t="s">
        <v>703</v>
      </c>
      <c r="N98" s="290" t="s">
        <v>393</v>
      </c>
      <c r="O98" s="311"/>
      <c r="P98" s="309" t="s">
        <v>464</v>
      </c>
      <c r="Q98" s="311" t="s">
        <v>2889</v>
      </c>
      <c r="R98" s="309" t="s">
        <v>2702</v>
      </c>
      <c r="S98" s="311" t="s">
        <v>2847</v>
      </c>
      <c r="T98" s="309" t="s">
        <v>2833</v>
      </c>
      <c r="U98" s="311" t="s">
        <v>337</v>
      </c>
      <c r="V98" s="309" t="s">
        <v>43</v>
      </c>
      <c r="W98" s="311"/>
      <c r="X98" s="309" t="s">
        <v>49</v>
      </c>
      <c r="Y98" s="311"/>
      <c r="Z98" s="309"/>
      <c r="AA98" s="312"/>
    </row>
    <row r="99" spans="1:27" ht="14.25" customHeight="1">
      <c r="A99" s="314" t="s">
        <v>2837</v>
      </c>
      <c r="B99" s="298" t="s">
        <v>2911</v>
      </c>
      <c r="C99" s="267" t="s">
        <v>675</v>
      </c>
      <c r="E99" s="288" t="s">
        <v>48</v>
      </c>
      <c r="F99" s="289" t="s">
        <v>2913</v>
      </c>
      <c r="G99" s="267" t="s">
        <v>675</v>
      </c>
      <c r="N99" s="290" t="s">
        <v>395</v>
      </c>
      <c r="O99" s="311"/>
      <c r="P99" s="309" t="s">
        <v>473</v>
      </c>
      <c r="Q99" s="311" t="s">
        <v>2821</v>
      </c>
      <c r="R99" s="309" t="s">
        <v>1091</v>
      </c>
      <c r="S99" s="311" t="s">
        <v>2810</v>
      </c>
      <c r="T99" s="309" t="s">
        <v>2838</v>
      </c>
      <c r="U99" s="311" t="s">
        <v>339</v>
      </c>
      <c r="V99" s="309" t="s">
        <v>96</v>
      </c>
      <c r="W99" s="311"/>
      <c r="X99" s="309" t="s">
        <v>2880</v>
      </c>
      <c r="Y99" s="311"/>
      <c r="Z99" s="309"/>
      <c r="AA99" s="312"/>
    </row>
    <row r="100" spans="1:27" ht="14.25" customHeight="1">
      <c r="A100" s="21" t="s">
        <v>2018</v>
      </c>
      <c r="B100" s="319" t="s">
        <v>2887</v>
      </c>
      <c r="C100" s="320" t="s">
        <v>736</v>
      </c>
      <c r="E100" s="323" t="s">
        <v>49</v>
      </c>
      <c r="F100" s="317" t="s">
        <v>2913</v>
      </c>
      <c r="G100" s="302" t="s">
        <v>675</v>
      </c>
      <c r="N100" s="290" t="s">
        <v>397</v>
      </c>
      <c r="O100" s="311"/>
      <c r="P100" s="309" t="s">
        <v>475</v>
      </c>
      <c r="Q100" s="311" t="s">
        <v>41</v>
      </c>
      <c r="R100" s="309" t="s">
        <v>2026</v>
      </c>
      <c r="S100" s="311" t="s">
        <v>2858</v>
      </c>
      <c r="T100" s="309" t="s">
        <v>2803</v>
      </c>
      <c r="U100" s="311" t="s">
        <v>393</v>
      </c>
      <c r="V100" s="309" t="s">
        <v>98</v>
      </c>
      <c r="W100" s="311"/>
      <c r="X100" s="309" t="s">
        <v>337</v>
      </c>
      <c r="Y100" s="311"/>
      <c r="Z100" s="309"/>
      <c r="AA100" s="312"/>
    </row>
    <row r="101" spans="1:27" ht="14.25" customHeight="1">
      <c r="E101" s="324" t="s">
        <v>2878</v>
      </c>
      <c r="F101" s="284" t="s">
        <v>2759</v>
      </c>
      <c r="G101" s="325" t="s">
        <v>694</v>
      </c>
      <c r="N101" s="290" t="s">
        <v>399</v>
      </c>
      <c r="O101" s="311"/>
      <c r="P101" s="309" t="s">
        <v>482</v>
      </c>
      <c r="Q101" s="311" t="s">
        <v>43</v>
      </c>
      <c r="R101" s="309" t="s">
        <v>2719</v>
      </c>
      <c r="S101" s="311" t="s">
        <v>2863</v>
      </c>
      <c r="T101" s="309" t="s">
        <v>2844</v>
      </c>
      <c r="U101" s="311" t="s">
        <v>395</v>
      </c>
      <c r="V101" s="309" t="s">
        <v>100</v>
      </c>
      <c r="W101" s="311"/>
      <c r="X101" s="309" t="s">
        <v>339</v>
      </c>
      <c r="Y101" s="311"/>
      <c r="Z101" s="309"/>
      <c r="AA101" s="312"/>
    </row>
    <row r="102" spans="1:27" ht="14.25" customHeight="1">
      <c r="E102" s="324" t="s">
        <v>2880</v>
      </c>
      <c r="F102" s="292" t="s">
        <v>2766</v>
      </c>
      <c r="G102" s="15" t="s">
        <v>718</v>
      </c>
      <c r="N102" s="290" t="s">
        <v>421</v>
      </c>
      <c r="O102" s="311"/>
      <c r="P102" s="309" t="s">
        <v>492</v>
      </c>
      <c r="Q102" s="311" t="s">
        <v>2897</v>
      </c>
      <c r="R102" s="309" t="s">
        <v>2724</v>
      </c>
      <c r="S102" s="311" t="s">
        <v>2815</v>
      </c>
      <c r="T102" s="309" t="s">
        <v>2847</v>
      </c>
      <c r="U102" s="311" t="s">
        <v>407</v>
      </c>
      <c r="V102" s="309" t="s">
        <v>2851</v>
      </c>
      <c r="W102" s="311"/>
      <c r="X102" s="309" t="s">
        <v>362</v>
      </c>
      <c r="Y102" s="311"/>
      <c r="Z102" s="309"/>
      <c r="AA102" s="312"/>
    </row>
    <row r="103" spans="1:27" ht="14.25" customHeight="1">
      <c r="E103" s="21" t="s">
        <v>2914</v>
      </c>
      <c r="F103" s="19" t="s">
        <v>2712</v>
      </c>
      <c r="G103" s="320" t="s">
        <v>860</v>
      </c>
      <c r="N103" s="290" t="s">
        <v>423</v>
      </c>
      <c r="O103" s="311"/>
      <c r="P103" s="309" t="s">
        <v>494</v>
      </c>
      <c r="Q103" s="311" t="s">
        <v>46</v>
      </c>
      <c r="R103" s="309" t="s">
        <v>2726</v>
      </c>
      <c r="S103" s="311" t="s">
        <v>2866</v>
      </c>
      <c r="T103" s="309" t="s">
        <v>2849</v>
      </c>
      <c r="U103" s="311" t="s">
        <v>445</v>
      </c>
      <c r="V103" s="309" t="s">
        <v>2880</v>
      </c>
      <c r="W103" s="311"/>
      <c r="X103" s="309" t="s">
        <v>363</v>
      </c>
      <c r="Y103" s="311"/>
      <c r="Z103" s="309"/>
      <c r="AA103" s="312"/>
    </row>
    <row r="104" spans="1:27" ht="14.25" customHeight="1">
      <c r="N104" s="290" t="s">
        <v>438</v>
      </c>
      <c r="O104" s="311"/>
      <c r="P104" s="309" t="s">
        <v>496</v>
      </c>
      <c r="Q104" s="311" t="s">
        <v>51</v>
      </c>
      <c r="R104" s="309" t="s">
        <v>2730</v>
      </c>
      <c r="S104" s="311" t="s">
        <v>2869</v>
      </c>
      <c r="T104" s="309" t="s">
        <v>2853</v>
      </c>
      <c r="U104" s="311" t="s">
        <v>447</v>
      </c>
      <c r="V104" s="309" t="s">
        <v>2914</v>
      </c>
      <c r="W104" s="311"/>
      <c r="X104" s="309" t="s">
        <v>397</v>
      </c>
      <c r="Y104" s="311"/>
      <c r="Z104" s="309"/>
      <c r="AA104" s="312"/>
    </row>
    <row r="105" spans="1:27" ht="14.25" customHeight="1">
      <c r="N105" s="290" t="s">
        <v>440</v>
      </c>
      <c r="O105" s="311"/>
      <c r="P105" s="309" t="s">
        <v>531</v>
      </c>
      <c r="Q105" s="311" t="s">
        <v>53</v>
      </c>
      <c r="R105" s="309" t="s">
        <v>2735</v>
      </c>
      <c r="S105" s="311" t="s">
        <v>2872</v>
      </c>
      <c r="T105" s="309" t="s">
        <v>2863</v>
      </c>
      <c r="U105" s="311" t="s">
        <v>458</v>
      </c>
      <c r="V105" s="309" t="s">
        <v>506</v>
      </c>
      <c r="W105" s="311"/>
      <c r="X105" s="309" t="s">
        <v>399</v>
      </c>
      <c r="Y105" s="311"/>
      <c r="Z105" s="309"/>
      <c r="AA105" s="312"/>
    </row>
    <row r="106" spans="1:27" ht="14.25" customHeight="1">
      <c r="N106" s="290" t="s">
        <v>445</v>
      </c>
      <c r="O106" s="311"/>
      <c r="P106" s="309" t="s">
        <v>533</v>
      </c>
      <c r="Q106" s="311" t="s">
        <v>2904</v>
      </c>
      <c r="R106" s="309" t="s">
        <v>2749</v>
      </c>
      <c r="S106" s="311" t="s">
        <v>2904</v>
      </c>
      <c r="T106" s="309" t="s">
        <v>2874</v>
      </c>
      <c r="U106" s="311" t="s">
        <v>460</v>
      </c>
      <c r="V106" s="309" t="s">
        <v>341</v>
      </c>
      <c r="W106" s="311"/>
      <c r="X106" s="309" t="s">
        <v>438</v>
      </c>
      <c r="Y106" s="311"/>
      <c r="Z106" s="309"/>
      <c r="AA106" s="312"/>
    </row>
    <row r="107" spans="1:27" ht="14.25" customHeight="1">
      <c r="N107" s="290" t="s">
        <v>447</v>
      </c>
      <c r="O107" s="311"/>
      <c r="P107" s="309"/>
      <c r="Q107" s="311" t="s">
        <v>68</v>
      </c>
      <c r="R107" s="309" t="s">
        <v>2756</v>
      </c>
      <c r="S107" s="311" t="s">
        <v>68</v>
      </c>
      <c r="T107" s="309" t="s">
        <v>51</v>
      </c>
      <c r="U107" s="311" t="s">
        <v>482</v>
      </c>
      <c r="V107" s="309" t="s">
        <v>343</v>
      </c>
      <c r="W107" s="311"/>
      <c r="X107" s="309" t="s">
        <v>440</v>
      </c>
      <c r="Y107" s="311"/>
      <c r="Z107" s="309"/>
      <c r="AA107" s="312"/>
    </row>
    <row r="108" spans="1:27" ht="14.25" customHeight="1">
      <c r="N108" s="290" t="s">
        <v>458</v>
      </c>
      <c r="O108" s="311"/>
      <c r="P108" s="309"/>
      <c r="Q108" s="311" t="s">
        <v>79</v>
      </c>
      <c r="R108" s="309" t="s">
        <v>2760</v>
      </c>
      <c r="S108" s="311" t="s">
        <v>79</v>
      </c>
      <c r="T108" s="309" t="s">
        <v>53</v>
      </c>
      <c r="U108" s="311" t="s">
        <v>573</v>
      </c>
      <c r="V108" s="309" t="s">
        <v>345</v>
      </c>
      <c r="W108" s="311"/>
      <c r="X108" s="309" t="s">
        <v>449</v>
      </c>
      <c r="Y108" s="311"/>
      <c r="Z108" s="309"/>
      <c r="AA108" s="312"/>
    </row>
    <row r="109" spans="1:27" ht="14.25" customHeight="1">
      <c r="N109" s="290" t="s">
        <v>460</v>
      </c>
      <c r="O109" s="311"/>
      <c r="P109" s="309"/>
      <c r="Q109" s="311" t="s">
        <v>81</v>
      </c>
      <c r="R109" s="309" t="s">
        <v>2767</v>
      </c>
      <c r="S109" s="311" t="s">
        <v>81</v>
      </c>
      <c r="T109" s="309" t="s">
        <v>55</v>
      </c>
      <c r="U109" s="311" t="s">
        <v>575</v>
      </c>
      <c r="V109" s="309" t="s">
        <v>376</v>
      </c>
      <c r="W109" s="311"/>
      <c r="X109" s="309" t="s">
        <v>466</v>
      </c>
      <c r="Y109" s="311"/>
      <c r="Z109" s="309"/>
      <c r="AA109" s="312"/>
    </row>
    <row r="110" spans="1:27" ht="14.25" customHeight="1">
      <c r="N110" s="290" t="s">
        <v>466</v>
      </c>
      <c r="O110" s="311"/>
      <c r="P110" s="309"/>
      <c r="Q110" s="311" t="s">
        <v>2851</v>
      </c>
      <c r="R110" s="309" t="s">
        <v>2770</v>
      </c>
      <c r="S110" s="311" t="s">
        <v>96</v>
      </c>
      <c r="T110" s="309" t="s">
        <v>57</v>
      </c>
      <c r="U110" s="311"/>
      <c r="V110" s="309" t="s">
        <v>378</v>
      </c>
      <c r="W110" s="311"/>
      <c r="X110" s="309" t="s">
        <v>468</v>
      </c>
      <c r="Y110" s="311"/>
      <c r="Z110" s="309"/>
      <c r="AA110" s="312"/>
    </row>
    <row r="111" spans="1:27" ht="14.25" customHeight="1">
      <c r="N111" s="290" t="s">
        <v>468</v>
      </c>
      <c r="O111" s="311"/>
      <c r="P111" s="309"/>
      <c r="Q111" s="311" t="s">
        <v>108</v>
      </c>
      <c r="R111" s="309" t="s">
        <v>2774</v>
      </c>
      <c r="S111" s="311" t="s">
        <v>98</v>
      </c>
      <c r="T111" s="309" t="s">
        <v>59</v>
      </c>
      <c r="U111" s="311"/>
      <c r="V111" s="309" t="s">
        <v>393</v>
      </c>
      <c r="W111" s="311"/>
      <c r="X111" s="309" t="s">
        <v>531</v>
      </c>
      <c r="Y111" s="311"/>
      <c r="Z111" s="309"/>
      <c r="AA111" s="312"/>
    </row>
    <row r="112" spans="1:27" ht="14.25" customHeight="1">
      <c r="N112" s="290" t="s">
        <v>491</v>
      </c>
      <c r="O112" s="311"/>
      <c r="P112" s="309"/>
      <c r="Q112" s="311" t="s">
        <v>2914</v>
      </c>
      <c r="R112" s="309" t="s">
        <v>2788</v>
      </c>
      <c r="S112" s="311" t="s">
        <v>100</v>
      </c>
      <c r="T112" s="309" t="s">
        <v>96</v>
      </c>
      <c r="U112" s="311"/>
      <c r="V112" s="309" t="s">
        <v>395</v>
      </c>
      <c r="W112" s="311"/>
      <c r="X112" s="309" t="s">
        <v>533</v>
      </c>
      <c r="Y112" s="311"/>
      <c r="Z112" s="309"/>
      <c r="AA112" s="312"/>
    </row>
    <row r="113" spans="14:27" ht="14.25" customHeight="1">
      <c r="N113" s="290" t="s">
        <v>573</v>
      </c>
      <c r="O113" s="311"/>
      <c r="P113" s="309"/>
      <c r="Q113" s="311"/>
      <c r="R113" s="309" t="s">
        <v>2805</v>
      </c>
      <c r="S113" s="311" t="s">
        <v>120</v>
      </c>
      <c r="T113" s="309" t="s">
        <v>98</v>
      </c>
      <c r="U113" s="311"/>
      <c r="V113" s="309" t="s">
        <v>401</v>
      </c>
      <c r="W113" s="311"/>
      <c r="X113" s="309"/>
      <c r="Y113" s="311"/>
      <c r="Z113" s="309"/>
      <c r="AA113" s="312"/>
    </row>
    <row r="114" spans="14:27" ht="14.25" customHeight="1">
      <c r="N114" s="290" t="s">
        <v>575</v>
      </c>
      <c r="O114" s="311"/>
      <c r="P114" s="309"/>
      <c r="Q114" s="311"/>
      <c r="R114" s="309" t="s">
        <v>2812</v>
      </c>
      <c r="S114" s="311" t="s">
        <v>122</v>
      </c>
      <c r="T114" s="309" t="s">
        <v>100</v>
      </c>
      <c r="U114" s="311"/>
      <c r="V114" s="309" t="s">
        <v>403</v>
      </c>
      <c r="W114" s="311"/>
      <c r="X114" s="309"/>
      <c r="Y114" s="311"/>
      <c r="Z114" s="309"/>
      <c r="AA114" s="312"/>
    </row>
    <row r="115" spans="14:27" ht="14.25" customHeight="1">
      <c r="N115" s="290"/>
      <c r="O115" s="311"/>
      <c r="P115" s="309"/>
      <c r="Q115" s="311"/>
      <c r="R115" s="309" t="s">
        <v>2833</v>
      </c>
      <c r="S115" s="311" t="s">
        <v>2851</v>
      </c>
      <c r="T115" s="309" t="s">
        <v>2851</v>
      </c>
      <c r="U115" s="311"/>
      <c r="V115" s="309" t="s">
        <v>405</v>
      </c>
      <c r="W115" s="311"/>
      <c r="X115" s="309"/>
      <c r="Y115" s="311"/>
      <c r="Z115" s="309"/>
      <c r="AA115" s="312"/>
    </row>
    <row r="116" spans="14:27" ht="14.25" customHeight="1">
      <c r="N116" s="290"/>
      <c r="O116" s="311"/>
      <c r="P116" s="309"/>
      <c r="Q116" s="311"/>
      <c r="R116" s="309" t="s">
        <v>2838</v>
      </c>
      <c r="S116" s="311" t="s">
        <v>2878</v>
      </c>
      <c r="T116" s="309" t="s">
        <v>48</v>
      </c>
      <c r="U116" s="311"/>
      <c r="V116" s="309" t="s">
        <v>421</v>
      </c>
      <c r="W116" s="311"/>
      <c r="X116" s="309"/>
      <c r="Y116" s="311"/>
      <c r="Z116" s="309"/>
      <c r="AA116" s="312"/>
    </row>
    <row r="117" spans="14:27" ht="14.25" customHeight="1">
      <c r="N117" s="290"/>
      <c r="O117" s="311"/>
      <c r="P117" s="309"/>
      <c r="Q117" s="311"/>
      <c r="R117" s="309" t="s">
        <v>2803</v>
      </c>
      <c r="S117" s="311" t="s">
        <v>2914</v>
      </c>
      <c r="T117" s="309" t="s">
        <v>49</v>
      </c>
      <c r="U117" s="311"/>
      <c r="V117" s="309" t="s">
        <v>423</v>
      </c>
      <c r="W117" s="311"/>
      <c r="X117" s="309"/>
      <c r="Y117" s="311"/>
      <c r="Z117" s="309"/>
      <c r="AA117" s="312"/>
    </row>
    <row r="118" spans="14:27" ht="14.25" customHeight="1">
      <c r="N118" s="290"/>
      <c r="O118" s="311"/>
      <c r="P118" s="309"/>
      <c r="Q118" s="311"/>
      <c r="R118" s="309" t="s">
        <v>2863</v>
      </c>
      <c r="S118" s="311" t="s">
        <v>506</v>
      </c>
      <c r="T118" s="309" t="s">
        <v>2880</v>
      </c>
      <c r="U118" s="311"/>
      <c r="V118" s="309" t="s">
        <v>445</v>
      </c>
      <c r="W118" s="311"/>
      <c r="X118" s="309"/>
      <c r="Y118" s="311"/>
      <c r="Z118" s="309"/>
      <c r="AA118" s="312"/>
    </row>
    <row r="119" spans="14:27" ht="14.25" customHeight="1">
      <c r="N119" s="290"/>
      <c r="O119" s="311"/>
      <c r="P119" s="309"/>
      <c r="Q119" s="311"/>
      <c r="R119" s="309" t="s">
        <v>2889</v>
      </c>
      <c r="S119" s="311" t="s">
        <v>341</v>
      </c>
      <c r="T119" s="309" t="s">
        <v>506</v>
      </c>
      <c r="U119" s="311"/>
      <c r="V119" s="309" t="s">
        <v>447</v>
      </c>
      <c r="W119" s="311"/>
      <c r="X119" s="309"/>
      <c r="Y119" s="311"/>
      <c r="Z119" s="309"/>
      <c r="AA119" s="312"/>
    </row>
    <row r="120" spans="14:27" ht="14.25" customHeight="1">
      <c r="N120" s="290"/>
      <c r="O120" s="311"/>
      <c r="P120" s="309"/>
      <c r="Q120" s="311"/>
      <c r="R120" s="309" t="s">
        <v>2821</v>
      </c>
      <c r="S120" s="311" t="s">
        <v>343</v>
      </c>
      <c r="T120" s="309" t="s">
        <v>362</v>
      </c>
      <c r="U120" s="311"/>
      <c r="V120" s="309" t="s">
        <v>458</v>
      </c>
      <c r="W120" s="311"/>
      <c r="X120" s="309"/>
      <c r="Y120" s="311"/>
      <c r="Z120" s="309"/>
      <c r="AA120" s="312"/>
    </row>
    <row r="121" spans="14:27" ht="14.25" customHeight="1">
      <c r="N121" s="290"/>
      <c r="O121" s="311"/>
      <c r="P121" s="309"/>
      <c r="Q121" s="311"/>
      <c r="R121" s="309" t="s">
        <v>41</v>
      </c>
      <c r="S121" s="311" t="s">
        <v>345</v>
      </c>
      <c r="T121" s="309" t="s">
        <v>363</v>
      </c>
      <c r="U121" s="311"/>
      <c r="V121" s="309" t="s">
        <v>460</v>
      </c>
      <c r="W121" s="311"/>
      <c r="X121" s="309"/>
      <c r="Y121" s="311"/>
      <c r="Z121" s="309"/>
      <c r="AA121" s="312"/>
    </row>
    <row r="122" spans="14:27" ht="14.25" customHeight="1">
      <c r="N122" s="290"/>
      <c r="O122" s="311"/>
      <c r="P122" s="309"/>
      <c r="Q122" s="311"/>
      <c r="R122" s="309" t="s">
        <v>43</v>
      </c>
      <c r="S122" s="311" t="s">
        <v>393</v>
      </c>
      <c r="T122" s="309" t="s">
        <v>417</v>
      </c>
      <c r="U122" s="311"/>
      <c r="V122" s="309" t="s">
        <v>466</v>
      </c>
      <c r="W122" s="311"/>
      <c r="X122" s="309"/>
      <c r="Y122" s="311"/>
      <c r="Z122" s="309"/>
      <c r="AA122" s="312"/>
    </row>
    <row r="123" spans="14:27" ht="14.25" customHeight="1">
      <c r="N123" s="290"/>
      <c r="O123" s="311"/>
      <c r="P123" s="309"/>
      <c r="Q123" s="311"/>
      <c r="R123" s="309" t="s">
        <v>2897</v>
      </c>
      <c r="S123" s="311" t="s">
        <v>395</v>
      </c>
      <c r="T123" s="309" t="s">
        <v>415</v>
      </c>
      <c r="U123" s="311"/>
      <c r="V123" s="309" t="s">
        <v>468</v>
      </c>
      <c r="W123" s="311"/>
      <c r="X123" s="309"/>
      <c r="Y123" s="311"/>
      <c r="Z123" s="309"/>
      <c r="AA123" s="312"/>
    </row>
    <row r="124" spans="14:27" ht="14.25" customHeight="1">
      <c r="N124" s="290"/>
      <c r="O124" s="311"/>
      <c r="P124" s="309"/>
      <c r="Q124" s="311"/>
      <c r="R124" s="309" t="s">
        <v>46</v>
      </c>
      <c r="S124" s="311" t="s">
        <v>401</v>
      </c>
      <c r="T124" s="309" t="s">
        <v>419</v>
      </c>
      <c r="U124" s="311"/>
      <c r="V124" s="309" t="s">
        <v>482</v>
      </c>
      <c r="W124" s="311"/>
      <c r="X124" s="309"/>
      <c r="Y124" s="311"/>
      <c r="Z124" s="309"/>
      <c r="AA124" s="312"/>
    </row>
    <row r="125" spans="14:27" ht="14.25" customHeight="1">
      <c r="N125" s="290"/>
      <c r="O125" s="311"/>
      <c r="P125" s="309"/>
      <c r="Q125" s="311"/>
      <c r="R125" s="309" t="s">
        <v>51</v>
      </c>
      <c r="S125" s="311" t="s">
        <v>403</v>
      </c>
      <c r="T125" s="309" t="s">
        <v>421</v>
      </c>
      <c r="U125" s="311"/>
      <c r="V125" s="309" t="s">
        <v>573</v>
      </c>
      <c r="W125" s="311"/>
      <c r="X125" s="309"/>
      <c r="Y125" s="311"/>
      <c r="Z125" s="309"/>
      <c r="AA125" s="312"/>
    </row>
    <row r="126" spans="14:27" ht="14.25" customHeight="1">
      <c r="N126" s="290"/>
      <c r="O126" s="311"/>
      <c r="P126" s="309"/>
      <c r="Q126" s="311"/>
      <c r="R126" s="309" t="s">
        <v>53</v>
      </c>
      <c r="S126" s="311" t="s">
        <v>405</v>
      </c>
      <c r="T126" s="309" t="s">
        <v>423</v>
      </c>
      <c r="U126" s="311"/>
      <c r="V126" s="309" t="s">
        <v>575</v>
      </c>
      <c r="W126" s="311"/>
      <c r="X126" s="309"/>
      <c r="Y126" s="311"/>
      <c r="Z126" s="309"/>
      <c r="AA126" s="312"/>
    </row>
    <row r="127" spans="14:27" ht="14.25" customHeight="1">
      <c r="N127" s="290"/>
      <c r="O127" s="311"/>
      <c r="P127" s="309"/>
      <c r="Q127" s="311"/>
      <c r="R127" s="309" t="s">
        <v>55</v>
      </c>
      <c r="S127" s="311" t="s">
        <v>407</v>
      </c>
      <c r="T127" s="309" t="s">
        <v>438</v>
      </c>
      <c r="U127" s="311"/>
      <c r="V127" s="309"/>
      <c r="W127" s="311"/>
      <c r="X127" s="309"/>
      <c r="Y127" s="311"/>
      <c r="Z127" s="309"/>
      <c r="AA127" s="312"/>
    </row>
    <row r="128" spans="14:27" ht="14.25" customHeight="1">
      <c r="N128" s="290"/>
      <c r="O128" s="311"/>
      <c r="P128" s="309"/>
      <c r="Q128" s="311"/>
      <c r="R128" s="309" t="s">
        <v>57</v>
      </c>
      <c r="S128" s="311" t="s">
        <v>417</v>
      </c>
      <c r="T128" s="309" t="s">
        <v>440</v>
      </c>
      <c r="U128" s="311"/>
      <c r="V128" s="309"/>
      <c r="W128" s="311"/>
      <c r="X128" s="309"/>
      <c r="Y128" s="311"/>
      <c r="Z128" s="309"/>
      <c r="AA128" s="312"/>
    </row>
    <row r="129" spans="14:27" ht="14.25" customHeight="1">
      <c r="N129" s="290"/>
      <c r="O129" s="311"/>
      <c r="P129" s="309"/>
      <c r="Q129" s="311"/>
      <c r="R129" s="309" t="s">
        <v>59</v>
      </c>
      <c r="S129" s="311" t="s">
        <v>415</v>
      </c>
      <c r="T129" s="309" t="s">
        <v>458</v>
      </c>
      <c r="U129" s="311"/>
      <c r="V129" s="309"/>
      <c r="W129" s="311"/>
      <c r="X129" s="309"/>
      <c r="Y129" s="311"/>
      <c r="Z129" s="309"/>
      <c r="AA129" s="312"/>
    </row>
    <row r="130" spans="14:27" ht="14.25" customHeight="1">
      <c r="N130" s="290"/>
      <c r="O130" s="311"/>
      <c r="P130" s="309"/>
      <c r="Q130" s="311"/>
      <c r="R130" s="309" t="s">
        <v>2878</v>
      </c>
      <c r="S130" s="311" t="s">
        <v>419</v>
      </c>
      <c r="T130" s="309" t="s">
        <v>460</v>
      </c>
      <c r="U130" s="311"/>
      <c r="V130" s="309"/>
      <c r="W130" s="311"/>
      <c r="X130" s="309"/>
      <c r="Y130" s="311"/>
      <c r="Z130" s="309"/>
      <c r="AA130" s="312"/>
    </row>
    <row r="131" spans="14:27" ht="14.25" customHeight="1">
      <c r="N131" s="290"/>
      <c r="O131" s="311"/>
      <c r="P131" s="309"/>
      <c r="Q131" s="311"/>
      <c r="R131" s="309" t="s">
        <v>2880</v>
      </c>
      <c r="S131" s="311" t="s">
        <v>421</v>
      </c>
      <c r="T131" s="309" t="s">
        <v>466</v>
      </c>
      <c r="U131" s="311"/>
      <c r="V131" s="309"/>
      <c r="W131" s="311"/>
      <c r="X131" s="309"/>
      <c r="Y131" s="311"/>
      <c r="Z131" s="309"/>
      <c r="AA131" s="312"/>
    </row>
    <row r="132" spans="14:27" ht="14.25" customHeight="1">
      <c r="N132" s="290"/>
      <c r="O132" s="311"/>
      <c r="P132" s="309"/>
      <c r="Q132" s="311"/>
      <c r="R132" s="309" t="s">
        <v>2914</v>
      </c>
      <c r="S132" s="311" t="s">
        <v>423</v>
      </c>
      <c r="T132" s="309" t="s">
        <v>468</v>
      </c>
      <c r="U132" s="311"/>
      <c r="V132" s="309"/>
      <c r="W132" s="311"/>
      <c r="X132" s="309"/>
      <c r="Y132" s="311"/>
      <c r="Z132" s="309"/>
      <c r="AA132" s="312"/>
    </row>
    <row r="133" spans="14:27" ht="14.25" customHeight="1">
      <c r="N133" s="290"/>
      <c r="O133" s="311"/>
      <c r="P133" s="309"/>
      <c r="Q133" s="311"/>
      <c r="R133" s="309" t="s">
        <v>362</v>
      </c>
      <c r="S133" s="311" t="s">
        <v>445</v>
      </c>
      <c r="T133" s="309" t="s">
        <v>491</v>
      </c>
      <c r="U133" s="311"/>
      <c r="V133" s="309"/>
      <c r="W133" s="311"/>
      <c r="X133" s="309"/>
      <c r="Y133" s="311"/>
      <c r="Z133" s="309"/>
      <c r="AA133" s="312"/>
    </row>
    <row r="134" spans="14:27" ht="14.25" customHeight="1">
      <c r="N134" s="290"/>
      <c r="O134" s="311"/>
      <c r="P134" s="309"/>
      <c r="Q134" s="311"/>
      <c r="R134" s="309" t="s">
        <v>363</v>
      </c>
      <c r="S134" s="311" t="s">
        <v>447</v>
      </c>
      <c r="T134" s="309" t="s">
        <v>573</v>
      </c>
      <c r="U134" s="311"/>
      <c r="V134" s="309"/>
      <c r="W134" s="311"/>
      <c r="X134" s="309"/>
      <c r="Y134" s="311"/>
      <c r="Z134" s="309"/>
      <c r="AA134" s="312"/>
    </row>
    <row r="135" spans="14:27" ht="14.25" customHeight="1">
      <c r="N135" s="290"/>
      <c r="O135" s="311"/>
      <c r="P135" s="309"/>
      <c r="Q135" s="311"/>
      <c r="R135" s="309" t="s">
        <v>376</v>
      </c>
      <c r="S135" s="311" t="s">
        <v>462</v>
      </c>
      <c r="T135" s="309" t="s">
        <v>575</v>
      </c>
      <c r="U135" s="311"/>
      <c r="V135" s="309"/>
      <c r="W135" s="311"/>
      <c r="X135" s="309"/>
      <c r="Y135" s="311"/>
      <c r="Z135" s="309"/>
      <c r="AA135" s="312"/>
    </row>
    <row r="136" spans="14:27" ht="14.25" customHeight="1">
      <c r="N136" s="290"/>
      <c r="O136" s="311"/>
      <c r="P136" s="309"/>
      <c r="Q136" s="311"/>
      <c r="R136" s="309" t="s">
        <v>378</v>
      </c>
      <c r="S136" s="311" t="s">
        <v>464</v>
      </c>
      <c r="T136" s="309"/>
      <c r="U136" s="311"/>
      <c r="V136" s="309"/>
      <c r="W136" s="311"/>
      <c r="X136" s="309"/>
      <c r="Y136" s="311"/>
      <c r="Z136" s="309"/>
      <c r="AA136" s="312"/>
    </row>
    <row r="137" spans="14:27" ht="14.25" customHeight="1">
      <c r="N137" s="290"/>
      <c r="O137" s="311"/>
      <c r="P137" s="309"/>
      <c r="Q137" s="311"/>
      <c r="R137" s="309" t="s">
        <v>397</v>
      </c>
      <c r="S137" s="311" t="s">
        <v>473</v>
      </c>
      <c r="T137" s="309"/>
      <c r="U137" s="311"/>
      <c r="V137" s="309"/>
      <c r="W137" s="311"/>
      <c r="X137" s="309"/>
      <c r="Y137" s="311"/>
      <c r="Z137" s="309"/>
      <c r="AA137" s="312"/>
    </row>
    <row r="138" spans="14:27" ht="14.25" customHeight="1">
      <c r="N138" s="290"/>
      <c r="O138" s="311"/>
      <c r="P138" s="309"/>
      <c r="Q138" s="311"/>
      <c r="R138" s="309" t="s">
        <v>399</v>
      </c>
      <c r="S138" s="311" t="s">
        <v>475</v>
      </c>
      <c r="T138" s="309"/>
      <c r="U138" s="311"/>
      <c r="V138" s="309"/>
      <c r="W138" s="311"/>
      <c r="X138" s="309"/>
      <c r="Y138" s="311"/>
      <c r="Z138" s="309"/>
      <c r="AA138" s="312"/>
    </row>
    <row r="139" spans="14:27" ht="14.25" customHeight="1">
      <c r="N139" s="290"/>
      <c r="O139" s="311"/>
      <c r="P139" s="309"/>
      <c r="Q139" s="311"/>
      <c r="R139" s="309" t="s">
        <v>401</v>
      </c>
      <c r="S139" s="311" t="s">
        <v>482</v>
      </c>
      <c r="T139" s="309"/>
      <c r="U139" s="311"/>
      <c r="V139" s="309"/>
      <c r="W139" s="311"/>
      <c r="X139" s="309"/>
      <c r="Y139" s="311"/>
      <c r="Z139" s="309"/>
      <c r="AA139" s="312"/>
    </row>
    <row r="140" spans="14:27" ht="14.25" customHeight="1">
      <c r="N140" s="290"/>
      <c r="O140" s="311"/>
      <c r="P140" s="309"/>
      <c r="Q140" s="311"/>
      <c r="R140" s="309" t="s">
        <v>403</v>
      </c>
      <c r="S140" s="311" t="s">
        <v>491</v>
      </c>
      <c r="T140" s="309"/>
      <c r="U140" s="311"/>
      <c r="V140" s="309"/>
      <c r="W140" s="311"/>
      <c r="X140" s="309"/>
      <c r="Y140" s="311"/>
      <c r="Z140" s="309"/>
      <c r="AA140" s="312"/>
    </row>
    <row r="141" spans="14:27" ht="14.25" customHeight="1">
      <c r="N141" s="290"/>
      <c r="O141" s="311"/>
      <c r="P141" s="309"/>
      <c r="Q141" s="311"/>
      <c r="R141" s="309" t="s">
        <v>405</v>
      </c>
      <c r="S141" s="311" t="s">
        <v>531</v>
      </c>
      <c r="T141" s="309"/>
      <c r="U141" s="311"/>
      <c r="V141" s="309"/>
      <c r="W141" s="311"/>
      <c r="X141" s="309"/>
      <c r="Y141" s="311"/>
      <c r="Z141" s="309"/>
      <c r="AA141" s="312"/>
    </row>
    <row r="142" spans="14:27" ht="14.25" customHeight="1">
      <c r="N142" s="290"/>
      <c r="O142" s="311"/>
      <c r="P142" s="309"/>
      <c r="Q142" s="311"/>
      <c r="R142" s="309" t="s">
        <v>407</v>
      </c>
      <c r="S142" s="311" t="s">
        <v>533</v>
      </c>
      <c r="T142" s="309"/>
      <c r="U142" s="311"/>
      <c r="V142" s="309"/>
      <c r="W142" s="311"/>
      <c r="X142" s="309"/>
      <c r="Y142" s="311"/>
      <c r="Z142" s="309"/>
      <c r="AA142" s="312"/>
    </row>
    <row r="143" spans="14:27" ht="14.25" customHeight="1">
      <c r="N143" s="290"/>
      <c r="O143" s="311"/>
      <c r="P143" s="309"/>
      <c r="Q143" s="311"/>
      <c r="R143" s="309" t="s">
        <v>438</v>
      </c>
      <c r="S143" s="311" t="s">
        <v>573</v>
      </c>
      <c r="T143" s="309"/>
      <c r="U143" s="311"/>
      <c r="V143" s="309"/>
      <c r="W143" s="311"/>
      <c r="X143" s="309"/>
      <c r="Y143" s="311"/>
      <c r="Z143" s="309"/>
      <c r="AA143" s="312"/>
    </row>
    <row r="144" spans="14:27" ht="14.25" customHeight="1">
      <c r="N144" s="290"/>
      <c r="O144" s="311"/>
      <c r="P144" s="309"/>
      <c r="Q144" s="311"/>
      <c r="R144" s="309" t="s">
        <v>440</v>
      </c>
      <c r="S144" s="311" t="s">
        <v>575</v>
      </c>
      <c r="T144" s="309"/>
      <c r="U144" s="311"/>
      <c r="V144" s="309"/>
      <c r="W144" s="311"/>
      <c r="X144" s="309"/>
      <c r="Y144" s="311"/>
      <c r="Z144" s="309"/>
      <c r="AA144" s="312"/>
    </row>
    <row r="145" spans="14:27" ht="14.25" customHeight="1">
      <c r="N145" s="290"/>
      <c r="O145" s="311"/>
      <c r="P145" s="309"/>
      <c r="Q145" s="311"/>
      <c r="R145" s="309" t="s">
        <v>449</v>
      </c>
      <c r="S145" s="311"/>
      <c r="T145" s="309"/>
      <c r="U145" s="311"/>
      <c r="V145" s="309"/>
      <c r="W145" s="311"/>
      <c r="X145" s="309"/>
      <c r="Y145" s="311"/>
      <c r="Z145" s="309"/>
      <c r="AA145" s="312"/>
    </row>
    <row r="146" spans="14:27" ht="14.25" customHeight="1">
      <c r="N146" s="290"/>
      <c r="O146" s="311"/>
      <c r="P146" s="309"/>
      <c r="Q146" s="311"/>
      <c r="R146" s="309" t="s">
        <v>458</v>
      </c>
      <c r="S146" s="311"/>
      <c r="T146" s="309"/>
      <c r="U146" s="311"/>
      <c r="V146" s="309"/>
      <c r="W146" s="311"/>
      <c r="X146" s="309"/>
      <c r="Y146" s="311"/>
      <c r="Z146" s="309"/>
      <c r="AA146" s="312"/>
    </row>
    <row r="147" spans="14:27" ht="14.25" customHeight="1">
      <c r="N147" s="290"/>
      <c r="O147" s="311"/>
      <c r="P147" s="309"/>
      <c r="Q147" s="311"/>
      <c r="R147" s="309" t="s">
        <v>460</v>
      </c>
      <c r="S147" s="311"/>
      <c r="T147" s="309"/>
      <c r="U147" s="311"/>
      <c r="V147" s="309"/>
      <c r="W147" s="311"/>
      <c r="X147" s="309"/>
      <c r="Y147" s="311"/>
      <c r="Z147" s="309"/>
      <c r="AA147" s="312"/>
    </row>
    <row r="148" spans="14:27" ht="14.25" customHeight="1">
      <c r="N148" s="290"/>
      <c r="O148" s="311"/>
      <c r="P148" s="309"/>
      <c r="Q148" s="311"/>
      <c r="R148" s="309" t="s">
        <v>462</v>
      </c>
      <c r="S148" s="311"/>
      <c r="T148" s="309"/>
      <c r="U148" s="311"/>
      <c r="V148" s="309"/>
      <c r="W148" s="311"/>
      <c r="X148" s="309"/>
      <c r="Y148" s="311"/>
      <c r="Z148" s="309"/>
      <c r="AA148" s="312"/>
    </row>
    <row r="149" spans="14:27" ht="14.25" customHeight="1">
      <c r="N149" s="290"/>
      <c r="O149" s="311"/>
      <c r="P149" s="309"/>
      <c r="Q149" s="311"/>
      <c r="R149" s="309" t="s">
        <v>464</v>
      </c>
      <c r="S149" s="311"/>
      <c r="T149" s="309"/>
      <c r="U149" s="311"/>
      <c r="V149" s="309"/>
      <c r="W149" s="311"/>
      <c r="X149" s="309"/>
      <c r="Y149" s="311"/>
      <c r="Z149" s="309"/>
      <c r="AA149" s="312"/>
    </row>
    <row r="150" spans="14:27" ht="14.25" customHeight="1">
      <c r="N150" s="290"/>
      <c r="O150" s="311"/>
      <c r="P150" s="309"/>
      <c r="Q150" s="311"/>
      <c r="R150" s="309" t="s">
        <v>482</v>
      </c>
      <c r="S150" s="311"/>
      <c r="T150" s="309"/>
      <c r="U150" s="311"/>
      <c r="V150" s="309"/>
      <c r="W150" s="311"/>
      <c r="X150" s="309"/>
      <c r="Y150" s="311"/>
      <c r="Z150" s="309"/>
      <c r="AA150" s="312"/>
    </row>
    <row r="151" spans="14:27" ht="14.25" customHeight="1">
      <c r="N151" s="290"/>
      <c r="O151" s="311"/>
      <c r="P151" s="309"/>
      <c r="Q151" s="311"/>
      <c r="R151" s="309" t="s">
        <v>492</v>
      </c>
      <c r="S151" s="311"/>
      <c r="T151" s="309"/>
      <c r="U151" s="311"/>
      <c r="V151" s="309"/>
      <c r="W151" s="311"/>
      <c r="X151" s="309"/>
      <c r="Y151" s="311"/>
      <c r="Z151" s="309"/>
      <c r="AA151" s="312"/>
    </row>
    <row r="152" spans="14:27" ht="14.25" customHeight="1">
      <c r="N152" s="290"/>
      <c r="O152" s="311"/>
      <c r="P152" s="309"/>
      <c r="Q152" s="311"/>
      <c r="R152" s="309" t="s">
        <v>494</v>
      </c>
      <c r="S152" s="311"/>
      <c r="T152" s="309"/>
      <c r="U152" s="311"/>
      <c r="V152" s="309"/>
      <c r="W152" s="311"/>
      <c r="X152" s="309"/>
      <c r="Y152" s="311"/>
      <c r="Z152" s="309"/>
      <c r="AA152" s="312"/>
    </row>
    <row r="153" spans="14:27" ht="14.25" customHeight="1">
      <c r="N153" s="290"/>
      <c r="O153" s="311"/>
      <c r="P153" s="309"/>
      <c r="Q153" s="311"/>
      <c r="R153" s="309" t="s">
        <v>496</v>
      </c>
      <c r="S153" s="311"/>
      <c r="T153" s="309"/>
      <c r="U153" s="311"/>
      <c r="V153" s="309"/>
      <c r="W153" s="311"/>
      <c r="X153" s="309"/>
      <c r="Y153" s="311"/>
      <c r="Z153" s="309"/>
      <c r="AA153" s="312"/>
    </row>
    <row r="154" spans="14:27" ht="14.25" customHeight="1">
      <c r="N154" s="290"/>
      <c r="O154" s="311"/>
      <c r="P154" s="309"/>
      <c r="Q154" s="311"/>
      <c r="R154" s="309" t="s">
        <v>554</v>
      </c>
      <c r="S154" s="311"/>
      <c r="T154" s="309"/>
      <c r="U154" s="311"/>
      <c r="V154" s="309"/>
      <c r="W154" s="311"/>
      <c r="X154" s="309"/>
      <c r="Y154" s="311"/>
      <c r="Z154" s="309"/>
      <c r="AA154" s="312"/>
    </row>
    <row r="155" spans="14:27" ht="14.25" customHeight="1">
      <c r="N155" s="293"/>
      <c r="O155" s="326"/>
      <c r="P155" s="327"/>
      <c r="Q155" s="326"/>
      <c r="R155" s="327" t="s">
        <v>2824</v>
      </c>
      <c r="S155" s="326"/>
      <c r="T155" s="327"/>
      <c r="U155" s="326"/>
      <c r="V155" s="327"/>
      <c r="W155" s="326"/>
      <c r="X155" s="327"/>
      <c r="Y155" s="326"/>
      <c r="Z155" s="327"/>
      <c r="AA155" s="328"/>
    </row>
    <row r="156" spans="14:27" ht="14.25" customHeight="1"/>
    <row r="157" spans="14:27" ht="14.25" customHeight="1"/>
    <row r="158" spans="14:27" ht="14.25" customHeight="1"/>
    <row r="159" spans="14:27" ht="14.25" customHeight="1"/>
    <row r="160" spans="14:27"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5">
    <mergeCell ref="Z26:AD26"/>
    <mergeCell ref="Z17:AD17"/>
    <mergeCell ref="Z19:AD19"/>
    <mergeCell ref="Z20:AD20"/>
    <mergeCell ref="Z21:AD21"/>
    <mergeCell ref="Z22:AD22"/>
    <mergeCell ref="Z23:AD23"/>
    <mergeCell ref="Z24:AD24"/>
    <mergeCell ref="A9:B9"/>
    <mergeCell ref="E9:F9"/>
    <mergeCell ref="I9:J9"/>
    <mergeCell ref="N10:P10"/>
    <mergeCell ref="Z25:AD25"/>
    <mergeCell ref="Q10:S10"/>
    <mergeCell ref="O11:P11"/>
    <mergeCell ref="Q11:S17"/>
    <mergeCell ref="Z10:AD10"/>
    <mergeCell ref="Z11:AD11"/>
    <mergeCell ref="Z12:AD12"/>
    <mergeCell ref="Z13:AD13"/>
    <mergeCell ref="Z14:AD14"/>
    <mergeCell ref="Z15:AD15"/>
    <mergeCell ref="Z16:AD16"/>
    <mergeCell ref="O12:P12"/>
    <mergeCell ref="O13:P13"/>
    <mergeCell ref="O14:P14"/>
    <mergeCell ref="O15:P15"/>
    <mergeCell ref="A55:B55"/>
    <mergeCell ref="E55:F55"/>
    <mergeCell ref="A78:B78"/>
    <mergeCell ref="E78:F78"/>
    <mergeCell ref="O16:P16"/>
    <mergeCell ref="O17:P17"/>
    <mergeCell ref="N19:P19"/>
    <mergeCell ref="O22:P22"/>
    <mergeCell ref="O23:P23"/>
    <mergeCell ref="O24:P24"/>
    <mergeCell ref="O25:P25"/>
    <mergeCell ref="A32:B32"/>
    <mergeCell ref="E32:F32"/>
    <mergeCell ref="Q19:S19"/>
    <mergeCell ref="O20:P20"/>
    <mergeCell ref="Q20:S26"/>
    <mergeCell ref="O21:P21"/>
    <mergeCell ref="O26:P26"/>
  </mergeCells>
  <pageMargins left="0.7" right="0.7" top="0.78740157499999996" bottom="0.78740157499999996"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000"/>
  <sheetViews>
    <sheetView workbookViewId="0"/>
  </sheetViews>
  <sheetFormatPr baseColWidth="10" defaultColWidth="14.42578125" defaultRowHeight="15" customHeight="1"/>
  <cols>
    <col min="1" max="1" width="11.5703125" customWidth="1"/>
    <col min="2" max="2" width="13.140625" customWidth="1"/>
    <col min="3" max="3" width="14" customWidth="1"/>
    <col min="4" max="4" width="13.7109375" customWidth="1"/>
    <col min="5" max="13" width="11.5703125" customWidth="1"/>
    <col min="14" max="14" width="14.28515625" customWidth="1"/>
    <col min="15" max="26" width="11.5703125" customWidth="1"/>
  </cols>
  <sheetData>
    <row r="1" spans="1:16" ht="14.25" customHeight="1">
      <c r="A1" s="329"/>
      <c r="B1" s="329" t="s">
        <v>638</v>
      </c>
      <c r="C1" s="330" t="s">
        <v>2915</v>
      </c>
      <c r="D1" s="329" t="s">
        <v>2916</v>
      </c>
      <c r="E1" s="330" t="s">
        <v>1292</v>
      </c>
      <c r="F1" s="331" t="s">
        <v>643</v>
      </c>
      <c r="G1" s="332" t="s">
        <v>2917</v>
      </c>
      <c r="H1" s="331" t="s">
        <v>2918</v>
      </c>
      <c r="I1" s="332" t="s">
        <v>2919</v>
      </c>
      <c r="J1" s="331" t="s">
        <v>2920</v>
      </c>
      <c r="K1" s="331" t="s">
        <v>2921</v>
      </c>
      <c r="L1" s="488" t="s">
        <v>2922</v>
      </c>
      <c r="M1" s="420"/>
      <c r="N1" s="489"/>
    </row>
    <row r="2" spans="1:16" ht="14.25" customHeight="1">
      <c r="A2" s="333" t="s">
        <v>2704</v>
      </c>
      <c r="B2" s="333" t="s">
        <v>2586</v>
      </c>
      <c r="C2" s="333" t="s">
        <v>2923</v>
      </c>
      <c r="D2" s="333" t="s">
        <v>2924</v>
      </c>
      <c r="E2" s="333" t="s">
        <v>675</v>
      </c>
      <c r="F2" s="334">
        <v>130</v>
      </c>
      <c r="G2" s="335">
        <v>65</v>
      </c>
      <c r="H2" s="334">
        <v>60</v>
      </c>
      <c r="I2" s="335">
        <v>65</v>
      </c>
      <c r="J2" s="334">
        <v>110</v>
      </c>
      <c r="K2" s="334">
        <v>95</v>
      </c>
      <c r="L2" s="490" t="s">
        <v>2925</v>
      </c>
      <c r="M2" s="491"/>
      <c r="N2" s="492"/>
      <c r="P2" s="263" t="s">
        <v>2926</v>
      </c>
    </row>
    <row r="3" spans="1:16" ht="14.25" customHeight="1">
      <c r="A3" s="336" t="s">
        <v>2709</v>
      </c>
      <c r="B3" s="336" t="s">
        <v>2927</v>
      </c>
      <c r="C3" s="336" t="s">
        <v>2928</v>
      </c>
      <c r="D3" s="336" t="s">
        <v>2929</v>
      </c>
      <c r="E3" s="336" t="s">
        <v>760</v>
      </c>
      <c r="F3" s="337">
        <v>65</v>
      </c>
      <c r="G3" s="338">
        <v>65</v>
      </c>
      <c r="H3" s="337">
        <v>60</v>
      </c>
      <c r="I3" s="338">
        <v>130</v>
      </c>
      <c r="J3" s="337">
        <v>110</v>
      </c>
      <c r="K3" s="337">
        <v>95</v>
      </c>
      <c r="L3" s="487" t="s">
        <v>2930</v>
      </c>
      <c r="M3" s="440"/>
      <c r="N3" s="482"/>
    </row>
    <row r="4" spans="1:16" ht="14.25" customHeight="1">
      <c r="A4" s="336" t="s">
        <v>2711</v>
      </c>
      <c r="B4" s="336" t="s">
        <v>1987</v>
      </c>
      <c r="C4" s="336" t="s">
        <v>2023</v>
      </c>
      <c r="D4" s="336" t="s">
        <v>2931</v>
      </c>
      <c r="E4" s="336" t="s">
        <v>663</v>
      </c>
      <c r="F4" s="337">
        <v>65</v>
      </c>
      <c r="G4" s="338">
        <v>130</v>
      </c>
      <c r="H4" s="337">
        <v>60</v>
      </c>
      <c r="I4" s="338">
        <v>65</v>
      </c>
      <c r="J4" s="337">
        <v>95</v>
      </c>
      <c r="K4" s="337">
        <v>110</v>
      </c>
      <c r="L4" s="487" t="s">
        <v>1099</v>
      </c>
      <c r="M4" s="440"/>
      <c r="N4" s="482"/>
    </row>
    <row r="5" spans="1:16" ht="14.25" customHeight="1">
      <c r="A5" s="336" t="s">
        <v>2743</v>
      </c>
      <c r="B5" s="336" t="s">
        <v>2932</v>
      </c>
      <c r="C5" s="336" t="s">
        <v>1912</v>
      </c>
      <c r="D5" s="336" t="s">
        <v>1942</v>
      </c>
      <c r="E5" s="336" t="s">
        <v>827</v>
      </c>
      <c r="F5" s="337">
        <v>65</v>
      </c>
      <c r="G5" s="338">
        <v>65</v>
      </c>
      <c r="H5" s="337">
        <v>60</v>
      </c>
      <c r="I5" s="338">
        <v>110</v>
      </c>
      <c r="J5" s="337">
        <v>130</v>
      </c>
      <c r="K5" s="337">
        <v>95</v>
      </c>
      <c r="L5" s="487" t="s">
        <v>2933</v>
      </c>
      <c r="M5" s="440"/>
      <c r="N5" s="482"/>
    </row>
    <row r="6" spans="1:16" ht="14.25" customHeight="1">
      <c r="A6" s="336" t="s">
        <v>2748</v>
      </c>
      <c r="B6" s="336" t="s">
        <v>2932</v>
      </c>
      <c r="C6" s="336" t="s">
        <v>2934</v>
      </c>
      <c r="D6" s="336" t="s">
        <v>2935</v>
      </c>
      <c r="E6" s="336" t="s">
        <v>702</v>
      </c>
      <c r="F6" s="337">
        <v>95</v>
      </c>
      <c r="G6" s="338">
        <v>65</v>
      </c>
      <c r="H6" s="337">
        <v>110</v>
      </c>
      <c r="I6" s="338">
        <v>65</v>
      </c>
      <c r="J6" s="337">
        <v>60</v>
      </c>
      <c r="K6" s="337">
        <v>130</v>
      </c>
      <c r="L6" s="487" t="s">
        <v>2936</v>
      </c>
      <c r="M6" s="440"/>
      <c r="N6" s="482"/>
    </row>
    <row r="7" spans="1:16" ht="14.25" customHeight="1">
      <c r="A7" s="336" t="s">
        <v>2835</v>
      </c>
      <c r="B7" s="336" t="s">
        <v>1316</v>
      </c>
      <c r="C7" s="336" t="s">
        <v>2937</v>
      </c>
      <c r="D7" s="336" t="s">
        <v>1925</v>
      </c>
      <c r="E7" s="336" t="s">
        <v>650</v>
      </c>
      <c r="F7" s="337">
        <v>65</v>
      </c>
      <c r="G7" s="338">
        <v>110</v>
      </c>
      <c r="H7" s="337">
        <v>130</v>
      </c>
      <c r="I7" s="338">
        <v>95</v>
      </c>
      <c r="J7" s="337">
        <v>60</v>
      </c>
      <c r="K7" s="337">
        <v>65</v>
      </c>
      <c r="L7" s="487" t="s">
        <v>2938</v>
      </c>
      <c r="M7" s="440"/>
      <c r="N7" s="482"/>
    </row>
    <row r="8" spans="1:16" ht="14.25" customHeight="1">
      <c r="A8" s="336" t="s">
        <v>2839</v>
      </c>
      <c r="B8" s="336" t="s">
        <v>2939</v>
      </c>
      <c r="C8" s="336" t="s">
        <v>2548</v>
      </c>
      <c r="D8" s="336" t="s">
        <v>2940</v>
      </c>
      <c r="E8" s="336" t="s">
        <v>736</v>
      </c>
      <c r="F8" s="337">
        <v>65</v>
      </c>
      <c r="G8" s="338">
        <v>60</v>
      </c>
      <c r="H8" s="337">
        <v>110</v>
      </c>
      <c r="I8" s="338">
        <v>65</v>
      </c>
      <c r="J8" s="337">
        <v>130</v>
      </c>
      <c r="K8" s="337">
        <v>65</v>
      </c>
      <c r="L8" s="487" t="s">
        <v>2941</v>
      </c>
      <c r="M8" s="440"/>
      <c r="N8" s="482"/>
    </row>
    <row r="9" spans="1:16" ht="14.25" customHeight="1">
      <c r="A9" s="336" t="s">
        <v>2774</v>
      </c>
      <c r="B9" s="336" t="s">
        <v>2942</v>
      </c>
      <c r="C9" s="336" t="s">
        <v>2943</v>
      </c>
      <c r="D9" s="336" t="s">
        <v>2134</v>
      </c>
      <c r="E9" s="336" t="s">
        <v>767</v>
      </c>
      <c r="F9" s="337">
        <v>95</v>
      </c>
      <c r="G9" s="338">
        <v>65</v>
      </c>
      <c r="H9" s="337">
        <v>65</v>
      </c>
      <c r="I9" s="338">
        <v>60</v>
      </c>
      <c r="J9" s="337">
        <v>110</v>
      </c>
      <c r="K9" s="337">
        <v>130</v>
      </c>
      <c r="L9" s="487" t="s">
        <v>2944</v>
      </c>
      <c r="M9" s="440"/>
      <c r="N9" s="482"/>
    </row>
    <row r="10" spans="1:16" ht="14.25" customHeight="1">
      <c r="A10" s="339"/>
      <c r="B10" s="339"/>
      <c r="C10" s="339"/>
      <c r="D10" s="339"/>
      <c r="E10" s="339"/>
      <c r="F10" s="340" t="s">
        <v>643</v>
      </c>
      <c r="G10" s="341" t="s">
        <v>2917</v>
      </c>
      <c r="H10" s="340" t="s">
        <v>2918</v>
      </c>
      <c r="I10" s="341" t="s">
        <v>2919</v>
      </c>
      <c r="J10" s="340" t="s">
        <v>2920</v>
      </c>
      <c r="K10" s="340" t="s">
        <v>2921</v>
      </c>
      <c r="L10" s="342"/>
      <c r="M10" s="342"/>
      <c r="N10" s="343"/>
    </row>
    <row r="11" spans="1:16" ht="14.25" customHeight="1">
      <c r="A11" s="344" t="s">
        <v>2945</v>
      </c>
      <c r="B11" s="344" t="s">
        <v>2946</v>
      </c>
      <c r="C11" s="344" t="s">
        <v>1395</v>
      </c>
      <c r="D11" s="344" t="s">
        <v>1300</v>
      </c>
      <c r="E11" s="344" t="s">
        <v>718</v>
      </c>
      <c r="F11" s="345">
        <v>130</v>
      </c>
      <c r="G11" s="346">
        <v>95</v>
      </c>
      <c r="H11" s="345">
        <v>65</v>
      </c>
      <c r="I11" s="346">
        <v>60</v>
      </c>
      <c r="J11" s="345">
        <v>110</v>
      </c>
      <c r="K11" s="345">
        <v>65</v>
      </c>
      <c r="L11" s="481" t="s">
        <v>2947</v>
      </c>
      <c r="M11" s="440"/>
      <c r="N11" s="482"/>
    </row>
    <row r="12" spans="1:16" ht="14.25" customHeight="1">
      <c r="A12" s="344" t="s">
        <v>2948</v>
      </c>
      <c r="B12" s="344" t="s">
        <v>2949</v>
      </c>
      <c r="C12" s="344" t="s">
        <v>2553</v>
      </c>
      <c r="D12" s="344" t="s">
        <v>2143</v>
      </c>
      <c r="E12" s="344" t="s">
        <v>651</v>
      </c>
      <c r="F12" s="345">
        <v>130</v>
      </c>
      <c r="G12" s="346">
        <v>60</v>
      </c>
      <c r="H12" s="345">
        <v>65</v>
      </c>
      <c r="I12" s="346">
        <v>110</v>
      </c>
      <c r="J12" s="345">
        <v>95</v>
      </c>
      <c r="K12" s="345">
        <v>65</v>
      </c>
      <c r="L12" s="481" t="s">
        <v>2950</v>
      </c>
      <c r="M12" s="440"/>
      <c r="N12" s="482"/>
    </row>
    <row r="13" spans="1:16" ht="14.25" customHeight="1">
      <c r="A13" s="344" t="s">
        <v>2951</v>
      </c>
      <c r="B13" s="344" t="s">
        <v>1394</v>
      </c>
      <c r="C13" s="344" t="s">
        <v>2952</v>
      </c>
      <c r="D13" s="344" t="s">
        <v>2953</v>
      </c>
      <c r="E13" s="344" t="s">
        <v>664</v>
      </c>
      <c r="F13" s="345">
        <v>95</v>
      </c>
      <c r="G13" s="346">
        <v>60</v>
      </c>
      <c r="H13" s="345">
        <v>110</v>
      </c>
      <c r="I13" s="346">
        <v>65</v>
      </c>
      <c r="J13" s="345">
        <v>130</v>
      </c>
      <c r="K13" s="345">
        <v>65</v>
      </c>
      <c r="L13" s="481" t="s">
        <v>2954</v>
      </c>
      <c r="M13" s="440"/>
      <c r="N13" s="482"/>
    </row>
    <row r="14" spans="1:16" ht="14.25" customHeight="1">
      <c r="A14" s="344" t="s">
        <v>2955</v>
      </c>
      <c r="B14" s="344" t="s">
        <v>2956</v>
      </c>
      <c r="C14" s="344" t="s">
        <v>2957</v>
      </c>
      <c r="D14" s="344" t="s">
        <v>1964</v>
      </c>
      <c r="E14" s="344" t="s">
        <v>688</v>
      </c>
      <c r="F14" s="345">
        <v>65</v>
      </c>
      <c r="G14" s="346">
        <v>110</v>
      </c>
      <c r="H14" s="345">
        <v>130</v>
      </c>
      <c r="I14" s="346">
        <v>95</v>
      </c>
      <c r="J14" s="345">
        <v>60</v>
      </c>
      <c r="K14" s="345">
        <v>65</v>
      </c>
      <c r="L14" s="481" t="s">
        <v>2958</v>
      </c>
      <c r="M14" s="440"/>
      <c r="N14" s="482"/>
    </row>
    <row r="15" spans="1:16" ht="14.25" customHeight="1">
      <c r="A15" s="344" t="s">
        <v>2959</v>
      </c>
      <c r="B15" s="344" t="s">
        <v>2960</v>
      </c>
      <c r="C15" s="344" t="s">
        <v>2961</v>
      </c>
      <c r="D15" s="344" t="s">
        <v>2962</v>
      </c>
      <c r="E15" s="344" t="s">
        <v>860</v>
      </c>
      <c r="F15" s="345">
        <v>65</v>
      </c>
      <c r="G15" s="346">
        <v>95</v>
      </c>
      <c r="H15" s="345">
        <v>65</v>
      </c>
      <c r="I15" s="346">
        <v>130</v>
      </c>
      <c r="J15" s="345">
        <v>60</v>
      </c>
      <c r="K15" s="345">
        <v>110</v>
      </c>
      <c r="L15" s="481" t="s">
        <v>2963</v>
      </c>
      <c r="M15" s="440"/>
      <c r="N15" s="482"/>
    </row>
    <row r="16" spans="1:16" ht="14.25" customHeight="1">
      <c r="A16" s="344" t="s">
        <v>2964</v>
      </c>
      <c r="B16" s="344" t="s">
        <v>2965</v>
      </c>
      <c r="C16" s="344" t="s">
        <v>2037</v>
      </c>
      <c r="D16" s="344" t="s">
        <v>1936</v>
      </c>
      <c r="E16" s="344" t="s">
        <v>777</v>
      </c>
      <c r="F16" s="345">
        <v>60</v>
      </c>
      <c r="G16" s="346">
        <v>65</v>
      </c>
      <c r="H16" s="345">
        <v>65</v>
      </c>
      <c r="I16" s="346">
        <v>95</v>
      </c>
      <c r="J16" s="345">
        <v>110</v>
      </c>
      <c r="K16" s="345">
        <v>130</v>
      </c>
      <c r="L16" s="481" t="s">
        <v>2966</v>
      </c>
      <c r="M16" s="440"/>
      <c r="N16" s="482"/>
    </row>
    <row r="17" spans="1:14" ht="14.25" customHeight="1">
      <c r="A17" s="347" t="s">
        <v>2967</v>
      </c>
      <c r="B17" s="347" t="s">
        <v>2001</v>
      </c>
      <c r="C17" s="347" t="s">
        <v>2968</v>
      </c>
      <c r="D17" s="347" t="s">
        <v>2576</v>
      </c>
      <c r="E17" s="347" t="s">
        <v>681</v>
      </c>
      <c r="F17" s="348">
        <v>110</v>
      </c>
      <c r="G17" s="349">
        <v>60</v>
      </c>
      <c r="H17" s="348">
        <v>65</v>
      </c>
      <c r="I17" s="349">
        <v>130</v>
      </c>
      <c r="J17" s="348">
        <v>95</v>
      </c>
      <c r="K17" s="348">
        <v>65</v>
      </c>
      <c r="L17" s="483" t="s">
        <v>2969</v>
      </c>
      <c r="M17" s="440"/>
      <c r="N17" s="482"/>
    </row>
    <row r="18" spans="1:14" ht="14.25" customHeight="1">
      <c r="A18" s="347" t="s">
        <v>2970</v>
      </c>
      <c r="B18" s="347" t="s">
        <v>2971</v>
      </c>
      <c r="C18" s="347" t="s">
        <v>2972</v>
      </c>
      <c r="D18" s="347" t="s">
        <v>1932</v>
      </c>
      <c r="E18" s="347" t="s">
        <v>703</v>
      </c>
      <c r="F18" s="348">
        <v>110</v>
      </c>
      <c r="G18" s="349">
        <v>130</v>
      </c>
      <c r="H18" s="348">
        <v>95</v>
      </c>
      <c r="I18" s="349">
        <v>65</v>
      </c>
      <c r="J18" s="348">
        <v>60</v>
      </c>
      <c r="K18" s="348">
        <v>60</v>
      </c>
      <c r="L18" s="483" t="s">
        <v>2973</v>
      </c>
      <c r="M18" s="440"/>
      <c r="N18" s="482"/>
    </row>
    <row r="19" spans="1:14" ht="14.25" customHeight="1">
      <c r="A19" s="347" t="s">
        <v>2974</v>
      </c>
      <c r="B19" s="347" t="s">
        <v>2975</v>
      </c>
      <c r="C19" s="347" t="s">
        <v>1946</v>
      </c>
      <c r="D19" s="347" t="s">
        <v>1938</v>
      </c>
      <c r="E19" s="347" t="s">
        <v>866</v>
      </c>
      <c r="F19" s="348">
        <v>60</v>
      </c>
      <c r="G19" s="349">
        <v>110</v>
      </c>
      <c r="H19" s="348">
        <v>65</v>
      </c>
      <c r="I19" s="349">
        <v>130</v>
      </c>
      <c r="J19" s="348">
        <v>95</v>
      </c>
      <c r="K19" s="348">
        <v>65</v>
      </c>
      <c r="L19" s="483" t="s">
        <v>2976</v>
      </c>
      <c r="M19" s="440"/>
      <c r="N19" s="482"/>
    </row>
    <row r="20" spans="1:14" ht="14.25" customHeight="1">
      <c r="A20" s="350" t="s">
        <v>2977</v>
      </c>
      <c r="B20" s="350" t="s">
        <v>2978</v>
      </c>
      <c r="C20" s="350" t="s">
        <v>2979</v>
      </c>
      <c r="D20" s="350" t="s">
        <v>2980</v>
      </c>
      <c r="E20" s="350" t="s">
        <v>694</v>
      </c>
      <c r="F20" s="351">
        <v>95</v>
      </c>
      <c r="G20" s="352">
        <v>130</v>
      </c>
      <c r="H20" s="351">
        <v>65</v>
      </c>
      <c r="I20" s="352">
        <v>110</v>
      </c>
      <c r="J20" s="351">
        <v>65</v>
      </c>
      <c r="K20" s="351">
        <v>60</v>
      </c>
      <c r="L20" s="484" t="s">
        <v>2981</v>
      </c>
      <c r="M20" s="485"/>
      <c r="N20" s="486"/>
    </row>
    <row r="21" spans="1:14" ht="14.25" customHeight="1"/>
    <row r="22" spans="1:14" ht="14.25" customHeight="1"/>
    <row r="23" spans="1:14" ht="14.25" customHeight="1"/>
    <row r="24" spans="1:14" ht="14.25" customHeight="1"/>
    <row r="25" spans="1:14" ht="14.25" customHeight="1"/>
    <row r="26" spans="1:14" ht="14.25" customHeight="1"/>
    <row r="27" spans="1:14" ht="14.25" customHeight="1"/>
    <row r="28" spans="1:14" ht="14.25" customHeight="1">
      <c r="L28" s="476"/>
      <c r="M28" s="392"/>
      <c r="N28" s="392"/>
    </row>
    <row r="29" spans="1:14" ht="14.25" customHeight="1">
      <c r="L29" s="476"/>
      <c r="M29" s="392"/>
      <c r="N29" s="392"/>
    </row>
    <row r="30" spans="1:14" ht="14.25" customHeight="1">
      <c r="L30" s="476"/>
      <c r="M30" s="392"/>
      <c r="N30" s="392"/>
    </row>
    <row r="31" spans="1:14" ht="14.25" customHeight="1">
      <c r="L31" s="476"/>
      <c r="M31" s="392"/>
      <c r="N31" s="392"/>
    </row>
    <row r="32" spans="1:14" ht="14.25" customHeight="1">
      <c r="A32" s="353"/>
      <c r="B32" s="353"/>
      <c r="C32" s="353"/>
      <c r="D32" s="353"/>
      <c r="E32" s="353"/>
      <c r="F32" s="71" t="str">
        <f t="shared" ref="F32:F46" si="0">UPPER(A32)</f>
        <v/>
      </c>
    </row>
    <row r="33" spans="1:6" ht="14.25" customHeight="1">
      <c r="A33" s="353"/>
      <c r="B33" s="353"/>
      <c r="C33" s="353"/>
      <c r="D33" s="353"/>
      <c r="E33" s="353"/>
      <c r="F33" s="71" t="str">
        <f t="shared" si="0"/>
        <v/>
      </c>
    </row>
    <row r="34" spans="1:6" ht="14.25" customHeight="1">
      <c r="A34" s="353"/>
      <c r="B34" s="353"/>
      <c r="C34" s="353"/>
      <c r="D34" s="353"/>
      <c r="E34" s="353"/>
      <c r="F34" s="71" t="str">
        <f t="shared" si="0"/>
        <v/>
      </c>
    </row>
    <row r="35" spans="1:6" ht="14.25" customHeight="1">
      <c r="A35" s="353"/>
      <c r="B35" s="353"/>
      <c r="C35" s="353"/>
      <c r="D35" s="353"/>
      <c r="E35" s="353"/>
      <c r="F35" s="71" t="str">
        <f t="shared" si="0"/>
        <v/>
      </c>
    </row>
    <row r="36" spans="1:6" ht="14.25" customHeight="1">
      <c r="A36" s="353"/>
      <c r="B36" s="353"/>
      <c r="C36" s="353"/>
      <c r="D36" s="353"/>
      <c r="E36" s="353"/>
      <c r="F36" s="71" t="str">
        <f t="shared" si="0"/>
        <v/>
      </c>
    </row>
    <row r="37" spans="1:6" ht="14.25" customHeight="1">
      <c r="A37" s="353"/>
      <c r="B37" s="353"/>
      <c r="C37" s="353"/>
      <c r="D37" s="353"/>
      <c r="E37" s="353"/>
      <c r="F37" s="71" t="str">
        <f t="shared" si="0"/>
        <v/>
      </c>
    </row>
    <row r="38" spans="1:6" ht="14.25" customHeight="1">
      <c r="A38" s="353"/>
      <c r="B38" s="353"/>
      <c r="C38" s="353"/>
      <c r="D38" s="353"/>
      <c r="E38" s="353"/>
      <c r="F38" s="71" t="str">
        <f t="shared" si="0"/>
        <v/>
      </c>
    </row>
    <row r="39" spans="1:6" ht="14.25" customHeight="1">
      <c r="A39" s="353"/>
      <c r="B39" s="353"/>
      <c r="C39" s="353"/>
      <c r="D39" s="353"/>
      <c r="E39" s="353"/>
      <c r="F39" s="71" t="str">
        <f t="shared" si="0"/>
        <v/>
      </c>
    </row>
    <row r="40" spans="1:6" ht="14.25" customHeight="1">
      <c r="A40" s="353"/>
      <c r="B40" s="353"/>
      <c r="C40" s="353"/>
      <c r="D40" s="353"/>
      <c r="E40" s="353"/>
      <c r="F40" s="71" t="str">
        <f t="shared" si="0"/>
        <v/>
      </c>
    </row>
    <row r="41" spans="1:6" ht="14.25" customHeight="1">
      <c r="A41" s="353"/>
      <c r="B41" s="353"/>
      <c r="C41" s="353"/>
      <c r="D41" s="353"/>
      <c r="E41" s="353"/>
      <c r="F41" s="71" t="str">
        <f t="shared" si="0"/>
        <v/>
      </c>
    </row>
    <row r="42" spans="1:6" ht="14.25" customHeight="1">
      <c r="A42" s="353"/>
      <c r="B42" s="353"/>
      <c r="C42" s="353"/>
      <c r="D42" s="353"/>
      <c r="E42" s="353"/>
      <c r="F42" s="71" t="str">
        <f t="shared" si="0"/>
        <v/>
      </c>
    </row>
    <row r="43" spans="1:6" ht="14.25" customHeight="1">
      <c r="A43" s="353"/>
      <c r="B43" s="353"/>
      <c r="C43" s="353"/>
      <c r="D43" s="353"/>
      <c r="E43" s="353"/>
      <c r="F43" s="71" t="str">
        <f t="shared" si="0"/>
        <v/>
      </c>
    </row>
    <row r="44" spans="1:6" ht="14.25" customHeight="1">
      <c r="A44" s="353"/>
      <c r="B44" s="353"/>
      <c r="C44" s="353"/>
      <c r="D44" s="353"/>
      <c r="E44" s="353"/>
      <c r="F44" s="71" t="str">
        <f t="shared" si="0"/>
        <v/>
      </c>
    </row>
    <row r="45" spans="1:6" ht="14.25" customHeight="1">
      <c r="A45" s="353"/>
      <c r="B45" s="353"/>
      <c r="C45" s="353"/>
      <c r="D45" s="353"/>
      <c r="E45" s="353"/>
      <c r="F45" s="71" t="str">
        <f t="shared" si="0"/>
        <v/>
      </c>
    </row>
    <row r="46" spans="1:6" ht="14.25" customHeight="1">
      <c r="A46" s="353"/>
      <c r="B46" s="353"/>
      <c r="C46" s="353"/>
      <c r="D46" s="353"/>
      <c r="E46" s="353"/>
      <c r="F46" s="71" t="str">
        <f t="shared" si="0"/>
        <v/>
      </c>
    </row>
    <row r="47" spans="1:6" ht="14.25" customHeight="1"/>
    <row r="48" spans="1: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3">
    <mergeCell ref="L1:N1"/>
    <mergeCell ref="L2:N2"/>
    <mergeCell ref="L3:N3"/>
    <mergeCell ref="L4:N4"/>
    <mergeCell ref="L5:N5"/>
    <mergeCell ref="L6:N6"/>
    <mergeCell ref="L7:N7"/>
    <mergeCell ref="L8:N8"/>
    <mergeCell ref="L9:N9"/>
    <mergeCell ref="L11:N11"/>
    <mergeCell ref="L12:N12"/>
    <mergeCell ref="L13:N13"/>
    <mergeCell ref="L14:N14"/>
    <mergeCell ref="L15:N15"/>
    <mergeCell ref="L30:N30"/>
    <mergeCell ref="L31:N31"/>
    <mergeCell ref="L16:N16"/>
    <mergeCell ref="L17:N17"/>
    <mergeCell ref="L18:N18"/>
    <mergeCell ref="L19:N19"/>
    <mergeCell ref="L20:N20"/>
    <mergeCell ref="L28:N28"/>
    <mergeCell ref="L29:N29"/>
  </mergeCells>
  <pageMargins left="0.7" right="0.7" top="0.78740157499999996" bottom="0.78740157499999996" header="0" footer="0"/>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election sqref="A1:B1"/>
    </sheetView>
  </sheetViews>
  <sheetFormatPr baseColWidth="10" defaultColWidth="14.42578125" defaultRowHeight="15" customHeight="1"/>
  <cols>
    <col min="1" max="1" width="11.7109375" customWidth="1"/>
    <col min="2" max="3" width="8.85546875" customWidth="1"/>
    <col min="4" max="4" width="9.140625" customWidth="1"/>
    <col min="5" max="5" width="8.85546875" customWidth="1"/>
    <col min="6" max="6" width="19.140625" customWidth="1"/>
    <col min="7" max="26" width="8.7109375" customWidth="1"/>
  </cols>
  <sheetData>
    <row r="1" spans="1:26">
      <c r="A1" s="493" t="s">
        <v>2982</v>
      </c>
      <c r="B1" s="392"/>
      <c r="C1" s="354"/>
      <c r="D1" s="354" t="s">
        <v>2983</v>
      </c>
      <c r="E1" s="354"/>
      <c r="F1" s="354" t="s">
        <v>2984</v>
      </c>
      <c r="G1" s="354"/>
      <c r="H1" s="354"/>
      <c r="I1" s="354"/>
      <c r="J1" s="354"/>
      <c r="K1" s="354"/>
      <c r="L1" s="354"/>
      <c r="M1" s="354"/>
      <c r="N1" s="354"/>
      <c r="O1" s="354"/>
      <c r="P1" s="354"/>
      <c r="Q1" s="354"/>
      <c r="R1" s="354"/>
      <c r="S1" s="354"/>
      <c r="T1" s="354"/>
      <c r="U1" s="354"/>
      <c r="V1" s="354"/>
      <c r="W1" s="354"/>
      <c r="X1" s="354"/>
      <c r="Y1" s="354"/>
      <c r="Z1" s="354"/>
    </row>
    <row r="2" spans="1:26">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4"/>
    </row>
    <row r="3" spans="1:26">
      <c r="A3" s="355" t="s">
        <v>2985</v>
      </c>
      <c r="B3" s="354"/>
      <c r="C3" s="354"/>
      <c r="D3" s="354" t="s">
        <v>2986</v>
      </c>
      <c r="E3" s="354"/>
      <c r="F3" s="354" t="s">
        <v>2987</v>
      </c>
      <c r="G3" s="354"/>
      <c r="H3" s="354"/>
      <c r="I3" s="354"/>
      <c r="J3" s="354"/>
      <c r="K3" s="354"/>
      <c r="L3" s="354"/>
      <c r="M3" s="354"/>
      <c r="N3" s="354"/>
      <c r="O3" s="354"/>
      <c r="P3" s="354"/>
      <c r="Q3" s="354"/>
      <c r="R3" s="354"/>
      <c r="S3" s="354"/>
      <c r="T3" s="354"/>
      <c r="U3" s="354"/>
      <c r="V3" s="354"/>
      <c r="W3" s="354"/>
      <c r="X3" s="354"/>
      <c r="Y3" s="354"/>
      <c r="Z3" s="354"/>
    </row>
    <row r="4" spans="1:26">
      <c r="A4" s="356" t="s">
        <v>2988</v>
      </c>
      <c r="B4" s="354"/>
      <c r="C4" s="354"/>
      <c r="D4" s="354" t="s">
        <v>2986</v>
      </c>
      <c r="E4" s="354"/>
      <c r="F4" s="354" t="s">
        <v>2989</v>
      </c>
      <c r="G4" s="354"/>
      <c r="H4" s="354"/>
      <c r="I4" s="354"/>
      <c r="J4" s="354"/>
      <c r="K4" s="354"/>
      <c r="L4" s="354"/>
      <c r="M4" s="354"/>
      <c r="N4" s="354"/>
      <c r="O4" s="354"/>
      <c r="P4" s="354"/>
      <c r="Q4" s="354"/>
      <c r="R4" s="354"/>
      <c r="S4" s="354"/>
      <c r="T4" s="354"/>
      <c r="U4" s="354"/>
      <c r="V4" s="354"/>
      <c r="W4" s="354"/>
      <c r="X4" s="354"/>
      <c r="Y4" s="354"/>
      <c r="Z4" s="354"/>
    </row>
    <row r="5" spans="1:26">
      <c r="A5" s="356" t="s">
        <v>2990</v>
      </c>
      <c r="B5" s="354"/>
      <c r="C5" s="354"/>
      <c r="D5" s="354" t="s">
        <v>2991</v>
      </c>
      <c r="E5" s="354"/>
      <c r="F5" s="354" t="s">
        <v>2989</v>
      </c>
      <c r="G5" s="354"/>
      <c r="H5" s="354"/>
      <c r="I5" s="354"/>
      <c r="J5" s="354"/>
      <c r="K5" s="354"/>
      <c r="L5" s="354"/>
      <c r="M5" s="354"/>
      <c r="N5" s="354"/>
      <c r="O5" s="354"/>
      <c r="P5" s="354"/>
      <c r="Q5" s="354"/>
      <c r="R5" s="354"/>
      <c r="S5" s="354"/>
      <c r="T5" s="354"/>
      <c r="U5" s="354"/>
      <c r="V5" s="354"/>
      <c r="W5" s="354"/>
      <c r="X5" s="354"/>
      <c r="Y5" s="354"/>
      <c r="Z5" s="354"/>
    </row>
    <row r="6" spans="1:26">
      <c r="A6" s="356" t="s">
        <v>2992</v>
      </c>
      <c r="B6" s="354"/>
      <c r="C6" s="354"/>
      <c r="D6" s="354" t="s">
        <v>2991</v>
      </c>
      <c r="E6" s="354"/>
      <c r="F6" s="354" t="s">
        <v>2989</v>
      </c>
      <c r="G6" s="354"/>
      <c r="H6" s="354"/>
      <c r="I6" s="354"/>
      <c r="J6" s="354"/>
      <c r="K6" s="354"/>
      <c r="L6" s="354"/>
      <c r="M6" s="354"/>
      <c r="N6" s="354"/>
      <c r="O6" s="354"/>
      <c r="P6" s="354"/>
      <c r="Q6" s="354"/>
      <c r="R6" s="354"/>
      <c r="S6" s="354"/>
      <c r="T6" s="354"/>
      <c r="U6" s="354"/>
      <c r="V6" s="354"/>
      <c r="W6" s="354"/>
      <c r="X6" s="354"/>
      <c r="Y6" s="354"/>
      <c r="Z6" s="354"/>
    </row>
    <row r="7" spans="1:26">
      <c r="A7" s="356" t="s">
        <v>2785</v>
      </c>
      <c r="B7" s="354"/>
      <c r="C7" s="354"/>
      <c r="D7" s="354" t="s">
        <v>2991</v>
      </c>
      <c r="E7" s="354"/>
      <c r="F7" s="354" t="s">
        <v>2989</v>
      </c>
      <c r="G7" s="354"/>
      <c r="H7" s="354"/>
      <c r="I7" s="354"/>
      <c r="J7" s="354"/>
      <c r="K7" s="354"/>
      <c r="L7" s="354"/>
      <c r="M7" s="354"/>
      <c r="N7" s="354"/>
      <c r="O7" s="354"/>
      <c r="P7" s="354"/>
      <c r="Q7" s="354"/>
      <c r="R7" s="354"/>
      <c r="S7" s="354"/>
      <c r="T7" s="354"/>
      <c r="U7" s="354"/>
      <c r="V7" s="354"/>
      <c r="W7" s="354"/>
      <c r="X7" s="354"/>
      <c r="Y7" s="354"/>
      <c r="Z7" s="354"/>
    </row>
    <row r="8" spans="1:26">
      <c r="A8" s="355" t="s">
        <v>2815</v>
      </c>
      <c r="B8" s="354"/>
      <c r="C8" s="354"/>
      <c r="D8" s="354" t="s">
        <v>2986</v>
      </c>
      <c r="E8" s="354"/>
      <c r="F8" s="354" t="s">
        <v>2989</v>
      </c>
      <c r="G8" s="354"/>
      <c r="H8" s="354"/>
      <c r="I8" s="354"/>
      <c r="J8" s="354"/>
      <c r="K8" s="354"/>
      <c r="L8" s="354"/>
      <c r="M8" s="354"/>
      <c r="N8" s="354"/>
      <c r="O8" s="354"/>
      <c r="P8" s="354"/>
      <c r="Q8" s="354"/>
      <c r="R8" s="354"/>
      <c r="S8" s="354"/>
      <c r="T8" s="354"/>
      <c r="U8" s="354"/>
      <c r="V8" s="354"/>
      <c r="W8" s="354"/>
      <c r="X8" s="354"/>
      <c r="Y8" s="354"/>
      <c r="Z8" s="354"/>
    </row>
    <row r="9" spans="1:26">
      <c r="A9" s="355" t="s">
        <v>2993</v>
      </c>
      <c r="B9" s="354"/>
      <c r="C9" s="354"/>
      <c r="D9" s="354" t="s">
        <v>2986</v>
      </c>
      <c r="E9" s="354"/>
      <c r="F9" s="354" t="s">
        <v>2994</v>
      </c>
      <c r="G9" s="354"/>
      <c r="H9" s="354"/>
      <c r="I9" s="354"/>
      <c r="J9" s="354"/>
      <c r="K9" s="354"/>
      <c r="L9" s="354"/>
      <c r="M9" s="354"/>
      <c r="N9" s="354"/>
      <c r="O9" s="354"/>
      <c r="P9" s="354"/>
      <c r="Q9" s="354"/>
      <c r="R9" s="354"/>
      <c r="S9" s="354"/>
      <c r="T9" s="354"/>
      <c r="U9" s="354"/>
      <c r="V9" s="354"/>
      <c r="W9" s="354"/>
      <c r="X9" s="354"/>
      <c r="Y9" s="354"/>
      <c r="Z9" s="354"/>
    </row>
    <row r="10" spans="1:26">
      <c r="A10" s="355" t="s">
        <v>2995</v>
      </c>
      <c r="B10" s="354"/>
      <c r="C10" s="354"/>
      <c r="D10" s="354" t="s">
        <v>2986</v>
      </c>
      <c r="E10" s="354"/>
      <c r="F10" s="354" t="s">
        <v>2989</v>
      </c>
      <c r="G10" s="354"/>
      <c r="H10" s="354"/>
      <c r="I10" s="354"/>
      <c r="J10" s="354"/>
      <c r="K10" s="354"/>
      <c r="L10" s="354"/>
      <c r="M10" s="354"/>
      <c r="N10" s="354"/>
      <c r="O10" s="354"/>
      <c r="P10" s="354"/>
      <c r="Q10" s="354"/>
      <c r="R10" s="354"/>
      <c r="S10" s="354"/>
      <c r="T10" s="354"/>
      <c r="U10" s="354"/>
      <c r="V10" s="354"/>
      <c r="W10" s="354"/>
      <c r="X10" s="354"/>
      <c r="Y10" s="354"/>
      <c r="Z10" s="354"/>
    </row>
    <row r="11" spans="1:26">
      <c r="A11" s="356" t="s">
        <v>2996</v>
      </c>
      <c r="B11" s="354"/>
      <c r="C11" s="354"/>
      <c r="D11" s="354" t="s">
        <v>2991</v>
      </c>
      <c r="E11" s="354"/>
      <c r="F11" s="354" t="s">
        <v>2989</v>
      </c>
      <c r="G11" s="354"/>
      <c r="H11" s="354"/>
      <c r="I11" s="354"/>
      <c r="J11" s="354"/>
      <c r="K11" s="354"/>
      <c r="L11" s="354"/>
      <c r="M11" s="354"/>
      <c r="N11" s="354"/>
      <c r="O11" s="354"/>
      <c r="P11" s="354"/>
      <c r="Q11" s="354"/>
      <c r="R11" s="354"/>
      <c r="S11" s="354"/>
      <c r="T11" s="354"/>
      <c r="U11" s="354"/>
      <c r="V11" s="354"/>
      <c r="W11" s="354"/>
      <c r="X11" s="354"/>
      <c r="Y11" s="354"/>
      <c r="Z11" s="354"/>
    </row>
    <row r="12" spans="1:26">
      <c r="A12" s="356" t="s">
        <v>2997</v>
      </c>
      <c r="B12" s="354"/>
      <c r="C12" s="354"/>
      <c r="D12" s="354" t="s">
        <v>2991</v>
      </c>
      <c r="E12" s="354"/>
      <c r="F12" s="354" t="s">
        <v>2508</v>
      </c>
      <c r="G12" s="354"/>
      <c r="H12" s="354"/>
      <c r="I12" s="354"/>
      <c r="J12" s="354"/>
      <c r="K12" s="354"/>
      <c r="L12" s="354"/>
      <c r="M12" s="354"/>
      <c r="N12" s="354"/>
      <c r="O12" s="354"/>
      <c r="P12" s="354"/>
      <c r="Q12" s="354"/>
      <c r="R12" s="354"/>
      <c r="S12" s="354"/>
      <c r="T12" s="354"/>
      <c r="U12" s="354"/>
      <c r="V12" s="354"/>
      <c r="W12" s="354"/>
      <c r="X12" s="354"/>
      <c r="Y12" s="354"/>
      <c r="Z12" s="354"/>
    </row>
    <row r="13" spans="1:26">
      <c r="A13" s="355" t="s">
        <v>670</v>
      </c>
      <c r="B13" s="354"/>
      <c r="C13" s="354"/>
      <c r="D13" s="354" t="s">
        <v>2986</v>
      </c>
      <c r="E13" s="354"/>
      <c r="F13" s="354" t="s">
        <v>662</v>
      </c>
      <c r="G13" s="354"/>
      <c r="H13" s="354"/>
      <c r="I13" s="354"/>
      <c r="J13" s="354"/>
      <c r="K13" s="354"/>
      <c r="L13" s="354"/>
      <c r="M13" s="354"/>
      <c r="N13" s="354"/>
      <c r="O13" s="354"/>
      <c r="P13" s="354"/>
      <c r="Q13" s="354"/>
      <c r="R13" s="354"/>
      <c r="S13" s="354"/>
      <c r="T13" s="354"/>
      <c r="U13" s="354"/>
      <c r="V13" s="354"/>
      <c r="W13" s="354"/>
      <c r="X13" s="354"/>
      <c r="Y13" s="354"/>
      <c r="Z13" s="354"/>
    </row>
    <row r="14" spans="1:26">
      <c r="A14" s="354"/>
      <c r="B14" s="354"/>
      <c r="C14" s="354"/>
      <c r="D14" s="354"/>
      <c r="E14" s="354"/>
      <c r="F14" s="354"/>
      <c r="G14" s="354"/>
      <c r="H14" s="354"/>
      <c r="I14" s="354"/>
      <c r="J14" s="354"/>
      <c r="K14" s="354"/>
      <c r="L14" s="354"/>
      <c r="M14" s="354"/>
      <c r="N14" s="354"/>
      <c r="O14" s="354"/>
      <c r="P14" s="354"/>
      <c r="Q14" s="354"/>
      <c r="R14" s="354"/>
      <c r="S14" s="354"/>
      <c r="T14" s="354"/>
      <c r="U14" s="354"/>
      <c r="V14" s="354"/>
      <c r="W14" s="354"/>
      <c r="X14" s="354"/>
      <c r="Y14" s="354"/>
      <c r="Z14" s="354"/>
    </row>
    <row r="15" spans="1:26">
      <c r="A15" s="354"/>
      <c r="B15" s="354"/>
      <c r="C15" s="354"/>
      <c r="D15" s="354"/>
      <c r="E15" s="354"/>
      <c r="F15" s="354"/>
      <c r="G15" s="354"/>
      <c r="H15" s="354"/>
      <c r="I15" s="354"/>
      <c r="J15" s="354"/>
      <c r="K15" s="354"/>
      <c r="L15" s="354"/>
      <c r="M15" s="354"/>
      <c r="N15" s="354"/>
      <c r="O15" s="354"/>
      <c r="P15" s="354"/>
      <c r="Q15" s="354"/>
      <c r="R15" s="354"/>
      <c r="S15" s="354"/>
      <c r="T15" s="354"/>
      <c r="U15" s="354"/>
      <c r="V15" s="354"/>
      <c r="W15" s="354"/>
      <c r="X15" s="354"/>
      <c r="Y15" s="354"/>
      <c r="Z15" s="354"/>
    </row>
    <row r="16" spans="1:26">
      <c r="A16" s="354"/>
      <c r="B16" s="354"/>
      <c r="C16" s="354"/>
      <c r="D16" s="354"/>
      <c r="E16" s="354"/>
      <c r="F16" s="354"/>
      <c r="G16" s="354"/>
      <c r="H16" s="354"/>
      <c r="I16" s="354"/>
      <c r="J16" s="354"/>
      <c r="K16" s="354"/>
      <c r="L16" s="354"/>
      <c r="M16" s="354"/>
      <c r="N16" s="354"/>
      <c r="O16" s="354"/>
      <c r="P16" s="354"/>
      <c r="Q16" s="354"/>
      <c r="R16" s="354"/>
      <c r="S16" s="354"/>
      <c r="T16" s="354"/>
      <c r="U16" s="354"/>
      <c r="V16" s="354"/>
      <c r="W16" s="354"/>
      <c r="X16" s="354"/>
      <c r="Y16" s="354"/>
      <c r="Z16" s="354"/>
    </row>
    <row r="17" spans="1:26">
      <c r="A17" s="354"/>
      <c r="B17" s="354"/>
      <c r="C17" s="354"/>
      <c r="D17" s="354"/>
      <c r="E17" s="354"/>
      <c r="F17" s="354"/>
      <c r="G17" s="354"/>
      <c r="H17" s="354"/>
      <c r="I17" s="354"/>
      <c r="J17" s="354"/>
      <c r="K17" s="354"/>
      <c r="L17" s="354"/>
      <c r="M17" s="354"/>
      <c r="N17" s="354"/>
      <c r="O17" s="354"/>
      <c r="P17" s="354"/>
      <c r="Q17" s="354"/>
      <c r="R17" s="354"/>
      <c r="S17" s="354"/>
      <c r="T17" s="354"/>
      <c r="U17" s="354"/>
      <c r="V17" s="354"/>
      <c r="W17" s="354"/>
      <c r="X17" s="354"/>
      <c r="Y17" s="354"/>
      <c r="Z17" s="354"/>
    </row>
    <row r="18" spans="1:26">
      <c r="A18" s="354"/>
      <c r="B18" s="354"/>
      <c r="C18" s="354"/>
      <c r="D18" s="354"/>
      <c r="E18" s="354"/>
      <c r="F18" s="354"/>
      <c r="G18" s="354"/>
      <c r="H18" s="354"/>
      <c r="I18" s="354"/>
      <c r="J18" s="354"/>
      <c r="K18" s="354"/>
      <c r="L18" s="354"/>
      <c r="M18" s="354"/>
      <c r="N18" s="354"/>
      <c r="O18" s="354"/>
      <c r="P18" s="354"/>
      <c r="Q18" s="354"/>
      <c r="R18" s="354"/>
      <c r="S18" s="354"/>
      <c r="T18" s="354"/>
      <c r="U18" s="354"/>
      <c r="V18" s="354"/>
      <c r="W18" s="354"/>
      <c r="X18" s="354"/>
      <c r="Y18" s="354"/>
      <c r="Z18" s="354"/>
    </row>
    <row r="19" spans="1:26">
      <c r="A19" s="354"/>
      <c r="B19" s="354"/>
      <c r="C19" s="354"/>
      <c r="D19" s="354"/>
      <c r="E19" s="354"/>
      <c r="F19" s="354"/>
      <c r="G19" s="354"/>
      <c r="H19" s="354"/>
      <c r="I19" s="354"/>
      <c r="J19" s="354"/>
      <c r="K19" s="354"/>
      <c r="L19" s="354"/>
      <c r="M19" s="354"/>
      <c r="N19" s="354"/>
      <c r="O19" s="354"/>
      <c r="P19" s="354"/>
      <c r="Q19" s="354"/>
      <c r="R19" s="354"/>
      <c r="S19" s="354"/>
      <c r="T19" s="354"/>
      <c r="U19" s="354"/>
      <c r="V19" s="354"/>
      <c r="W19" s="354"/>
      <c r="X19" s="354"/>
      <c r="Y19" s="354"/>
      <c r="Z19" s="354"/>
    </row>
    <row r="20" spans="1:26">
      <c r="A20" s="354"/>
      <c r="B20" s="354"/>
      <c r="C20" s="354"/>
      <c r="D20" s="354"/>
      <c r="E20" s="354"/>
      <c r="F20" s="354"/>
      <c r="G20" s="354"/>
      <c r="H20" s="354"/>
      <c r="I20" s="354"/>
      <c r="J20" s="354"/>
      <c r="K20" s="354"/>
      <c r="L20" s="354"/>
      <c r="M20" s="354"/>
      <c r="N20" s="354"/>
      <c r="O20" s="354"/>
      <c r="P20" s="354"/>
      <c r="Q20" s="354"/>
      <c r="R20" s="354"/>
      <c r="S20" s="354"/>
      <c r="T20" s="354"/>
      <c r="U20" s="354"/>
      <c r="V20" s="354"/>
      <c r="W20" s="354"/>
      <c r="X20" s="354"/>
      <c r="Y20" s="354"/>
      <c r="Z20" s="354"/>
    </row>
    <row r="21" spans="1:26">
      <c r="A21" s="354"/>
      <c r="B21" s="354"/>
      <c r="C21" s="354"/>
      <c r="D21" s="354"/>
      <c r="E21" s="354"/>
      <c r="F21" s="354"/>
      <c r="G21" s="354"/>
      <c r="H21" s="354"/>
      <c r="I21" s="354"/>
      <c r="J21" s="354"/>
      <c r="K21" s="354"/>
      <c r="L21" s="354"/>
      <c r="M21" s="354"/>
      <c r="N21" s="354"/>
      <c r="O21" s="354"/>
      <c r="P21" s="354"/>
      <c r="Q21" s="354"/>
      <c r="R21" s="354"/>
      <c r="S21" s="354"/>
      <c r="T21" s="354"/>
      <c r="U21" s="354"/>
      <c r="V21" s="354"/>
      <c r="W21" s="354"/>
      <c r="X21" s="354"/>
      <c r="Y21" s="354"/>
      <c r="Z21" s="354"/>
    </row>
    <row r="22" spans="1:26">
      <c r="A22" s="354"/>
      <c r="B22" s="354"/>
      <c r="C22" s="354"/>
      <c r="D22" s="354"/>
      <c r="E22" s="354"/>
      <c r="F22" s="354"/>
      <c r="G22" s="354"/>
      <c r="H22" s="354"/>
      <c r="I22" s="354"/>
      <c r="J22" s="354"/>
      <c r="K22" s="354"/>
      <c r="L22" s="354"/>
      <c r="M22" s="354"/>
      <c r="N22" s="354"/>
      <c r="O22" s="354"/>
      <c r="P22" s="354"/>
      <c r="Q22" s="354"/>
      <c r="R22" s="354"/>
      <c r="S22" s="354"/>
      <c r="T22" s="354"/>
      <c r="U22" s="354"/>
      <c r="V22" s="354"/>
      <c r="W22" s="354"/>
      <c r="X22" s="354"/>
      <c r="Y22" s="354"/>
      <c r="Z22" s="354"/>
    </row>
    <row r="23" spans="1:26">
      <c r="A23" s="354"/>
      <c r="B23" s="354"/>
      <c r="C23" s="354"/>
      <c r="D23" s="354"/>
      <c r="E23" s="354"/>
      <c r="F23" s="354"/>
      <c r="G23" s="354"/>
      <c r="H23" s="354"/>
      <c r="I23" s="354"/>
      <c r="J23" s="354"/>
      <c r="K23" s="354"/>
      <c r="L23" s="354"/>
      <c r="M23" s="354"/>
      <c r="N23" s="354"/>
      <c r="O23" s="354"/>
      <c r="P23" s="354"/>
      <c r="Q23" s="354"/>
      <c r="R23" s="354"/>
      <c r="S23" s="354"/>
      <c r="T23" s="354"/>
      <c r="U23" s="354"/>
      <c r="V23" s="354"/>
      <c r="W23" s="354"/>
      <c r="X23" s="354"/>
      <c r="Y23" s="354"/>
      <c r="Z23" s="354"/>
    </row>
    <row r="24" spans="1:26">
      <c r="A24" s="354"/>
      <c r="B24" s="354"/>
      <c r="C24" s="354"/>
      <c r="D24" s="354"/>
      <c r="E24" s="354"/>
      <c r="F24" s="354"/>
      <c r="G24" s="354"/>
      <c r="H24" s="354"/>
      <c r="I24" s="354"/>
      <c r="J24" s="354"/>
      <c r="K24" s="354"/>
      <c r="L24" s="354"/>
      <c r="M24" s="354"/>
      <c r="N24" s="354"/>
      <c r="O24" s="354"/>
      <c r="P24" s="354"/>
      <c r="Q24" s="354"/>
      <c r="R24" s="354"/>
      <c r="S24" s="354"/>
      <c r="T24" s="354"/>
      <c r="U24" s="354"/>
      <c r="V24" s="354"/>
      <c r="W24" s="354"/>
      <c r="X24" s="354"/>
      <c r="Y24" s="354"/>
      <c r="Z24" s="354"/>
    </row>
    <row r="25" spans="1:26">
      <c r="A25" s="354"/>
      <c r="B25" s="354"/>
      <c r="C25" s="354"/>
      <c r="D25" s="354"/>
      <c r="E25" s="354"/>
      <c r="F25" s="354"/>
      <c r="G25" s="354"/>
      <c r="H25" s="354"/>
      <c r="I25" s="354"/>
      <c r="J25" s="354"/>
      <c r="K25" s="354"/>
      <c r="L25" s="354"/>
      <c r="M25" s="354"/>
      <c r="N25" s="354"/>
      <c r="O25" s="354"/>
      <c r="P25" s="354"/>
      <c r="Q25" s="354"/>
      <c r="R25" s="354"/>
      <c r="S25" s="354"/>
      <c r="T25" s="354"/>
      <c r="U25" s="354"/>
      <c r="V25" s="354"/>
      <c r="W25" s="354"/>
      <c r="X25" s="354"/>
      <c r="Y25" s="354"/>
      <c r="Z25" s="354"/>
    </row>
    <row r="26" spans="1:26">
      <c r="A26" s="354"/>
      <c r="B26" s="354"/>
      <c r="C26" s="354"/>
      <c r="D26" s="354"/>
      <c r="E26" s="354"/>
      <c r="F26" s="354"/>
      <c r="G26" s="354"/>
      <c r="H26" s="354"/>
      <c r="I26" s="354"/>
      <c r="J26" s="354"/>
      <c r="K26" s="354"/>
      <c r="L26" s="354"/>
      <c r="M26" s="354"/>
      <c r="N26" s="354"/>
      <c r="O26" s="354"/>
      <c r="P26" s="354"/>
      <c r="Q26" s="354"/>
      <c r="R26" s="354"/>
      <c r="S26" s="354"/>
      <c r="T26" s="354"/>
      <c r="U26" s="354"/>
      <c r="V26" s="354"/>
      <c r="W26" s="354"/>
      <c r="X26" s="354"/>
      <c r="Y26" s="354"/>
      <c r="Z26" s="354"/>
    </row>
    <row r="27" spans="1:26">
      <c r="A27" s="354"/>
      <c r="B27" s="354"/>
      <c r="C27" s="354"/>
      <c r="D27" s="354"/>
      <c r="E27" s="354"/>
      <c r="F27" s="354"/>
      <c r="G27" s="354"/>
      <c r="H27" s="354"/>
      <c r="I27" s="354"/>
      <c r="J27" s="354"/>
      <c r="K27" s="354"/>
      <c r="L27" s="354"/>
      <c r="M27" s="354"/>
      <c r="N27" s="354"/>
      <c r="O27" s="354"/>
      <c r="P27" s="354"/>
      <c r="Q27" s="354"/>
      <c r="R27" s="354"/>
      <c r="S27" s="354"/>
      <c r="T27" s="354"/>
      <c r="U27" s="354"/>
      <c r="V27" s="354"/>
      <c r="W27" s="354"/>
      <c r="X27" s="354"/>
      <c r="Y27" s="354"/>
      <c r="Z27" s="354"/>
    </row>
    <row r="28" spans="1:26">
      <c r="A28" s="354"/>
      <c r="B28" s="354"/>
      <c r="C28" s="354"/>
      <c r="D28" s="354"/>
      <c r="E28" s="354"/>
      <c r="F28" s="354"/>
      <c r="G28" s="354"/>
      <c r="H28" s="354"/>
      <c r="I28" s="354"/>
      <c r="J28" s="354"/>
      <c r="K28" s="354"/>
      <c r="L28" s="354"/>
      <c r="M28" s="354"/>
      <c r="N28" s="354"/>
      <c r="O28" s="354"/>
      <c r="P28" s="354"/>
      <c r="Q28" s="354"/>
      <c r="R28" s="354"/>
      <c r="S28" s="354"/>
      <c r="T28" s="354"/>
      <c r="U28" s="354"/>
      <c r="V28" s="354"/>
      <c r="W28" s="354"/>
      <c r="X28" s="354"/>
      <c r="Y28" s="354"/>
      <c r="Z28" s="354"/>
    </row>
    <row r="29" spans="1:26">
      <c r="A29" s="354"/>
      <c r="B29" s="354"/>
      <c r="C29" s="354"/>
      <c r="D29" s="354"/>
      <c r="E29" s="354"/>
      <c r="F29" s="354"/>
      <c r="G29" s="354"/>
      <c r="H29" s="354"/>
      <c r="I29" s="354"/>
      <c r="J29" s="354"/>
      <c r="K29" s="354"/>
      <c r="L29" s="354"/>
      <c r="M29" s="354"/>
      <c r="N29" s="354"/>
      <c r="O29" s="354"/>
      <c r="P29" s="354"/>
      <c r="Q29" s="354"/>
      <c r="R29" s="354"/>
      <c r="S29" s="354"/>
      <c r="T29" s="354"/>
      <c r="U29" s="354"/>
      <c r="V29" s="354"/>
      <c r="W29" s="354"/>
      <c r="X29" s="354"/>
      <c r="Y29" s="354"/>
      <c r="Z29" s="354"/>
    </row>
    <row r="30" spans="1:26">
      <c r="A30" s="354"/>
      <c r="B30" s="354"/>
      <c r="C30" s="354"/>
      <c r="D30" s="354"/>
      <c r="E30" s="354"/>
      <c r="F30" s="354"/>
      <c r="G30" s="354"/>
      <c r="H30" s="354"/>
      <c r="I30" s="354"/>
      <c r="J30" s="354"/>
      <c r="K30" s="354"/>
      <c r="L30" s="354"/>
      <c r="M30" s="354"/>
      <c r="N30" s="354"/>
      <c r="O30" s="354"/>
      <c r="P30" s="354"/>
      <c r="Q30" s="354"/>
      <c r="R30" s="354"/>
      <c r="S30" s="354"/>
      <c r="T30" s="354"/>
      <c r="U30" s="354"/>
      <c r="V30" s="354"/>
      <c r="W30" s="354"/>
      <c r="X30" s="354"/>
      <c r="Y30" s="354"/>
      <c r="Z30" s="354"/>
    </row>
    <row r="31" spans="1:26">
      <c r="A31" s="354"/>
      <c r="B31" s="354"/>
      <c r="C31" s="354"/>
      <c r="D31" s="354"/>
      <c r="E31" s="354"/>
      <c r="F31" s="354"/>
      <c r="G31" s="354"/>
      <c r="H31" s="354"/>
      <c r="I31" s="354"/>
      <c r="J31" s="354"/>
      <c r="K31" s="354"/>
      <c r="L31" s="354"/>
      <c r="M31" s="354"/>
      <c r="N31" s="354"/>
      <c r="O31" s="354"/>
      <c r="P31" s="354"/>
      <c r="Q31" s="354"/>
      <c r="R31" s="354"/>
      <c r="S31" s="354"/>
      <c r="T31" s="354"/>
      <c r="U31" s="354"/>
      <c r="V31" s="354"/>
      <c r="W31" s="354"/>
      <c r="X31" s="354"/>
      <c r="Y31" s="354"/>
      <c r="Z31" s="354"/>
    </row>
    <row r="32" spans="1:26">
      <c r="A32" s="354"/>
      <c r="B32" s="354"/>
      <c r="C32" s="354"/>
      <c r="D32" s="354"/>
      <c r="E32" s="354"/>
      <c r="F32" s="354"/>
      <c r="G32" s="354"/>
      <c r="H32" s="354"/>
      <c r="I32" s="354"/>
      <c r="J32" s="354"/>
      <c r="K32" s="354"/>
      <c r="L32" s="354"/>
      <c r="M32" s="354"/>
      <c r="N32" s="354"/>
      <c r="O32" s="354"/>
      <c r="P32" s="354"/>
      <c r="Q32" s="354"/>
      <c r="R32" s="354"/>
      <c r="S32" s="354"/>
      <c r="T32" s="354"/>
      <c r="U32" s="354"/>
      <c r="V32" s="354"/>
      <c r="W32" s="354"/>
      <c r="X32" s="354"/>
      <c r="Y32" s="354"/>
      <c r="Z32" s="354"/>
    </row>
    <row r="33" spans="1:26">
      <c r="A33" s="354"/>
      <c r="B33" s="354"/>
      <c r="C33" s="354"/>
      <c r="D33" s="354"/>
      <c r="E33" s="354"/>
      <c r="F33" s="354"/>
      <c r="G33" s="354"/>
      <c r="H33" s="354"/>
      <c r="I33" s="354"/>
      <c r="J33" s="354"/>
      <c r="K33" s="354"/>
      <c r="L33" s="354"/>
      <c r="M33" s="354"/>
      <c r="N33" s="354"/>
      <c r="O33" s="354"/>
      <c r="P33" s="354"/>
      <c r="Q33" s="354"/>
      <c r="R33" s="354"/>
      <c r="S33" s="354"/>
      <c r="T33" s="354"/>
      <c r="U33" s="354"/>
      <c r="V33" s="354"/>
      <c r="W33" s="354"/>
      <c r="X33" s="354"/>
      <c r="Y33" s="354"/>
      <c r="Z33" s="354"/>
    </row>
    <row r="34" spans="1:26">
      <c r="A34" s="354"/>
      <c r="B34" s="354"/>
      <c r="C34" s="354"/>
      <c r="D34" s="354"/>
      <c r="E34" s="354"/>
      <c r="F34" s="354"/>
      <c r="G34" s="354"/>
      <c r="H34" s="354"/>
      <c r="I34" s="354"/>
      <c r="J34" s="354"/>
      <c r="K34" s="354"/>
      <c r="L34" s="354"/>
      <c r="M34" s="354"/>
      <c r="N34" s="354"/>
      <c r="O34" s="354"/>
      <c r="P34" s="354"/>
      <c r="Q34" s="354"/>
      <c r="R34" s="354"/>
      <c r="S34" s="354"/>
      <c r="T34" s="354"/>
      <c r="U34" s="354"/>
      <c r="V34" s="354"/>
      <c r="W34" s="354"/>
      <c r="X34" s="354"/>
      <c r="Y34" s="354"/>
      <c r="Z34" s="354"/>
    </row>
    <row r="35" spans="1:26">
      <c r="A35" s="354"/>
      <c r="B35" s="354"/>
      <c r="C35" s="354"/>
      <c r="D35" s="354"/>
      <c r="E35" s="354"/>
      <c r="F35" s="354"/>
      <c r="G35" s="354"/>
      <c r="H35" s="354"/>
      <c r="I35" s="354"/>
      <c r="J35" s="354"/>
      <c r="K35" s="354"/>
      <c r="L35" s="354"/>
      <c r="M35" s="354"/>
      <c r="N35" s="354"/>
      <c r="O35" s="354"/>
      <c r="P35" s="354"/>
      <c r="Q35" s="354"/>
      <c r="R35" s="354"/>
      <c r="S35" s="354"/>
      <c r="T35" s="354"/>
      <c r="U35" s="354"/>
      <c r="V35" s="354"/>
      <c r="W35" s="354"/>
      <c r="X35" s="354"/>
      <c r="Y35" s="354"/>
      <c r="Z35" s="354"/>
    </row>
    <row r="36" spans="1:26">
      <c r="A36" s="354"/>
      <c r="B36" s="354"/>
      <c r="C36" s="354"/>
      <c r="D36" s="354"/>
      <c r="E36" s="354"/>
      <c r="F36" s="354"/>
      <c r="G36" s="354"/>
      <c r="H36" s="354"/>
      <c r="I36" s="354"/>
      <c r="J36" s="354"/>
      <c r="K36" s="354"/>
      <c r="L36" s="354"/>
      <c r="M36" s="354"/>
      <c r="N36" s="354"/>
      <c r="O36" s="354"/>
      <c r="P36" s="354"/>
      <c r="Q36" s="354"/>
      <c r="R36" s="354"/>
      <c r="S36" s="354"/>
      <c r="T36" s="354"/>
      <c r="U36" s="354"/>
      <c r="V36" s="354"/>
      <c r="W36" s="354"/>
      <c r="X36" s="354"/>
      <c r="Y36" s="354"/>
      <c r="Z36" s="354"/>
    </row>
    <row r="37" spans="1:26">
      <c r="A37" s="354"/>
      <c r="B37" s="354"/>
      <c r="C37" s="354"/>
      <c r="D37" s="354"/>
      <c r="E37" s="354"/>
      <c r="F37" s="354"/>
      <c r="G37" s="354"/>
      <c r="H37" s="354"/>
      <c r="I37" s="354"/>
      <c r="J37" s="354"/>
      <c r="K37" s="354"/>
      <c r="L37" s="354"/>
      <c r="M37" s="354"/>
      <c r="N37" s="354"/>
      <c r="O37" s="354"/>
      <c r="P37" s="354"/>
      <c r="Q37" s="354"/>
      <c r="R37" s="354"/>
      <c r="S37" s="354"/>
      <c r="T37" s="354"/>
      <c r="U37" s="354"/>
      <c r="V37" s="354"/>
      <c r="W37" s="354"/>
      <c r="X37" s="354"/>
      <c r="Y37" s="354"/>
      <c r="Z37" s="354"/>
    </row>
    <row r="38" spans="1:26">
      <c r="A38" s="354"/>
      <c r="B38" s="354"/>
      <c r="C38" s="354"/>
      <c r="D38" s="354"/>
      <c r="E38" s="354"/>
      <c r="F38" s="354"/>
      <c r="G38" s="354"/>
      <c r="H38" s="354"/>
      <c r="I38" s="354"/>
      <c r="J38" s="354"/>
      <c r="K38" s="354"/>
      <c r="L38" s="354"/>
      <c r="M38" s="354"/>
      <c r="N38" s="354"/>
      <c r="O38" s="354"/>
      <c r="P38" s="354"/>
      <c r="Q38" s="354"/>
      <c r="R38" s="354"/>
      <c r="S38" s="354"/>
      <c r="T38" s="354"/>
      <c r="U38" s="354"/>
      <c r="V38" s="354"/>
      <c r="W38" s="354"/>
      <c r="X38" s="354"/>
      <c r="Y38" s="354"/>
      <c r="Z38" s="354"/>
    </row>
    <row r="39" spans="1:26">
      <c r="A39" s="354"/>
      <c r="B39" s="354"/>
      <c r="C39" s="354"/>
      <c r="D39" s="354"/>
      <c r="E39" s="354"/>
      <c r="F39" s="354"/>
      <c r="G39" s="354"/>
      <c r="H39" s="354"/>
      <c r="I39" s="354"/>
      <c r="J39" s="354"/>
      <c r="K39" s="354"/>
      <c r="L39" s="354"/>
      <c r="M39" s="354"/>
      <c r="N39" s="354"/>
      <c r="O39" s="354"/>
      <c r="P39" s="354"/>
      <c r="Q39" s="354"/>
      <c r="R39" s="354"/>
      <c r="S39" s="354"/>
      <c r="T39" s="354"/>
      <c r="U39" s="354"/>
      <c r="V39" s="354"/>
      <c r="W39" s="354"/>
      <c r="X39" s="354"/>
      <c r="Y39" s="354"/>
      <c r="Z39" s="354"/>
    </row>
    <row r="40" spans="1:26">
      <c r="A40" s="354"/>
      <c r="B40" s="354"/>
      <c r="C40" s="354"/>
      <c r="D40" s="354"/>
      <c r="E40" s="354"/>
      <c r="F40" s="354"/>
      <c r="G40" s="354"/>
      <c r="H40" s="354"/>
      <c r="I40" s="354"/>
      <c r="J40" s="354"/>
      <c r="K40" s="354"/>
      <c r="L40" s="354"/>
      <c r="M40" s="354"/>
      <c r="N40" s="354"/>
      <c r="O40" s="354"/>
      <c r="P40" s="354"/>
      <c r="Q40" s="354"/>
      <c r="R40" s="354"/>
      <c r="S40" s="354"/>
      <c r="T40" s="354"/>
      <c r="U40" s="354"/>
      <c r="V40" s="354"/>
      <c r="W40" s="354"/>
      <c r="X40" s="354"/>
      <c r="Y40" s="354"/>
      <c r="Z40" s="354"/>
    </row>
    <row r="41" spans="1:26">
      <c r="A41" s="354"/>
      <c r="B41" s="354"/>
      <c r="C41" s="354"/>
      <c r="D41" s="354"/>
      <c r="E41" s="354"/>
      <c r="F41" s="354"/>
      <c r="G41" s="354"/>
      <c r="H41" s="354"/>
      <c r="I41" s="354"/>
      <c r="J41" s="354"/>
      <c r="K41" s="354"/>
      <c r="L41" s="354"/>
      <c r="M41" s="354"/>
      <c r="N41" s="354"/>
      <c r="O41" s="354"/>
      <c r="P41" s="354"/>
      <c r="Q41" s="354"/>
      <c r="R41" s="354"/>
      <c r="S41" s="354"/>
      <c r="T41" s="354"/>
      <c r="U41" s="354"/>
      <c r="V41" s="354"/>
      <c r="W41" s="354"/>
      <c r="X41" s="354"/>
      <c r="Y41" s="354"/>
      <c r="Z41" s="354"/>
    </row>
    <row r="42" spans="1:26">
      <c r="A42" s="354"/>
      <c r="B42" s="354"/>
      <c r="C42" s="354"/>
      <c r="D42" s="354"/>
      <c r="E42" s="354"/>
      <c r="F42" s="354"/>
      <c r="G42" s="354"/>
      <c r="H42" s="354"/>
      <c r="I42" s="354"/>
      <c r="J42" s="354"/>
      <c r="K42" s="354"/>
      <c r="L42" s="354"/>
      <c r="M42" s="354"/>
      <c r="N42" s="354"/>
      <c r="O42" s="354"/>
      <c r="P42" s="354"/>
      <c r="Q42" s="354"/>
      <c r="R42" s="354"/>
      <c r="S42" s="354"/>
      <c r="T42" s="354"/>
      <c r="U42" s="354"/>
      <c r="V42" s="354"/>
      <c r="W42" s="354"/>
      <c r="X42" s="354"/>
      <c r="Y42" s="354"/>
      <c r="Z42" s="354"/>
    </row>
    <row r="43" spans="1:26">
      <c r="A43" s="354"/>
      <c r="B43" s="354"/>
      <c r="C43" s="354"/>
      <c r="D43" s="354"/>
      <c r="E43" s="354"/>
      <c r="F43" s="354"/>
      <c r="G43" s="354"/>
      <c r="H43" s="354"/>
      <c r="I43" s="354"/>
      <c r="J43" s="354"/>
      <c r="K43" s="354"/>
      <c r="L43" s="354"/>
      <c r="M43" s="354"/>
      <c r="N43" s="354"/>
      <c r="O43" s="354"/>
      <c r="P43" s="354"/>
      <c r="Q43" s="354"/>
      <c r="R43" s="354"/>
      <c r="S43" s="354"/>
      <c r="T43" s="354"/>
      <c r="U43" s="354"/>
      <c r="V43" s="354"/>
      <c r="W43" s="354"/>
      <c r="X43" s="354"/>
      <c r="Y43" s="354"/>
      <c r="Z43" s="354"/>
    </row>
    <row r="44" spans="1:26">
      <c r="A44" s="354"/>
      <c r="B44" s="354"/>
      <c r="C44" s="354"/>
      <c r="D44" s="354"/>
      <c r="E44" s="354"/>
      <c r="F44" s="354"/>
      <c r="G44" s="354"/>
      <c r="H44" s="354"/>
      <c r="I44" s="354"/>
      <c r="J44" s="354"/>
      <c r="K44" s="354"/>
      <c r="L44" s="354"/>
      <c r="M44" s="354"/>
      <c r="N44" s="354"/>
      <c r="O44" s="354"/>
      <c r="P44" s="354"/>
      <c r="Q44" s="354"/>
      <c r="R44" s="354"/>
      <c r="S44" s="354"/>
      <c r="T44" s="354"/>
      <c r="U44" s="354"/>
      <c r="V44" s="354"/>
      <c r="W44" s="354"/>
      <c r="X44" s="354"/>
      <c r="Y44" s="354"/>
      <c r="Z44" s="354"/>
    </row>
    <row r="45" spans="1:26">
      <c r="A45" s="354"/>
      <c r="B45" s="354"/>
      <c r="C45" s="354"/>
      <c r="D45" s="354"/>
      <c r="E45" s="354"/>
      <c r="F45" s="354"/>
      <c r="G45" s="354"/>
      <c r="H45" s="354"/>
      <c r="I45" s="354"/>
      <c r="J45" s="354"/>
      <c r="K45" s="354"/>
      <c r="L45" s="354"/>
      <c r="M45" s="354"/>
      <c r="N45" s="354"/>
      <c r="O45" s="354"/>
      <c r="P45" s="354"/>
      <c r="Q45" s="354"/>
      <c r="R45" s="354"/>
      <c r="S45" s="354"/>
      <c r="T45" s="354"/>
      <c r="U45" s="354"/>
      <c r="V45" s="354"/>
      <c r="W45" s="354"/>
      <c r="X45" s="354"/>
      <c r="Y45" s="354"/>
      <c r="Z45" s="354"/>
    </row>
    <row r="46" spans="1:26">
      <c r="A46" s="354"/>
      <c r="B46" s="354"/>
      <c r="C46" s="354"/>
      <c r="D46" s="354"/>
      <c r="E46" s="354"/>
      <c r="F46" s="354"/>
      <c r="G46" s="354"/>
      <c r="H46" s="354"/>
      <c r="I46" s="354"/>
      <c r="J46" s="354"/>
      <c r="K46" s="354"/>
      <c r="L46" s="354"/>
      <c r="M46" s="354"/>
      <c r="N46" s="354"/>
      <c r="O46" s="354"/>
      <c r="P46" s="354"/>
      <c r="Q46" s="354"/>
      <c r="R46" s="354"/>
      <c r="S46" s="354"/>
      <c r="T46" s="354"/>
      <c r="U46" s="354"/>
      <c r="V46" s="354"/>
      <c r="W46" s="354"/>
      <c r="X46" s="354"/>
      <c r="Y46" s="354"/>
      <c r="Z46" s="354"/>
    </row>
    <row r="47" spans="1:26">
      <c r="A47" s="354"/>
      <c r="B47" s="354"/>
      <c r="C47" s="354"/>
      <c r="D47" s="354"/>
      <c r="E47" s="354"/>
      <c r="F47" s="354"/>
      <c r="G47" s="354"/>
      <c r="H47" s="354"/>
      <c r="I47" s="354"/>
      <c r="J47" s="354"/>
      <c r="K47" s="354"/>
      <c r="L47" s="354"/>
      <c r="M47" s="354"/>
      <c r="N47" s="354"/>
      <c r="O47" s="354"/>
      <c r="P47" s="354"/>
      <c r="Q47" s="354"/>
      <c r="R47" s="354"/>
      <c r="S47" s="354"/>
      <c r="T47" s="354"/>
      <c r="U47" s="354"/>
      <c r="V47" s="354"/>
      <c r="W47" s="354"/>
      <c r="X47" s="354"/>
      <c r="Y47" s="354"/>
      <c r="Z47" s="354"/>
    </row>
    <row r="48" spans="1:26">
      <c r="A48" s="354"/>
      <c r="B48" s="354"/>
      <c r="C48" s="354"/>
      <c r="D48" s="354"/>
      <c r="E48" s="354"/>
      <c r="F48" s="354"/>
      <c r="G48" s="354"/>
      <c r="H48" s="354"/>
      <c r="I48" s="354"/>
      <c r="J48" s="354"/>
      <c r="K48" s="354"/>
      <c r="L48" s="354"/>
      <c r="M48" s="354"/>
      <c r="N48" s="354"/>
      <c r="O48" s="354"/>
      <c r="P48" s="354"/>
      <c r="Q48" s="354"/>
      <c r="R48" s="354"/>
      <c r="S48" s="354"/>
      <c r="T48" s="354"/>
      <c r="U48" s="354"/>
      <c r="V48" s="354"/>
      <c r="W48" s="354"/>
      <c r="X48" s="354"/>
      <c r="Y48" s="354"/>
      <c r="Z48" s="354"/>
    </row>
    <row r="49" spans="1:26">
      <c r="A49" s="354"/>
      <c r="B49" s="354"/>
      <c r="C49" s="354"/>
      <c r="D49" s="354"/>
      <c r="E49" s="354"/>
      <c r="F49" s="354"/>
      <c r="G49" s="354"/>
      <c r="H49" s="354"/>
      <c r="I49" s="354"/>
      <c r="J49" s="354"/>
      <c r="K49" s="354"/>
      <c r="L49" s="354"/>
      <c r="M49" s="354"/>
      <c r="N49" s="354"/>
      <c r="O49" s="354"/>
      <c r="P49" s="354"/>
      <c r="Q49" s="354"/>
      <c r="R49" s="354"/>
      <c r="S49" s="354"/>
      <c r="T49" s="354"/>
      <c r="U49" s="354"/>
      <c r="V49" s="354"/>
      <c r="W49" s="354"/>
      <c r="X49" s="354"/>
      <c r="Y49" s="354"/>
      <c r="Z49" s="354"/>
    </row>
    <row r="50" spans="1:26">
      <c r="A50" s="354"/>
      <c r="B50" s="354"/>
      <c r="C50" s="354"/>
      <c r="D50" s="354"/>
      <c r="E50" s="354"/>
      <c r="F50" s="354"/>
      <c r="G50" s="354"/>
      <c r="H50" s="354"/>
      <c r="I50" s="354"/>
      <c r="J50" s="354"/>
      <c r="K50" s="354"/>
      <c r="L50" s="354"/>
      <c r="M50" s="354"/>
      <c r="N50" s="354"/>
      <c r="O50" s="354"/>
      <c r="P50" s="354"/>
      <c r="Q50" s="354"/>
      <c r="R50" s="354"/>
      <c r="S50" s="354"/>
      <c r="T50" s="354"/>
      <c r="U50" s="354"/>
      <c r="V50" s="354"/>
      <c r="W50" s="354"/>
      <c r="X50" s="354"/>
      <c r="Y50" s="354"/>
      <c r="Z50" s="354"/>
    </row>
    <row r="51" spans="1:26">
      <c r="A51" s="354"/>
      <c r="B51" s="354"/>
      <c r="C51" s="354"/>
      <c r="D51" s="354"/>
      <c r="E51" s="354"/>
      <c r="F51" s="354"/>
      <c r="G51" s="354"/>
      <c r="H51" s="354"/>
      <c r="I51" s="354"/>
      <c r="J51" s="354"/>
      <c r="K51" s="354"/>
      <c r="L51" s="354"/>
      <c r="M51" s="354"/>
      <c r="N51" s="354"/>
      <c r="O51" s="354"/>
      <c r="P51" s="354"/>
      <c r="Q51" s="354"/>
      <c r="R51" s="354"/>
      <c r="S51" s="354"/>
      <c r="T51" s="354"/>
      <c r="U51" s="354"/>
      <c r="V51" s="354"/>
      <c r="W51" s="354"/>
      <c r="X51" s="354"/>
      <c r="Y51" s="354"/>
      <c r="Z51" s="354"/>
    </row>
    <row r="52" spans="1:26">
      <c r="A52" s="354"/>
      <c r="B52" s="354"/>
      <c r="C52" s="354"/>
      <c r="D52" s="354"/>
      <c r="E52" s="354"/>
      <c r="F52" s="354"/>
      <c r="G52" s="354"/>
      <c r="H52" s="354"/>
      <c r="I52" s="354"/>
      <c r="J52" s="354"/>
      <c r="K52" s="354"/>
      <c r="L52" s="354"/>
      <c r="M52" s="354"/>
      <c r="N52" s="354"/>
      <c r="O52" s="354"/>
      <c r="P52" s="354"/>
      <c r="Q52" s="354"/>
      <c r="R52" s="354"/>
      <c r="S52" s="354"/>
      <c r="T52" s="354"/>
      <c r="U52" s="354"/>
      <c r="V52" s="354"/>
      <c r="W52" s="354"/>
      <c r="X52" s="354"/>
      <c r="Y52" s="354"/>
      <c r="Z52" s="354"/>
    </row>
    <row r="53" spans="1:26">
      <c r="A53" s="354"/>
      <c r="B53" s="354"/>
      <c r="C53" s="354"/>
      <c r="D53" s="354"/>
      <c r="E53" s="354"/>
      <c r="F53" s="354"/>
      <c r="G53" s="354"/>
      <c r="H53" s="354"/>
      <c r="I53" s="354"/>
      <c r="J53" s="354"/>
      <c r="K53" s="354"/>
      <c r="L53" s="354"/>
      <c r="M53" s="354"/>
      <c r="N53" s="354"/>
      <c r="O53" s="354"/>
      <c r="P53" s="354"/>
      <c r="Q53" s="354"/>
      <c r="R53" s="354"/>
      <c r="S53" s="354"/>
      <c r="T53" s="354"/>
      <c r="U53" s="354"/>
      <c r="V53" s="354"/>
      <c r="W53" s="354"/>
      <c r="X53" s="354"/>
      <c r="Y53" s="354"/>
      <c r="Z53" s="354"/>
    </row>
    <row r="54" spans="1:26">
      <c r="A54" s="354"/>
      <c r="B54" s="354"/>
      <c r="C54" s="354"/>
      <c r="D54" s="354"/>
      <c r="E54" s="354"/>
      <c r="F54" s="354"/>
      <c r="G54" s="354"/>
      <c r="H54" s="354"/>
      <c r="I54" s="354"/>
      <c r="J54" s="354"/>
      <c r="K54" s="354"/>
      <c r="L54" s="354"/>
      <c r="M54" s="354"/>
      <c r="N54" s="354"/>
      <c r="O54" s="354"/>
      <c r="P54" s="354"/>
      <c r="Q54" s="354"/>
      <c r="R54" s="354"/>
      <c r="S54" s="354"/>
      <c r="T54" s="354"/>
      <c r="U54" s="354"/>
      <c r="V54" s="354"/>
      <c r="W54" s="354"/>
      <c r="X54" s="354"/>
      <c r="Y54" s="354"/>
      <c r="Z54" s="354"/>
    </row>
    <row r="55" spans="1:26">
      <c r="A55" s="354"/>
      <c r="B55" s="354"/>
      <c r="C55" s="354"/>
      <c r="D55" s="354"/>
      <c r="E55" s="354"/>
      <c r="F55" s="354"/>
      <c r="G55" s="354"/>
      <c r="H55" s="354"/>
      <c r="I55" s="354"/>
      <c r="J55" s="354"/>
      <c r="K55" s="354"/>
      <c r="L55" s="354"/>
      <c r="M55" s="354"/>
      <c r="N55" s="354"/>
      <c r="O55" s="354"/>
      <c r="P55" s="354"/>
      <c r="Q55" s="354"/>
      <c r="R55" s="354"/>
      <c r="S55" s="354"/>
      <c r="T55" s="354"/>
      <c r="U55" s="354"/>
      <c r="V55" s="354"/>
      <c r="W55" s="354"/>
      <c r="X55" s="354"/>
      <c r="Y55" s="354"/>
      <c r="Z55" s="354"/>
    </row>
    <row r="56" spans="1:26">
      <c r="A56" s="354"/>
      <c r="B56" s="354"/>
      <c r="C56" s="354"/>
      <c r="D56" s="354"/>
      <c r="E56" s="354"/>
      <c r="F56" s="354"/>
      <c r="G56" s="354"/>
      <c r="H56" s="354"/>
      <c r="I56" s="354"/>
      <c r="J56" s="354"/>
      <c r="K56" s="354"/>
      <c r="L56" s="354"/>
      <c r="M56" s="354"/>
      <c r="N56" s="354"/>
      <c r="O56" s="354"/>
      <c r="P56" s="354"/>
      <c r="Q56" s="354"/>
      <c r="R56" s="354"/>
      <c r="S56" s="354"/>
      <c r="T56" s="354"/>
      <c r="U56" s="354"/>
      <c r="V56" s="354"/>
      <c r="W56" s="354"/>
      <c r="X56" s="354"/>
      <c r="Y56" s="354"/>
      <c r="Z56" s="354"/>
    </row>
    <row r="57" spans="1:26">
      <c r="A57" s="354"/>
      <c r="B57" s="354"/>
      <c r="C57" s="354"/>
      <c r="D57" s="354"/>
      <c r="E57" s="354"/>
      <c r="F57" s="354"/>
      <c r="G57" s="354"/>
      <c r="H57" s="354"/>
      <c r="I57" s="354"/>
      <c r="J57" s="354"/>
      <c r="K57" s="354"/>
      <c r="L57" s="354"/>
      <c r="M57" s="354"/>
      <c r="N57" s="354"/>
      <c r="O57" s="354"/>
      <c r="P57" s="354"/>
      <c r="Q57" s="354"/>
      <c r="R57" s="354"/>
      <c r="S57" s="354"/>
      <c r="T57" s="354"/>
      <c r="U57" s="354"/>
      <c r="V57" s="354"/>
      <c r="W57" s="354"/>
      <c r="X57" s="354"/>
      <c r="Y57" s="354"/>
      <c r="Z57" s="354"/>
    </row>
    <row r="58" spans="1:26">
      <c r="A58" s="354"/>
      <c r="B58" s="354"/>
      <c r="C58" s="354"/>
      <c r="D58" s="354"/>
      <c r="E58" s="354"/>
      <c r="F58" s="354"/>
      <c r="G58" s="354"/>
      <c r="H58" s="354"/>
      <c r="I58" s="354"/>
      <c r="J58" s="354"/>
      <c r="K58" s="354"/>
      <c r="L58" s="354"/>
      <c r="M58" s="354"/>
      <c r="N58" s="354"/>
      <c r="O58" s="354"/>
      <c r="P58" s="354"/>
      <c r="Q58" s="354"/>
      <c r="R58" s="354"/>
      <c r="S58" s="354"/>
      <c r="T58" s="354"/>
      <c r="U58" s="354"/>
      <c r="V58" s="354"/>
      <c r="W58" s="354"/>
      <c r="X58" s="354"/>
      <c r="Y58" s="354"/>
      <c r="Z58" s="354"/>
    </row>
    <row r="59" spans="1:26">
      <c r="A59" s="354"/>
      <c r="B59" s="354"/>
      <c r="C59" s="354"/>
      <c r="D59" s="354"/>
      <c r="E59" s="354"/>
      <c r="F59" s="354"/>
      <c r="G59" s="354"/>
      <c r="H59" s="354"/>
      <c r="I59" s="354"/>
      <c r="J59" s="354"/>
      <c r="K59" s="354"/>
      <c r="L59" s="354"/>
      <c r="M59" s="354"/>
      <c r="N59" s="354"/>
      <c r="O59" s="354"/>
      <c r="P59" s="354"/>
      <c r="Q59" s="354"/>
      <c r="R59" s="354"/>
      <c r="S59" s="354"/>
      <c r="T59" s="354"/>
      <c r="U59" s="354"/>
      <c r="V59" s="354"/>
      <c r="W59" s="354"/>
      <c r="X59" s="354"/>
      <c r="Y59" s="354"/>
      <c r="Z59" s="354"/>
    </row>
    <row r="60" spans="1:26">
      <c r="A60" s="354"/>
      <c r="B60" s="354"/>
      <c r="C60" s="354"/>
      <c r="D60" s="354"/>
      <c r="E60" s="354"/>
      <c r="F60" s="354"/>
      <c r="G60" s="354"/>
      <c r="H60" s="354"/>
      <c r="I60" s="354"/>
      <c r="J60" s="354"/>
      <c r="K60" s="354"/>
      <c r="L60" s="354"/>
      <c r="M60" s="354"/>
      <c r="N60" s="354"/>
      <c r="O60" s="354"/>
      <c r="P60" s="354"/>
      <c r="Q60" s="354"/>
      <c r="R60" s="354"/>
      <c r="S60" s="354"/>
      <c r="T60" s="354"/>
      <c r="U60" s="354"/>
      <c r="V60" s="354"/>
      <c r="W60" s="354"/>
      <c r="X60" s="354"/>
      <c r="Y60" s="354"/>
      <c r="Z60" s="354"/>
    </row>
    <row r="61" spans="1:26">
      <c r="A61" s="354"/>
      <c r="B61" s="354"/>
      <c r="C61" s="354"/>
      <c r="D61" s="354"/>
      <c r="E61" s="354"/>
      <c r="F61" s="354"/>
      <c r="G61" s="354"/>
      <c r="H61" s="354"/>
      <c r="I61" s="354"/>
      <c r="J61" s="354"/>
      <c r="K61" s="354"/>
      <c r="L61" s="354"/>
      <c r="M61" s="354"/>
      <c r="N61" s="354"/>
      <c r="O61" s="354"/>
      <c r="P61" s="354"/>
      <c r="Q61" s="354"/>
      <c r="R61" s="354"/>
      <c r="S61" s="354"/>
      <c r="T61" s="354"/>
      <c r="U61" s="354"/>
      <c r="V61" s="354"/>
      <c r="W61" s="354"/>
      <c r="X61" s="354"/>
      <c r="Y61" s="354"/>
      <c r="Z61" s="354"/>
    </row>
    <row r="62" spans="1:26">
      <c r="A62" s="354"/>
      <c r="B62" s="354"/>
      <c r="C62" s="354"/>
      <c r="D62" s="354"/>
      <c r="E62" s="354"/>
      <c r="F62" s="354"/>
      <c r="G62" s="354"/>
      <c r="H62" s="354"/>
      <c r="I62" s="354"/>
      <c r="J62" s="354"/>
      <c r="K62" s="354"/>
      <c r="L62" s="354"/>
      <c r="M62" s="354"/>
      <c r="N62" s="354"/>
      <c r="O62" s="354"/>
      <c r="P62" s="354"/>
      <c r="Q62" s="354"/>
      <c r="R62" s="354"/>
      <c r="S62" s="354"/>
      <c r="T62" s="354"/>
      <c r="U62" s="354"/>
      <c r="V62" s="354"/>
      <c r="W62" s="354"/>
      <c r="X62" s="354"/>
      <c r="Y62" s="354"/>
      <c r="Z62" s="354"/>
    </row>
    <row r="63" spans="1:26">
      <c r="A63" s="354"/>
      <c r="B63" s="354"/>
      <c r="C63" s="354"/>
      <c r="D63" s="354"/>
      <c r="E63" s="354"/>
      <c r="F63" s="354"/>
      <c r="G63" s="354"/>
      <c r="H63" s="354"/>
      <c r="I63" s="354"/>
      <c r="J63" s="354"/>
      <c r="K63" s="354"/>
      <c r="L63" s="354"/>
      <c r="M63" s="354"/>
      <c r="N63" s="354"/>
      <c r="O63" s="354"/>
      <c r="P63" s="354"/>
      <c r="Q63" s="354"/>
      <c r="R63" s="354"/>
      <c r="S63" s="354"/>
      <c r="T63" s="354"/>
      <c r="U63" s="354"/>
      <c r="V63" s="354"/>
      <c r="W63" s="354"/>
      <c r="X63" s="354"/>
      <c r="Y63" s="354"/>
      <c r="Z63" s="354"/>
    </row>
    <row r="64" spans="1:26">
      <c r="A64" s="354"/>
      <c r="B64" s="354"/>
      <c r="C64" s="354"/>
      <c r="D64" s="354"/>
      <c r="E64" s="354"/>
      <c r="F64" s="354"/>
      <c r="G64" s="354"/>
      <c r="H64" s="354"/>
      <c r="I64" s="354"/>
      <c r="J64" s="354"/>
      <c r="K64" s="354"/>
      <c r="L64" s="354"/>
      <c r="M64" s="354"/>
      <c r="N64" s="354"/>
      <c r="O64" s="354"/>
      <c r="P64" s="354"/>
      <c r="Q64" s="354"/>
      <c r="R64" s="354"/>
      <c r="S64" s="354"/>
      <c r="T64" s="354"/>
      <c r="U64" s="354"/>
      <c r="V64" s="354"/>
      <c r="W64" s="354"/>
      <c r="X64" s="354"/>
      <c r="Y64" s="354"/>
      <c r="Z64" s="354"/>
    </row>
    <row r="65" spans="1:26">
      <c r="A65" s="354"/>
      <c r="B65" s="354"/>
      <c r="C65" s="354"/>
      <c r="D65" s="354"/>
      <c r="E65" s="354"/>
      <c r="F65" s="354"/>
      <c r="G65" s="354"/>
      <c r="H65" s="354"/>
      <c r="I65" s="354"/>
      <c r="J65" s="354"/>
      <c r="K65" s="354"/>
      <c r="L65" s="354"/>
      <c r="M65" s="354"/>
      <c r="N65" s="354"/>
      <c r="O65" s="354"/>
      <c r="P65" s="354"/>
      <c r="Q65" s="354"/>
      <c r="R65" s="354"/>
      <c r="S65" s="354"/>
      <c r="T65" s="354"/>
      <c r="U65" s="354"/>
      <c r="V65" s="354"/>
      <c r="W65" s="354"/>
      <c r="X65" s="354"/>
      <c r="Y65" s="354"/>
      <c r="Z65" s="354"/>
    </row>
    <row r="66" spans="1:26">
      <c r="A66" s="354"/>
      <c r="B66" s="354"/>
      <c r="C66" s="354"/>
      <c r="D66" s="354"/>
      <c r="E66" s="354"/>
      <c r="F66" s="354"/>
      <c r="G66" s="354"/>
      <c r="H66" s="354"/>
      <c r="I66" s="354"/>
      <c r="J66" s="354"/>
      <c r="K66" s="354"/>
      <c r="L66" s="354"/>
      <c r="M66" s="354"/>
      <c r="N66" s="354"/>
      <c r="O66" s="354"/>
      <c r="P66" s="354"/>
      <c r="Q66" s="354"/>
      <c r="R66" s="354"/>
      <c r="S66" s="354"/>
      <c r="T66" s="354"/>
      <c r="U66" s="354"/>
      <c r="V66" s="354"/>
      <c r="W66" s="354"/>
      <c r="X66" s="354"/>
      <c r="Y66" s="354"/>
      <c r="Z66" s="354"/>
    </row>
    <row r="67" spans="1:26">
      <c r="A67" s="354"/>
      <c r="B67" s="354"/>
      <c r="C67" s="354"/>
      <c r="D67" s="354"/>
      <c r="E67" s="354"/>
      <c r="F67" s="354"/>
      <c r="G67" s="354"/>
      <c r="H67" s="354"/>
      <c r="I67" s="354"/>
      <c r="J67" s="354"/>
      <c r="K67" s="354"/>
      <c r="L67" s="354"/>
      <c r="M67" s="354"/>
      <c r="N67" s="354"/>
      <c r="O67" s="354"/>
      <c r="P67" s="354"/>
      <c r="Q67" s="354"/>
      <c r="R67" s="354"/>
      <c r="S67" s="354"/>
      <c r="T67" s="354"/>
      <c r="U67" s="354"/>
      <c r="V67" s="354"/>
      <c r="W67" s="354"/>
      <c r="X67" s="354"/>
      <c r="Y67" s="354"/>
      <c r="Z67" s="354"/>
    </row>
    <row r="68" spans="1:26">
      <c r="A68" s="354"/>
      <c r="B68" s="354"/>
      <c r="C68" s="354"/>
      <c r="D68" s="354"/>
      <c r="E68" s="354"/>
      <c r="F68" s="354"/>
      <c r="G68" s="354"/>
      <c r="H68" s="354"/>
      <c r="I68" s="354"/>
      <c r="J68" s="354"/>
      <c r="K68" s="354"/>
      <c r="L68" s="354"/>
      <c r="M68" s="354"/>
      <c r="N68" s="354"/>
      <c r="O68" s="354"/>
      <c r="P68" s="354"/>
      <c r="Q68" s="354"/>
      <c r="R68" s="354"/>
      <c r="S68" s="354"/>
      <c r="T68" s="354"/>
      <c r="U68" s="354"/>
      <c r="V68" s="354"/>
      <c r="W68" s="354"/>
      <c r="X68" s="354"/>
      <c r="Y68" s="354"/>
      <c r="Z68" s="354"/>
    </row>
    <row r="69" spans="1:26">
      <c r="A69" s="354"/>
      <c r="B69" s="354"/>
      <c r="C69" s="354"/>
      <c r="D69" s="354"/>
      <c r="E69" s="354"/>
      <c r="F69" s="354"/>
      <c r="G69" s="354"/>
      <c r="H69" s="354"/>
      <c r="I69" s="354"/>
      <c r="J69" s="354"/>
      <c r="K69" s="354"/>
      <c r="L69" s="354"/>
      <c r="M69" s="354"/>
      <c r="N69" s="354"/>
      <c r="O69" s="354"/>
      <c r="P69" s="354"/>
      <c r="Q69" s="354"/>
      <c r="R69" s="354"/>
      <c r="S69" s="354"/>
      <c r="T69" s="354"/>
      <c r="U69" s="354"/>
      <c r="V69" s="354"/>
      <c r="W69" s="354"/>
      <c r="X69" s="354"/>
      <c r="Y69" s="354"/>
      <c r="Z69" s="354"/>
    </row>
    <row r="70" spans="1:26">
      <c r="A70" s="354"/>
      <c r="B70" s="354"/>
      <c r="C70" s="354"/>
      <c r="D70" s="354"/>
      <c r="E70" s="354"/>
      <c r="F70" s="354"/>
      <c r="G70" s="354"/>
      <c r="H70" s="354"/>
      <c r="I70" s="354"/>
      <c r="J70" s="354"/>
      <c r="K70" s="354"/>
      <c r="L70" s="354"/>
      <c r="M70" s="354"/>
      <c r="N70" s="354"/>
      <c r="O70" s="354"/>
      <c r="P70" s="354"/>
      <c r="Q70" s="354"/>
      <c r="R70" s="354"/>
      <c r="S70" s="354"/>
      <c r="T70" s="354"/>
      <c r="U70" s="354"/>
      <c r="V70" s="354"/>
      <c r="W70" s="354"/>
      <c r="X70" s="354"/>
      <c r="Y70" s="354"/>
      <c r="Z70" s="354"/>
    </row>
    <row r="71" spans="1:26">
      <c r="A71" s="354"/>
      <c r="B71" s="354"/>
      <c r="C71" s="354"/>
      <c r="D71" s="354"/>
      <c r="E71" s="354"/>
      <c r="F71" s="354"/>
      <c r="G71" s="354"/>
      <c r="H71" s="354"/>
      <c r="I71" s="354"/>
      <c r="J71" s="354"/>
      <c r="K71" s="354"/>
      <c r="L71" s="354"/>
      <c r="M71" s="354"/>
      <c r="N71" s="354"/>
      <c r="O71" s="354"/>
      <c r="P71" s="354"/>
      <c r="Q71" s="354"/>
      <c r="R71" s="354"/>
      <c r="S71" s="354"/>
      <c r="T71" s="354"/>
      <c r="U71" s="354"/>
      <c r="V71" s="354"/>
      <c r="W71" s="354"/>
      <c r="X71" s="354"/>
      <c r="Y71" s="354"/>
      <c r="Z71" s="354"/>
    </row>
    <row r="72" spans="1:26">
      <c r="A72" s="354"/>
      <c r="B72" s="354"/>
      <c r="C72" s="354"/>
      <c r="D72" s="354"/>
      <c r="E72" s="354"/>
      <c r="F72" s="354"/>
      <c r="G72" s="354"/>
      <c r="H72" s="354"/>
      <c r="I72" s="354"/>
      <c r="J72" s="354"/>
      <c r="K72" s="354"/>
      <c r="L72" s="354"/>
      <c r="M72" s="354"/>
      <c r="N72" s="354"/>
      <c r="O72" s="354"/>
      <c r="P72" s="354"/>
      <c r="Q72" s="354"/>
      <c r="R72" s="354"/>
      <c r="S72" s="354"/>
      <c r="T72" s="354"/>
      <c r="U72" s="354"/>
      <c r="V72" s="354"/>
      <c r="W72" s="354"/>
      <c r="X72" s="354"/>
      <c r="Y72" s="354"/>
      <c r="Z72" s="354"/>
    </row>
    <row r="73" spans="1:26">
      <c r="A73" s="354"/>
      <c r="B73" s="354"/>
      <c r="C73" s="354"/>
      <c r="D73" s="354"/>
      <c r="E73" s="354"/>
      <c r="F73" s="354"/>
      <c r="G73" s="354"/>
      <c r="H73" s="354"/>
      <c r="I73" s="354"/>
      <c r="J73" s="354"/>
      <c r="K73" s="354"/>
      <c r="L73" s="354"/>
      <c r="M73" s="354"/>
      <c r="N73" s="354"/>
      <c r="O73" s="354"/>
      <c r="P73" s="354"/>
      <c r="Q73" s="354"/>
      <c r="R73" s="354"/>
      <c r="S73" s="354"/>
      <c r="T73" s="354"/>
      <c r="U73" s="354"/>
      <c r="V73" s="354"/>
      <c r="W73" s="354"/>
      <c r="X73" s="354"/>
      <c r="Y73" s="354"/>
      <c r="Z73" s="354"/>
    </row>
    <row r="74" spans="1:26">
      <c r="A74" s="354"/>
      <c r="B74" s="354"/>
      <c r="C74" s="354"/>
      <c r="D74" s="354"/>
      <c r="E74" s="354"/>
      <c r="F74" s="354"/>
      <c r="G74" s="354"/>
      <c r="H74" s="354"/>
      <c r="I74" s="354"/>
      <c r="J74" s="354"/>
      <c r="K74" s="354"/>
      <c r="L74" s="354"/>
      <c r="M74" s="354"/>
      <c r="N74" s="354"/>
      <c r="O74" s="354"/>
      <c r="P74" s="354"/>
      <c r="Q74" s="354"/>
      <c r="R74" s="354"/>
      <c r="S74" s="354"/>
      <c r="T74" s="354"/>
      <c r="U74" s="354"/>
      <c r="V74" s="354"/>
      <c r="W74" s="354"/>
      <c r="X74" s="354"/>
      <c r="Y74" s="354"/>
      <c r="Z74" s="354"/>
    </row>
    <row r="75" spans="1:26">
      <c r="A75" s="354"/>
      <c r="B75" s="354"/>
      <c r="C75" s="354"/>
      <c r="D75" s="354"/>
      <c r="E75" s="354"/>
      <c r="F75" s="354"/>
      <c r="G75" s="354"/>
      <c r="H75" s="354"/>
      <c r="I75" s="354"/>
      <c r="J75" s="354"/>
      <c r="K75" s="354"/>
      <c r="L75" s="354"/>
      <c r="M75" s="354"/>
      <c r="N75" s="354"/>
      <c r="O75" s="354"/>
      <c r="P75" s="354"/>
      <c r="Q75" s="354"/>
      <c r="R75" s="354"/>
      <c r="S75" s="354"/>
      <c r="T75" s="354"/>
      <c r="U75" s="354"/>
      <c r="V75" s="354"/>
      <c r="W75" s="354"/>
      <c r="X75" s="354"/>
      <c r="Y75" s="354"/>
      <c r="Z75" s="354"/>
    </row>
    <row r="76" spans="1:26">
      <c r="A76" s="354"/>
      <c r="B76" s="354"/>
      <c r="C76" s="354"/>
      <c r="D76" s="354"/>
      <c r="E76" s="354"/>
      <c r="F76" s="354"/>
      <c r="G76" s="354"/>
      <c r="H76" s="354"/>
      <c r="I76" s="354"/>
      <c r="J76" s="354"/>
      <c r="K76" s="354"/>
      <c r="L76" s="354"/>
      <c r="M76" s="354"/>
      <c r="N76" s="354"/>
      <c r="O76" s="354"/>
      <c r="P76" s="354"/>
      <c r="Q76" s="354"/>
      <c r="R76" s="354"/>
      <c r="S76" s="354"/>
      <c r="T76" s="354"/>
      <c r="U76" s="354"/>
      <c r="V76" s="354"/>
      <c r="W76" s="354"/>
      <c r="X76" s="354"/>
      <c r="Y76" s="354"/>
      <c r="Z76" s="354"/>
    </row>
    <row r="77" spans="1:26">
      <c r="A77" s="354"/>
      <c r="B77" s="354"/>
      <c r="C77" s="354"/>
      <c r="D77" s="354"/>
      <c r="E77" s="354"/>
      <c r="F77" s="354"/>
      <c r="G77" s="354"/>
      <c r="H77" s="354"/>
      <c r="I77" s="354"/>
      <c r="J77" s="354"/>
      <c r="K77" s="354"/>
      <c r="L77" s="354"/>
      <c r="M77" s="354"/>
      <c r="N77" s="354"/>
      <c r="O77" s="354"/>
      <c r="P77" s="354"/>
      <c r="Q77" s="354"/>
      <c r="R77" s="354"/>
      <c r="S77" s="354"/>
      <c r="T77" s="354"/>
      <c r="U77" s="354"/>
      <c r="V77" s="354"/>
      <c r="W77" s="354"/>
      <c r="X77" s="354"/>
      <c r="Y77" s="354"/>
      <c r="Z77" s="354"/>
    </row>
    <row r="78" spans="1:26">
      <c r="A78" s="354"/>
      <c r="B78" s="354"/>
      <c r="C78" s="354"/>
      <c r="D78" s="354"/>
      <c r="E78" s="354"/>
      <c r="F78" s="354"/>
      <c r="G78" s="354"/>
      <c r="H78" s="354"/>
      <c r="I78" s="354"/>
      <c r="J78" s="354"/>
      <c r="K78" s="354"/>
      <c r="L78" s="354"/>
      <c r="M78" s="354"/>
      <c r="N78" s="354"/>
      <c r="O78" s="354"/>
      <c r="P78" s="354"/>
      <c r="Q78" s="354"/>
      <c r="R78" s="354"/>
      <c r="S78" s="354"/>
      <c r="T78" s="354"/>
      <c r="U78" s="354"/>
      <c r="V78" s="354"/>
      <c r="W78" s="354"/>
      <c r="X78" s="354"/>
      <c r="Y78" s="354"/>
      <c r="Z78" s="354"/>
    </row>
    <row r="79" spans="1:26">
      <c r="A79" s="354"/>
      <c r="B79" s="354"/>
      <c r="C79" s="354"/>
      <c r="D79" s="354"/>
      <c r="E79" s="354"/>
      <c r="F79" s="354"/>
      <c r="G79" s="354"/>
      <c r="H79" s="354"/>
      <c r="I79" s="354"/>
      <c r="J79" s="354"/>
      <c r="K79" s="354"/>
      <c r="L79" s="354"/>
      <c r="M79" s="354"/>
      <c r="N79" s="354"/>
      <c r="O79" s="354"/>
      <c r="P79" s="354"/>
      <c r="Q79" s="354"/>
      <c r="R79" s="354"/>
      <c r="S79" s="354"/>
      <c r="T79" s="354"/>
      <c r="U79" s="354"/>
      <c r="V79" s="354"/>
      <c r="W79" s="354"/>
      <c r="X79" s="354"/>
      <c r="Y79" s="354"/>
      <c r="Z79" s="354"/>
    </row>
    <row r="80" spans="1:26">
      <c r="A80" s="354"/>
      <c r="B80" s="354"/>
      <c r="C80" s="354"/>
      <c r="D80" s="354"/>
      <c r="E80" s="354"/>
      <c r="F80" s="354"/>
      <c r="G80" s="354"/>
      <c r="H80" s="354"/>
      <c r="I80" s="354"/>
      <c r="J80" s="354"/>
      <c r="K80" s="354"/>
      <c r="L80" s="354"/>
      <c r="M80" s="354"/>
      <c r="N80" s="354"/>
      <c r="O80" s="354"/>
      <c r="P80" s="354"/>
      <c r="Q80" s="354"/>
      <c r="R80" s="354"/>
      <c r="S80" s="354"/>
      <c r="T80" s="354"/>
      <c r="U80" s="354"/>
      <c r="V80" s="354"/>
      <c r="W80" s="354"/>
      <c r="X80" s="354"/>
      <c r="Y80" s="354"/>
      <c r="Z80" s="354"/>
    </row>
    <row r="81" spans="1:26">
      <c r="A81" s="354"/>
      <c r="B81" s="354"/>
      <c r="C81" s="354"/>
      <c r="D81" s="354"/>
      <c r="E81" s="354"/>
      <c r="F81" s="354"/>
      <c r="G81" s="354"/>
      <c r="H81" s="354"/>
      <c r="I81" s="354"/>
      <c r="J81" s="354"/>
      <c r="K81" s="354"/>
      <c r="L81" s="354"/>
      <c r="M81" s="354"/>
      <c r="N81" s="354"/>
      <c r="O81" s="354"/>
      <c r="P81" s="354"/>
      <c r="Q81" s="354"/>
      <c r="R81" s="354"/>
      <c r="S81" s="354"/>
      <c r="T81" s="354"/>
      <c r="U81" s="354"/>
      <c r="V81" s="354"/>
      <c r="W81" s="354"/>
      <c r="X81" s="354"/>
      <c r="Y81" s="354"/>
      <c r="Z81" s="354"/>
    </row>
    <row r="82" spans="1:26">
      <c r="A82" s="354"/>
      <c r="B82" s="354"/>
      <c r="C82" s="354"/>
      <c r="D82" s="354"/>
      <c r="E82" s="354"/>
      <c r="F82" s="354"/>
      <c r="G82" s="354"/>
      <c r="H82" s="354"/>
      <c r="I82" s="354"/>
      <c r="J82" s="354"/>
      <c r="K82" s="354"/>
      <c r="L82" s="354"/>
      <c r="M82" s="354"/>
      <c r="N82" s="354"/>
      <c r="O82" s="354"/>
      <c r="P82" s="354"/>
      <c r="Q82" s="354"/>
      <c r="R82" s="354"/>
      <c r="S82" s="354"/>
      <c r="T82" s="354"/>
      <c r="U82" s="354"/>
      <c r="V82" s="354"/>
      <c r="W82" s="354"/>
      <c r="X82" s="354"/>
      <c r="Y82" s="354"/>
      <c r="Z82" s="354"/>
    </row>
    <row r="83" spans="1:26">
      <c r="A83" s="354"/>
      <c r="B83" s="354"/>
      <c r="C83" s="354"/>
      <c r="D83" s="354"/>
      <c r="E83" s="354"/>
      <c r="F83" s="354"/>
      <c r="G83" s="354"/>
      <c r="H83" s="354"/>
      <c r="I83" s="354"/>
      <c r="J83" s="354"/>
      <c r="K83" s="354"/>
      <c r="L83" s="354"/>
      <c r="M83" s="354"/>
      <c r="N83" s="354"/>
      <c r="O83" s="354"/>
      <c r="P83" s="354"/>
      <c r="Q83" s="354"/>
      <c r="R83" s="354"/>
      <c r="S83" s="354"/>
      <c r="T83" s="354"/>
      <c r="U83" s="354"/>
      <c r="V83" s="354"/>
      <c r="W83" s="354"/>
      <c r="X83" s="354"/>
      <c r="Y83" s="354"/>
      <c r="Z83" s="354"/>
    </row>
    <row r="84" spans="1:26">
      <c r="A84" s="354"/>
      <c r="B84" s="354"/>
      <c r="C84" s="354"/>
      <c r="D84" s="354"/>
      <c r="E84" s="354"/>
      <c r="F84" s="354"/>
      <c r="G84" s="354"/>
      <c r="H84" s="354"/>
      <c r="I84" s="354"/>
      <c r="J84" s="354"/>
      <c r="K84" s="354"/>
      <c r="L84" s="354"/>
      <c r="M84" s="354"/>
      <c r="N84" s="354"/>
      <c r="O84" s="354"/>
      <c r="P84" s="354"/>
      <c r="Q84" s="354"/>
      <c r="R84" s="354"/>
      <c r="S84" s="354"/>
      <c r="T84" s="354"/>
      <c r="U84" s="354"/>
      <c r="V84" s="354"/>
      <c r="W84" s="354"/>
      <c r="X84" s="354"/>
      <c r="Y84" s="354"/>
      <c r="Z84" s="354"/>
    </row>
    <row r="85" spans="1:26">
      <c r="A85" s="354"/>
      <c r="B85" s="354"/>
      <c r="C85" s="354"/>
      <c r="D85" s="354"/>
      <c r="E85" s="354"/>
      <c r="F85" s="354"/>
      <c r="G85" s="354"/>
      <c r="H85" s="354"/>
      <c r="I85" s="354"/>
      <c r="J85" s="354"/>
      <c r="K85" s="354"/>
      <c r="L85" s="354"/>
      <c r="M85" s="354"/>
      <c r="N85" s="354"/>
      <c r="O85" s="354"/>
      <c r="P85" s="354"/>
      <c r="Q85" s="354"/>
      <c r="R85" s="354"/>
      <c r="S85" s="354"/>
      <c r="T85" s="354"/>
      <c r="U85" s="354"/>
      <c r="V85" s="354"/>
      <c r="W85" s="354"/>
      <c r="X85" s="354"/>
      <c r="Y85" s="354"/>
      <c r="Z85" s="354"/>
    </row>
    <row r="86" spans="1:26">
      <c r="A86" s="354"/>
      <c r="B86" s="354"/>
      <c r="C86" s="354"/>
      <c r="D86" s="354"/>
      <c r="E86" s="354"/>
      <c r="F86" s="354"/>
      <c r="G86" s="354"/>
      <c r="H86" s="354"/>
      <c r="I86" s="354"/>
      <c r="J86" s="354"/>
      <c r="K86" s="354"/>
      <c r="L86" s="354"/>
      <c r="M86" s="354"/>
      <c r="N86" s="354"/>
      <c r="O86" s="354"/>
      <c r="P86" s="354"/>
      <c r="Q86" s="354"/>
      <c r="R86" s="354"/>
      <c r="S86" s="354"/>
      <c r="T86" s="354"/>
      <c r="U86" s="354"/>
      <c r="V86" s="354"/>
      <c r="W86" s="354"/>
      <c r="X86" s="354"/>
      <c r="Y86" s="354"/>
      <c r="Z86" s="354"/>
    </row>
    <row r="87" spans="1:26">
      <c r="A87" s="354"/>
      <c r="B87" s="354"/>
      <c r="C87" s="354"/>
      <c r="D87" s="354"/>
      <c r="E87" s="354"/>
      <c r="F87" s="354"/>
      <c r="G87" s="354"/>
      <c r="H87" s="354"/>
      <c r="I87" s="354"/>
      <c r="J87" s="354"/>
      <c r="K87" s="354"/>
      <c r="L87" s="354"/>
      <c r="M87" s="354"/>
      <c r="N87" s="354"/>
      <c r="O87" s="354"/>
      <c r="P87" s="354"/>
      <c r="Q87" s="354"/>
      <c r="R87" s="354"/>
      <c r="S87" s="354"/>
      <c r="T87" s="354"/>
      <c r="U87" s="354"/>
      <c r="V87" s="354"/>
      <c r="W87" s="354"/>
      <c r="X87" s="354"/>
      <c r="Y87" s="354"/>
      <c r="Z87" s="354"/>
    </row>
    <row r="88" spans="1:26">
      <c r="A88" s="354"/>
      <c r="B88" s="354"/>
      <c r="C88" s="354"/>
      <c r="D88" s="354"/>
      <c r="E88" s="354"/>
      <c r="F88" s="354"/>
      <c r="G88" s="354"/>
      <c r="H88" s="354"/>
      <c r="I88" s="354"/>
      <c r="J88" s="354"/>
      <c r="K88" s="354"/>
      <c r="L88" s="354"/>
      <c r="M88" s="354"/>
      <c r="N88" s="354"/>
      <c r="O88" s="354"/>
      <c r="P88" s="354"/>
      <c r="Q88" s="354"/>
      <c r="R88" s="354"/>
      <c r="S88" s="354"/>
      <c r="T88" s="354"/>
      <c r="U88" s="354"/>
      <c r="V88" s="354"/>
      <c r="W88" s="354"/>
      <c r="X88" s="354"/>
      <c r="Y88" s="354"/>
      <c r="Z88" s="354"/>
    </row>
    <row r="89" spans="1:26">
      <c r="A89" s="354"/>
      <c r="B89" s="354"/>
      <c r="C89" s="354"/>
      <c r="D89" s="354"/>
      <c r="E89" s="354"/>
      <c r="F89" s="354"/>
      <c r="G89" s="354"/>
      <c r="H89" s="354"/>
      <c r="I89" s="354"/>
      <c r="J89" s="354"/>
      <c r="K89" s="354"/>
      <c r="L89" s="354"/>
      <c r="M89" s="354"/>
      <c r="N89" s="354"/>
      <c r="O89" s="354"/>
      <c r="P89" s="354"/>
      <c r="Q89" s="354"/>
      <c r="R89" s="354"/>
      <c r="S89" s="354"/>
      <c r="T89" s="354"/>
      <c r="U89" s="354"/>
      <c r="V89" s="354"/>
      <c r="W89" s="354"/>
      <c r="X89" s="354"/>
      <c r="Y89" s="354"/>
      <c r="Z89" s="354"/>
    </row>
    <row r="90" spans="1:26">
      <c r="A90" s="354"/>
      <c r="B90" s="354"/>
      <c r="C90" s="354"/>
      <c r="D90" s="354"/>
      <c r="E90" s="354"/>
      <c r="F90" s="354"/>
      <c r="G90" s="354"/>
      <c r="H90" s="354"/>
      <c r="I90" s="354"/>
      <c r="J90" s="354"/>
      <c r="K90" s="354"/>
      <c r="L90" s="354"/>
      <c r="M90" s="354"/>
      <c r="N90" s="354"/>
      <c r="O90" s="354"/>
      <c r="P90" s="354"/>
      <c r="Q90" s="354"/>
      <c r="R90" s="354"/>
      <c r="S90" s="354"/>
      <c r="T90" s="354"/>
      <c r="U90" s="354"/>
      <c r="V90" s="354"/>
      <c r="W90" s="354"/>
      <c r="X90" s="354"/>
      <c r="Y90" s="354"/>
      <c r="Z90" s="354"/>
    </row>
    <row r="91" spans="1:26">
      <c r="A91" s="354"/>
      <c r="B91" s="354"/>
      <c r="C91" s="354"/>
      <c r="D91" s="354"/>
      <c r="E91" s="354"/>
      <c r="F91" s="354"/>
      <c r="G91" s="354"/>
      <c r="H91" s="354"/>
      <c r="I91" s="354"/>
      <c r="J91" s="354"/>
      <c r="K91" s="354"/>
      <c r="L91" s="354"/>
      <c r="M91" s="354"/>
      <c r="N91" s="354"/>
      <c r="O91" s="354"/>
      <c r="P91" s="354"/>
      <c r="Q91" s="354"/>
      <c r="R91" s="354"/>
      <c r="S91" s="354"/>
      <c r="T91" s="354"/>
      <c r="U91" s="354"/>
      <c r="V91" s="354"/>
      <c r="W91" s="354"/>
      <c r="X91" s="354"/>
      <c r="Y91" s="354"/>
      <c r="Z91" s="354"/>
    </row>
    <row r="92" spans="1:26">
      <c r="A92" s="354"/>
      <c r="B92" s="354"/>
      <c r="C92" s="354"/>
      <c r="D92" s="354"/>
      <c r="E92" s="354"/>
      <c r="F92" s="354"/>
      <c r="G92" s="354"/>
      <c r="H92" s="354"/>
      <c r="I92" s="354"/>
      <c r="J92" s="354"/>
      <c r="K92" s="354"/>
      <c r="L92" s="354"/>
      <c r="M92" s="354"/>
      <c r="N92" s="354"/>
      <c r="O92" s="354"/>
      <c r="P92" s="354"/>
      <c r="Q92" s="354"/>
      <c r="R92" s="354"/>
      <c r="S92" s="354"/>
      <c r="T92" s="354"/>
      <c r="U92" s="354"/>
      <c r="V92" s="354"/>
      <c r="W92" s="354"/>
      <c r="X92" s="354"/>
      <c r="Y92" s="354"/>
      <c r="Z92" s="354"/>
    </row>
    <row r="93" spans="1:26">
      <c r="A93" s="354"/>
      <c r="B93" s="354"/>
      <c r="C93" s="354"/>
      <c r="D93" s="354"/>
      <c r="E93" s="354"/>
      <c r="F93" s="354"/>
      <c r="G93" s="354"/>
      <c r="H93" s="354"/>
      <c r="I93" s="354"/>
      <c r="J93" s="354"/>
      <c r="K93" s="354"/>
      <c r="L93" s="354"/>
      <c r="M93" s="354"/>
      <c r="N93" s="354"/>
      <c r="O93" s="354"/>
      <c r="P93" s="354"/>
      <c r="Q93" s="354"/>
      <c r="R93" s="354"/>
      <c r="S93" s="354"/>
      <c r="T93" s="354"/>
      <c r="U93" s="354"/>
      <c r="V93" s="354"/>
      <c r="W93" s="354"/>
      <c r="X93" s="354"/>
      <c r="Y93" s="354"/>
      <c r="Z93" s="354"/>
    </row>
    <row r="94" spans="1:26">
      <c r="A94" s="354"/>
      <c r="B94" s="354"/>
      <c r="C94" s="354"/>
      <c r="D94" s="354"/>
      <c r="E94" s="354"/>
      <c r="F94" s="354"/>
      <c r="G94" s="354"/>
      <c r="H94" s="354"/>
      <c r="I94" s="354"/>
      <c r="J94" s="354"/>
      <c r="K94" s="354"/>
      <c r="L94" s="354"/>
      <c r="M94" s="354"/>
      <c r="N94" s="354"/>
      <c r="O94" s="354"/>
      <c r="P94" s="354"/>
      <c r="Q94" s="354"/>
      <c r="R94" s="354"/>
      <c r="S94" s="354"/>
      <c r="T94" s="354"/>
      <c r="U94" s="354"/>
      <c r="V94" s="354"/>
      <c r="W94" s="354"/>
      <c r="X94" s="354"/>
      <c r="Y94" s="354"/>
      <c r="Z94" s="354"/>
    </row>
    <row r="95" spans="1:26">
      <c r="A95" s="354"/>
      <c r="B95" s="354"/>
      <c r="C95" s="354"/>
      <c r="D95" s="354"/>
      <c r="E95" s="354"/>
      <c r="F95" s="354"/>
      <c r="G95" s="354"/>
      <c r="H95" s="354"/>
      <c r="I95" s="354"/>
      <c r="J95" s="354"/>
      <c r="K95" s="354"/>
      <c r="L95" s="354"/>
      <c r="M95" s="354"/>
      <c r="N95" s="354"/>
      <c r="O95" s="354"/>
      <c r="P95" s="354"/>
      <c r="Q95" s="354"/>
      <c r="R95" s="354"/>
      <c r="S95" s="354"/>
      <c r="T95" s="354"/>
      <c r="U95" s="354"/>
      <c r="V95" s="354"/>
      <c r="W95" s="354"/>
      <c r="X95" s="354"/>
      <c r="Y95" s="354"/>
      <c r="Z95" s="354"/>
    </row>
    <row r="96" spans="1:26">
      <c r="A96" s="354"/>
      <c r="B96" s="354"/>
      <c r="C96" s="354"/>
      <c r="D96" s="354"/>
      <c r="E96" s="354"/>
      <c r="F96" s="354"/>
      <c r="G96" s="354"/>
      <c r="H96" s="354"/>
      <c r="I96" s="354"/>
      <c r="J96" s="354"/>
      <c r="K96" s="354"/>
      <c r="L96" s="354"/>
      <c r="M96" s="354"/>
      <c r="N96" s="354"/>
      <c r="O96" s="354"/>
      <c r="P96" s="354"/>
      <c r="Q96" s="354"/>
      <c r="R96" s="354"/>
      <c r="S96" s="354"/>
      <c r="T96" s="354"/>
      <c r="U96" s="354"/>
      <c r="V96" s="354"/>
      <c r="W96" s="354"/>
      <c r="X96" s="354"/>
      <c r="Y96" s="354"/>
      <c r="Z96" s="354"/>
    </row>
    <row r="97" spans="1:26">
      <c r="A97" s="354"/>
      <c r="B97" s="354"/>
      <c r="C97" s="354"/>
      <c r="D97" s="354"/>
      <c r="E97" s="354"/>
      <c r="F97" s="354"/>
      <c r="G97" s="354"/>
      <c r="H97" s="354"/>
      <c r="I97" s="354"/>
      <c r="J97" s="354"/>
      <c r="K97" s="354"/>
      <c r="L97" s="354"/>
      <c r="M97" s="354"/>
      <c r="N97" s="354"/>
      <c r="O97" s="354"/>
      <c r="P97" s="354"/>
      <c r="Q97" s="354"/>
      <c r="R97" s="354"/>
      <c r="S97" s="354"/>
      <c r="T97" s="354"/>
      <c r="U97" s="354"/>
      <c r="V97" s="354"/>
      <c r="W97" s="354"/>
      <c r="X97" s="354"/>
      <c r="Y97" s="354"/>
      <c r="Z97" s="354"/>
    </row>
    <row r="98" spans="1:26">
      <c r="A98" s="354"/>
      <c r="B98" s="354"/>
      <c r="C98" s="354"/>
      <c r="D98" s="354"/>
      <c r="E98" s="354"/>
      <c r="F98" s="354"/>
      <c r="G98" s="354"/>
      <c r="H98" s="354"/>
      <c r="I98" s="354"/>
      <c r="J98" s="354"/>
      <c r="K98" s="354"/>
      <c r="L98" s="354"/>
      <c r="M98" s="354"/>
      <c r="N98" s="354"/>
      <c r="O98" s="354"/>
      <c r="P98" s="354"/>
      <c r="Q98" s="354"/>
      <c r="R98" s="354"/>
      <c r="S98" s="354"/>
      <c r="T98" s="354"/>
      <c r="U98" s="354"/>
      <c r="V98" s="354"/>
      <c r="W98" s="354"/>
      <c r="X98" s="354"/>
      <c r="Y98" s="354"/>
      <c r="Z98" s="354"/>
    </row>
    <row r="99" spans="1:26">
      <c r="A99" s="354"/>
      <c r="B99" s="354"/>
      <c r="C99" s="354"/>
      <c r="D99" s="354"/>
      <c r="E99" s="354"/>
      <c r="F99" s="354"/>
      <c r="G99" s="354"/>
      <c r="H99" s="354"/>
      <c r="I99" s="354"/>
      <c r="J99" s="354"/>
      <c r="K99" s="354"/>
      <c r="L99" s="354"/>
      <c r="M99" s="354"/>
      <c r="N99" s="354"/>
      <c r="O99" s="354"/>
      <c r="P99" s="354"/>
      <c r="Q99" s="354"/>
      <c r="R99" s="354"/>
      <c r="S99" s="354"/>
      <c r="T99" s="354"/>
      <c r="U99" s="354"/>
      <c r="V99" s="354"/>
      <c r="W99" s="354"/>
      <c r="X99" s="354"/>
      <c r="Y99" s="354"/>
      <c r="Z99" s="354"/>
    </row>
    <row r="100" spans="1:26">
      <c r="A100" s="354"/>
      <c r="B100" s="354"/>
      <c r="C100" s="354"/>
      <c r="D100" s="354"/>
      <c r="E100" s="354"/>
      <c r="F100" s="354"/>
      <c r="G100" s="354"/>
      <c r="H100" s="354"/>
      <c r="I100" s="354"/>
      <c r="J100" s="354"/>
      <c r="K100" s="354"/>
      <c r="L100" s="354"/>
      <c r="M100" s="354"/>
      <c r="N100" s="354"/>
      <c r="O100" s="354"/>
      <c r="P100" s="354"/>
      <c r="Q100" s="354"/>
      <c r="R100" s="354"/>
      <c r="S100" s="354"/>
      <c r="T100" s="354"/>
      <c r="U100" s="354"/>
      <c r="V100" s="354"/>
      <c r="W100" s="354"/>
      <c r="X100" s="354"/>
      <c r="Y100" s="354"/>
      <c r="Z100" s="354"/>
    </row>
    <row r="101" spans="1:26">
      <c r="A101" s="354"/>
      <c r="B101" s="354"/>
      <c r="C101" s="354"/>
      <c r="D101" s="354"/>
      <c r="E101" s="354"/>
      <c r="F101" s="354"/>
      <c r="G101" s="354"/>
      <c r="H101" s="354"/>
      <c r="I101" s="354"/>
      <c r="J101" s="354"/>
      <c r="K101" s="354"/>
      <c r="L101" s="354"/>
      <c r="M101" s="354"/>
      <c r="N101" s="354"/>
      <c r="O101" s="354"/>
      <c r="P101" s="354"/>
      <c r="Q101" s="354"/>
      <c r="R101" s="354"/>
      <c r="S101" s="354"/>
      <c r="T101" s="354"/>
      <c r="U101" s="354"/>
      <c r="V101" s="354"/>
      <c r="W101" s="354"/>
      <c r="X101" s="354"/>
      <c r="Y101" s="354"/>
      <c r="Z101" s="354"/>
    </row>
    <row r="102" spans="1:26">
      <c r="A102" s="354"/>
      <c r="B102" s="354"/>
      <c r="C102" s="354"/>
      <c r="D102" s="354"/>
      <c r="E102" s="354"/>
      <c r="F102" s="354"/>
      <c r="G102" s="354"/>
      <c r="H102" s="354"/>
      <c r="I102" s="354"/>
      <c r="J102" s="354"/>
      <c r="K102" s="354"/>
      <c r="L102" s="354"/>
      <c r="M102" s="354"/>
      <c r="N102" s="354"/>
      <c r="O102" s="354"/>
      <c r="P102" s="354"/>
      <c r="Q102" s="354"/>
      <c r="R102" s="354"/>
      <c r="S102" s="354"/>
      <c r="T102" s="354"/>
      <c r="U102" s="354"/>
      <c r="V102" s="354"/>
      <c r="W102" s="354"/>
      <c r="X102" s="354"/>
      <c r="Y102" s="354"/>
      <c r="Z102" s="354"/>
    </row>
    <row r="103" spans="1:26">
      <c r="A103" s="354"/>
      <c r="B103" s="354"/>
      <c r="C103" s="354"/>
      <c r="D103" s="354"/>
      <c r="E103" s="354"/>
      <c r="F103" s="354"/>
      <c r="G103" s="354"/>
      <c r="H103" s="354"/>
      <c r="I103" s="354"/>
      <c r="J103" s="354"/>
      <c r="K103" s="354"/>
      <c r="L103" s="354"/>
      <c r="M103" s="354"/>
      <c r="N103" s="354"/>
      <c r="O103" s="354"/>
      <c r="P103" s="354"/>
      <c r="Q103" s="354"/>
      <c r="R103" s="354"/>
      <c r="S103" s="354"/>
      <c r="T103" s="354"/>
      <c r="U103" s="354"/>
      <c r="V103" s="354"/>
      <c r="W103" s="354"/>
      <c r="X103" s="354"/>
      <c r="Y103" s="354"/>
      <c r="Z103" s="354"/>
    </row>
    <row r="104" spans="1:26">
      <c r="A104" s="354"/>
      <c r="B104" s="354"/>
      <c r="C104" s="354"/>
      <c r="D104" s="354"/>
      <c r="E104" s="354"/>
      <c r="F104" s="354"/>
      <c r="G104" s="354"/>
      <c r="H104" s="354"/>
      <c r="I104" s="354"/>
      <c r="J104" s="354"/>
      <c r="K104" s="354"/>
      <c r="L104" s="354"/>
      <c r="M104" s="354"/>
      <c r="N104" s="354"/>
      <c r="O104" s="354"/>
      <c r="P104" s="354"/>
      <c r="Q104" s="354"/>
      <c r="R104" s="354"/>
      <c r="S104" s="354"/>
      <c r="T104" s="354"/>
      <c r="U104" s="354"/>
      <c r="V104" s="354"/>
      <c r="W104" s="354"/>
      <c r="X104" s="354"/>
      <c r="Y104" s="354"/>
      <c r="Z104" s="354"/>
    </row>
    <row r="105" spans="1:26">
      <c r="A105" s="354"/>
      <c r="B105" s="354"/>
      <c r="C105" s="354"/>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54"/>
    </row>
    <row r="106" spans="1:26">
      <c r="A106" s="354"/>
      <c r="B106" s="354"/>
      <c r="C106" s="354"/>
      <c r="D106" s="354"/>
      <c r="E106" s="354"/>
      <c r="F106" s="354"/>
      <c r="G106" s="354"/>
      <c r="H106" s="354"/>
      <c r="I106" s="354"/>
      <c r="J106" s="354"/>
      <c r="K106" s="354"/>
      <c r="L106" s="354"/>
      <c r="M106" s="354"/>
      <c r="N106" s="354"/>
      <c r="O106" s="354"/>
      <c r="P106" s="354"/>
      <c r="Q106" s="354"/>
      <c r="R106" s="354"/>
      <c r="S106" s="354"/>
      <c r="T106" s="354"/>
      <c r="U106" s="354"/>
      <c r="V106" s="354"/>
      <c r="W106" s="354"/>
      <c r="X106" s="354"/>
      <c r="Y106" s="354"/>
      <c r="Z106" s="354"/>
    </row>
    <row r="107" spans="1:26">
      <c r="A107" s="354"/>
      <c r="B107" s="354"/>
      <c r="C107" s="354"/>
      <c r="D107" s="354"/>
      <c r="E107" s="354"/>
      <c r="F107" s="354"/>
      <c r="G107" s="354"/>
      <c r="H107" s="354"/>
      <c r="I107" s="354"/>
      <c r="J107" s="354"/>
      <c r="K107" s="354"/>
      <c r="L107" s="354"/>
      <c r="M107" s="354"/>
      <c r="N107" s="354"/>
      <c r="O107" s="354"/>
      <c r="P107" s="354"/>
      <c r="Q107" s="354"/>
      <c r="R107" s="354"/>
      <c r="S107" s="354"/>
      <c r="T107" s="354"/>
      <c r="U107" s="354"/>
      <c r="V107" s="354"/>
      <c r="W107" s="354"/>
      <c r="X107" s="354"/>
      <c r="Y107" s="354"/>
      <c r="Z107" s="354"/>
    </row>
    <row r="108" spans="1:26">
      <c r="A108" s="354"/>
      <c r="B108" s="354"/>
      <c r="C108" s="354"/>
      <c r="D108" s="354"/>
      <c r="E108" s="354"/>
      <c r="F108" s="354"/>
      <c r="G108" s="354"/>
      <c r="H108" s="354"/>
      <c r="I108" s="354"/>
      <c r="J108" s="354"/>
      <c r="K108" s="354"/>
      <c r="L108" s="354"/>
      <c r="M108" s="354"/>
      <c r="N108" s="354"/>
      <c r="O108" s="354"/>
      <c r="P108" s="354"/>
      <c r="Q108" s="354"/>
      <c r="R108" s="354"/>
      <c r="S108" s="354"/>
      <c r="T108" s="354"/>
      <c r="U108" s="354"/>
      <c r="V108" s="354"/>
      <c r="W108" s="354"/>
      <c r="X108" s="354"/>
      <c r="Y108" s="354"/>
      <c r="Z108" s="354"/>
    </row>
    <row r="109" spans="1:26">
      <c r="A109" s="354"/>
      <c r="B109" s="354"/>
      <c r="C109" s="354"/>
      <c r="D109" s="354"/>
      <c r="E109" s="354"/>
      <c r="F109" s="354"/>
      <c r="G109" s="354"/>
      <c r="H109" s="354"/>
      <c r="I109" s="354"/>
      <c r="J109" s="354"/>
      <c r="K109" s="354"/>
      <c r="L109" s="354"/>
      <c r="M109" s="354"/>
      <c r="N109" s="354"/>
      <c r="O109" s="354"/>
      <c r="P109" s="354"/>
      <c r="Q109" s="354"/>
      <c r="R109" s="354"/>
      <c r="S109" s="354"/>
      <c r="T109" s="354"/>
      <c r="U109" s="354"/>
      <c r="V109" s="354"/>
      <c r="W109" s="354"/>
      <c r="X109" s="354"/>
      <c r="Y109" s="354"/>
      <c r="Z109" s="354"/>
    </row>
    <row r="110" spans="1:26">
      <c r="A110" s="354"/>
      <c r="B110" s="354"/>
      <c r="C110" s="354"/>
      <c r="D110" s="354"/>
      <c r="E110" s="354"/>
      <c r="F110" s="354"/>
      <c r="G110" s="354"/>
      <c r="H110" s="354"/>
      <c r="I110" s="354"/>
      <c r="J110" s="354"/>
      <c r="K110" s="354"/>
      <c r="L110" s="354"/>
      <c r="M110" s="354"/>
      <c r="N110" s="354"/>
      <c r="O110" s="354"/>
      <c r="P110" s="354"/>
      <c r="Q110" s="354"/>
      <c r="R110" s="354"/>
      <c r="S110" s="354"/>
      <c r="T110" s="354"/>
      <c r="U110" s="354"/>
      <c r="V110" s="354"/>
      <c r="W110" s="354"/>
      <c r="X110" s="354"/>
      <c r="Y110" s="354"/>
      <c r="Z110" s="354"/>
    </row>
    <row r="111" spans="1:26">
      <c r="A111" s="354"/>
      <c r="B111" s="354"/>
      <c r="C111" s="354"/>
      <c r="D111" s="354"/>
      <c r="E111" s="354"/>
      <c r="F111" s="354"/>
      <c r="G111" s="354"/>
      <c r="H111" s="354"/>
      <c r="I111" s="354"/>
      <c r="J111" s="354"/>
      <c r="K111" s="354"/>
      <c r="L111" s="354"/>
      <c r="M111" s="354"/>
      <c r="N111" s="354"/>
      <c r="O111" s="354"/>
      <c r="P111" s="354"/>
      <c r="Q111" s="354"/>
      <c r="R111" s="354"/>
      <c r="S111" s="354"/>
      <c r="T111" s="354"/>
      <c r="U111" s="354"/>
      <c r="V111" s="354"/>
      <c r="W111" s="354"/>
      <c r="X111" s="354"/>
      <c r="Y111" s="354"/>
      <c r="Z111" s="354"/>
    </row>
    <row r="112" spans="1:26">
      <c r="A112" s="354"/>
      <c r="B112" s="354"/>
      <c r="C112" s="354"/>
      <c r="D112" s="354"/>
      <c r="E112" s="354"/>
      <c r="F112" s="354"/>
      <c r="G112" s="354"/>
      <c r="H112" s="354"/>
      <c r="I112" s="354"/>
      <c r="J112" s="354"/>
      <c r="K112" s="354"/>
      <c r="L112" s="354"/>
      <c r="M112" s="354"/>
      <c r="N112" s="354"/>
      <c r="O112" s="354"/>
      <c r="P112" s="354"/>
      <c r="Q112" s="354"/>
      <c r="R112" s="354"/>
      <c r="S112" s="354"/>
      <c r="T112" s="354"/>
      <c r="U112" s="354"/>
      <c r="V112" s="354"/>
      <c r="W112" s="354"/>
      <c r="X112" s="354"/>
      <c r="Y112" s="354"/>
      <c r="Z112" s="354"/>
    </row>
    <row r="113" spans="1:26">
      <c r="A113" s="354"/>
      <c r="B113" s="354"/>
      <c r="C113" s="354"/>
      <c r="D113" s="354"/>
      <c r="E113" s="354"/>
      <c r="F113" s="354"/>
      <c r="G113" s="354"/>
      <c r="H113" s="354"/>
      <c r="I113" s="354"/>
      <c r="J113" s="354"/>
      <c r="K113" s="354"/>
      <c r="L113" s="354"/>
      <c r="M113" s="354"/>
      <c r="N113" s="354"/>
      <c r="O113" s="354"/>
      <c r="P113" s="354"/>
      <c r="Q113" s="354"/>
      <c r="R113" s="354"/>
      <c r="S113" s="354"/>
      <c r="T113" s="354"/>
      <c r="U113" s="354"/>
      <c r="V113" s="354"/>
      <c r="W113" s="354"/>
      <c r="X113" s="354"/>
      <c r="Y113" s="354"/>
      <c r="Z113" s="354"/>
    </row>
    <row r="114" spans="1:26">
      <c r="A114" s="354"/>
      <c r="B114" s="354"/>
      <c r="C114" s="354"/>
      <c r="D114" s="354"/>
      <c r="E114" s="354"/>
      <c r="F114" s="354"/>
      <c r="G114" s="354"/>
      <c r="H114" s="354"/>
      <c r="I114" s="354"/>
      <c r="J114" s="354"/>
      <c r="K114" s="354"/>
      <c r="L114" s="354"/>
      <c r="M114" s="354"/>
      <c r="N114" s="354"/>
      <c r="O114" s="354"/>
      <c r="P114" s="354"/>
      <c r="Q114" s="354"/>
      <c r="R114" s="354"/>
      <c r="S114" s="354"/>
      <c r="T114" s="354"/>
      <c r="U114" s="354"/>
      <c r="V114" s="354"/>
      <c r="W114" s="354"/>
      <c r="X114" s="354"/>
      <c r="Y114" s="354"/>
      <c r="Z114" s="354"/>
    </row>
    <row r="115" spans="1:26">
      <c r="A115" s="354"/>
      <c r="B115" s="354"/>
      <c r="C115" s="354"/>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row>
    <row r="116" spans="1:26">
      <c r="A116" s="354"/>
      <c r="B116" s="354"/>
      <c r="C116" s="354"/>
      <c r="D116" s="354"/>
      <c r="E116" s="354"/>
      <c r="F116" s="354"/>
      <c r="G116" s="354"/>
      <c r="H116" s="354"/>
      <c r="I116" s="354"/>
      <c r="J116" s="354"/>
      <c r="K116" s="354"/>
      <c r="L116" s="354"/>
      <c r="M116" s="354"/>
      <c r="N116" s="354"/>
      <c r="O116" s="354"/>
      <c r="P116" s="354"/>
      <c r="Q116" s="354"/>
      <c r="R116" s="354"/>
      <c r="S116" s="354"/>
      <c r="T116" s="354"/>
      <c r="U116" s="354"/>
      <c r="V116" s="354"/>
      <c r="W116" s="354"/>
      <c r="X116" s="354"/>
      <c r="Y116" s="354"/>
      <c r="Z116" s="354"/>
    </row>
    <row r="117" spans="1:26">
      <c r="A117" s="354"/>
      <c r="B117" s="354"/>
      <c r="C117" s="354"/>
      <c r="D117" s="354"/>
      <c r="E117" s="354"/>
      <c r="F117" s="354"/>
      <c r="G117" s="354"/>
      <c r="H117" s="354"/>
      <c r="I117" s="354"/>
      <c r="J117" s="354"/>
      <c r="K117" s="354"/>
      <c r="L117" s="354"/>
      <c r="M117" s="354"/>
      <c r="N117" s="354"/>
      <c r="O117" s="354"/>
      <c r="P117" s="354"/>
      <c r="Q117" s="354"/>
      <c r="R117" s="354"/>
      <c r="S117" s="354"/>
      <c r="T117" s="354"/>
      <c r="U117" s="354"/>
      <c r="V117" s="354"/>
      <c r="W117" s="354"/>
      <c r="X117" s="354"/>
      <c r="Y117" s="354"/>
      <c r="Z117" s="354"/>
    </row>
    <row r="118" spans="1:26">
      <c r="A118" s="354"/>
      <c r="B118" s="354"/>
      <c r="C118" s="354"/>
      <c r="D118" s="354"/>
      <c r="E118" s="354"/>
      <c r="F118" s="354"/>
      <c r="G118" s="354"/>
      <c r="H118" s="354"/>
      <c r="I118" s="354"/>
      <c r="J118" s="354"/>
      <c r="K118" s="354"/>
      <c r="L118" s="354"/>
      <c r="M118" s="354"/>
      <c r="N118" s="354"/>
      <c r="O118" s="354"/>
      <c r="P118" s="354"/>
      <c r="Q118" s="354"/>
      <c r="R118" s="354"/>
      <c r="S118" s="354"/>
      <c r="T118" s="354"/>
      <c r="U118" s="354"/>
      <c r="V118" s="354"/>
      <c r="W118" s="354"/>
      <c r="X118" s="354"/>
      <c r="Y118" s="354"/>
      <c r="Z118" s="354"/>
    </row>
    <row r="119" spans="1:26">
      <c r="A119" s="354"/>
      <c r="B119" s="354"/>
      <c r="C119" s="354"/>
      <c r="D119" s="354"/>
      <c r="E119" s="354"/>
      <c r="F119" s="354"/>
      <c r="G119" s="354"/>
      <c r="H119" s="354"/>
      <c r="I119" s="354"/>
      <c r="J119" s="354"/>
      <c r="K119" s="354"/>
      <c r="L119" s="354"/>
      <c r="M119" s="354"/>
      <c r="N119" s="354"/>
      <c r="O119" s="354"/>
      <c r="P119" s="354"/>
      <c r="Q119" s="354"/>
      <c r="R119" s="354"/>
      <c r="S119" s="354"/>
      <c r="T119" s="354"/>
      <c r="U119" s="354"/>
      <c r="V119" s="354"/>
      <c r="W119" s="354"/>
      <c r="X119" s="354"/>
      <c r="Y119" s="354"/>
      <c r="Z119" s="354"/>
    </row>
    <row r="120" spans="1:26">
      <c r="A120" s="354"/>
      <c r="B120" s="354"/>
      <c r="C120" s="354"/>
      <c r="D120" s="354"/>
      <c r="E120" s="354"/>
      <c r="F120" s="354"/>
      <c r="G120" s="354"/>
      <c r="H120" s="354"/>
      <c r="I120" s="354"/>
      <c r="J120" s="354"/>
      <c r="K120" s="354"/>
      <c r="L120" s="354"/>
      <c r="M120" s="354"/>
      <c r="N120" s="354"/>
      <c r="O120" s="354"/>
      <c r="P120" s="354"/>
      <c r="Q120" s="354"/>
      <c r="R120" s="354"/>
      <c r="S120" s="354"/>
      <c r="T120" s="354"/>
      <c r="U120" s="354"/>
      <c r="V120" s="354"/>
      <c r="W120" s="354"/>
      <c r="X120" s="354"/>
      <c r="Y120" s="354"/>
      <c r="Z120" s="354"/>
    </row>
    <row r="121" spans="1:26">
      <c r="A121" s="354"/>
      <c r="B121" s="354"/>
      <c r="C121" s="354"/>
      <c r="D121" s="354"/>
      <c r="E121" s="354"/>
      <c r="F121" s="354"/>
      <c r="G121" s="354"/>
      <c r="H121" s="354"/>
      <c r="I121" s="354"/>
      <c r="J121" s="354"/>
      <c r="K121" s="354"/>
      <c r="L121" s="354"/>
      <c r="M121" s="354"/>
      <c r="N121" s="354"/>
      <c r="O121" s="354"/>
      <c r="P121" s="354"/>
      <c r="Q121" s="354"/>
      <c r="R121" s="354"/>
      <c r="S121" s="354"/>
      <c r="T121" s="354"/>
      <c r="U121" s="354"/>
      <c r="V121" s="354"/>
      <c r="W121" s="354"/>
      <c r="X121" s="354"/>
      <c r="Y121" s="354"/>
      <c r="Z121" s="354"/>
    </row>
    <row r="122" spans="1:26">
      <c r="A122" s="354"/>
      <c r="B122" s="354"/>
      <c r="C122" s="354"/>
      <c r="D122" s="354"/>
      <c r="E122" s="354"/>
      <c r="F122" s="354"/>
      <c r="G122" s="354"/>
      <c r="H122" s="354"/>
      <c r="I122" s="354"/>
      <c r="J122" s="354"/>
      <c r="K122" s="354"/>
      <c r="L122" s="354"/>
      <c r="M122" s="354"/>
      <c r="N122" s="354"/>
      <c r="O122" s="354"/>
      <c r="P122" s="354"/>
      <c r="Q122" s="354"/>
      <c r="R122" s="354"/>
      <c r="S122" s="354"/>
      <c r="T122" s="354"/>
      <c r="U122" s="354"/>
      <c r="V122" s="354"/>
      <c r="W122" s="354"/>
      <c r="X122" s="354"/>
      <c r="Y122" s="354"/>
      <c r="Z122" s="354"/>
    </row>
    <row r="123" spans="1:26">
      <c r="A123" s="354"/>
      <c r="B123" s="354"/>
      <c r="C123" s="354"/>
      <c r="D123" s="354"/>
      <c r="E123" s="354"/>
      <c r="F123" s="354"/>
      <c r="G123" s="354"/>
      <c r="H123" s="354"/>
      <c r="I123" s="354"/>
      <c r="J123" s="354"/>
      <c r="K123" s="354"/>
      <c r="L123" s="354"/>
      <c r="M123" s="354"/>
      <c r="N123" s="354"/>
      <c r="O123" s="354"/>
      <c r="P123" s="354"/>
      <c r="Q123" s="354"/>
      <c r="R123" s="354"/>
      <c r="S123" s="354"/>
      <c r="T123" s="354"/>
      <c r="U123" s="354"/>
      <c r="V123" s="354"/>
      <c r="W123" s="354"/>
      <c r="X123" s="354"/>
      <c r="Y123" s="354"/>
      <c r="Z123" s="354"/>
    </row>
    <row r="124" spans="1:26">
      <c r="A124" s="354"/>
      <c r="B124" s="354"/>
      <c r="C124" s="354"/>
      <c r="D124" s="354"/>
      <c r="E124" s="354"/>
      <c r="F124" s="354"/>
      <c r="G124" s="354"/>
      <c r="H124" s="354"/>
      <c r="I124" s="354"/>
      <c r="J124" s="354"/>
      <c r="K124" s="354"/>
      <c r="L124" s="354"/>
      <c r="M124" s="354"/>
      <c r="N124" s="354"/>
      <c r="O124" s="354"/>
      <c r="P124" s="354"/>
      <c r="Q124" s="354"/>
      <c r="R124" s="354"/>
      <c r="S124" s="354"/>
      <c r="T124" s="354"/>
      <c r="U124" s="354"/>
      <c r="V124" s="354"/>
      <c r="W124" s="354"/>
      <c r="X124" s="354"/>
      <c r="Y124" s="354"/>
      <c r="Z124" s="354"/>
    </row>
    <row r="125" spans="1:26">
      <c r="A125" s="354"/>
      <c r="B125" s="354"/>
      <c r="C125" s="354"/>
      <c r="D125" s="354"/>
      <c r="E125" s="354"/>
      <c r="F125" s="354"/>
      <c r="G125" s="354"/>
      <c r="H125" s="354"/>
      <c r="I125" s="354"/>
      <c r="J125" s="354"/>
      <c r="K125" s="354"/>
      <c r="L125" s="354"/>
      <c r="M125" s="354"/>
      <c r="N125" s="354"/>
      <c r="O125" s="354"/>
      <c r="P125" s="354"/>
      <c r="Q125" s="354"/>
      <c r="R125" s="354"/>
      <c r="S125" s="354"/>
      <c r="T125" s="354"/>
      <c r="U125" s="354"/>
      <c r="V125" s="354"/>
      <c r="W125" s="354"/>
      <c r="X125" s="354"/>
      <c r="Y125" s="354"/>
      <c r="Z125" s="354"/>
    </row>
    <row r="126" spans="1:26">
      <c r="A126" s="354"/>
      <c r="B126" s="354"/>
      <c r="C126" s="354"/>
      <c r="D126" s="354"/>
      <c r="E126" s="354"/>
      <c r="F126" s="354"/>
      <c r="G126" s="354"/>
      <c r="H126" s="354"/>
      <c r="I126" s="354"/>
      <c r="J126" s="354"/>
      <c r="K126" s="354"/>
      <c r="L126" s="354"/>
      <c r="M126" s="354"/>
      <c r="N126" s="354"/>
      <c r="O126" s="354"/>
      <c r="P126" s="354"/>
      <c r="Q126" s="354"/>
      <c r="R126" s="354"/>
      <c r="S126" s="354"/>
      <c r="T126" s="354"/>
      <c r="U126" s="354"/>
      <c r="V126" s="354"/>
      <c r="W126" s="354"/>
      <c r="X126" s="354"/>
      <c r="Y126" s="354"/>
      <c r="Z126" s="354"/>
    </row>
    <row r="127" spans="1:26">
      <c r="A127" s="354"/>
      <c r="B127" s="354"/>
      <c r="C127" s="354"/>
      <c r="D127" s="354"/>
      <c r="E127" s="354"/>
      <c r="F127" s="354"/>
      <c r="G127" s="354"/>
      <c r="H127" s="354"/>
      <c r="I127" s="354"/>
      <c r="J127" s="354"/>
      <c r="K127" s="354"/>
      <c r="L127" s="354"/>
      <c r="M127" s="354"/>
      <c r="N127" s="354"/>
      <c r="O127" s="354"/>
      <c r="P127" s="354"/>
      <c r="Q127" s="354"/>
      <c r="R127" s="354"/>
      <c r="S127" s="354"/>
      <c r="T127" s="354"/>
      <c r="U127" s="354"/>
      <c r="V127" s="354"/>
      <c r="W127" s="354"/>
      <c r="X127" s="354"/>
      <c r="Y127" s="354"/>
      <c r="Z127" s="354"/>
    </row>
    <row r="128" spans="1:26">
      <c r="A128" s="354"/>
      <c r="B128" s="354"/>
      <c r="C128" s="354"/>
      <c r="D128" s="354"/>
      <c r="E128" s="354"/>
      <c r="F128" s="354"/>
      <c r="G128" s="354"/>
      <c r="H128" s="354"/>
      <c r="I128" s="354"/>
      <c r="J128" s="354"/>
      <c r="K128" s="354"/>
      <c r="L128" s="354"/>
      <c r="M128" s="354"/>
      <c r="N128" s="354"/>
      <c r="O128" s="354"/>
      <c r="P128" s="354"/>
      <c r="Q128" s="354"/>
      <c r="R128" s="354"/>
      <c r="S128" s="354"/>
      <c r="T128" s="354"/>
      <c r="U128" s="354"/>
      <c r="V128" s="354"/>
      <c r="W128" s="354"/>
      <c r="X128" s="354"/>
      <c r="Y128" s="354"/>
      <c r="Z128" s="354"/>
    </row>
    <row r="129" spans="1:26">
      <c r="A129" s="354"/>
      <c r="B129" s="354"/>
      <c r="C129" s="354"/>
      <c r="D129" s="354"/>
      <c r="E129" s="354"/>
      <c r="F129" s="354"/>
      <c r="G129" s="354"/>
      <c r="H129" s="354"/>
      <c r="I129" s="354"/>
      <c r="J129" s="354"/>
      <c r="K129" s="354"/>
      <c r="L129" s="354"/>
      <c r="M129" s="354"/>
      <c r="N129" s="354"/>
      <c r="O129" s="354"/>
      <c r="P129" s="354"/>
      <c r="Q129" s="354"/>
      <c r="R129" s="354"/>
      <c r="S129" s="354"/>
      <c r="T129" s="354"/>
      <c r="U129" s="354"/>
      <c r="V129" s="354"/>
      <c r="W129" s="354"/>
      <c r="X129" s="354"/>
      <c r="Y129" s="354"/>
      <c r="Z129" s="354"/>
    </row>
    <row r="130" spans="1:26">
      <c r="A130" s="354"/>
      <c r="B130" s="354"/>
      <c r="C130" s="354"/>
      <c r="D130" s="354"/>
      <c r="E130" s="354"/>
      <c r="F130" s="354"/>
      <c r="G130" s="354"/>
      <c r="H130" s="354"/>
      <c r="I130" s="354"/>
      <c r="J130" s="354"/>
      <c r="K130" s="354"/>
      <c r="L130" s="354"/>
      <c r="M130" s="354"/>
      <c r="N130" s="354"/>
      <c r="O130" s="354"/>
      <c r="P130" s="354"/>
      <c r="Q130" s="354"/>
      <c r="R130" s="354"/>
      <c r="S130" s="354"/>
      <c r="T130" s="354"/>
      <c r="U130" s="354"/>
      <c r="V130" s="354"/>
      <c r="W130" s="354"/>
      <c r="X130" s="354"/>
      <c r="Y130" s="354"/>
      <c r="Z130" s="354"/>
    </row>
    <row r="131" spans="1:26">
      <c r="A131" s="354"/>
      <c r="B131" s="354"/>
      <c r="C131" s="354"/>
      <c r="D131" s="354"/>
      <c r="E131" s="354"/>
      <c r="F131" s="354"/>
      <c r="G131" s="354"/>
      <c r="H131" s="354"/>
      <c r="I131" s="354"/>
      <c r="J131" s="354"/>
      <c r="K131" s="354"/>
      <c r="L131" s="354"/>
      <c r="M131" s="354"/>
      <c r="N131" s="354"/>
      <c r="O131" s="354"/>
      <c r="P131" s="354"/>
      <c r="Q131" s="354"/>
      <c r="R131" s="354"/>
      <c r="S131" s="354"/>
      <c r="T131" s="354"/>
      <c r="U131" s="354"/>
      <c r="V131" s="354"/>
      <c r="W131" s="354"/>
      <c r="X131" s="354"/>
      <c r="Y131" s="354"/>
      <c r="Z131" s="354"/>
    </row>
    <row r="132" spans="1:26">
      <c r="A132" s="354"/>
      <c r="B132" s="354"/>
      <c r="C132" s="354"/>
      <c r="D132" s="354"/>
      <c r="E132" s="354"/>
      <c r="F132" s="354"/>
      <c r="G132" s="354"/>
      <c r="H132" s="354"/>
      <c r="I132" s="354"/>
      <c r="J132" s="354"/>
      <c r="K132" s="354"/>
      <c r="L132" s="354"/>
      <c r="M132" s="354"/>
      <c r="N132" s="354"/>
      <c r="O132" s="354"/>
      <c r="P132" s="354"/>
      <c r="Q132" s="354"/>
      <c r="R132" s="354"/>
      <c r="S132" s="354"/>
      <c r="T132" s="354"/>
      <c r="U132" s="354"/>
      <c r="V132" s="354"/>
      <c r="W132" s="354"/>
      <c r="X132" s="354"/>
      <c r="Y132" s="354"/>
      <c r="Z132" s="354"/>
    </row>
    <row r="133" spans="1:26">
      <c r="A133" s="354"/>
      <c r="B133" s="354"/>
      <c r="C133" s="354"/>
      <c r="D133" s="354"/>
      <c r="E133" s="354"/>
      <c r="F133" s="354"/>
      <c r="G133" s="354"/>
      <c r="H133" s="354"/>
      <c r="I133" s="354"/>
      <c r="J133" s="354"/>
      <c r="K133" s="354"/>
      <c r="L133" s="354"/>
      <c r="M133" s="354"/>
      <c r="N133" s="354"/>
      <c r="O133" s="354"/>
      <c r="P133" s="354"/>
      <c r="Q133" s="354"/>
      <c r="R133" s="354"/>
      <c r="S133" s="354"/>
      <c r="T133" s="354"/>
      <c r="U133" s="354"/>
      <c r="V133" s="354"/>
      <c r="W133" s="354"/>
      <c r="X133" s="354"/>
      <c r="Y133" s="354"/>
      <c r="Z133" s="354"/>
    </row>
    <row r="134" spans="1:26">
      <c r="A134" s="354"/>
      <c r="B134" s="354"/>
      <c r="C134" s="354"/>
      <c r="D134" s="354"/>
      <c r="E134" s="354"/>
      <c r="F134" s="354"/>
      <c r="G134" s="354"/>
      <c r="H134" s="354"/>
      <c r="I134" s="354"/>
      <c r="J134" s="354"/>
      <c r="K134" s="354"/>
      <c r="L134" s="354"/>
      <c r="M134" s="354"/>
      <c r="N134" s="354"/>
      <c r="O134" s="354"/>
      <c r="P134" s="354"/>
      <c r="Q134" s="354"/>
      <c r="R134" s="354"/>
      <c r="S134" s="354"/>
      <c r="T134" s="354"/>
      <c r="U134" s="354"/>
      <c r="V134" s="354"/>
      <c r="W134" s="354"/>
      <c r="X134" s="354"/>
      <c r="Y134" s="354"/>
      <c r="Z134" s="354"/>
    </row>
    <row r="135" spans="1:26">
      <c r="A135" s="354"/>
      <c r="B135" s="354"/>
      <c r="C135" s="354"/>
      <c r="D135" s="354"/>
      <c r="E135" s="354"/>
      <c r="F135" s="354"/>
      <c r="G135" s="354"/>
      <c r="H135" s="354"/>
      <c r="I135" s="354"/>
      <c r="J135" s="354"/>
      <c r="K135" s="354"/>
      <c r="L135" s="354"/>
      <c r="M135" s="354"/>
      <c r="N135" s="354"/>
      <c r="O135" s="354"/>
      <c r="P135" s="354"/>
      <c r="Q135" s="354"/>
      <c r="R135" s="354"/>
      <c r="S135" s="354"/>
      <c r="T135" s="354"/>
      <c r="U135" s="354"/>
      <c r="V135" s="354"/>
      <c r="W135" s="354"/>
      <c r="X135" s="354"/>
      <c r="Y135" s="354"/>
      <c r="Z135" s="354"/>
    </row>
    <row r="136" spans="1:26">
      <c r="A136" s="354"/>
      <c r="B136" s="354"/>
      <c r="C136" s="354"/>
      <c r="D136" s="354"/>
      <c r="E136" s="354"/>
      <c r="F136" s="354"/>
      <c r="G136" s="354"/>
      <c r="H136" s="354"/>
      <c r="I136" s="354"/>
      <c r="J136" s="354"/>
      <c r="K136" s="354"/>
      <c r="L136" s="354"/>
      <c r="M136" s="354"/>
      <c r="N136" s="354"/>
      <c r="O136" s="354"/>
      <c r="P136" s="354"/>
      <c r="Q136" s="354"/>
      <c r="R136" s="354"/>
      <c r="S136" s="354"/>
      <c r="T136" s="354"/>
      <c r="U136" s="354"/>
      <c r="V136" s="354"/>
      <c r="W136" s="354"/>
      <c r="X136" s="354"/>
      <c r="Y136" s="354"/>
      <c r="Z136" s="354"/>
    </row>
    <row r="137" spans="1:26">
      <c r="A137" s="354"/>
      <c r="B137" s="354"/>
      <c r="C137" s="354"/>
      <c r="D137" s="354"/>
      <c r="E137" s="354"/>
      <c r="F137" s="354"/>
      <c r="G137" s="354"/>
      <c r="H137" s="354"/>
      <c r="I137" s="354"/>
      <c r="J137" s="354"/>
      <c r="K137" s="354"/>
      <c r="L137" s="354"/>
      <c r="M137" s="354"/>
      <c r="N137" s="354"/>
      <c r="O137" s="354"/>
      <c r="P137" s="354"/>
      <c r="Q137" s="354"/>
      <c r="R137" s="354"/>
      <c r="S137" s="354"/>
      <c r="T137" s="354"/>
      <c r="U137" s="354"/>
      <c r="V137" s="354"/>
      <c r="W137" s="354"/>
      <c r="X137" s="354"/>
      <c r="Y137" s="354"/>
      <c r="Z137" s="354"/>
    </row>
    <row r="138" spans="1:26">
      <c r="A138" s="354"/>
      <c r="B138" s="354"/>
      <c r="C138" s="354"/>
      <c r="D138" s="354"/>
      <c r="E138" s="354"/>
      <c r="F138" s="354"/>
      <c r="G138" s="354"/>
      <c r="H138" s="354"/>
      <c r="I138" s="354"/>
      <c r="J138" s="354"/>
      <c r="K138" s="354"/>
      <c r="L138" s="354"/>
      <c r="M138" s="354"/>
      <c r="N138" s="354"/>
      <c r="O138" s="354"/>
      <c r="P138" s="354"/>
      <c r="Q138" s="354"/>
      <c r="R138" s="354"/>
      <c r="S138" s="354"/>
      <c r="T138" s="354"/>
      <c r="U138" s="354"/>
      <c r="V138" s="354"/>
      <c r="W138" s="354"/>
      <c r="X138" s="354"/>
      <c r="Y138" s="354"/>
      <c r="Z138" s="354"/>
    </row>
    <row r="139" spans="1:26">
      <c r="A139" s="354"/>
      <c r="B139" s="354"/>
      <c r="C139" s="354"/>
      <c r="D139" s="354"/>
      <c r="E139" s="354"/>
      <c r="F139" s="354"/>
      <c r="G139" s="354"/>
      <c r="H139" s="354"/>
      <c r="I139" s="354"/>
      <c r="J139" s="354"/>
      <c r="K139" s="354"/>
      <c r="L139" s="354"/>
      <c r="M139" s="354"/>
      <c r="N139" s="354"/>
      <c r="O139" s="354"/>
      <c r="P139" s="354"/>
      <c r="Q139" s="354"/>
      <c r="R139" s="354"/>
      <c r="S139" s="354"/>
      <c r="T139" s="354"/>
      <c r="U139" s="354"/>
      <c r="V139" s="354"/>
      <c r="W139" s="354"/>
      <c r="X139" s="354"/>
      <c r="Y139" s="354"/>
      <c r="Z139" s="354"/>
    </row>
    <row r="140" spans="1:26">
      <c r="A140" s="354"/>
      <c r="B140" s="354"/>
      <c r="C140" s="354"/>
      <c r="D140" s="354"/>
      <c r="E140" s="354"/>
      <c r="F140" s="354"/>
      <c r="G140" s="354"/>
      <c r="H140" s="354"/>
      <c r="I140" s="354"/>
      <c r="J140" s="354"/>
      <c r="K140" s="354"/>
      <c r="L140" s="354"/>
      <c r="M140" s="354"/>
      <c r="N140" s="354"/>
      <c r="O140" s="354"/>
      <c r="P140" s="354"/>
      <c r="Q140" s="354"/>
      <c r="R140" s="354"/>
      <c r="S140" s="354"/>
      <c r="T140" s="354"/>
      <c r="U140" s="354"/>
      <c r="V140" s="354"/>
      <c r="W140" s="354"/>
      <c r="X140" s="354"/>
      <c r="Y140" s="354"/>
      <c r="Z140" s="354"/>
    </row>
    <row r="141" spans="1:26">
      <c r="A141" s="354"/>
      <c r="B141" s="354"/>
      <c r="C141" s="354"/>
      <c r="D141" s="354"/>
      <c r="E141" s="354"/>
      <c r="F141" s="354"/>
      <c r="G141" s="354"/>
      <c r="H141" s="354"/>
      <c r="I141" s="354"/>
      <c r="J141" s="354"/>
      <c r="K141" s="354"/>
      <c r="L141" s="354"/>
      <c r="M141" s="354"/>
      <c r="N141" s="354"/>
      <c r="O141" s="354"/>
      <c r="P141" s="354"/>
      <c r="Q141" s="354"/>
      <c r="R141" s="354"/>
      <c r="S141" s="354"/>
      <c r="T141" s="354"/>
      <c r="U141" s="354"/>
      <c r="V141" s="354"/>
      <c r="W141" s="354"/>
      <c r="X141" s="354"/>
      <c r="Y141" s="354"/>
      <c r="Z141" s="354"/>
    </row>
    <row r="142" spans="1:26">
      <c r="A142" s="354"/>
      <c r="B142" s="354"/>
      <c r="C142" s="354"/>
      <c r="D142" s="354"/>
      <c r="E142" s="354"/>
      <c r="F142" s="354"/>
      <c r="G142" s="354"/>
      <c r="H142" s="354"/>
      <c r="I142" s="354"/>
      <c r="J142" s="354"/>
      <c r="K142" s="354"/>
      <c r="L142" s="354"/>
      <c r="M142" s="354"/>
      <c r="N142" s="354"/>
      <c r="O142" s="354"/>
      <c r="P142" s="354"/>
      <c r="Q142" s="354"/>
      <c r="R142" s="354"/>
      <c r="S142" s="354"/>
      <c r="T142" s="354"/>
      <c r="U142" s="354"/>
      <c r="V142" s="354"/>
      <c r="W142" s="354"/>
      <c r="X142" s="354"/>
      <c r="Y142" s="354"/>
      <c r="Z142" s="354"/>
    </row>
    <row r="143" spans="1:26">
      <c r="A143" s="354"/>
      <c r="B143" s="354"/>
      <c r="C143" s="354"/>
      <c r="D143" s="354"/>
      <c r="E143" s="354"/>
      <c r="F143" s="354"/>
      <c r="G143" s="354"/>
      <c r="H143" s="354"/>
      <c r="I143" s="354"/>
      <c r="J143" s="354"/>
      <c r="K143" s="354"/>
      <c r="L143" s="354"/>
      <c r="M143" s="354"/>
      <c r="N143" s="354"/>
      <c r="O143" s="354"/>
      <c r="P143" s="354"/>
      <c r="Q143" s="354"/>
      <c r="R143" s="354"/>
      <c r="S143" s="354"/>
      <c r="T143" s="354"/>
      <c r="U143" s="354"/>
      <c r="V143" s="354"/>
      <c r="W143" s="354"/>
      <c r="X143" s="354"/>
      <c r="Y143" s="354"/>
      <c r="Z143" s="354"/>
    </row>
    <row r="144" spans="1:26">
      <c r="A144" s="354"/>
      <c r="B144" s="354"/>
      <c r="C144" s="354"/>
      <c r="D144" s="354"/>
      <c r="E144" s="354"/>
      <c r="F144" s="354"/>
      <c r="G144" s="354"/>
      <c r="H144" s="354"/>
      <c r="I144" s="354"/>
      <c r="J144" s="354"/>
      <c r="K144" s="354"/>
      <c r="L144" s="354"/>
      <c r="M144" s="354"/>
      <c r="N144" s="354"/>
      <c r="O144" s="354"/>
      <c r="P144" s="354"/>
      <c r="Q144" s="354"/>
      <c r="R144" s="354"/>
      <c r="S144" s="354"/>
      <c r="T144" s="354"/>
      <c r="U144" s="354"/>
      <c r="V144" s="354"/>
      <c r="W144" s="354"/>
      <c r="X144" s="354"/>
      <c r="Y144" s="354"/>
      <c r="Z144" s="354"/>
    </row>
    <row r="145" spans="1:26">
      <c r="A145" s="354"/>
      <c r="B145" s="354"/>
      <c r="C145" s="354"/>
      <c r="D145" s="354"/>
      <c r="E145" s="354"/>
      <c r="F145" s="354"/>
      <c r="G145" s="354"/>
      <c r="H145" s="354"/>
      <c r="I145" s="354"/>
      <c r="J145" s="354"/>
      <c r="K145" s="354"/>
      <c r="L145" s="354"/>
      <c r="M145" s="354"/>
      <c r="N145" s="354"/>
      <c r="O145" s="354"/>
      <c r="P145" s="354"/>
      <c r="Q145" s="354"/>
      <c r="R145" s="354"/>
      <c r="S145" s="354"/>
      <c r="T145" s="354"/>
      <c r="U145" s="354"/>
      <c r="V145" s="354"/>
      <c r="W145" s="354"/>
      <c r="X145" s="354"/>
      <c r="Y145" s="354"/>
      <c r="Z145" s="354"/>
    </row>
    <row r="146" spans="1:26">
      <c r="A146" s="354"/>
      <c r="B146" s="354"/>
      <c r="C146" s="354"/>
      <c r="D146" s="354"/>
      <c r="E146" s="354"/>
      <c r="F146" s="354"/>
      <c r="G146" s="354"/>
      <c r="H146" s="354"/>
      <c r="I146" s="354"/>
      <c r="J146" s="354"/>
      <c r="K146" s="354"/>
      <c r="L146" s="354"/>
      <c r="M146" s="354"/>
      <c r="N146" s="354"/>
      <c r="O146" s="354"/>
      <c r="P146" s="354"/>
      <c r="Q146" s="354"/>
      <c r="R146" s="354"/>
      <c r="S146" s="354"/>
      <c r="T146" s="354"/>
      <c r="U146" s="354"/>
      <c r="V146" s="354"/>
      <c r="W146" s="354"/>
      <c r="X146" s="354"/>
      <c r="Y146" s="354"/>
      <c r="Z146" s="354"/>
    </row>
    <row r="147" spans="1:26">
      <c r="A147" s="354"/>
      <c r="B147" s="354"/>
      <c r="C147" s="354"/>
      <c r="D147" s="354"/>
      <c r="E147" s="354"/>
      <c r="F147" s="354"/>
      <c r="G147" s="354"/>
      <c r="H147" s="354"/>
      <c r="I147" s="354"/>
      <c r="J147" s="354"/>
      <c r="K147" s="354"/>
      <c r="L147" s="354"/>
      <c r="M147" s="354"/>
      <c r="N147" s="354"/>
      <c r="O147" s="354"/>
      <c r="P147" s="354"/>
      <c r="Q147" s="354"/>
      <c r="R147" s="354"/>
      <c r="S147" s="354"/>
      <c r="T147" s="354"/>
      <c r="U147" s="354"/>
      <c r="V147" s="354"/>
      <c r="W147" s="354"/>
      <c r="X147" s="354"/>
      <c r="Y147" s="354"/>
      <c r="Z147" s="354"/>
    </row>
    <row r="148" spans="1:26">
      <c r="A148" s="354"/>
      <c r="B148" s="354"/>
      <c r="C148" s="354"/>
      <c r="D148" s="354"/>
      <c r="E148" s="354"/>
      <c r="F148" s="354"/>
      <c r="G148" s="354"/>
      <c r="H148" s="354"/>
      <c r="I148" s="354"/>
      <c r="J148" s="354"/>
      <c r="K148" s="354"/>
      <c r="L148" s="354"/>
      <c r="M148" s="354"/>
      <c r="N148" s="354"/>
      <c r="O148" s="354"/>
      <c r="P148" s="354"/>
      <c r="Q148" s="354"/>
      <c r="R148" s="354"/>
      <c r="S148" s="354"/>
      <c r="T148" s="354"/>
      <c r="U148" s="354"/>
      <c r="V148" s="354"/>
      <c r="W148" s="354"/>
      <c r="X148" s="354"/>
      <c r="Y148" s="354"/>
      <c r="Z148" s="354"/>
    </row>
    <row r="149" spans="1:26">
      <c r="A149" s="354"/>
      <c r="B149" s="354"/>
      <c r="C149" s="354"/>
      <c r="D149" s="354"/>
      <c r="E149" s="354"/>
      <c r="F149" s="354"/>
      <c r="G149" s="354"/>
      <c r="H149" s="354"/>
      <c r="I149" s="354"/>
      <c r="J149" s="354"/>
      <c r="K149" s="354"/>
      <c r="L149" s="354"/>
      <c r="M149" s="354"/>
      <c r="N149" s="354"/>
      <c r="O149" s="354"/>
      <c r="P149" s="354"/>
      <c r="Q149" s="354"/>
      <c r="R149" s="354"/>
      <c r="S149" s="354"/>
      <c r="T149" s="354"/>
      <c r="U149" s="354"/>
      <c r="V149" s="354"/>
      <c r="W149" s="354"/>
      <c r="X149" s="354"/>
      <c r="Y149" s="354"/>
      <c r="Z149" s="354"/>
    </row>
    <row r="150" spans="1:26">
      <c r="A150" s="354"/>
      <c r="B150" s="354"/>
      <c r="C150" s="354"/>
      <c r="D150" s="354"/>
      <c r="E150" s="354"/>
      <c r="F150" s="354"/>
      <c r="G150" s="354"/>
      <c r="H150" s="354"/>
      <c r="I150" s="354"/>
      <c r="J150" s="354"/>
      <c r="K150" s="354"/>
      <c r="L150" s="354"/>
      <c r="M150" s="354"/>
      <c r="N150" s="354"/>
      <c r="O150" s="354"/>
      <c r="P150" s="354"/>
      <c r="Q150" s="354"/>
      <c r="R150" s="354"/>
      <c r="S150" s="354"/>
      <c r="T150" s="354"/>
      <c r="U150" s="354"/>
      <c r="V150" s="354"/>
      <c r="W150" s="354"/>
      <c r="X150" s="354"/>
      <c r="Y150" s="354"/>
      <c r="Z150" s="354"/>
    </row>
    <row r="151" spans="1:26">
      <c r="A151" s="354"/>
      <c r="B151" s="354"/>
      <c r="C151" s="354"/>
      <c r="D151" s="354"/>
      <c r="E151" s="354"/>
      <c r="F151" s="354"/>
      <c r="G151" s="354"/>
      <c r="H151" s="354"/>
      <c r="I151" s="354"/>
      <c r="J151" s="354"/>
      <c r="K151" s="354"/>
      <c r="L151" s="354"/>
      <c r="M151" s="354"/>
      <c r="N151" s="354"/>
      <c r="O151" s="354"/>
      <c r="P151" s="354"/>
      <c r="Q151" s="354"/>
      <c r="R151" s="354"/>
      <c r="S151" s="354"/>
      <c r="T151" s="354"/>
      <c r="U151" s="354"/>
      <c r="V151" s="354"/>
      <c r="W151" s="354"/>
      <c r="X151" s="354"/>
      <c r="Y151" s="354"/>
      <c r="Z151" s="354"/>
    </row>
    <row r="152" spans="1:26">
      <c r="A152" s="354"/>
      <c r="B152" s="354"/>
      <c r="C152" s="354"/>
      <c r="D152" s="354"/>
      <c r="E152" s="354"/>
      <c r="F152" s="354"/>
      <c r="G152" s="354"/>
      <c r="H152" s="354"/>
      <c r="I152" s="354"/>
      <c r="J152" s="354"/>
      <c r="K152" s="354"/>
      <c r="L152" s="354"/>
      <c r="M152" s="354"/>
      <c r="N152" s="354"/>
      <c r="O152" s="354"/>
      <c r="P152" s="354"/>
      <c r="Q152" s="354"/>
      <c r="R152" s="354"/>
      <c r="S152" s="354"/>
      <c r="T152" s="354"/>
      <c r="U152" s="354"/>
      <c r="V152" s="354"/>
      <c r="W152" s="354"/>
      <c r="X152" s="354"/>
      <c r="Y152" s="354"/>
      <c r="Z152" s="354"/>
    </row>
    <row r="153" spans="1:26">
      <c r="A153" s="354"/>
      <c r="B153" s="354"/>
      <c r="C153" s="354"/>
      <c r="D153" s="354"/>
      <c r="E153" s="354"/>
      <c r="F153" s="354"/>
      <c r="G153" s="354"/>
      <c r="H153" s="354"/>
      <c r="I153" s="354"/>
      <c r="J153" s="354"/>
      <c r="K153" s="354"/>
      <c r="L153" s="354"/>
      <c r="M153" s="354"/>
      <c r="N153" s="354"/>
      <c r="O153" s="354"/>
      <c r="P153" s="354"/>
      <c r="Q153" s="354"/>
      <c r="R153" s="354"/>
      <c r="S153" s="354"/>
      <c r="T153" s="354"/>
      <c r="U153" s="354"/>
      <c r="V153" s="354"/>
      <c r="W153" s="354"/>
      <c r="X153" s="354"/>
      <c r="Y153" s="354"/>
      <c r="Z153" s="354"/>
    </row>
    <row r="154" spans="1:26">
      <c r="A154" s="354"/>
      <c r="B154" s="354"/>
      <c r="C154" s="354"/>
      <c r="D154" s="354"/>
      <c r="E154" s="354"/>
      <c r="F154" s="354"/>
      <c r="G154" s="354"/>
      <c r="H154" s="354"/>
      <c r="I154" s="354"/>
      <c r="J154" s="354"/>
      <c r="K154" s="354"/>
      <c r="L154" s="354"/>
      <c r="M154" s="354"/>
      <c r="N154" s="354"/>
      <c r="O154" s="354"/>
      <c r="P154" s="354"/>
      <c r="Q154" s="354"/>
      <c r="R154" s="354"/>
      <c r="S154" s="354"/>
      <c r="T154" s="354"/>
      <c r="U154" s="354"/>
      <c r="V154" s="354"/>
      <c r="W154" s="354"/>
      <c r="X154" s="354"/>
      <c r="Y154" s="354"/>
      <c r="Z154" s="354"/>
    </row>
    <row r="155" spans="1:26">
      <c r="A155" s="354"/>
      <c r="B155" s="354"/>
      <c r="C155" s="354"/>
      <c r="D155" s="354"/>
      <c r="E155" s="354"/>
      <c r="F155" s="354"/>
      <c r="G155" s="354"/>
      <c r="H155" s="354"/>
      <c r="I155" s="354"/>
      <c r="J155" s="354"/>
      <c r="K155" s="354"/>
      <c r="L155" s="354"/>
      <c r="M155" s="354"/>
      <c r="N155" s="354"/>
      <c r="O155" s="354"/>
      <c r="P155" s="354"/>
      <c r="Q155" s="354"/>
      <c r="R155" s="354"/>
      <c r="S155" s="354"/>
      <c r="T155" s="354"/>
      <c r="U155" s="354"/>
      <c r="V155" s="354"/>
      <c r="W155" s="354"/>
      <c r="X155" s="354"/>
      <c r="Y155" s="354"/>
      <c r="Z155" s="354"/>
    </row>
    <row r="156" spans="1:26">
      <c r="A156" s="354"/>
      <c r="B156" s="354"/>
      <c r="C156" s="354"/>
      <c r="D156" s="354"/>
      <c r="E156" s="354"/>
      <c r="F156" s="354"/>
      <c r="G156" s="354"/>
      <c r="H156" s="354"/>
      <c r="I156" s="354"/>
      <c r="J156" s="354"/>
      <c r="K156" s="354"/>
      <c r="L156" s="354"/>
      <c r="M156" s="354"/>
      <c r="N156" s="354"/>
      <c r="O156" s="354"/>
      <c r="P156" s="354"/>
      <c r="Q156" s="354"/>
      <c r="R156" s="354"/>
      <c r="S156" s="354"/>
      <c r="T156" s="354"/>
      <c r="U156" s="354"/>
      <c r="V156" s="354"/>
      <c r="W156" s="354"/>
      <c r="X156" s="354"/>
      <c r="Y156" s="354"/>
      <c r="Z156" s="354"/>
    </row>
    <row r="157" spans="1:26">
      <c r="A157" s="354"/>
      <c r="B157" s="354"/>
      <c r="C157" s="354"/>
      <c r="D157" s="354"/>
      <c r="E157" s="354"/>
      <c r="F157" s="354"/>
      <c r="G157" s="354"/>
      <c r="H157" s="354"/>
      <c r="I157" s="354"/>
      <c r="J157" s="354"/>
      <c r="K157" s="354"/>
      <c r="L157" s="354"/>
      <c r="M157" s="354"/>
      <c r="N157" s="354"/>
      <c r="O157" s="354"/>
      <c r="P157" s="354"/>
      <c r="Q157" s="354"/>
      <c r="R157" s="354"/>
      <c r="S157" s="354"/>
      <c r="T157" s="354"/>
      <c r="U157" s="354"/>
      <c r="V157" s="354"/>
      <c r="W157" s="354"/>
      <c r="X157" s="354"/>
      <c r="Y157" s="354"/>
      <c r="Z157" s="354"/>
    </row>
    <row r="158" spans="1:26">
      <c r="A158" s="354"/>
      <c r="B158" s="354"/>
      <c r="C158" s="354"/>
      <c r="D158" s="354"/>
      <c r="E158" s="354"/>
      <c r="F158" s="354"/>
      <c r="G158" s="354"/>
      <c r="H158" s="354"/>
      <c r="I158" s="354"/>
      <c r="J158" s="354"/>
      <c r="K158" s="354"/>
      <c r="L158" s="354"/>
      <c r="M158" s="354"/>
      <c r="N158" s="354"/>
      <c r="O158" s="354"/>
      <c r="P158" s="354"/>
      <c r="Q158" s="354"/>
      <c r="R158" s="354"/>
      <c r="S158" s="354"/>
      <c r="T158" s="354"/>
      <c r="U158" s="354"/>
      <c r="V158" s="354"/>
      <c r="W158" s="354"/>
      <c r="X158" s="354"/>
      <c r="Y158" s="354"/>
      <c r="Z158" s="354"/>
    </row>
    <row r="159" spans="1:26">
      <c r="A159" s="354"/>
      <c r="B159" s="354"/>
      <c r="C159" s="354"/>
      <c r="D159" s="354"/>
      <c r="E159" s="354"/>
      <c r="F159" s="354"/>
      <c r="G159" s="354"/>
      <c r="H159" s="354"/>
      <c r="I159" s="354"/>
      <c r="J159" s="354"/>
      <c r="K159" s="354"/>
      <c r="L159" s="354"/>
      <c r="M159" s="354"/>
      <c r="N159" s="354"/>
      <c r="O159" s="354"/>
      <c r="P159" s="354"/>
      <c r="Q159" s="354"/>
      <c r="R159" s="354"/>
      <c r="S159" s="354"/>
      <c r="T159" s="354"/>
      <c r="U159" s="354"/>
      <c r="V159" s="354"/>
      <c r="W159" s="354"/>
      <c r="X159" s="354"/>
      <c r="Y159" s="354"/>
      <c r="Z159" s="354"/>
    </row>
    <row r="160" spans="1:26">
      <c r="A160" s="354"/>
      <c r="B160" s="354"/>
      <c r="C160" s="354"/>
      <c r="D160" s="354"/>
      <c r="E160" s="354"/>
      <c r="F160" s="354"/>
      <c r="G160" s="354"/>
      <c r="H160" s="354"/>
      <c r="I160" s="354"/>
      <c r="J160" s="354"/>
      <c r="K160" s="354"/>
      <c r="L160" s="354"/>
      <c r="M160" s="354"/>
      <c r="N160" s="354"/>
      <c r="O160" s="354"/>
      <c r="P160" s="354"/>
      <c r="Q160" s="354"/>
      <c r="R160" s="354"/>
      <c r="S160" s="354"/>
      <c r="T160" s="354"/>
      <c r="U160" s="354"/>
      <c r="V160" s="354"/>
      <c r="W160" s="354"/>
      <c r="X160" s="354"/>
      <c r="Y160" s="354"/>
      <c r="Z160" s="354"/>
    </row>
    <row r="161" spans="1:26">
      <c r="A161" s="354"/>
      <c r="B161" s="354"/>
      <c r="C161" s="354"/>
      <c r="D161" s="354"/>
      <c r="E161" s="354"/>
      <c r="F161" s="354"/>
      <c r="G161" s="354"/>
      <c r="H161" s="354"/>
      <c r="I161" s="354"/>
      <c r="J161" s="354"/>
      <c r="K161" s="354"/>
      <c r="L161" s="354"/>
      <c r="M161" s="354"/>
      <c r="N161" s="354"/>
      <c r="O161" s="354"/>
      <c r="P161" s="354"/>
      <c r="Q161" s="354"/>
      <c r="R161" s="354"/>
      <c r="S161" s="354"/>
      <c r="T161" s="354"/>
      <c r="U161" s="354"/>
      <c r="V161" s="354"/>
      <c r="W161" s="354"/>
      <c r="X161" s="354"/>
      <c r="Y161" s="354"/>
      <c r="Z161" s="354"/>
    </row>
    <row r="162" spans="1:26">
      <c r="A162" s="354"/>
      <c r="B162" s="354"/>
      <c r="C162" s="354"/>
      <c r="D162" s="354"/>
      <c r="E162" s="354"/>
      <c r="F162" s="354"/>
      <c r="G162" s="354"/>
      <c r="H162" s="354"/>
      <c r="I162" s="354"/>
      <c r="J162" s="354"/>
      <c r="K162" s="354"/>
      <c r="L162" s="354"/>
      <c r="M162" s="354"/>
      <c r="N162" s="354"/>
      <c r="O162" s="354"/>
      <c r="P162" s="354"/>
      <c r="Q162" s="354"/>
      <c r="R162" s="354"/>
      <c r="S162" s="354"/>
      <c r="T162" s="354"/>
      <c r="U162" s="354"/>
      <c r="V162" s="354"/>
      <c r="W162" s="354"/>
      <c r="X162" s="354"/>
      <c r="Y162" s="354"/>
      <c r="Z162" s="354"/>
    </row>
    <row r="163" spans="1:26">
      <c r="A163" s="354"/>
      <c r="B163" s="354"/>
      <c r="C163" s="354"/>
      <c r="D163" s="354"/>
      <c r="E163" s="354"/>
      <c r="F163" s="354"/>
      <c r="G163" s="354"/>
      <c r="H163" s="354"/>
      <c r="I163" s="354"/>
      <c r="J163" s="354"/>
      <c r="K163" s="354"/>
      <c r="L163" s="354"/>
      <c r="M163" s="354"/>
      <c r="N163" s="354"/>
      <c r="O163" s="354"/>
      <c r="P163" s="354"/>
      <c r="Q163" s="354"/>
      <c r="R163" s="354"/>
      <c r="S163" s="354"/>
      <c r="T163" s="354"/>
      <c r="U163" s="354"/>
      <c r="V163" s="354"/>
      <c r="W163" s="354"/>
      <c r="X163" s="354"/>
      <c r="Y163" s="354"/>
      <c r="Z163" s="354"/>
    </row>
    <row r="164" spans="1:26">
      <c r="A164" s="354"/>
      <c r="B164" s="354"/>
      <c r="C164" s="354"/>
      <c r="D164" s="354"/>
      <c r="E164" s="354"/>
      <c r="F164" s="354"/>
      <c r="G164" s="354"/>
      <c r="H164" s="354"/>
      <c r="I164" s="354"/>
      <c r="J164" s="354"/>
      <c r="K164" s="354"/>
      <c r="L164" s="354"/>
      <c r="M164" s="354"/>
      <c r="N164" s="354"/>
      <c r="O164" s="354"/>
      <c r="P164" s="354"/>
      <c r="Q164" s="354"/>
      <c r="R164" s="354"/>
      <c r="S164" s="354"/>
      <c r="T164" s="354"/>
      <c r="U164" s="354"/>
      <c r="V164" s="354"/>
      <c r="W164" s="354"/>
      <c r="X164" s="354"/>
      <c r="Y164" s="354"/>
      <c r="Z164" s="354"/>
    </row>
    <row r="165" spans="1:26">
      <c r="A165" s="354"/>
      <c r="B165" s="354"/>
      <c r="C165" s="354"/>
      <c r="D165" s="354"/>
      <c r="E165" s="354"/>
      <c r="F165" s="354"/>
      <c r="G165" s="354"/>
      <c r="H165" s="354"/>
      <c r="I165" s="354"/>
      <c r="J165" s="354"/>
      <c r="K165" s="354"/>
      <c r="L165" s="354"/>
      <c r="M165" s="354"/>
      <c r="N165" s="354"/>
      <c r="O165" s="354"/>
      <c r="P165" s="354"/>
      <c r="Q165" s="354"/>
      <c r="R165" s="354"/>
      <c r="S165" s="354"/>
      <c r="T165" s="354"/>
      <c r="U165" s="354"/>
      <c r="V165" s="354"/>
      <c r="W165" s="354"/>
      <c r="X165" s="354"/>
      <c r="Y165" s="354"/>
      <c r="Z165" s="354"/>
    </row>
    <row r="166" spans="1:26">
      <c r="A166" s="354"/>
      <c r="B166" s="354"/>
      <c r="C166" s="354"/>
      <c r="D166" s="354"/>
      <c r="E166" s="354"/>
      <c r="F166" s="354"/>
      <c r="G166" s="354"/>
      <c r="H166" s="354"/>
      <c r="I166" s="354"/>
      <c r="J166" s="354"/>
      <c r="K166" s="354"/>
      <c r="L166" s="354"/>
      <c r="M166" s="354"/>
      <c r="N166" s="354"/>
      <c r="O166" s="354"/>
      <c r="P166" s="354"/>
      <c r="Q166" s="354"/>
      <c r="R166" s="354"/>
      <c r="S166" s="354"/>
      <c r="T166" s="354"/>
      <c r="U166" s="354"/>
      <c r="V166" s="354"/>
      <c r="W166" s="354"/>
      <c r="X166" s="354"/>
      <c r="Y166" s="354"/>
      <c r="Z166" s="354"/>
    </row>
    <row r="167" spans="1:26">
      <c r="A167" s="354"/>
      <c r="B167" s="354"/>
      <c r="C167" s="354"/>
      <c r="D167" s="354"/>
      <c r="E167" s="354"/>
      <c r="F167" s="354"/>
      <c r="G167" s="354"/>
      <c r="H167" s="354"/>
      <c r="I167" s="354"/>
      <c r="J167" s="354"/>
      <c r="K167" s="354"/>
      <c r="L167" s="354"/>
      <c r="M167" s="354"/>
      <c r="N167" s="354"/>
      <c r="O167" s="354"/>
      <c r="P167" s="354"/>
      <c r="Q167" s="354"/>
      <c r="R167" s="354"/>
      <c r="S167" s="354"/>
      <c r="T167" s="354"/>
      <c r="U167" s="354"/>
      <c r="V167" s="354"/>
      <c r="W167" s="354"/>
      <c r="X167" s="354"/>
      <c r="Y167" s="354"/>
      <c r="Z167" s="354"/>
    </row>
    <row r="168" spans="1:26">
      <c r="A168" s="354"/>
      <c r="B168" s="354"/>
      <c r="C168" s="354"/>
      <c r="D168" s="354"/>
      <c r="E168" s="354"/>
      <c r="F168" s="354"/>
      <c r="G168" s="354"/>
      <c r="H168" s="354"/>
      <c r="I168" s="354"/>
      <c r="J168" s="354"/>
      <c r="K168" s="354"/>
      <c r="L168" s="354"/>
      <c r="M168" s="354"/>
      <c r="N168" s="354"/>
      <c r="O168" s="354"/>
      <c r="P168" s="354"/>
      <c r="Q168" s="354"/>
      <c r="R168" s="354"/>
      <c r="S168" s="354"/>
      <c r="T168" s="354"/>
      <c r="U168" s="354"/>
      <c r="V168" s="354"/>
      <c r="W168" s="354"/>
      <c r="X168" s="354"/>
      <c r="Y168" s="354"/>
      <c r="Z168" s="354"/>
    </row>
    <row r="169" spans="1:26">
      <c r="A169" s="354"/>
      <c r="B169" s="354"/>
      <c r="C169" s="354"/>
      <c r="D169" s="354"/>
      <c r="E169" s="354"/>
      <c r="F169" s="354"/>
      <c r="G169" s="354"/>
      <c r="H169" s="354"/>
      <c r="I169" s="354"/>
      <c r="J169" s="354"/>
      <c r="K169" s="354"/>
      <c r="L169" s="354"/>
      <c r="M169" s="354"/>
      <c r="N169" s="354"/>
      <c r="O169" s="354"/>
      <c r="P169" s="354"/>
      <c r="Q169" s="354"/>
      <c r="R169" s="354"/>
      <c r="S169" s="354"/>
      <c r="T169" s="354"/>
      <c r="U169" s="354"/>
      <c r="V169" s="354"/>
      <c r="W169" s="354"/>
      <c r="X169" s="354"/>
      <c r="Y169" s="354"/>
      <c r="Z169" s="354"/>
    </row>
    <row r="170" spans="1:26">
      <c r="A170" s="354"/>
      <c r="B170" s="354"/>
      <c r="C170" s="354"/>
      <c r="D170" s="354"/>
      <c r="E170" s="354"/>
      <c r="F170" s="354"/>
      <c r="G170" s="354"/>
      <c r="H170" s="354"/>
      <c r="I170" s="354"/>
      <c r="J170" s="354"/>
      <c r="K170" s="354"/>
      <c r="L170" s="354"/>
      <c r="M170" s="354"/>
      <c r="N170" s="354"/>
      <c r="O170" s="354"/>
      <c r="P170" s="354"/>
      <c r="Q170" s="354"/>
      <c r="R170" s="354"/>
      <c r="S170" s="354"/>
      <c r="T170" s="354"/>
      <c r="U170" s="354"/>
      <c r="V170" s="354"/>
      <c r="W170" s="354"/>
      <c r="X170" s="354"/>
      <c r="Y170" s="354"/>
      <c r="Z170" s="354"/>
    </row>
    <row r="171" spans="1:26">
      <c r="A171" s="354"/>
      <c r="B171" s="354"/>
      <c r="C171" s="354"/>
      <c r="D171" s="354"/>
      <c r="E171" s="354"/>
      <c r="F171" s="354"/>
      <c r="G171" s="354"/>
      <c r="H171" s="354"/>
      <c r="I171" s="354"/>
      <c r="J171" s="354"/>
      <c r="K171" s="354"/>
      <c r="L171" s="354"/>
      <c r="M171" s="354"/>
      <c r="N171" s="354"/>
      <c r="O171" s="354"/>
      <c r="P171" s="354"/>
      <c r="Q171" s="354"/>
      <c r="R171" s="354"/>
      <c r="S171" s="354"/>
      <c r="T171" s="354"/>
      <c r="U171" s="354"/>
      <c r="V171" s="354"/>
      <c r="W171" s="354"/>
      <c r="X171" s="354"/>
      <c r="Y171" s="354"/>
      <c r="Z171" s="354"/>
    </row>
    <row r="172" spans="1:26">
      <c r="A172" s="354"/>
      <c r="B172" s="354"/>
      <c r="C172" s="354"/>
      <c r="D172" s="354"/>
      <c r="E172" s="354"/>
      <c r="F172" s="354"/>
      <c r="G172" s="354"/>
      <c r="H172" s="354"/>
      <c r="I172" s="354"/>
      <c r="J172" s="354"/>
      <c r="K172" s="354"/>
      <c r="L172" s="354"/>
      <c r="M172" s="354"/>
      <c r="N172" s="354"/>
      <c r="O172" s="354"/>
      <c r="P172" s="354"/>
      <c r="Q172" s="354"/>
      <c r="R172" s="354"/>
      <c r="S172" s="354"/>
      <c r="T172" s="354"/>
      <c r="U172" s="354"/>
      <c r="V172" s="354"/>
      <c r="W172" s="354"/>
      <c r="X172" s="354"/>
      <c r="Y172" s="354"/>
      <c r="Z172" s="354"/>
    </row>
    <row r="173" spans="1:26">
      <c r="A173" s="354"/>
      <c r="B173" s="354"/>
      <c r="C173" s="354"/>
      <c r="D173" s="354"/>
      <c r="E173" s="354"/>
      <c r="F173" s="354"/>
      <c r="G173" s="354"/>
      <c r="H173" s="354"/>
      <c r="I173" s="354"/>
      <c r="J173" s="354"/>
      <c r="K173" s="354"/>
      <c r="L173" s="354"/>
      <c r="M173" s="354"/>
      <c r="N173" s="354"/>
      <c r="O173" s="354"/>
      <c r="P173" s="354"/>
      <c r="Q173" s="354"/>
      <c r="R173" s="354"/>
      <c r="S173" s="354"/>
      <c r="T173" s="354"/>
      <c r="U173" s="354"/>
      <c r="V173" s="354"/>
      <c r="W173" s="354"/>
      <c r="X173" s="354"/>
      <c r="Y173" s="354"/>
      <c r="Z173" s="354"/>
    </row>
    <row r="174" spans="1:26">
      <c r="A174" s="354"/>
      <c r="B174" s="354"/>
      <c r="C174" s="354"/>
      <c r="D174" s="354"/>
      <c r="E174" s="354"/>
      <c r="F174" s="354"/>
      <c r="G174" s="354"/>
      <c r="H174" s="354"/>
      <c r="I174" s="354"/>
      <c r="J174" s="354"/>
      <c r="K174" s="354"/>
      <c r="L174" s="354"/>
      <c r="M174" s="354"/>
      <c r="N174" s="354"/>
      <c r="O174" s="354"/>
      <c r="P174" s="354"/>
      <c r="Q174" s="354"/>
      <c r="R174" s="354"/>
      <c r="S174" s="354"/>
      <c r="T174" s="354"/>
      <c r="U174" s="354"/>
      <c r="V174" s="354"/>
      <c r="W174" s="354"/>
      <c r="X174" s="354"/>
      <c r="Y174" s="354"/>
      <c r="Z174" s="354"/>
    </row>
    <row r="175" spans="1:26">
      <c r="A175" s="354"/>
      <c r="B175" s="354"/>
      <c r="C175" s="354"/>
      <c r="D175" s="354"/>
      <c r="E175" s="354"/>
      <c r="F175" s="354"/>
      <c r="G175" s="354"/>
      <c r="H175" s="354"/>
      <c r="I175" s="354"/>
      <c r="J175" s="354"/>
      <c r="K175" s="354"/>
      <c r="L175" s="354"/>
      <c r="M175" s="354"/>
      <c r="N175" s="354"/>
      <c r="O175" s="354"/>
      <c r="P175" s="354"/>
      <c r="Q175" s="354"/>
      <c r="R175" s="354"/>
      <c r="S175" s="354"/>
      <c r="T175" s="354"/>
      <c r="U175" s="354"/>
      <c r="V175" s="354"/>
      <c r="W175" s="354"/>
      <c r="X175" s="354"/>
      <c r="Y175" s="354"/>
      <c r="Z175" s="354"/>
    </row>
    <row r="176" spans="1:26">
      <c r="A176" s="354"/>
      <c r="B176" s="354"/>
      <c r="C176" s="354"/>
      <c r="D176" s="354"/>
      <c r="E176" s="354"/>
      <c r="F176" s="354"/>
      <c r="G176" s="354"/>
      <c r="H176" s="354"/>
      <c r="I176" s="354"/>
      <c r="J176" s="354"/>
      <c r="K176" s="354"/>
      <c r="L176" s="354"/>
      <c r="M176" s="354"/>
      <c r="N176" s="354"/>
      <c r="O176" s="354"/>
      <c r="P176" s="354"/>
      <c r="Q176" s="354"/>
      <c r="R176" s="354"/>
      <c r="S176" s="354"/>
      <c r="T176" s="354"/>
      <c r="U176" s="354"/>
      <c r="V176" s="354"/>
      <c r="W176" s="354"/>
      <c r="X176" s="354"/>
      <c r="Y176" s="354"/>
      <c r="Z176" s="354"/>
    </row>
    <row r="177" spans="1:26">
      <c r="A177" s="354"/>
      <c r="B177" s="354"/>
      <c r="C177" s="354"/>
      <c r="D177" s="354"/>
      <c r="E177" s="354"/>
      <c r="F177" s="354"/>
      <c r="G177" s="354"/>
      <c r="H177" s="354"/>
      <c r="I177" s="354"/>
      <c r="J177" s="354"/>
      <c r="K177" s="354"/>
      <c r="L177" s="354"/>
      <c r="M177" s="354"/>
      <c r="N177" s="354"/>
      <c r="O177" s="354"/>
      <c r="P177" s="354"/>
      <c r="Q177" s="354"/>
      <c r="R177" s="354"/>
      <c r="S177" s="354"/>
      <c r="T177" s="354"/>
      <c r="U177" s="354"/>
      <c r="V177" s="354"/>
      <c r="W177" s="354"/>
      <c r="X177" s="354"/>
      <c r="Y177" s="354"/>
      <c r="Z177" s="354"/>
    </row>
    <row r="178" spans="1:26">
      <c r="A178" s="354"/>
      <c r="B178" s="354"/>
      <c r="C178" s="354"/>
      <c r="D178" s="354"/>
      <c r="E178" s="354"/>
      <c r="F178" s="354"/>
      <c r="G178" s="354"/>
      <c r="H178" s="354"/>
      <c r="I178" s="354"/>
      <c r="J178" s="354"/>
      <c r="K178" s="354"/>
      <c r="L178" s="354"/>
      <c r="M178" s="354"/>
      <c r="N178" s="354"/>
      <c r="O178" s="354"/>
      <c r="P178" s="354"/>
      <c r="Q178" s="354"/>
      <c r="R178" s="354"/>
      <c r="S178" s="354"/>
      <c r="T178" s="354"/>
      <c r="U178" s="354"/>
      <c r="V178" s="354"/>
      <c r="W178" s="354"/>
      <c r="X178" s="354"/>
      <c r="Y178" s="354"/>
      <c r="Z178" s="354"/>
    </row>
    <row r="179" spans="1:26">
      <c r="A179" s="354"/>
      <c r="B179" s="354"/>
      <c r="C179" s="354"/>
      <c r="D179" s="354"/>
      <c r="E179" s="354"/>
      <c r="F179" s="354"/>
      <c r="G179" s="354"/>
      <c r="H179" s="354"/>
      <c r="I179" s="354"/>
      <c r="J179" s="354"/>
      <c r="K179" s="354"/>
      <c r="L179" s="354"/>
      <c r="M179" s="354"/>
      <c r="N179" s="354"/>
      <c r="O179" s="354"/>
      <c r="P179" s="354"/>
      <c r="Q179" s="354"/>
      <c r="R179" s="354"/>
      <c r="S179" s="354"/>
      <c r="T179" s="354"/>
      <c r="U179" s="354"/>
      <c r="V179" s="354"/>
      <c r="W179" s="354"/>
      <c r="X179" s="354"/>
      <c r="Y179" s="354"/>
      <c r="Z179" s="354"/>
    </row>
    <row r="180" spans="1:26">
      <c r="A180" s="354"/>
      <c r="B180" s="354"/>
      <c r="C180" s="354"/>
      <c r="D180" s="354"/>
      <c r="E180" s="354"/>
      <c r="F180" s="354"/>
      <c r="G180" s="354"/>
      <c r="H180" s="354"/>
      <c r="I180" s="354"/>
      <c r="J180" s="354"/>
      <c r="K180" s="354"/>
      <c r="L180" s="354"/>
      <c r="M180" s="354"/>
      <c r="N180" s="354"/>
      <c r="O180" s="354"/>
      <c r="P180" s="354"/>
      <c r="Q180" s="354"/>
      <c r="R180" s="354"/>
      <c r="S180" s="354"/>
      <c r="T180" s="354"/>
      <c r="U180" s="354"/>
      <c r="V180" s="354"/>
      <c r="W180" s="354"/>
      <c r="X180" s="354"/>
      <c r="Y180" s="354"/>
      <c r="Z180" s="354"/>
    </row>
    <row r="181" spans="1:26">
      <c r="A181" s="354"/>
      <c r="B181" s="354"/>
      <c r="C181" s="354"/>
      <c r="D181" s="354"/>
      <c r="E181" s="354"/>
      <c r="F181" s="354"/>
      <c r="G181" s="354"/>
      <c r="H181" s="354"/>
      <c r="I181" s="354"/>
      <c r="J181" s="354"/>
      <c r="K181" s="354"/>
      <c r="L181" s="354"/>
      <c r="M181" s="354"/>
      <c r="N181" s="354"/>
      <c r="O181" s="354"/>
      <c r="P181" s="354"/>
      <c r="Q181" s="354"/>
      <c r="R181" s="354"/>
      <c r="S181" s="354"/>
      <c r="T181" s="354"/>
      <c r="U181" s="354"/>
      <c r="V181" s="354"/>
      <c r="W181" s="354"/>
      <c r="X181" s="354"/>
      <c r="Y181" s="354"/>
      <c r="Z181" s="354"/>
    </row>
    <row r="182" spans="1:26">
      <c r="A182" s="354"/>
      <c r="B182" s="354"/>
      <c r="C182" s="354"/>
      <c r="D182" s="354"/>
      <c r="E182" s="354"/>
      <c r="F182" s="354"/>
      <c r="G182" s="354"/>
      <c r="H182" s="354"/>
      <c r="I182" s="354"/>
      <c r="J182" s="354"/>
      <c r="K182" s="354"/>
      <c r="L182" s="354"/>
      <c r="M182" s="354"/>
      <c r="N182" s="354"/>
      <c r="O182" s="354"/>
      <c r="P182" s="354"/>
      <c r="Q182" s="354"/>
      <c r="R182" s="354"/>
      <c r="S182" s="354"/>
      <c r="T182" s="354"/>
      <c r="U182" s="354"/>
      <c r="V182" s="354"/>
      <c r="W182" s="354"/>
      <c r="X182" s="354"/>
      <c r="Y182" s="354"/>
      <c r="Z182" s="354"/>
    </row>
    <row r="183" spans="1:26">
      <c r="A183" s="354"/>
      <c r="B183" s="354"/>
      <c r="C183" s="354"/>
      <c r="D183" s="354"/>
      <c r="E183" s="354"/>
      <c r="F183" s="354"/>
      <c r="G183" s="354"/>
      <c r="H183" s="354"/>
      <c r="I183" s="354"/>
      <c r="J183" s="354"/>
      <c r="K183" s="354"/>
      <c r="L183" s="354"/>
      <c r="M183" s="354"/>
      <c r="N183" s="354"/>
      <c r="O183" s="354"/>
      <c r="P183" s="354"/>
      <c r="Q183" s="354"/>
      <c r="R183" s="354"/>
      <c r="S183" s="354"/>
      <c r="T183" s="354"/>
      <c r="U183" s="354"/>
      <c r="V183" s="354"/>
      <c r="W183" s="354"/>
      <c r="X183" s="354"/>
      <c r="Y183" s="354"/>
      <c r="Z183" s="354"/>
    </row>
    <row r="184" spans="1:26">
      <c r="A184" s="354"/>
      <c r="B184" s="354"/>
      <c r="C184" s="354"/>
      <c r="D184" s="354"/>
      <c r="E184" s="354"/>
      <c r="F184" s="354"/>
      <c r="G184" s="354"/>
      <c r="H184" s="354"/>
      <c r="I184" s="354"/>
      <c r="J184" s="354"/>
      <c r="K184" s="354"/>
      <c r="L184" s="354"/>
      <c r="M184" s="354"/>
      <c r="N184" s="354"/>
      <c r="O184" s="354"/>
      <c r="P184" s="354"/>
      <c r="Q184" s="354"/>
      <c r="R184" s="354"/>
      <c r="S184" s="354"/>
      <c r="T184" s="354"/>
      <c r="U184" s="354"/>
      <c r="V184" s="354"/>
      <c r="W184" s="354"/>
      <c r="X184" s="354"/>
      <c r="Y184" s="354"/>
      <c r="Z184" s="354"/>
    </row>
    <row r="185" spans="1:26">
      <c r="A185" s="354"/>
      <c r="B185" s="354"/>
      <c r="C185" s="354"/>
      <c r="D185" s="354"/>
      <c r="E185" s="354"/>
      <c r="F185" s="354"/>
      <c r="G185" s="354"/>
      <c r="H185" s="354"/>
      <c r="I185" s="354"/>
      <c r="J185" s="354"/>
      <c r="K185" s="354"/>
      <c r="L185" s="354"/>
      <c r="M185" s="354"/>
      <c r="N185" s="354"/>
      <c r="O185" s="354"/>
      <c r="P185" s="354"/>
      <c r="Q185" s="354"/>
      <c r="R185" s="354"/>
      <c r="S185" s="354"/>
      <c r="T185" s="354"/>
      <c r="U185" s="354"/>
      <c r="V185" s="354"/>
      <c r="W185" s="354"/>
      <c r="X185" s="354"/>
      <c r="Y185" s="354"/>
      <c r="Z185" s="354"/>
    </row>
    <row r="186" spans="1:26">
      <c r="A186" s="354"/>
      <c r="B186" s="354"/>
      <c r="C186" s="354"/>
      <c r="D186" s="354"/>
      <c r="E186" s="354"/>
      <c r="F186" s="354"/>
      <c r="G186" s="354"/>
      <c r="H186" s="354"/>
      <c r="I186" s="354"/>
      <c r="J186" s="354"/>
      <c r="K186" s="354"/>
      <c r="L186" s="354"/>
      <c r="M186" s="354"/>
      <c r="N186" s="354"/>
      <c r="O186" s="354"/>
      <c r="P186" s="354"/>
      <c r="Q186" s="354"/>
      <c r="R186" s="354"/>
      <c r="S186" s="354"/>
      <c r="T186" s="354"/>
      <c r="U186" s="354"/>
      <c r="V186" s="354"/>
      <c r="W186" s="354"/>
      <c r="X186" s="354"/>
      <c r="Y186" s="354"/>
      <c r="Z186" s="354"/>
    </row>
    <row r="187" spans="1:26">
      <c r="A187" s="354"/>
      <c r="B187" s="354"/>
      <c r="C187" s="354"/>
      <c r="D187" s="354"/>
      <c r="E187" s="354"/>
      <c r="F187" s="354"/>
      <c r="G187" s="354"/>
      <c r="H187" s="354"/>
      <c r="I187" s="354"/>
      <c r="J187" s="354"/>
      <c r="K187" s="354"/>
      <c r="L187" s="354"/>
      <c r="M187" s="354"/>
      <c r="N187" s="354"/>
      <c r="O187" s="354"/>
      <c r="P187" s="354"/>
      <c r="Q187" s="354"/>
      <c r="R187" s="354"/>
      <c r="S187" s="354"/>
      <c r="T187" s="354"/>
      <c r="U187" s="354"/>
      <c r="V187" s="354"/>
      <c r="W187" s="354"/>
      <c r="X187" s="354"/>
      <c r="Y187" s="354"/>
      <c r="Z187" s="354"/>
    </row>
    <row r="188" spans="1:26">
      <c r="A188" s="354"/>
      <c r="B188" s="354"/>
      <c r="C188" s="354"/>
      <c r="D188" s="354"/>
      <c r="E188" s="354"/>
      <c r="F188" s="354"/>
      <c r="G188" s="354"/>
      <c r="H188" s="354"/>
      <c r="I188" s="354"/>
      <c r="J188" s="354"/>
      <c r="K188" s="354"/>
      <c r="L188" s="354"/>
      <c r="M188" s="354"/>
      <c r="N188" s="354"/>
      <c r="O188" s="354"/>
      <c r="P188" s="354"/>
      <c r="Q188" s="354"/>
      <c r="R188" s="354"/>
      <c r="S188" s="354"/>
      <c r="T188" s="354"/>
      <c r="U188" s="354"/>
      <c r="V188" s="354"/>
      <c r="W188" s="354"/>
      <c r="X188" s="354"/>
      <c r="Y188" s="354"/>
      <c r="Z188" s="354"/>
    </row>
    <row r="189" spans="1:26">
      <c r="A189" s="354"/>
      <c r="B189" s="354"/>
      <c r="C189" s="354"/>
      <c r="D189" s="354"/>
      <c r="E189" s="354"/>
      <c r="F189" s="354"/>
      <c r="G189" s="354"/>
      <c r="H189" s="354"/>
      <c r="I189" s="354"/>
      <c r="J189" s="354"/>
      <c r="K189" s="354"/>
      <c r="L189" s="354"/>
      <c r="M189" s="354"/>
      <c r="N189" s="354"/>
      <c r="O189" s="354"/>
      <c r="P189" s="354"/>
      <c r="Q189" s="354"/>
      <c r="R189" s="354"/>
      <c r="S189" s="354"/>
      <c r="T189" s="354"/>
      <c r="U189" s="354"/>
      <c r="V189" s="354"/>
      <c r="W189" s="354"/>
      <c r="X189" s="354"/>
      <c r="Y189" s="354"/>
      <c r="Z189" s="354"/>
    </row>
    <row r="190" spans="1:26">
      <c r="A190" s="354"/>
      <c r="B190" s="354"/>
      <c r="C190" s="354"/>
      <c r="D190" s="354"/>
      <c r="E190" s="354"/>
      <c r="F190" s="354"/>
      <c r="G190" s="354"/>
      <c r="H190" s="354"/>
      <c r="I190" s="354"/>
      <c r="J190" s="354"/>
      <c r="K190" s="354"/>
      <c r="L190" s="354"/>
      <c r="M190" s="354"/>
      <c r="N190" s="354"/>
      <c r="O190" s="354"/>
      <c r="P190" s="354"/>
      <c r="Q190" s="354"/>
      <c r="R190" s="354"/>
      <c r="S190" s="354"/>
      <c r="T190" s="354"/>
      <c r="U190" s="354"/>
      <c r="V190" s="354"/>
      <c r="W190" s="354"/>
      <c r="X190" s="354"/>
      <c r="Y190" s="354"/>
      <c r="Z190" s="354"/>
    </row>
    <row r="191" spans="1:26">
      <c r="A191" s="354"/>
      <c r="B191" s="354"/>
      <c r="C191" s="354"/>
      <c r="D191" s="354"/>
      <c r="E191" s="354"/>
      <c r="F191" s="354"/>
      <c r="G191" s="354"/>
      <c r="H191" s="354"/>
      <c r="I191" s="354"/>
      <c r="J191" s="354"/>
      <c r="K191" s="354"/>
      <c r="L191" s="354"/>
      <c r="M191" s="354"/>
      <c r="N191" s="354"/>
      <c r="O191" s="354"/>
      <c r="P191" s="354"/>
      <c r="Q191" s="354"/>
      <c r="R191" s="354"/>
      <c r="S191" s="354"/>
      <c r="T191" s="354"/>
      <c r="U191" s="354"/>
      <c r="V191" s="354"/>
      <c r="W191" s="354"/>
      <c r="X191" s="354"/>
      <c r="Y191" s="354"/>
      <c r="Z191" s="354"/>
    </row>
    <row r="192" spans="1:26">
      <c r="A192" s="354"/>
      <c r="B192" s="354"/>
      <c r="C192" s="354"/>
      <c r="D192" s="354"/>
      <c r="E192" s="354"/>
      <c r="F192" s="354"/>
      <c r="G192" s="354"/>
      <c r="H192" s="354"/>
      <c r="I192" s="354"/>
      <c r="J192" s="354"/>
      <c r="K192" s="354"/>
      <c r="L192" s="354"/>
      <c r="M192" s="354"/>
      <c r="N192" s="354"/>
      <c r="O192" s="354"/>
      <c r="P192" s="354"/>
      <c r="Q192" s="354"/>
      <c r="R192" s="354"/>
      <c r="S192" s="354"/>
      <c r="T192" s="354"/>
      <c r="U192" s="354"/>
      <c r="V192" s="354"/>
      <c r="W192" s="354"/>
      <c r="X192" s="354"/>
      <c r="Y192" s="354"/>
      <c r="Z192" s="354"/>
    </row>
    <row r="193" spans="1:26">
      <c r="A193" s="354"/>
      <c r="B193" s="354"/>
      <c r="C193" s="354"/>
      <c r="D193" s="354"/>
      <c r="E193" s="354"/>
      <c r="F193" s="354"/>
      <c r="G193" s="354"/>
      <c r="H193" s="354"/>
      <c r="I193" s="354"/>
      <c r="J193" s="354"/>
      <c r="K193" s="354"/>
      <c r="L193" s="354"/>
      <c r="M193" s="354"/>
      <c r="N193" s="354"/>
      <c r="O193" s="354"/>
      <c r="P193" s="354"/>
      <c r="Q193" s="354"/>
      <c r="R193" s="354"/>
      <c r="S193" s="354"/>
      <c r="T193" s="354"/>
      <c r="U193" s="354"/>
      <c r="V193" s="354"/>
      <c r="W193" s="354"/>
      <c r="X193" s="354"/>
      <c r="Y193" s="354"/>
      <c r="Z193" s="354"/>
    </row>
    <row r="194" spans="1:26">
      <c r="A194" s="354"/>
      <c r="B194" s="354"/>
      <c r="C194" s="354"/>
      <c r="D194" s="354"/>
      <c r="E194" s="354"/>
      <c r="F194" s="354"/>
      <c r="G194" s="354"/>
      <c r="H194" s="354"/>
      <c r="I194" s="354"/>
      <c r="J194" s="354"/>
      <c r="K194" s="354"/>
      <c r="L194" s="354"/>
      <c r="M194" s="354"/>
      <c r="N194" s="354"/>
      <c r="O194" s="354"/>
      <c r="P194" s="354"/>
      <c r="Q194" s="354"/>
      <c r="R194" s="354"/>
      <c r="S194" s="354"/>
      <c r="T194" s="354"/>
      <c r="U194" s="354"/>
      <c r="V194" s="354"/>
      <c r="W194" s="354"/>
      <c r="X194" s="354"/>
      <c r="Y194" s="354"/>
      <c r="Z194" s="354"/>
    </row>
    <row r="195" spans="1:26">
      <c r="A195" s="354"/>
      <c r="B195" s="354"/>
      <c r="C195" s="354"/>
      <c r="D195" s="354"/>
      <c r="E195" s="354"/>
      <c r="F195" s="354"/>
      <c r="G195" s="354"/>
      <c r="H195" s="354"/>
      <c r="I195" s="354"/>
      <c r="J195" s="354"/>
      <c r="K195" s="354"/>
      <c r="L195" s="354"/>
      <c r="M195" s="354"/>
      <c r="N195" s="354"/>
      <c r="O195" s="354"/>
      <c r="P195" s="354"/>
      <c r="Q195" s="354"/>
      <c r="R195" s="354"/>
      <c r="S195" s="354"/>
      <c r="T195" s="354"/>
      <c r="U195" s="354"/>
      <c r="V195" s="354"/>
      <c r="W195" s="354"/>
      <c r="X195" s="354"/>
      <c r="Y195" s="354"/>
      <c r="Z195" s="354"/>
    </row>
    <row r="196" spans="1:26">
      <c r="A196" s="354"/>
      <c r="B196" s="354"/>
      <c r="C196" s="354"/>
      <c r="D196" s="354"/>
      <c r="E196" s="354"/>
      <c r="F196" s="354"/>
      <c r="G196" s="354"/>
      <c r="H196" s="354"/>
      <c r="I196" s="354"/>
      <c r="J196" s="354"/>
      <c r="K196" s="354"/>
      <c r="L196" s="354"/>
      <c r="M196" s="354"/>
      <c r="N196" s="354"/>
      <c r="O196" s="354"/>
      <c r="P196" s="354"/>
      <c r="Q196" s="354"/>
      <c r="R196" s="354"/>
      <c r="S196" s="354"/>
      <c r="T196" s="354"/>
      <c r="U196" s="354"/>
      <c r="V196" s="354"/>
      <c r="W196" s="354"/>
      <c r="X196" s="354"/>
      <c r="Y196" s="354"/>
      <c r="Z196" s="354"/>
    </row>
    <row r="197" spans="1:26">
      <c r="A197" s="354"/>
      <c r="B197" s="354"/>
      <c r="C197" s="354"/>
      <c r="D197" s="354"/>
      <c r="E197" s="354"/>
      <c r="F197" s="354"/>
      <c r="G197" s="354"/>
      <c r="H197" s="354"/>
      <c r="I197" s="354"/>
      <c r="J197" s="354"/>
      <c r="K197" s="354"/>
      <c r="L197" s="354"/>
      <c r="M197" s="354"/>
      <c r="N197" s="354"/>
      <c r="O197" s="354"/>
      <c r="P197" s="354"/>
      <c r="Q197" s="354"/>
      <c r="R197" s="354"/>
      <c r="S197" s="354"/>
      <c r="T197" s="354"/>
      <c r="U197" s="354"/>
      <c r="V197" s="354"/>
      <c r="W197" s="354"/>
      <c r="X197" s="354"/>
      <c r="Y197" s="354"/>
      <c r="Z197" s="354"/>
    </row>
    <row r="198" spans="1:26">
      <c r="A198" s="354"/>
      <c r="B198" s="354"/>
      <c r="C198" s="354"/>
      <c r="D198" s="354"/>
      <c r="E198" s="354"/>
      <c r="F198" s="354"/>
      <c r="G198" s="354"/>
      <c r="H198" s="354"/>
      <c r="I198" s="354"/>
      <c r="J198" s="354"/>
      <c r="K198" s="354"/>
      <c r="L198" s="354"/>
      <c r="M198" s="354"/>
      <c r="N198" s="354"/>
      <c r="O198" s="354"/>
      <c r="P198" s="354"/>
      <c r="Q198" s="354"/>
      <c r="R198" s="354"/>
      <c r="S198" s="354"/>
      <c r="T198" s="354"/>
      <c r="U198" s="354"/>
      <c r="V198" s="354"/>
      <c r="W198" s="354"/>
      <c r="X198" s="354"/>
      <c r="Y198" s="354"/>
      <c r="Z198" s="354"/>
    </row>
    <row r="199" spans="1:26">
      <c r="A199" s="354"/>
      <c r="B199" s="354"/>
      <c r="C199" s="354"/>
      <c r="D199" s="354"/>
      <c r="E199" s="354"/>
      <c r="F199" s="354"/>
      <c r="G199" s="354"/>
      <c r="H199" s="354"/>
      <c r="I199" s="354"/>
      <c r="J199" s="354"/>
      <c r="K199" s="354"/>
      <c r="L199" s="354"/>
      <c r="M199" s="354"/>
      <c r="N199" s="354"/>
      <c r="O199" s="354"/>
      <c r="P199" s="354"/>
      <c r="Q199" s="354"/>
      <c r="R199" s="354"/>
      <c r="S199" s="354"/>
      <c r="T199" s="354"/>
      <c r="U199" s="354"/>
      <c r="V199" s="354"/>
      <c r="W199" s="354"/>
      <c r="X199" s="354"/>
      <c r="Y199" s="354"/>
      <c r="Z199" s="354"/>
    </row>
    <row r="200" spans="1:26">
      <c r="A200" s="354"/>
      <c r="B200" s="354"/>
      <c r="C200" s="354"/>
      <c r="D200" s="354"/>
      <c r="E200" s="354"/>
      <c r="F200" s="354"/>
      <c r="G200" s="354"/>
      <c r="H200" s="354"/>
      <c r="I200" s="354"/>
      <c r="J200" s="354"/>
      <c r="K200" s="354"/>
      <c r="L200" s="354"/>
      <c r="M200" s="354"/>
      <c r="N200" s="354"/>
      <c r="O200" s="354"/>
      <c r="P200" s="354"/>
      <c r="Q200" s="354"/>
      <c r="R200" s="354"/>
      <c r="S200" s="354"/>
      <c r="T200" s="354"/>
      <c r="U200" s="354"/>
      <c r="V200" s="354"/>
      <c r="W200" s="354"/>
      <c r="X200" s="354"/>
      <c r="Y200" s="354"/>
      <c r="Z200" s="354"/>
    </row>
    <row r="201" spans="1:26">
      <c r="A201" s="354"/>
      <c r="B201" s="354"/>
      <c r="C201" s="354"/>
      <c r="D201" s="354"/>
      <c r="E201" s="354"/>
      <c r="F201" s="354"/>
      <c r="G201" s="354"/>
      <c r="H201" s="354"/>
      <c r="I201" s="354"/>
      <c r="J201" s="354"/>
      <c r="K201" s="354"/>
      <c r="L201" s="354"/>
      <c r="M201" s="354"/>
      <c r="N201" s="354"/>
      <c r="O201" s="354"/>
      <c r="P201" s="354"/>
      <c r="Q201" s="354"/>
      <c r="R201" s="354"/>
      <c r="S201" s="354"/>
      <c r="T201" s="354"/>
      <c r="U201" s="354"/>
      <c r="V201" s="354"/>
      <c r="W201" s="354"/>
      <c r="X201" s="354"/>
      <c r="Y201" s="354"/>
      <c r="Z201" s="354"/>
    </row>
    <row r="202" spans="1:26">
      <c r="A202" s="354"/>
      <c r="B202" s="354"/>
      <c r="C202" s="354"/>
      <c r="D202" s="354"/>
      <c r="E202" s="354"/>
      <c r="F202" s="354"/>
      <c r="G202" s="354"/>
      <c r="H202" s="354"/>
      <c r="I202" s="354"/>
      <c r="J202" s="354"/>
      <c r="K202" s="354"/>
      <c r="L202" s="354"/>
      <c r="M202" s="354"/>
      <c r="N202" s="354"/>
      <c r="O202" s="354"/>
      <c r="P202" s="354"/>
      <c r="Q202" s="354"/>
      <c r="R202" s="354"/>
      <c r="S202" s="354"/>
      <c r="T202" s="354"/>
      <c r="U202" s="354"/>
      <c r="V202" s="354"/>
      <c r="W202" s="354"/>
      <c r="X202" s="354"/>
      <c r="Y202" s="354"/>
      <c r="Z202" s="354"/>
    </row>
    <row r="203" spans="1:26">
      <c r="A203" s="354"/>
      <c r="B203" s="354"/>
      <c r="C203" s="354"/>
      <c r="D203" s="354"/>
      <c r="E203" s="354"/>
      <c r="F203" s="354"/>
      <c r="G203" s="354"/>
      <c r="H203" s="354"/>
      <c r="I203" s="354"/>
      <c r="J203" s="354"/>
      <c r="K203" s="354"/>
      <c r="L203" s="354"/>
      <c r="M203" s="354"/>
      <c r="N203" s="354"/>
      <c r="O203" s="354"/>
      <c r="P203" s="354"/>
      <c r="Q203" s="354"/>
      <c r="R203" s="354"/>
      <c r="S203" s="354"/>
      <c r="T203" s="354"/>
      <c r="U203" s="354"/>
      <c r="V203" s="354"/>
      <c r="W203" s="354"/>
      <c r="X203" s="354"/>
      <c r="Y203" s="354"/>
      <c r="Z203" s="354"/>
    </row>
    <row r="204" spans="1:26">
      <c r="A204" s="354"/>
      <c r="B204" s="354"/>
      <c r="C204" s="354"/>
      <c r="D204" s="354"/>
      <c r="E204" s="354"/>
      <c r="F204" s="354"/>
      <c r="G204" s="354"/>
      <c r="H204" s="354"/>
      <c r="I204" s="354"/>
      <c r="J204" s="354"/>
      <c r="K204" s="354"/>
      <c r="L204" s="354"/>
      <c r="M204" s="354"/>
      <c r="N204" s="354"/>
      <c r="O204" s="354"/>
      <c r="P204" s="354"/>
      <c r="Q204" s="354"/>
      <c r="R204" s="354"/>
      <c r="S204" s="354"/>
      <c r="T204" s="354"/>
      <c r="U204" s="354"/>
      <c r="V204" s="354"/>
      <c r="W204" s="354"/>
      <c r="X204" s="354"/>
      <c r="Y204" s="354"/>
      <c r="Z204" s="354"/>
    </row>
    <row r="205" spans="1:26">
      <c r="A205" s="354"/>
      <c r="B205" s="354"/>
      <c r="C205" s="354"/>
      <c r="D205" s="354"/>
      <c r="E205" s="354"/>
      <c r="F205" s="354"/>
      <c r="G205" s="354"/>
      <c r="H205" s="354"/>
      <c r="I205" s="354"/>
      <c r="J205" s="354"/>
      <c r="K205" s="354"/>
      <c r="L205" s="354"/>
      <c r="M205" s="354"/>
      <c r="N205" s="354"/>
      <c r="O205" s="354"/>
      <c r="P205" s="354"/>
      <c r="Q205" s="354"/>
      <c r="R205" s="354"/>
      <c r="S205" s="354"/>
      <c r="T205" s="354"/>
      <c r="U205" s="354"/>
      <c r="V205" s="354"/>
      <c r="W205" s="354"/>
      <c r="X205" s="354"/>
      <c r="Y205" s="354"/>
      <c r="Z205" s="354"/>
    </row>
    <row r="206" spans="1:26">
      <c r="A206" s="354"/>
      <c r="B206" s="354"/>
      <c r="C206" s="354"/>
      <c r="D206" s="354"/>
      <c r="E206" s="354"/>
      <c r="F206" s="354"/>
      <c r="G206" s="354"/>
      <c r="H206" s="354"/>
      <c r="I206" s="354"/>
      <c r="J206" s="354"/>
      <c r="K206" s="354"/>
      <c r="L206" s="354"/>
      <c r="M206" s="354"/>
      <c r="N206" s="354"/>
      <c r="O206" s="354"/>
      <c r="P206" s="354"/>
      <c r="Q206" s="354"/>
      <c r="R206" s="354"/>
      <c r="S206" s="354"/>
      <c r="T206" s="354"/>
      <c r="U206" s="354"/>
      <c r="V206" s="354"/>
      <c r="W206" s="354"/>
      <c r="X206" s="354"/>
      <c r="Y206" s="354"/>
      <c r="Z206" s="354"/>
    </row>
    <row r="207" spans="1:26">
      <c r="A207" s="354"/>
      <c r="B207" s="354"/>
      <c r="C207" s="354"/>
      <c r="D207" s="354"/>
      <c r="E207" s="354"/>
      <c r="F207" s="354"/>
      <c r="G207" s="354"/>
      <c r="H207" s="354"/>
      <c r="I207" s="354"/>
      <c r="J207" s="354"/>
      <c r="K207" s="354"/>
      <c r="L207" s="354"/>
      <c r="M207" s="354"/>
      <c r="N207" s="354"/>
      <c r="O207" s="354"/>
      <c r="P207" s="354"/>
      <c r="Q207" s="354"/>
      <c r="R207" s="354"/>
      <c r="S207" s="354"/>
      <c r="T207" s="354"/>
      <c r="U207" s="354"/>
      <c r="V207" s="354"/>
      <c r="W207" s="354"/>
      <c r="X207" s="354"/>
      <c r="Y207" s="354"/>
      <c r="Z207" s="354"/>
    </row>
    <row r="208" spans="1:26">
      <c r="A208" s="354"/>
      <c r="B208" s="354"/>
      <c r="C208" s="354"/>
      <c r="D208" s="354"/>
      <c r="E208" s="354"/>
      <c r="F208" s="354"/>
      <c r="G208" s="354"/>
      <c r="H208" s="354"/>
      <c r="I208" s="354"/>
      <c r="J208" s="354"/>
      <c r="K208" s="354"/>
      <c r="L208" s="354"/>
      <c r="M208" s="354"/>
      <c r="N208" s="354"/>
      <c r="O208" s="354"/>
      <c r="P208" s="354"/>
      <c r="Q208" s="354"/>
      <c r="R208" s="354"/>
      <c r="S208" s="354"/>
      <c r="T208" s="354"/>
      <c r="U208" s="354"/>
      <c r="V208" s="354"/>
      <c r="W208" s="354"/>
      <c r="X208" s="354"/>
      <c r="Y208" s="354"/>
      <c r="Z208" s="354"/>
    </row>
    <row r="209" spans="1:26">
      <c r="A209" s="354"/>
      <c r="B209" s="354"/>
      <c r="C209" s="354"/>
      <c r="D209" s="354"/>
      <c r="E209" s="354"/>
      <c r="F209" s="354"/>
      <c r="G209" s="354"/>
      <c r="H209" s="354"/>
      <c r="I209" s="354"/>
      <c r="J209" s="354"/>
      <c r="K209" s="354"/>
      <c r="L209" s="354"/>
      <c r="M209" s="354"/>
      <c r="N209" s="354"/>
      <c r="O209" s="354"/>
      <c r="P209" s="354"/>
      <c r="Q209" s="354"/>
      <c r="R209" s="354"/>
      <c r="S209" s="354"/>
      <c r="T209" s="354"/>
      <c r="U209" s="354"/>
      <c r="V209" s="354"/>
      <c r="W209" s="354"/>
      <c r="X209" s="354"/>
      <c r="Y209" s="354"/>
      <c r="Z209" s="354"/>
    </row>
    <row r="210" spans="1:26">
      <c r="A210" s="354"/>
      <c r="B210" s="354"/>
      <c r="C210" s="354"/>
      <c r="D210" s="354"/>
      <c r="E210" s="354"/>
      <c r="F210" s="354"/>
      <c r="G210" s="354"/>
      <c r="H210" s="354"/>
      <c r="I210" s="354"/>
      <c r="J210" s="354"/>
      <c r="K210" s="354"/>
      <c r="L210" s="354"/>
      <c r="M210" s="354"/>
      <c r="N210" s="354"/>
      <c r="O210" s="354"/>
      <c r="P210" s="354"/>
      <c r="Q210" s="354"/>
      <c r="R210" s="354"/>
      <c r="S210" s="354"/>
      <c r="T210" s="354"/>
      <c r="U210" s="354"/>
      <c r="V210" s="354"/>
      <c r="W210" s="354"/>
      <c r="X210" s="354"/>
      <c r="Y210" s="354"/>
      <c r="Z210" s="354"/>
    </row>
    <row r="211" spans="1:26">
      <c r="A211" s="354"/>
      <c r="B211" s="354"/>
      <c r="C211" s="354"/>
      <c r="D211" s="354"/>
      <c r="E211" s="354"/>
      <c r="F211" s="354"/>
      <c r="G211" s="354"/>
      <c r="H211" s="354"/>
      <c r="I211" s="354"/>
      <c r="J211" s="354"/>
      <c r="K211" s="354"/>
      <c r="L211" s="354"/>
      <c r="M211" s="354"/>
      <c r="N211" s="354"/>
      <c r="O211" s="354"/>
      <c r="P211" s="354"/>
      <c r="Q211" s="354"/>
      <c r="R211" s="354"/>
      <c r="S211" s="354"/>
      <c r="T211" s="354"/>
      <c r="U211" s="354"/>
      <c r="V211" s="354"/>
      <c r="W211" s="354"/>
      <c r="X211" s="354"/>
      <c r="Y211" s="354"/>
      <c r="Z211" s="354"/>
    </row>
    <row r="212" spans="1:26">
      <c r="A212" s="354"/>
      <c r="B212" s="354"/>
      <c r="C212" s="354"/>
      <c r="D212" s="354"/>
      <c r="E212" s="354"/>
      <c r="F212" s="354"/>
      <c r="G212" s="354"/>
      <c r="H212" s="354"/>
      <c r="I212" s="354"/>
      <c r="J212" s="354"/>
      <c r="K212" s="354"/>
      <c r="L212" s="354"/>
      <c r="M212" s="354"/>
      <c r="N212" s="354"/>
      <c r="O212" s="354"/>
      <c r="P212" s="354"/>
      <c r="Q212" s="354"/>
      <c r="R212" s="354"/>
      <c r="S212" s="354"/>
      <c r="T212" s="354"/>
      <c r="U212" s="354"/>
      <c r="V212" s="354"/>
      <c r="W212" s="354"/>
      <c r="X212" s="354"/>
      <c r="Y212" s="354"/>
      <c r="Z212" s="354"/>
    </row>
    <row r="213" spans="1:26">
      <c r="A213" s="354"/>
      <c r="B213" s="354"/>
      <c r="C213" s="354"/>
      <c r="D213" s="354"/>
      <c r="E213" s="354"/>
      <c r="F213" s="354"/>
      <c r="G213" s="354"/>
      <c r="H213" s="354"/>
      <c r="I213" s="354"/>
      <c r="J213" s="354"/>
      <c r="K213" s="354"/>
      <c r="L213" s="354"/>
      <c r="M213" s="354"/>
      <c r="N213" s="354"/>
      <c r="O213" s="354"/>
      <c r="P213" s="354"/>
      <c r="Q213" s="354"/>
      <c r="R213" s="354"/>
      <c r="S213" s="354"/>
      <c r="T213" s="354"/>
      <c r="U213" s="354"/>
      <c r="V213" s="354"/>
      <c r="W213" s="354"/>
      <c r="X213" s="354"/>
      <c r="Y213" s="354"/>
      <c r="Z213" s="354"/>
    </row>
    <row r="214" spans="1:26">
      <c r="A214" s="354"/>
      <c r="B214" s="354"/>
      <c r="C214" s="354"/>
      <c r="D214" s="354"/>
      <c r="E214" s="354"/>
      <c r="F214" s="354"/>
      <c r="G214" s="354"/>
      <c r="H214" s="354"/>
      <c r="I214" s="354"/>
      <c r="J214" s="354"/>
      <c r="K214" s="354"/>
      <c r="L214" s="354"/>
      <c r="M214" s="354"/>
      <c r="N214" s="354"/>
      <c r="O214" s="354"/>
      <c r="P214" s="354"/>
      <c r="Q214" s="354"/>
      <c r="R214" s="354"/>
      <c r="S214" s="354"/>
      <c r="T214" s="354"/>
      <c r="U214" s="354"/>
      <c r="V214" s="354"/>
      <c r="W214" s="354"/>
      <c r="X214" s="354"/>
      <c r="Y214" s="354"/>
      <c r="Z214" s="354"/>
    </row>
    <row r="215" spans="1:26">
      <c r="A215" s="354"/>
      <c r="B215" s="354"/>
      <c r="C215" s="354"/>
      <c r="D215" s="354"/>
      <c r="E215" s="354"/>
      <c r="F215" s="354"/>
      <c r="G215" s="354"/>
      <c r="H215" s="354"/>
      <c r="I215" s="354"/>
      <c r="J215" s="354"/>
      <c r="K215" s="354"/>
      <c r="L215" s="354"/>
      <c r="M215" s="354"/>
      <c r="N215" s="354"/>
      <c r="O215" s="354"/>
      <c r="P215" s="354"/>
      <c r="Q215" s="354"/>
      <c r="R215" s="354"/>
      <c r="S215" s="354"/>
      <c r="T215" s="354"/>
      <c r="U215" s="354"/>
      <c r="V215" s="354"/>
      <c r="W215" s="354"/>
      <c r="X215" s="354"/>
      <c r="Y215" s="354"/>
      <c r="Z215" s="354"/>
    </row>
    <row r="216" spans="1:26">
      <c r="A216" s="354"/>
      <c r="B216" s="354"/>
      <c r="C216" s="354"/>
      <c r="D216" s="354"/>
      <c r="E216" s="354"/>
      <c r="F216" s="354"/>
      <c r="G216" s="354"/>
      <c r="H216" s="354"/>
      <c r="I216" s="354"/>
      <c r="J216" s="354"/>
      <c r="K216" s="354"/>
      <c r="L216" s="354"/>
      <c r="M216" s="354"/>
      <c r="N216" s="354"/>
      <c r="O216" s="354"/>
      <c r="P216" s="354"/>
      <c r="Q216" s="354"/>
      <c r="R216" s="354"/>
      <c r="S216" s="354"/>
      <c r="T216" s="354"/>
      <c r="U216" s="354"/>
      <c r="V216" s="354"/>
      <c r="W216" s="354"/>
      <c r="X216" s="354"/>
      <c r="Y216" s="354"/>
      <c r="Z216" s="354"/>
    </row>
    <row r="217" spans="1:26">
      <c r="A217" s="354"/>
      <c r="B217" s="354"/>
      <c r="C217" s="354"/>
      <c r="D217" s="354"/>
      <c r="E217" s="354"/>
      <c r="F217" s="354"/>
      <c r="G217" s="354"/>
      <c r="H217" s="354"/>
      <c r="I217" s="354"/>
      <c r="J217" s="354"/>
      <c r="K217" s="354"/>
      <c r="L217" s="354"/>
      <c r="M217" s="354"/>
      <c r="N217" s="354"/>
      <c r="O217" s="354"/>
      <c r="P217" s="354"/>
      <c r="Q217" s="354"/>
      <c r="R217" s="354"/>
      <c r="S217" s="354"/>
      <c r="T217" s="354"/>
      <c r="U217" s="354"/>
      <c r="V217" s="354"/>
      <c r="W217" s="354"/>
      <c r="X217" s="354"/>
      <c r="Y217" s="354"/>
      <c r="Z217" s="354"/>
    </row>
    <row r="218" spans="1:26">
      <c r="A218" s="354"/>
      <c r="B218" s="354"/>
      <c r="C218" s="354"/>
      <c r="D218" s="354"/>
      <c r="E218" s="354"/>
      <c r="F218" s="354"/>
      <c r="G218" s="354"/>
      <c r="H218" s="354"/>
      <c r="I218" s="354"/>
      <c r="J218" s="354"/>
      <c r="K218" s="354"/>
      <c r="L218" s="354"/>
      <c r="M218" s="354"/>
      <c r="N218" s="354"/>
      <c r="O218" s="354"/>
      <c r="P218" s="354"/>
      <c r="Q218" s="354"/>
      <c r="R218" s="354"/>
      <c r="S218" s="354"/>
      <c r="T218" s="354"/>
      <c r="U218" s="354"/>
      <c r="V218" s="354"/>
      <c r="W218" s="354"/>
      <c r="X218" s="354"/>
      <c r="Y218" s="354"/>
      <c r="Z218" s="354"/>
    </row>
    <row r="219" spans="1:26">
      <c r="A219" s="354"/>
      <c r="B219" s="354"/>
      <c r="C219" s="354"/>
      <c r="D219" s="354"/>
      <c r="E219" s="354"/>
      <c r="F219" s="354"/>
      <c r="G219" s="354"/>
      <c r="H219" s="354"/>
      <c r="I219" s="354"/>
      <c r="J219" s="354"/>
      <c r="K219" s="354"/>
      <c r="L219" s="354"/>
      <c r="M219" s="354"/>
      <c r="N219" s="354"/>
      <c r="O219" s="354"/>
      <c r="P219" s="354"/>
      <c r="Q219" s="354"/>
      <c r="R219" s="354"/>
      <c r="S219" s="354"/>
      <c r="T219" s="354"/>
      <c r="U219" s="354"/>
      <c r="V219" s="354"/>
      <c r="W219" s="354"/>
      <c r="X219" s="354"/>
      <c r="Y219" s="354"/>
      <c r="Z219" s="354"/>
    </row>
    <row r="220" spans="1:26">
      <c r="A220" s="354"/>
      <c r="B220" s="354"/>
      <c r="C220" s="354"/>
      <c r="D220" s="354"/>
      <c r="E220" s="354"/>
      <c r="F220" s="354"/>
      <c r="G220" s="354"/>
      <c r="H220" s="354"/>
      <c r="I220" s="354"/>
      <c r="J220" s="354"/>
      <c r="K220" s="354"/>
      <c r="L220" s="354"/>
      <c r="M220" s="354"/>
      <c r="N220" s="354"/>
      <c r="O220" s="354"/>
      <c r="P220" s="354"/>
      <c r="Q220" s="354"/>
      <c r="R220" s="354"/>
      <c r="S220" s="354"/>
      <c r="T220" s="354"/>
      <c r="U220" s="354"/>
      <c r="V220" s="354"/>
      <c r="W220" s="354"/>
      <c r="X220" s="354"/>
      <c r="Y220" s="354"/>
      <c r="Z220" s="354"/>
    </row>
    <row r="221" spans="1:26">
      <c r="A221" s="354"/>
      <c r="B221" s="354"/>
      <c r="C221" s="354"/>
      <c r="D221" s="354"/>
      <c r="E221" s="354"/>
      <c r="F221" s="354"/>
      <c r="G221" s="354"/>
      <c r="H221" s="354"/>
      <c r="I221" s="354"/>
      <c r="J221" s="354"/>
      <c r="K221" s="354"/>
      <c r="L221" s="354"/>
      <c r="M221" s="354"/>
      <c r="N221" s="354"/>
      <c r="O221" s="354"/>
      <c r="P221" s="354"/>
      <c r="Q221" s="354"/>
      <c r="R221" s="354"/>
      <c r="S221" s="354"/>
      <c r="T221" s="354"/>
      <c r="U221" s="354"/>
      <c r="V221" s="354"/>
      <c r="W221" s="354"/>
      <c r="X221" s="354"/>
      <c r="Y221" s="354"/>
      <c r="Z221" s="354"/>
    </row>
    <row r="222" spans="1:26">
      <c r="A222" s="354"/>
      <c r="B222" s="354"/>
      <c r="C222" s="354"/>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row>
    <row r="223" spans="1:26">
      <c r="A223" s="354"/>
      <c r="B223" s="354"/>
      <c r="C223" s="354"/>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row>
    <row r="224" spans="1:26">
      <c r="A224" s="354"/>
      <c r="B224" s="354"/>
      <c r="C224" s="354"/>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row>
    <row r="225" spans="1:26">
      <c r="A225" s="354"/>
      <c r="B225" s="354"/>
      <c r="C225" s="354"/>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row>
    <row r="226" spans="1:26">
      <c r="A226" s="354"/>
      <c r="B226" s="354"/>
      <c r="C226" s="354"/>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row>
    <row r="227" spans="1:26">
      <c r="A227" s="354"/>
      <c r="B227" s="354"/>
      <c r="C227" s="354"/>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row>
    <row r="228" spans="1:26">
      <c r="A228" s="354"/>
      <c r="B228" s="354"/>
      <c r="C228" s="354"/>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row>
    <row r="229" spans="1:26">
      <c r="A229" s="354"/>
      <c r="B229" s="354"/>
      <c r="C229" s="354"/>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row>
    <row r="230" spans="1:26">
      <c r="A230" s="354"/>
      <c r="B230" s="354"/>
      <c r="C230" s="354"/>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row>
    <row r="231" spans="1:26">
      <c r="A231" s="354"/>
      <c r="B231" s="354"/>
      <c r="C231" s="354"/>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row>
    <row r="232" spans="1:26">
      <c r="A232" s="354"/>
      <c r="B232" s="354"/>
      <c r="C232" s="354"/>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row>
    <row r="233" spans="1:26">
      <c r="A233" s="354"/>
      <c r="B233" s="354"/>
      <c r="C233" s="354"/>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row>
    <row r="234" spans="1:26">
      <c r="A234" s="354"/>
      <c r="B234" s="354"/>
      <c r="C234" s="354"/>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row>
    <row r="235" spans="1:26">
      <c r="A235" s="354"/>
      <c r="B235" s="354"/>
      <c r="C235" s="354"/>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c r="A236" s="354"/>
      <c r="B236" s="354"/>
      <c r="C236" s="354"/>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c r="A237" s="354"/>
      <c r="B237" s="354"/>
      <c r="C237" s="354"/>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c r="A238" s="354"/>
      <c r="B238" s="354"/>
      <c r="C238" s="354"/>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c r="A239" s="354"/>
      <c r="B239" s="354"/>
      <c r="C239" s="354"/>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c r="A240" s="354"/>
      <c r="B240" s="354"/>
      <c r="C240" s="354"/>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c r="A241" s="354"/>
      <c r="B241" s="354"/>
      <c r="C241" s="354"/>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c r="A242" s="354"/>
      <c r="B242" s="354"/>
      <c r="C242" s="354"/>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c r="A243" s="354"/>
      <c r="B243" s="354"/>
      <c r="C243" s="354"/>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c r="A244" s="354"/>
      <c r="B244" s="354"/>
      <c r="C244" s="354"/>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c r="A245" s="354"/>
      <c r="B245" s="354"/>
      <c r="C245" s="354"/>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c r="A246" s="354"/>
      <c r="B246" s="354"/>
      <c r="C246" s="354"/>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c r="A247" s="354"/>
      <c r="B247" s="354"/>
      <c r="C247" s="354"/>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c r="A248" s="354"/>
      <c r="B248" s="354"/>
      <c r="C248" s="354"/>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c r="A249" s="354"/>
      <c r="B249" s="354"/>
      <c r="C249" s="354"/>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c r="A250" s="354"/>
      <c r="B250" s="354"/>
      <c r="C250" s="354"/>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c r="A251" s="354"/>
      <c r="B251" s="354"/>
      <c r="C251" s="354"/>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c r="A252" s="354"/>
      <c r="B252" s="354"/>
      <c r="C252" s="354"/>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c r="A253" s="354"/>
      <c r="B253" s="354"/>
      <c r="C253" s="354"/>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c r="A254" s="354"/>
      <c r="B254" s="354"/>
      <c r="C254" s="354"/>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c r="A255" s="354"/>
      <c r="B255" s="354"/>
      <c r="C255" s="354"/>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c r="A256" s="354"/>
      <c r="B256" s="354"/>
      <c r="C256" s="354"/>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c r="A257" s="354"/>
      <c r="B257" s="354"/>
      <c r="C257" s="354"/>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c r="A258" s="354"/>
      <c r="B258" s="354"/>
      <c r="C258" s="354"/>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c r="A259" s="354"/>
      <c r="B259" s="354"/>
      <c r="C259" s="354"/>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c r="A260" s="354"/>
      <c r="B260" s="354"/>
      <c r="C260" s="354"/>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c r="A261" s="354"/>
      <c r="B261" s="354"/>
      <c r="C261" s="354"/>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c r="A262" s="354"/>
      <c r="B262" s="354"/>
      <c r="C262" s="354"/>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c r="A263" s="354"/>
      <c r="B263" s="354"/>
      <c r="C263" s="354"/>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c r="A264" s="354"/>
      <c r="B264" s="354"/>
      <c r="C264" s="354"/>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c r="A265" s="354"/>
      <c r="B265" s="354"/>
      <c r="C265" s="354"/>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c r="A266" s="354"/>
      <c r="B266" s="354"/>
      <c r="C266" s="354"/>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c r="A267" s="354"/>
      <c r="B267" s="354"/>
      <c r="C267" s="354"/>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c r="A268" s="354"/>
      <c r="B268" s="354"/>
      <c r="C268" s="354"/>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c r="A269" s="354"/>
      <c r="B269" s="354"/>
      <c r="C269" s="354"/>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c r="A270" s="354"/>
      <c r="B270" s="354"/>
      <c r="C270" s="354"/>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c r="A271" s="354"/>
      <c r="B271" s="354"/>
      <c r="C271" s="354"/>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c r="A272" s="354"/>
      <c r="B272" s="354"/>
      <c r="C272" s="354"/>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c r="A273" s="354"/>
      <c r="B273" s="354"/>
      <c r="C273" s="354"/>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c r="A274" s="354"/>
      <c r="B274" s="354"/>
      <c r="C274" s="354"/>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c r="A275" s="354"/>
      <c r="B275" s="354"/>
      <c r="C275" s="354"/>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c r="A276" s="354"/>
      <c r="B276" s="354"/>
      <c r="C276" s="354"/>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c r="A277" s="354"/>
      <c r="B277" s="354"/>
      <c r="C277" s="354"/>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c r="A278" s="354"/>
      <c r="B278" s="354"/>
      <c r="C278" s="354"/>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c r="A279" s="354"/>
      <c r="B279" s="354"/>
      <c r="C279" s="354"/>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c r="A280" s="354"/>
      <c r="B280" s="354"/>
      <c r="C280" s="354"/>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c r="A281" s="354"/>
      <c r="B281" s="354"/>
      <c r="C281" s="354"/>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c r="A282" s="354"/>
      <c r="B282" s="354"/>
      <c r="C282" s="354"/>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c r="A283" s="354"/>
      <c r="B283" s="354"/>
      <c r="C283" s="354"/>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c r="A284" s="354"/>
      <c r="B284" s="354"/>
      <c r="C284" s="354"/>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c r="A285" s="354"/>
      <c r="B285" s="354"/>
      <c r="C285" s="354"/>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c r="A286" s="354"/>
      <c r="B286" s="354"/>
      <c r="C286" s="354"/>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c r="A287" s="354"/>
      <c r="B287" s="354"/>
      <c r="C287" s="354"/>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c r="A288" s="354"/>
      <c r="B288" s="354"/>
      <c r="C288" s="354"/>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c r="A289" s="354"/>
      <c r="B289" s="354"/>
      <c r="C289" s="354"/>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c r="A290" s="354"/>
      <c r="B290" s="354"/>
      <c r="C290" s="354"/>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c r="A291" s="354"/>
      <c r="B291" s="354"/>
      <c r="C291" s="354"/>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c r="A292" s="354"/>
      <c r="B292" s="354"/>
      <c r="C292" s="354"/>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c r="A293" s="354"/>
      <c r="B293" s="354"/>
      <c r="C293" s="354"/>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c r="A294" s="354"/>
      <c r="B294" s="354"/>
      <c r="C294" s="354"/>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c r="A295" s="354"/>
      <c r="B295" s="354"/>
      <c r="C295" s="354"/>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c r="A296" s="354"/>
      <c r="B296" s="354"/>
      <c r="C296" s="354"/>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c r="A297" s="354"/>
      <c r="B297" s="354"/>
      <c r="C297" s="354"/>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c r="A298" s="354"/>
      <c r="B298" s="354"/>
      <c r="C298" s="354"/>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c r="A299" s="354"/>
      <c r="B299" s="354"/>
      <c r="C299" s="354"/>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c r="A300" s="354"/>
      <c r="B300" s="354"/>
      <c r="C300" s="354"/>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c r="A301" s="354"/>
      <c r="B301" s="354"/>
      <c r="C301" s="354"/>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c r="A302" s="354"/>
      <c r="B302" s="354"/>
      <c r="C302" s="354"/>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c r="A303" s="354"/>
      <c r="B303" s="354"/>
      <c r="C303" s="354"/>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c r="A304" s="354"/>
      <c r="B304" s="354"/>
      <c r="C304" s="354"/>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c r="A305" s="354"/>
      <c r="B305" s="354"/>
      <c r="C305" s="354"/>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c r="A306" s="354"/>
      <c r="B306" s="354"/>
      <c r="C306" s="354"/>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c r="A307" s="354"/>
      <c r="B307" s="354"/>
      <c r="C307" s="354"/>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c r="A308" s="354"/>
      <c r="B308" s="354"/>
      <c r="C308" s="354"/>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c r="A309" s="354"/>
      <c r="B309" s="354"/>
      <c r="C309" s="354"/>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c r="A310" s="354"/>
      <c r="B310" s="354"/>
      <c r="C310" s="354"/>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c r="A311" s="354"/>
      <c r="B311" s="354"/>
      <c r="C311" s="354"/>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c r="A312" s="354"/>
      <c r="B312" s="354"/>
      <c r="C312" s="354"/>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c r="A313" s="354"/>
      <c r="B313" s="354"/>
      <c r="C313" s="354"/>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c r="A314" s="354"/>
      <c r="B314" s="354"/>
      <c r="C314" s="354"/>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c r="A315" s="354"/>
      <c r="B315" s="354"/>
      <c r="C315" s="354"/>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c r="A316" s="354"/>
      <c r="B316" s="354"/>
      <c r="C316" s="354"/>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c r="A317" s="354"/>
      <c r="B317" s="354"/>
      <c r="C317" s="354"/>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c r="A318" s="354"/>
      <c r="B318" s="354"/>
      <c r="C318" s="354"/>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c r="A319" s="354"/>
      <c r="B319" s="354"/>
      <c r="C319" s="354"/>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c r="A320" s="354"/>
      <c r="B320" s="354"/>
      <c r="C320" s="354"/>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c r="A321" s="354"/>
      <c r="B321" s="354"/>
      <c r="C321" s="354"/>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c r="A322" s="354"/>
      <c r="B322" s="354"/>
      <c r="C322" s="354"/>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c r="A323" s="354"/>
      <c r="B323" s="354"/>
      <c r="C323" s="354"/>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c r="A324" s="354"/>
      <c r="B324" s="354"/>
      <c r="C324" s="354"/>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c r="A325" s="354"/>
      <c r="B325" s="354"/>
      <c r="C325" s="354"/>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c r="A326" s="354"/>
      <c r="B326" s="354"/>
      <c r="C326" s="354"/>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c r="A327" s="354"/>
      <c r="B327" s="354"/>
      <c r="C327" s="354"/>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c r="A328" s="354"/>
      <c r="B328" s="354"/>
      <c r="C328" s="354"/>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c r="A329" s="354"/>
      <c r="B329" s="354"/>
      <c r="C329" s="354"/>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c r="A330" s="354"/>
      <c r="B330" s="354"/>
      <c r="C330" s="354"/>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c r="A331" s="354"/>
      <c r="B331" s="354"/>
      <c r="C331" s="354"/>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c r="A332" s="354"/>
      <c r="B332" s="354"/>
      <c r="C332" s="354"/>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c r="A333" s="354"/>
      <c r="B333" s="354"/>
      <c r="C333" s="354"/>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c r="A334" s="354"/>
      <c r="B334" s="354"/>
      <c r="C334" s="354"/>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c r="A335" s="354"/>
      <c r="B335" s="354"/>
      <c r="C335" s="354"/>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c r="A336" s="354"/>
      <c r="B336" s="354"/>
      <c r="C336" s="354"/>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c r="A337" s="354"/>
      <c r="B337" s="354"/>
      <c r="C337" s="354"/>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c r="A338" s="354"/>
      <c r="B338" s="354"/>
      <c r="C338" s="354"/>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c r="A339" s="354"/>
      <c r="B339" s="354"/>
      <c r="C339" s="354"/>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c r="A340" s="354"/>
      <c r="B340" s="354"/>
      <c r="C340" s="354"/>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c r="A341" s="354"/>
      <c r="B341" s="354"/>
      <c r="C341" s="354"/>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c r="A342" s="354"/>
      <c r="B342" s="354"/>
      <c r="C342" s="354"/>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c r="A343" s="354"/>
      <c r="B343" s="354"/>
      <c r="C343" s="354"/>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c r="A344" s="354"/>
      <c r="B344" s="354"/>
      <c r="C344" s="354"/>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c r="A345" s="354"/>
      <c r="B345" s="354"/>
      <c r="C345" s="354"/>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c r="A346" s="354"/>
      <c r="B346" s="354"/>
      <c r="C346" s="354"/>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c r="A347" s="354"/>
      <c r="B347" s="354"/>
      <c r="C347" s="354"/>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c r="A348" s="354"/>
      <c r="B348" s="354"/>
      <c r="C348" s="354"/>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c r="A349" s="354"/>
      <c r="B349" s="354"/>
      <c r="C349" s="354"/>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c r="A350" s="354"/>
      <c r="B350" s="354"/>
      <c r="C350" s="354"/>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c r="A351" s="354"/>
      <c r="B351" s="354"/>
      <c r="C351" s="354"/>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c r="A352" s="354"/>
      <c r="B352" s="354"/>
      <c r="C352" s="354"/>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c r="A353" s="354"/>
      <c r="B353" s="354"/>
      <c r="C353" s="354"/>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c r="A354" s="354"/>
      <c r="B354" s="354"/>
      <c r="C354" s="354"/>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c r="A355" s="354"/>
      <c r="B355" s="354"/>
      <c r="C355" s="354"/>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c r="A356" s="354"/>
      <c r="B356" s="354"/>
      <c r="C356" s="354"/>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c r="A357" s="354"/>
      <c r="B357" s="354"/>
      <c r="C357" s="354"/>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c r="A358" s="354"/>
      <c r="B358" s="354"/>
      <c r="C358" s="354"/>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c r="A359" s="354"/>
      <c r="B359" s="354"/>
      <c r="C359" s="354"/>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c r="A360" s="354"/>
      <c r="B360" s="354"/>
      <c r="C360" s="354"/>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c r="A361" s="354"/>
      <c r="B361" s="354"/>
      <c r="C361" s="354"/>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c r="A362" s="354"/>
      <c r="B362" s="354"/>
      <c r="C362" s="354"/>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c r="A363" s="354"/>
      <c r="B363" s="354"/>
      <c r="C363" s="354"/>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c r="A364" s="354"/>
      <c r="B364" s="354"/>
      <c r="C364" s="354"/>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c r="A365" s="354"/>
      <c r="B365" s="354"/>
      <c r="C365" s="354"/>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c r="A366" s="354"/>
      <c r="B366" s="354"/>
      <c r="C366" s="354"/>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c r="A367" s="354"/>
      <c r="B367" s="354"/>
      <c r="C367" s="354"/>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c r="A368" s="354"/>
      <c r="B368" s="354"/>
      <c r="C368" s="354"/>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c r="A369" s="354"/>
      <c r="B369" s="354"/>
      <c r="C369" s="354"/>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c r="A370" s="354"/>
      <c r="B370" s="354"/>
      <c r="C370" s="354"/>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c r="A371" s="354"/>
      <c r="B371" s="354"/>
      <c r="C371" s="354"/>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c r="A372" s="354"/>
      <c r="B372" s="354"/>
      <c r="C372" s="354"/>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c r="A373" s="354"/>
      <c r="B373" s="354"/>
      <c r="C373" s="354"/>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c r="A374" s="354"/>
      <c r="B374" s="354"/>
      <c r="C374" s="354"/>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c r="A375" s="354"/>
      <c r="B375" s="354"/>
      <c r="C375" s="354"/>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c r="A376" s="354"/>
      <c r="B376" s="354"/>
      <c r="C376" s="354"/>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c r="A377" s="354"/>
      <c r="B377" s="354"/>
      <c r="C377" s="354"/>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c r="A378" s="354"/>
      <c r="B378" s="354"/>
      <c r="C378" s="354"/>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c r="A379" s="354"/>
      <c r="B379" s="354"/>
      <c r="C379" s="354"/>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c r="A380" s="354"/>
      <c r="B380" s="354"/>
      <c r="C380" s="354"/>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c r="A381" s="354"/>
      <c r="B381" s="354"/>
      <c r="C381" s="354"/>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c r="A382" s="354"/>
      <c r="B382" s="354"/>
      <c r="C382" s="354"/>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c r="A383" s="354"/>
      <c r="B383" s="354"/>
      <c r="C383" s="354"/>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c r="A384" s="354"/>
      <c r="B384" s="354"/>
      <c r="C384" s="354"/>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c r="A385" s="354"/>
      <c r="B385" s="354"/>
      <c r="C385" s="354"/>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c r="A386" s="354"/>
      <c r="B386" s="354"/>
      <c r="C386" s="354"/>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c r="A387" s="354"/>
      <c r="B387" s="354"/>
      <c r="C387" s="354"/>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c r="A388" s="354"/>
      <c r="B388" s="354"/>
      <c r="C388" s="354"/>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c r="A389" s="354"/>
      <c r="B389" s="354"/>
      <c r="C389" s="354"/>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c r="A390" s="354"/>
      <c r="B390" s="354"/>
      <c r="C390" s="354"/>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c r="A391" s="354"/>
      <c r="B391" s="354"/>
      <c r="C391" s="354"/>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c r="A392" s="354"/>
      <c r="B392" s="354"/>
      <c r="C392" s="354"/>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c r="A393" s="354"/>
      <c r="B393" s="354"/>
      <c r="C393" s="354"/>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c r="A394" s="354"/>
      <c r="B394" s="354"/>
      <c r="C394" s="354"/>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c r="A395" s="354"/>
      <c r="B395" s="354"/>
      <c r="C395" s="354"/>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c r="A396" s="354"/>
      <c r="B396" s="354"/>
      <c r="C396" s="354"/>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c r="A397" s="354"/>
      <c r="B397" s="354"/>
      <c r="C397" s="354"/>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c r="A398" s="354"/>
      <c r="B398" s="354"/>
      <c r="C398" s="354"/>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c r="A399" s="354"/>
      <c r="B399" s="354"/>
      <c r="C399" s="354"/>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c r="A400" s="354"/>
      <c r="B400" s="354"/>
      <c r="C400" s="354"/>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c r="A401" s="354"/>
      <c r="B401" s="354"/>
      <c r="C401" s="354"/>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c r="A402" s="354"/>
      <c r="B402" s="354"/>
      <c r="C402" s="354"/>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c r="A403" s="354"/>
      <c r="B403" s="354"/>
      <c r="C403" s="354"/>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c r="A404" s="354"/>
      <c r="B404" s="354"/>
      <c r="C404" s="354"/>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c r="A405" s="354"/>
      <c r="B405" s="354"/>
      <c r="C405" s="354"/>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c r="A406" s="354"/>
      <c r="B406" s="354"/>
      <c r="C406" s="354"/>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c r="A407" s="354"/>
      <c r="B407" s="354"/>
      <c r="C407" s="354"/>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c r="A408" s="354"/>
      <c r="B408" s="354"/>
      <c r="C408" s="354"/>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c r="A409" s="354"/>
      <c r="B409" s="354"/>
      <c r="C409" s="354"/>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c r="A410" s="354"/>
      <c r="B410" s="354"/>
      <c r="C410" s="354"/>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c r="A411" s="354"/>
      <c r="B411" s="354"/>
      <c r="C411" s="354"/>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c r="A412" s="354"/>
      <c r="B412" s="354"/>
      <c r="C412" s="354"/>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c r="A413" s="354"/>
      <c r="B413" s="354"/>
      <c r="C413" s="354"/>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c r="A414" s="354"/>
      <c r="B414" s="354"/>
      <c r="C414" s="354"/>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c r="A415" s="354"/>
      <c r="B415" s="354"/>
      <c r="C415" s="354"/>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c r="A416" s="354"/>
      <c r="B416" s="354"/>
      <c r="C416" s="354"/>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c r="A417" s="354"/>
      <c r="B417" s="354"/>
      <c r="C417" s="354"/>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c r="A418" s="354"/>
      <c r="B418" s="354"/>
      <c r="C418" s="354"/>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c r="A419" s="354"/>
      <c r="B419" s="354"/>
      <c r="C419" s="354"/>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c r="A420" s="354"/>
      <c r="B420" s="354"/>
      <c r="C420" s="354"/>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c r="A421" s="354"/>
      <c r="B421" s="354"/>
      <c r="C421" s="354"/>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c r="A422" s="354"/>
      <c r="B422" s="354"/>
      <c r="C422" s="354"/>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c r="A423" s="354"/>
      <c r="B423" s="354"/>
      <c r="C423" s="354"/>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c r="A424" s="354"/>
      <c r="B424" s="354"/>
      <c r="C424" s="354"/>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c r="A425" s="354"/>
      <c r="B425" s="354"/>
      <c r="C425" s="354"/>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c r="A426" s="354"/>
      <c r="B426" s="354"/>
      <c r="C426" s="354"/>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c r="A427" s="354"/>
      <c r="B427" s="354"/>
      <c r="C427" s="354"/>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c r="A428" s="354"/>
      <c r="B428" s="354"/>
      <c r="C428" s="354"/>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c r="A429" s="354"/>
      <c r="B429" s="354"/>
      <c r="C429" s="354"/>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c r="A430" s="354"/>
      <c r="B430" s="354"/>
      <c r="C430" s="354"/>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c r="A431" s="354"/>
      <c r="B431" s="354"/>
      <c r="C431" s="354"/>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c r="A432" s="354"/>
      <c r="B432" s="354"/>
      <c r="C432" s="354"/>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c r="A433" s="354"/>
      <c r="B433" s="354"/>
      <c r="C433" s="354"/>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c r="A434" s="354"/>
      <c r="B434" s="354"/>
      <c r="C434" s="354"/>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c r="A435" s="354"/>
      <c r="B435" s="354"/>
      <c r="C435" s="354"/>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c r="A436" s="354"/>
      <c r="B436" s="354"/>
      <c r="C436" s="354"/>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c r="A437" s="354"/>
      <c r="B437" s="354"/>
      <c r="C437" s="354"/>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c r="A438" s="354"/>
      <c r="B438" s="354"/>
      <c r="C438" s="354"/>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c r="A439" s="354"/>
      <c r="B439" s="354"/>
      <c r="C439" s="354"/>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c r="A440" s="354"/>
      <c r="B440" s="354"/>
      <c r="C440" s="354"/>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c r="A441" s="354"/>
      <c r="B441" s="354"/>
      <c r="C441" s="354"/>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c r="A442" s="354"/>
      <c r="B442" s="354"/>
      <c r="C442" s="354"/>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c r="A443" s="354"/>
      <c r="B443" s="354"/>
      <c r="C443" s="354"/>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c r="A444" s="354"/>
      <c r="B444" s="354"/>
      <c r="C444" s="354"/>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c r="A445" s="354"/>
      <c r="B445" s="354"/>
      <c r="C445" s="354"/>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c r="A446" s="354"/>
      <c r="B446" s="354"/>
      <c r="C446" s="354"/>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c r="A447" s="354"/>
      <c r="B447" s="354"/>
      <c r="C447" s="354"/>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c r="A448" s="354"/>
      <c r="B448" s="354"/>
      <c r="C448" s="354"/>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c r="A449" s="354"/>
      <c r="B449" s="354"/>
      <c r="C449" s="354"/>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c r="A450" s="354"/>
      <c r="B450" s="354"/>
      <c r="C450" s="354"/>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c r="A451" s="354"/>
      <c r="B451" s="354"/>
      <c r="C451" s="354"/>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c r="A452" s="354"/>
      <c r="B452" s="354"/>
      <c r="C452" s="354"/>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c r="A453" s="354"/>
      <c r="B453" s="354"/>
      <c r="C453" s="354"/>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c r="A454" s="354"/>
      <c r="B454" s="354"/>
      <c r="C454" s="354"/>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c r="A455" s="354"/>
      <c r="B455" s="354"/>
      <c r="C455" s="354"/>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c r="A456" s="354"/>
      <c r="B456" s="354"/>
      <c r="C456" s="354"/>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c r="A457" s="354"/>
      <c r="B457" s="354"/>
      <c r="C457" s="354"/>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c r="A458" s="354"/>
      <c r="B458" s="354"/>
      <c r="C458" s="354"/>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c r="A459" s="354"/>
      <c r="B459" s="354"/>
      <c r="C459" s="354"/>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c r="A460" s="354"/>
      <c r="B460" s="354"/>
      <c r="C460" s="354"/>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c r="A461" s="354"/>
      <c r="B461" s="354"/>
      <c r="C461" s="354"/>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c r="A462" s="354"/>
      <c r="B462" s="354"/>
      <c r="C462" s="354"/>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c r="A463" s="354"/>
      <c r="B463" s="354"/>
      <c r="C463" s="354"/>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c r="A464" s="354"/>
      <c r="B464" s="354"/>
      <c r="C464" s="354"/>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c r="A465" s="354"/>
      <c r="B465" s="354"/>
      <c r="C465" s="354"/>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c r="A466" s="354"/>
      <c r="B466" s="354"/>
      <c r="C466" s="354"/>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c r="A467" s="354"/>
      <c r="B467" s="354"/>
      <c r="C467" s="354"/>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c r="A468" s="354"/>
      <c r="B468" s="354"/>
      <c r="C468" s="354"/>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c r="A469" s="354"/>
      <c r="B469" s="354"/>
      <c r="C469" s="354"/>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c r="A470" s="354"/>
      <c r="B470" s="354"/>
      <c r="C470" s="354"/>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c r="A471" s="354"/>
      <c r="B471" s="354"/>
      <c r="C471" s="354"/>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c r="A472" s="354"/>
      <c r="B472" s="354"/>
      <c r="C472" s="354"/>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c r="A473" s="354"/>
      <c r="B473" s="354"/>
      <c r="C473" s="354"/>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c r="A474" s="354"/>
      <c r="B474" s="354"/>
      <c r="C474" s="354"/>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c r="A475" s="354"/>
      <c r="B475" s="354"/>
      <c r="C475" s="354"/>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c r="A476" s="354"/>
      <c r="B476" s="354"/>
      <c r="C476" s="354"/>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c r="A477" s="354"/>
      <c r="B477" s="354"/>
      <c r="C477" s="354"/>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c r="A478" s="354"/>
      <c r="B478" s="354"/>
      <c r="C478" s="354"/>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c r="A479" s="354"/>
      <c r="B479" s="354"/>
      <c r="C479" s="354"/>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c r="A480" s="354"/>
      <c r="B480" s="354"/>
      <c r="C480" s="354"/>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c r="A481" s="354"/>
      <c r="B481" s="354"/>
      <c r="C481" s="354"/>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c r="A482" s="354"/>
      <c r="B482" s="354"/>
      <c r="C482" s="354"/>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c r="A483" s="354"/>
      <c r="B483" s="354"/>
      <c r="C483" s="354"/>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c r="A484" s="354"/>
      <c r="B484" s="354"/>
      <c r="C484" s="354"/>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c r="A485" s="354"/>
      <c r="B485" s="354"/>
      <c r="C485" s="354"/>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c r="A486" s="354"/>
      <c r="B486" s="354"/>
      <c r="C486" s="354"/>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c r="A487" s="354"/>
      <c r="B487" s="354"/>
      <c r="C487" s="354"/>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c r="A488" s="354"/>
      <c r="B488" s="354"/>
      <c r="C488" s="354"/>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c r="A489" s="354"/>
      <c r="B489" s="354"/>
      <c r="C489" s="354"/>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c r="A490" s="354"/>
      <c r="B490" s="354"/>
      <c r="C490" s="354"/>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c r="A491" s="354"/>
      <c r="B491" s="354"/>
      <c r="C491" s="354"/>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c r="A492" s="354"/>
      <c r="B492" s="354"/>
      <c r="C492" s="354"/>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c r="A493" s="354"/>
      <c r="B493" s="354"/>
      <c r="C493" s="354"/>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c r="A494" s="354"/>
      <c r="B494" s="354"/>
      <c r="C494" s="354"/>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c r="A495" s="354"/>
      <c r="B495" s="354"/>
      <c r="C495" s="354"/>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c r="A496" s="354"/>
      <c r="B496" s="354"/>
      <c r="C496" s="354"/>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c r="A497" s="354"/>
      <c r="B497" s="354"/>
      <c r="C497" s="354"/>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c r="A498" s="354"/>
      <c r="B498" s="354"/>
      <c r="C498" s="354"/>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c r="A499" s="354"/>
      <c r="B499" s="354"/>
      <c r="C499" s="354"/>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c r="A500" s="354"/>
      <c r="B500" s="354"/>
      <c r="C500" s="354"/>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c r="A501" s="354"/>
      <c r="B501" s="354"/>
      <c r="C501" s="354"/>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c r="A502" s="354"/>
      <c r="B502" s="354"/>
      <c r="C502" s="354"/>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c r="A503" s="354"/>
      <c r="B503" s="354"/>
      <c r="C503" s="354"/>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c r="A504" s="354"/>
      <c r="B504" s="354"/>
      <c r="C504" s="354"/>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c r="A505" s="354"/>
      <c r="B505" s="354"/>
      <c r="C505" s="354"/>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c r="A506" s="354"/>
      <c r="B506" s="354"/>
      <c r="C506" s="354"/>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c r="A507" s="354"/>
      <c r="B507" s="354"/>
      <c r="C507" s="354"/>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c r="A508" s="354"/>
      <c r="B508" s="354"/>
      <c r="C508" s="354"/>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c r="A509" s="354"/>
      <c r="B509" s="354"/>
      <c r="C509" s="354"/>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c r="A510" s="354"/>
      <c r="B510" s="354"/>
      <c r="C510" s="354"/>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c r="A511" s="354"/>
      <c r="B511" s="354"/>
      <c r="C511" s="354"/>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c r="A512" s="354"/>
      <c r="B512" s="354"/>
      <c r="C512" s="354"/>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c r="A513" s="354"/>
      <c r="B513" s="354"/>
      <c r="C513" s="354"/>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c r="A514" s="354"/>
      <c r="B514" s="354"/>
      <c r="C514" s="354"/>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c r="A515" s="354"/>
      <c r="B515" s="354"/>
      <c r="C515" s="354"/>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c r="A516" s="354"/>
      <c r="B516" s="354"/>
      <c r="C516" s="354"/>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c r="A517" s="354"/>
      <c r="B517" s="354"/>
      <c r="C517" s="354"/>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c r="A518" s="354"/>
      <c r="B518" s="354"/>
      <c r="C518" s="354"/>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c r="A519" s="354"/>
      <c r="B519" s="354"/>
      <c r="C519" s="354"/>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c r="A520" s="354"/>
      <c r="B520" s="354"/>
      <c r="C520" s="354"/>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c r="A521" s="354"/>
      <c r="B521" s="354"/>
      <c r="C521" s="354"/>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c r="A522" s="354"/>
      <c r="B522" s="354"/>
      <c r="C522" s="354"/>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c r="A523" s="354"/>
      <c r="B523" s="354"/>
      <c r="C523" s="354"/>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c r="A524" s="354"/>
      <c r="B524" s="354"/>
      <c r="C524" s="354"/>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c r="A525" s="354"/>
      <c r="B525" s="354"/>
      <c r="C525" s="354"/>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c r="A526" s="354"/>
      <c r="B526" s="354"/>
      <c r="C526" s="354"/>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c r="A527" s="354"/>
      <c r="B527" s="354"/>
      <c r="C527" s="354"/>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c r="A528" s="354"/>
      <c r="B528" s="354"/>
      <c r="C528" s="354"/>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c r="A529" s="354"/>
      <c r="B529" s="354"/>
      <c r="C529" s="354"/>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c r="A530" s="354"/>
      <c r="B530" s="354"/>
      <c r="C530" s="354"/>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c r="A531" s="354"/>
      <c r="B531" s="354"/>
      <c r="C531" s="354"/>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c r="A532" s="354"/>
      <c r="B532" s="354"/>
      <c r="C532" s="354"/>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c r="A533" s="354"/>
      <c r="B533" s="354"/>
      <c r="C533" s="354"/>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c r="A534" s="354"/>
      <c r="B534" s="354"/>
      <c r="C534" s="354"/>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c r="A535" s="354"/>
      <c r="B535" s="354"/>
      <c r="C535" s="354"/>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c r="A536" s="354"/>
      <c r="B536" s="354"/>
      <c r="C536" s="354"/>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c r="A537" s="354"/>
      <c r="B537" s="354"/>
      <c r="C537" s="354"/>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c r="A538" s="354"/>
      <c r="B538" s="354"/>
      <c r="C538" s="354"/>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c r="A539" s="354"/>
      <c r="B539" s="354"/>
      <c r="C539" s="354"/>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c r="A540" s="354"/>
      <c r="B540" s="354"/>
      <c r="C540" s="354"/>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c r="A541" s="354"/>
      <c r="B541" s="354"/>
      <c r="C541" s="354"/>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c r="A542" s="354"/>
      <c r="B542" s="354"/>
      <c r="C542" s="354"/>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c r="A543" s="354"/>
      <c r="B543" s="354"/>
      <c r="C543" s="354"/>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c r="A544" s="354"/>
      <c r="B544" s="354"/>
      <c r="C544" s="354"/>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c r="A545" s="354"/>
      <c r="B545" s="354"/>
      <c r="C545" s="354"/>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c r="A546" s="354"/>
      <c r="B546" s="354"/>
      <c r="C546" s="354"/>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c r="A547" s="354"/>
      <c r="B547" s="354"/>
      <c r="C547" s="354"/>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c r="A548" s="354"/>
      <c r="B548" s="354"/>
      <c r="C548" s="354"/>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c r="A549" s="354"/>
      <c r="B549" s="354"/>
      <c r="C549" s="354"/>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c r="A550" s="354"/>
      <c r="B550" s="354"/>
      <c r="C550" s="354"/>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c r="A551" s="354"/>
      <c r="B551" s="354"/>
      <c r="C551" s="354"/>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c r="A552" s="354"/>
      <c r="B552" s="354"/>
      <c r="C552" s="354"/>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c r="A553" s="354"/>
      <c r="B553" s="354"/>
      <c r="C553" s="354"/>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c r="A554" s="354"/>
      <c r="B554" s="354"/>
      <c r="C554" s="354"/>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c r="A555" s="354"/>
      <c r="B555" s="354"/>
      <c r="C555" s="354"/>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c r="A556" s="354"/>
      <c r="B556" s="354"/>
      <c r="C556" s="354"/>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c r="A557" s="354"/>
      <c r="B557" s="354"/>
      <c r="C557" s="354"/>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c r="A558" s="354"/>
      <c r="B558" s="354"/>
      <c r="C558" s="354"/>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c r="A559" s="354"/>
      <c r="B559" s="354"/>
      <c r="C559" s="354"/>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c r="A560" s="354"/>
      <c r="B560" s="354"/>
      <c r="C560" s="354"/>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c r="A561" s="354"/>
      <c r="B561" s="354"/>
      <c r="C561" s="354"/>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c r="A562" s="354"/>
      <c r="B562" s="354"/>
      <c r="C562" s="354"/>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c r="A563" s="354"/>
      <c r="B563" s="354"/>
      <c r="C563" s="354"/>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c r="A564" s="354"/>
      <c r="B564" s="354"/>
      <c r="C564" s="354"/>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c r="A565" s="354"/>
      <c r="B565" s="354"/>
      <c r="C565" s="354"/>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c r="A566" s="354"/>
      <c r="B566" s="354"/>
      <c r="C566" s="354"/>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c r="A567" s="354"/>
      <c r="B567" s="354"/>
      <c r="C567" s="354"/>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c r="A568" s="354"/>
      <c r="B568" s="354"/>
      <c r="C568" s="354"/>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c r="A569" s="354"/>
      <c r="B569" s="354"/>
      <c r="C569" s="354"/>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c r="A570" s="354"/>
      <c r="B570" s="354"/>
      <c r="C570" s="354"/>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c r="A571" s="354"/>
      <c r="B571" s="354"/>
      <c r="C571" s="354"/>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c r="A572" s="354"/>
      <c r="B572" s="354"/>
      <c r="C572" s="354"/>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c r="A573" s="354"/>
      <c r="B573" s="354"/>
      <c r="C573" s="354"/>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c r="A574" s="354"/>
      <c r="B574" s="354"/>
      <c r="C574" s="354"/>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c r="A575" s="354"/>
      <c r="B575" s="354"/>
      <c r="C575" s="354"/>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c r="A576" s="354"/>
      <c r="B576" s="354"/>
      <c r="C576" s="354"/>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c r="A577" s="354"/>
      <c r="B577" s="354"/>
      <c r="C577" s="354"/>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c r="A578" s="354"/>
      <c r="B578" s="354"/>
      <c r="C578" s="354"/>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c r="A579" s="354"/>
      <c r="B579" s="354"/>
      <c r="C579" s="354"/>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c r="A580" s="354"/>
      <c r="B580" s="354"/>
      <c r="C580" s="354"/>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c r="A581" s="354"/>
      <c r="B581" s="354"/>
      <c r="C581" s="354"/>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c r="A582" s="354"/>
      <c r="B582" s="354"/>
      <c r="C582" s="354"/>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c r="A583" s="354"/>
      <c r="B583" s="354"/>
      <c r="C583" s="354"/>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c r="A584" s="354"/>
      <c r="B584" s="354"/>
      <c r="C584" s="354"/>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c r="A585" s="354"/>
      <c r="B585" s="354"/>
      <c r="C585" s="354"/>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c r="A586" s="354"/>
      <c r="B586" s="354"/>
      <c r="C586" s="354"/>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c r="A587" s="354"/>
      <c r="B587" s="354"/>
      <c r="C587" s="354"/>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c r="A588" s="354"/>
      <c r="B588" s="354"/>
      <c r="C588" s="354"/>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c r="A589" s="354"/>
      <c r="B589" s="354"/>
      <c r="C589" s="354"/>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c r="A590" s="354"/>
      <c r="B590" s="354"/>
      <c r="C590" s="354"/>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c r="A591" s="354"/>
      <c r="B591" s="354"/>
      <c r="C591" s="354"/>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c r="A592" s="354"/>
      <c r="B592" s="354"/>
      <c r="C592" s="354"/>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c r="A593" s="354"/>
      <c r="B593" s="354"/>
      <c r="C593" s="354"/>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c r="A594" s="354"/>
      <c r="B594" s="354"/>
      <c r="C594" s="354"/>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c r="A595" s="354"/>
      <c r="B595" s="354"/>
      <c r="C595" s="354"/>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c r="A596" s="354"/>
      <c r="B596" s="354"/>
      <c r="C596" s="354"/>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c r="A597" s="354"/>
      <c r="B597" s="354"/>
      <c r="C597" s="354"/>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c r="A598" s="354"/>
      <c r="B598" s="354"/>
      <c r="C598" s="354"/>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c r="A599" s="354"/>
      <c r="B599" s="354"/>
      <c r="C599" s="354"/>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c r="A600" s="354"/>
      <c r="B600" s="354"/>
      <c r="C600" s="354"/>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c r="A601" s="354"/>
      <c r="B601" s="354"/>
      <c r="C601" s="354"/>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c r="A602" s="354"/>
      <c r="B602" s="354"/>
      <c r="C602" s="354"/>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c r="A603" s="354"/>
      <c r="B603" s="354"/>
      <c r="C603" s="354"/>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c r="A604" s="354"/>
      <c r="B604" s="354"/>
      <c r="C604" s="354"/>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c r="A605" s="354"/>
      <c r="B605" s="354"/>
      <c r="C605" s="354"/>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c r="A606" s="354"/>
      <c r="B606" s="354"/>
      <c r="C606" s="354"/>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c r="A607" s="354"/>
      <c r="B607" s="354"/>
      <c r="C607" s="354"/>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c r="A608" s="354"/>
      <c r="B608" s="354"/>
      <c r="C608" s="354"/>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c r="A609" s="354"/>
      <c r="B609" s="354"/>
      <c r="C609" s="354"/>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c r="A610" s="354"/>
      <c r="B610" s="354"/>
      <c r="C610" s="354"/>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c r="A611" s="354"/>
      <c r="B611" s="354"/>
      <c r="C611" s="354"/>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c r="A612" s="354"/>
      <c r="B612" s="354"/>
      <c r="C612" s="354"/>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c r="A613" s="354"/>
      <c r="B613" s="354"/>
      <c r="C613" s="354"/>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c r="A614" s="354"/>
      <c r="B614" s="354"/>
      <c r="C614" s="354"/>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c r="A615" s="354"/>
      <c r="B615" s="354"/>
      <c r="C615" s="354"/>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c r="A616" s="354"/>
      <c r="B616" s="354"/>
      <c r="C616" s="354"/>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c r="A617" s="354"/>
      <c r="B617" s="354"/>
      <c r="C617" s="354"/>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c r="A618" s="354"/>
      <c r="B618" s="354"/>
      <c r="C618" s="354"/>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c r="A619" s="354"/>
      <c r="B619" s="354"/>
      <c r="C619" s="354"/>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c r="A620" s="354"/>
      <c r="B620" s="354"/>
      <c r="C620" s="354"/>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c r="A621" s="354"/>
      <c r="B621" s="354"/>
      <c r="C621" s="354"/>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c r="A622" s="354"/>
      <c r="B622" s="354"/>
      <c r="C622" s="354"/>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c r="A623" s="354"/>
      <c r="B623" s="354"/>
      <c r="C623" s="354"/>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c r="A624" s="354"/>
      <c r="B624" s="354"/>
      <c r="C624" s="354"/>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c r="A625" s="354"/>
      <c r="B625" s="354"/>
      <c r="C625" s="354"/>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c r="A626" s="354"/>
      <c r="B626" s="354"/>
      <c r="C626" s="354"/>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c r="A627" s="354"/>
      <c r="B627" s="354"/>
      <c r="C627" s="354"/>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c r="A628" s="354"/>
      <c r="B628" s="354"/>
      <c r="C628" s="354"/>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c r="A629" s="354"/>
      <c r="B629" s="354"/>
      <c r="C629" s="354"/>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c r="A630" s="354"/>
      <c r="B630" s="354"/>
      <c r="C630" s="354"/>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c r="A631" s="354"/>
      <c r="B631" s="354"/>
      <c r="C631" s="354"/>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c r="A632" s="354"/>
      <c r="B632" s="354"/>
      <c r="C632" s="354"/>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c r="A633" s="354"/>
      <c r="B633" s="354"/>
      <c r="C633" s="354"/>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c r="A634" s="354"/>
      <c r="B634" s="354"/>
      <c r="C634" s="354"/>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c r="A635" s="354"/>
      <c r="B635" s="354"/>
      <c r="C635" s="354"/>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c r="A636" s="354"/>
      <c r="B636" s="354"/>
      <c r="C636" s="354"/>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c r="A637" s="354"/>
      <c r="B637" s="354"/>
      <c r="C637" s="354"/>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c r="A638" s="354"/>
      <c r="B638" s="354"/>
      <c r="C638" s="354"/>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c r="A639" s="354"/>
      <c r="B639" s="354"/>
      <c r="C639" s="354"/>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c r="A640" s="354"/>
      <c r="B640" s="354"/>
      <c r="C640" s="354"/>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c r="A641" s="354"/>
      <c r="B641" s="354"/>
      <c r="C641" s="354"/>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c r="A642" s="354"/>
      <c r="B642" s="354"/>
      <c r="C642" s="354"/>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c r="A643" s="354"/>
      <c r="B643" s="354"/>
      <c r="C643" s="354"/>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c r="A644" s="354"/>
      <c r="B644" s="354"/>
      <c r="C644" s="354"/>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c r="A645" s="354"/>
      <c r="B645" s="354"/>
      <c r="C645" s="354"/>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c r="A646" s="354"/>
      <c r="B646" s="354"/>
      <c r="C646" s="354"/>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c r="A647" s="354"/>
      <c r="B647" s="354"/>
      <c r="C647" s="354"/>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c r="A648" s="354"/>
      <c r="B648" s="354"/>
      <c r="C648" s="354"/>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c r="A649" s="354"/>
      <c r="B649" s="354"/>
      <c r="C649" s="354"/>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c r="A650" s="354"/>
      <c r="B650" s="354"/>
      <c r="C650" s="354"/>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c r="A651" s="354"/>
      <c r="B651" s="354"/>
      <c r="C651" s="354"/>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c r="A652" s="354"/>
      <c r="B652" s="354"/>
      <c r="C652" s="354"/>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c r="A653" s="354"/>
      <c r="B653" s="354"/>
      <c r="C653" s="354"/>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c r="A654" s="354"/>
      <c r="B654" s="354"/>
      <c r="C654" s="354"/>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c r="A655" s="354"/>
      <c r="B655" s="354"/>
      <c r="C655" s="354"/>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c r="A656" s="354"/>
      <c r="B656" s="354"/>
      <c r="C656" s="354"/>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c r="A657" s="354"/>
      <c r="B657" s="354"/>
      <c r="C657" s="354"/>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c r="A658" s="354"/>
      <c r="B658" s="354"/>
      <c r="C658" s="354"/>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c r="A659" s="354"/>
      <c r="B659" s="354"/>
      <c r="C659" s="354"/>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c r="A660" s="354"/>
      <c r="B660" s="354"/>
      <c r="C660" s="354"/>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c r="A661" s="354"/>
      <c r="B661" s="354"/>
      <c r="C661" s="354"/>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c r="A662" s="354"/>
      <c r="B662" s="354"/>
      <c r="C662" s="354"/>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c r="A663" s="354"/>
      <c r="B663" s="354"/>
      <c r="C663" s="354"/>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c r="A664" s="354"/>
      <c r="B664" s="354"/>
      <c r="C664" s="354"/>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c r="A665" s="354"/>
      <c r="B665" s="354"/>
      <c r="C665" s="354"/>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c r="A666" s="354"/>
      <c r="B666" s="354"/>
      <c r="C666" s="354"/>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c r="A667" s="354"/>
      <c r="B667" s="354"/>
      <c r="C667" s="354"/>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c r="A668" s="354"/>
      <c r="B668" s="354"/>
      <c r="C668" s="354"/>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c r="A669" s="354"/>
      <c r="B669" s="354"/>
      <c r="C669" s="354"/>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c r="A670" s="354"/>
      <c r="B670" s="354"/>
      <c r="C670" s="354"/>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c r="A671" s="354"/>
      <c r="B671" s="354"/>
      <c r="C671" s="354"/>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c r="A672" s="354"/>
      <c r="B672" s="354"/>
      <c r="C672" s="354"/>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c r="A673" s="354"/>
      <c r="B673" s="354"/>
      <c r="C673" s="354"/>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c r="A674" s="354"/>
      <c r="B674" s="354"/>
      <c r="C674" s="354"/>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c r="A675" s="354"/>
      <c r="B675" s="354"/>
      <c r="C675" s="354"/>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c r="A676" s="354"/>
      <c r="B676" s="354"/>
      <c r="C676" s="354"/>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c r="A677" s="354"/>
      <c r="B677" s="354"/>
      <c r="C677" s="354"/>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c r="A678" s="354"/>
      <c r="B678" s="354"/>
      <c r="C678" s="354"/>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c r="A679" s="354"/>
      <c r="B679" s="354"/>
      <c r="C679" s="354"/>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c r="A680" s="354"/>
      <c r="B680" s="354"/>
      <c r="C680" s="354"/>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c r="A681" s="354"/>
      <c r="B681" s="354"/>
      <c r="C681" s="354"/>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c r="A682" s="354"/>
      <c r="B682" s="354"/>
      <c r="C682" s="354"/>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c r="A683" s="354"/>
      <c r="B683" s="354"/>
      <c r="C683" s="354"/>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c r="A684" s="354"/>
      <c r="B684" s="354"/>
      <c r="C684" s="354"/>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c r="A685" s="354"/>
      <c r="B685" s="354"/>
      <c r="C685" s="354"/>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c r="A686" s="354"/>
      <c r="B686" s="354"/>
      <c r="C686" s="354"/>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c r="A687" s="354"/>
      <c r="B687" s="354"/>
      <c r="C687" s="354"/>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c r="A688" s="354"/>
      <c r="B688" s="354"/>
      <c r="C688" s="354"/>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c r="A689" s="354"/>
      <c r="B689" s="354"/>
      <c r="C689" s="354"/>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c r="A690" s="354"/>
      <c r="B690" s="354"/>
      <c r="C690" s="354"/>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c r="A691" s="354"/>
      <c r="B691" s="354"/>
      <c r="C691" s="354"/>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c r="A692" s="354"/>
      <c r="B692" s="354"/>
      <c r="C692" s="354"/>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c r="A693" s="354"/>
      <c r="B693" s="354"/>
      <c r="C693" s="354"/>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c r="A694" s="354"/>
      <c r="B694" s="354"/>
      <c r="C694" s="354"/>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c r="A695" s="354"/>
      <c r="B695" s="354"/>
      <c r="C695" s="354"/>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c r="A696" s="354"/>
      <c r="B696" s="354"/>
      <c r="C696" s="354"/>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c r="A697" s="354"/>
      <c r="B697" s="354"/>
      <c r="C697" s="354"/>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c r="A698" s="354"/>
      <c r="B698" s="354"/>
      <c r="C698" s="354"/>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c r="A699" s="354"/>
      <c r="B699" s="354"/>
      <c r="C699" s="354"/>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c r="A700" s="354"/>
      <c r="B700" s="354"/>
      <c r="C700" s="354"/>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c r="A701" s="354"/>
      <c r="B701" s="354"/>
      <c r="C701" s="354"/>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c r="A702" s="354"/>
      <c r="B702" s="354"/>
      <c r="C702" s="354"/>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c r="A703" s="354"/>
      <c r="B703" s="354"/>
      <c r="C703" s="354"/>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c r="A704" s="354"/>
      <c r="B704" s="354"/>
      <c r="C704" s="354"/>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c r="A705" s="354"/>
      <c r="B705" s="354"/>
      <c r="C705" s="354"/>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c r="A706" s="354"/>
      <c r="B706" s="354"/>
      <c r="C706" s="354"/>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c r="A707" s="354"/>
      <c r="B707" s="354"/>
      <c r="C707" s="354"/>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c r="A708" s="354"/>
      <c r="B708" s="354"/>
      <c r="C708" s="354"/>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c r="A709" s="354"/>
      <c r="B709" s="354"/>
      <c r="C709" s="354"/>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c r="A710" s="354"/>
      <c r="B710" s="354"/>
      <c r="C710" s="354"/>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c r="A711" s="354"/>
      <c r="B711" s="354"/>
      <c r="C711" s="354"/>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c r="A712" s="354"/>
      <c r="B712" s="354"/>
      <c r="C712" s="354"/>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c r="A713" s="354"/>
      <c r="B713" s="354"/>
      <c r="C713" s="354"/>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c r="A714" s="354"/>
      <c r="B714" s="354"/>
      <c r="C714" s="354"/>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c r="A715" s="354"/>
      <c r="B715" s="354"/>
      <c r="C715" s="354"/>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c r="A716" s="354"/>
      <c r="B716" s="354"/>
      <c r="C716" s="354"/>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c r="A717" s="354"/>
      <c r="B717" s="354"/>
      <c r="C717" s="354"/>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c r="A718" s="354"/>
      <c r="B718" s="354"/>
      <c r="C718" s="354"/>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c r="A719" s="354"/>
      <c r="B719" s="354"/>
      <c r="C719" s="354"/>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c r="A720" s="354"/>
      <c r="B720" s="354"/>
      <c r="C720" s="354"/>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c r="A721" s="354"/>
      <c r="B721" s="354"/>
      <c r="C721" s="354"/>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c r="A722" s="354"/>
      <c r="B722" s="354"/>
      <c r="C722" s="354"/>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c r="A723" s="354"/>
      <c r="B723" s="354"/>
      <c r="C723" s="354"/>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c r="A724" s="354"/>
      <c r="B724" s="354"/>
      <c r="C724" s="354"/>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c r="A725" s="354"/>
      <c r="B725" s="354"/>
      <c r="C725" s="354"/>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c r="A726" s="354"/>
      <c r="B726" s="354"/>
      <c r="C726" s="354"/>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c r="A727" s="354"/>
      <c r="B727" s="354"/>
      <c r="C727" s="354"/>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c r="A728" s="354"/>
      <c r="B728" s="354"/>
      <c r="C728" s="354"/>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c r="A729" s="354"/>
      <c r="B729" s="354"/>
      <c r="C729" s="354"/>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c r="A730" s="354"/>
      <c r="B730" s="354"/>
      <c r="C730" s="354"/>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c r="A731" s="354"/>
      <c r="B731" s="354"/>
      <c r="C731" s="354"/>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c r="A732" s="354"/>
      <c r="B732" s="354"/>
      <c r="C732" s="354"/>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c r="A733" s="354"/>
      <c r="B733" s="354"/>
      <c r="C733" s="354"/>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c r="A734" s="354"/>
      <c r="B734" s="354"/>
      <c r="C734" s="354"/>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c r="A735" s="354"/>
      <c r="B735" s="354"/>
      <c r="C735" s="354"/>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c r="A736" s="354"/>
      <c r="B736" s="354"/>
      <c r="C736" s="354"/>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c r="A737" s="354"/>
      <c r="B737" s="354"/>
      <c r="C737" s="354"/>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c r="A738" s="354"/>
      <c r="B738" s="354"/>
      <c r="C738" s="354"/>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c r="A739" s="354"/>
      <c r="B739" s="354"/>
      <c r="C739" s="354"/>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c r="A740" s="354"/>
      <c r="B740" s="354"/>
      <c r="C740" s="354"/>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c r="A741" s="354"/>
      <c r="B741" s="354"/>
      <c r="C741" s="354"/>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c r="A742" s="354"/>
      <c r="B742" s="354"/>
      <c r="C742" s="354"/>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c r="A743" s="354"/>
      <c r="B743" s="354"/>
      <c r="C743" s="354"/>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c r="A744" s="354"/>
      <c r="B744" s="354"/>
      <c r="C744" s="354"/>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c r="A745" s="354"/>
      <c r="B745" s="354"/>
      <c r="C745" s="354"/>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c r="A746" s="354"/>
      <c r="B746" s="354"/>
      <c r="C746" s="354"/>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c r="A747" s="354"/>
      <c r="B747" s="354"/>
      <c r="C747" s="354"/>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c r="A748" s="354"/>
      <c r="B748" s="354"/>
      <c r="C748" s="354"/>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c r="A749" s="354"/>
      <c r="B749" s="354"/>
      <c r="C749" s="354"/>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c r="A750" s="354"/>
      <c r="B750" s="354"/>
      <c r="C750" s="354"/>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c r="A751" s="354"/>
      <c r="B751" s="354"/>
      <c r="C751" s="354"/>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c r="A752" s="354"/>
      <c r="B752" s="354"/>
      <c r="C752" s="354"/>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c r="A753" s="354"/>
      <c r="B753" s="354"/>
      <c r="C753" s="354"/>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c r="A754" s="354"/>
      <c r="B754" s="354"/>
      <c r="C754" s="354"/>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c r="A755" s="354"/>
      <c r="B755" s="354"/>
      <c r="C755" s="354"/>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c r="A756" s="354"/>
      <c r="B756" s="354"/>
      <c r="C756" s="354"/>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c r="A757" s="354"/>
      <c r="B757" s="354"/>
      <c r="C757" s="354"/>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c r="A758" s="354"/>
      <c r="B758" s="354"/>
      <c r="C758" s="354"/>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c r="A759" s="354"/>
      <c r="B759" s="354"/>
      <c r="C759" s="354"/>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c r="A760" s="354"/>
      <c r="B760" s="354"/>
      <c r="C760" s="354"/>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c r="A761" s="354"/>
      <c r="B761" s="354"/>
      <c r="C761" s="354"/>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c r="A762" s="354"/>
      <c r="B762" s="354"/>
      <c r="C762" s="354"/>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c r="A763" s="354"/>
      <c r="B763" s="354"/>
      <c r="C763" s="354"/>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c r="A764" s="354"/>
      <c r="B764" s="354"/>
      <c r="C764" s="354"/>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c r="A765" s="354"/>
      <c r="B765" s="354"/>
      <c r="C765" s="354"/>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c r="A766" s="354"/>
      <c r="B766" s="354"/>
      <c r="C766" s="354"/>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c r="A767" s="354"/>
      <c r="B767" s="354"/>
      <c r="C767" s="354"/>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c r="A768" s="354"/>
      <c r="B768" s="354"/>
      <c r="C768" s="354"/>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c r="A769" s="354"/>
      <c r="B769" s="354"/>
      <c r="C769" s="354"/>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c r="A770" s="354"/>
      <c r="B770" s="354"/>
      <c r="C770" s="354"/>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c r="A771" s="354"/>
      <c r="B771" s="354"/>
      <c r="C771" s="354"/>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c r="A772" s="354"/>
      <c r="B772" s="354"/>
      <c r="C772" s="354"/>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c r="A773" s="354"/>
      <c r="B773" s="354"/>
      <c r="C773" s="354"/>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c r="A774" s="354"/>
      <c r="B774" s="354"/>
      <c r="C774" s="354"/>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c r="A775" s="354"/>
      <c r="B775" s="354"/>
      <c r="C775" s="354"/>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c r="A776" s="354"/>
      <c r="B776" s="354"/>
      <c r="C776" s="354"/>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c r="A777" s="354"/>
      <c r="B777" s="354"/>
      <c r="C777" s="354"/>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c r="A778" s="354"/>
      <c r="B778" s="354"/>
      <c r="C778" s="354"/>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c r="A779" s="354"/>
      <c r="B779" s="354"/>
      <c r="C779" s="354"/>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c r="A780" s="354"/>
      <c r="B780" s="354"/>
      <c r="C780" s="354"/>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c r="A781" s="354"/>
      <c r="B781" s="354"/>
      <c r="C781" s="354"/>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c r="A782" s="354"/>
      <c r="B782" s="354"/>
      <c r="C782" s="354"/>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c r="A783" s="354"/>
      <c r="B783" s="354"/>
      <c r="C783" s="354"/>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c r="A784" s="354"/>
      <c r="B784" s="354"/>
      <c r="C784" s="354"/>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c r="A785" s="354"/>
      <c r="B785" s="354"/>
      <c r="C785" s="354"/>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c r="A786" s="354"/>
      <c r="B786" s="354"/>
      <c r="C786" s="354"/>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c r="A787" s="354"/>
      <c r="B787" s="354"/>
      <c r="C787" s="354"/>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c r="A788" s="354"/>
      <c r="B788" s="354"/>
      <c r="C788" s="354"/>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c r="A789" s="354"/>
      <c r="B789" s="354"/>
      <c r="C789" s="354"/>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c r="A790" s="354"/>
      <c r="B790" s="354"/>
      <c r="C790" s="354"/>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c r="A791" s="354"/>
      <c r="B791" s="354"/>
      <c r="C791" s="354"/>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c r="A792" s="354"/>
      <c r="B792" s="354"/>
      <c r="C792" s="354"/>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c r="A793" s="354"/>
      <c r="B793" s="354"/>
      <c r="C793" s="354"/>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c r="A794" s="354"/>
      <c r="B794" s="354"/>
      <c r="C794" s="354"/>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c r="A795" s="354"/>
      <c r="B795" s="354"/>
      <c r="C795" s="354"/>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c r="A796" s="354"/>
      <c r="B796" s="354"/>
      <c r="C796" s="354"/>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c r="A797" s="354"/>
      <c r="B797" s="354"/>
      <c r="C797" s="354"/>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c r="A798" s="354"/>
      <c r="B798" s="354"/>
      <c r="C798" s="354"/>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c r="A799" s="354"/>
      <c r="B799" s="354"/>
      <c r="C799" s="354"/>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c r="A800" s="354"/>
      <c r="B800" s="354"/>
      <c r="C800" s="354"/>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c r="A801" s="354"/>
      <c r="B801" s="354"/>
      <c r="C801" s="354"/>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c r="A802" s="354"/>
      <c r="B802" s="354"/>
      <c r="C802" s="354"/>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c r="A803" s="354"/>
      <c r="B803" s="354"/>
      <c r="C803" s="354"/>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c r="A804" s="354"/>
      <c r="B804" s="354"/>
      <c r="C804" s="354"/>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c r="A805" s="354"/>
      <c r="B805" s="354"/>
      <c r="C805" s="354"/>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c r="A806" s="354"/>
      <c r="B806" s="354"/>
      <c r="C806" s="354"/>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c r="A807" s="354"/>
      <c r="B807" s="354"/>
      <c r="C807" s="354"/>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c r="A808" s="354"/>
      <c r="B808" s="354"/>
      <c r="C808" s="354"/>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c r="A809" s="354"/>
      <c r="B809" s="354"/>
      <c r="C809" s="354"/>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c r="A810" s="354"/>
      <c r="B810" s="354"/>
      <c r="C810" s="354"/>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c r="A811" s="354"/>
      <c r="B811" s="354"/>
      <c r="C811" s="354"/>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c r="A812" s="354"/>
      <c r="B812" s="354"/>
      <c r="C812" s="354"/>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c r="A813" s="354"/>
      <c r="B813" s="354"/>
      <c r="C813" s="354"/>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c r="A814" s="354"/>
      <c r="B814" s="354"/>
      <c r="C814" s="354"/>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c r="A815" s="354"/>
      <c r="B815" s="354"/>
      <c r="C815" s="354"/>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c r="A816" s="354"/>
      <c r="B816" s="354"/>
      <c r="C816" s="354"/>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c r="A817" s="354"/>
      <c r="B817" s="354"/>
      <c r="C817" s="354"/>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c r="A818" s="354"/>
      <c r="B818" s="354"/>
      <c r="C818" s="354"/>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c r="A819" s="354"/>
      <c r="B819" s="354"/>
      <c r="C819" s="354"/>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c r="A820" s="354"/>
      <c r="B820" s="354"/>
      <c r="C820" s="354"/>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c r="A821" s="354"/>
      <c r="B821" s="354"/>
      <c r="C821" s="354"/>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c r="A822" s="354"/>
      <c r="B822" s="354"/>
      <c r="C822" s="354"/>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c r="A823" s="354"/>
      <c r="B823" s="354"/>
      <c r="C823" s="354"/>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c r="A824" s="354"/>
      <c r="B824" s="354"/>
      <c r="C824" s="354"/>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c r="A825" s="354"/>
      <c r="B825" s="354"/>
      <c r="C825" s="354"/>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c r="A826" s="354"/>
      <c r="B826" s="354"/>
      <c r="C826" s="354"/>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c r="A827" s="354"/>
      <c r="B827" s="354"/>
      <c r="C827" s="354"/>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c r="A828" s="354"/>
      <c r="B828" s="354"/>
      <c r="C828" s="354"/>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c r="A829" s="354"/>
      <c r="B829" s="354"/>
      <c r="C829" s="354"/>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c r="A830" s="354"/>
      <c r="B830" s="354"/>
      <c r="C830" s="354"/>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c r="A831" s="354"/>
      <c r="B831" s="354"/>
      <c r="C831" s="354"/>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c r="A832" s="354"/>
      <c r="B832" s="354"/>
      <c r="C832" s="354"/>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c r="A833" s="354"/>
      <c r="B833" s="354"/>
      <c r="C833" s="354"/>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c r="A834" s="354"/>
      <c r="B834" s="354"/>
      <c r="C834" s="354"/>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c r="A835" s="354"/>
      <c r="B835" s="354"/>
      <c r="C835" s="354"/>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c r="A836" s="354"/>
      <c r="B836" s="354"/>
      <c r="C836" s="354"/>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c r="A837" s="354"/>
      <c r="B837" s="354"/>
      <c r="C837" s="354"/>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c r="A838" s="354"/>
      <c r="B838" s="354"/>
      <c r="C838" s="354"/>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c r="A839" s="354"/>
      <c r="B839" s="354"/>
      <c r="C839" s="354"/>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c r="A840" s="354"/>
      <c r="B840" s="354"/>
      <c r="C840" s="354"/>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c r="A841" s="354"/>
      <c r="B841" s="354"/>
      <c r="C841" s="354"/>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c r="A842" s="354"/>
      <c r="B842" s="354"/>
      <c r="C842" s="354"/>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c r="A843" s="354"/>
      <c r="B843" s="354"/>
      <c r="C843" s="354"/>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c r="A844" s="354"/>
      <c r="B844" s="354"/>
      <c r="C844" s="354"/>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c r="A845" s="354"/>
      <c r="B845" s="354"/>
      <c r="C845" s="354"/>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c r="A846" s="354"/>
      <c r="B846" s="354"/>
      <c r="C846" s="354"/>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c r="A847" s="354"/>
      <c r="B847" s="354"/>
      <c r="C847" s="354"/>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c r="A848" s="354"/>
      <c r="B848" s="354"/>
      <c r="C848" s="354"/>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c r="A849" s="354"/>
      <c r="B849" s="354"/>
      <c r="C849" s="354"/>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c r="A850" s="354"/>
      <c r="B850" s="354"/>
      <c r="C850" s="354"/>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c r="A851" s="354"/>
      <c r="B851" s="354"/>
      <c r="C851" s="354"/>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c r="A852" s="354"/>
      <c r="B852" s="354"/>
      <c r="C852" s="354"/>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c r="A853" s="354"/>
      <c r="B853" s="354"/>
      <c r="C853" s="354"/>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c r="A854" s="354"/>
      <c r="B854" s="354"/>
      <c r="C854" s="354"/>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c r="A855" s="354"/>
      <c r="B855" s="354"/>
      <c r="C855" s="354"/>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c r="A856" s="354"/>
      <c r="B856" s="354"/>
      <c r="C856" s="354"/>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c r="A857" s="354"/>
      <c r="B857" s="354"/>
      <c r="C857" s="354"/>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c r="A858" s="354"/>
      <c r="B858" s="354"/>
      <c r="C858" s="354"/>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c r="A859" s="354"/>
      <c r="B859" s="354"/>
      <c r="C859" s="354"/>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c r="A860" s="354"/>
      <c r="B860" s="354"/>
      <c r="C860" s="354"/>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c r="A861" s="354"/>
      <c r="B861" s="354"/>
      <c r="C861" s="354"/>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c r="A862" s="354"/>
      <c r="B862" s="354"/>
      <c r="C862" s="354"/>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c r="A863" s="354"/>
      <c r="B863" s="354"/>
      <c r="C863" s="354"/>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c r="A864" s="354"/>
      <c r="B864" s="354"/>
      <c r="C864" s="354"/>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c r="A865" s="354"/>
      <c r="B865" s="354"/>
      <c r="C865" s="354"/>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c r="A866" s="354"/>
      <c r="B866" s="354"/>
      <c r="C866" s="354"/>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c r="A867" s="354"/>
      <c r="B867" s="354"/>
      <c r="C867" s="354"/>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c r="A868" s="354"/>
      <c r="B868" s="354"/>
      <c r="C868" s="354"/>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c r="A869" s="354"/>
      <c r="B869" s="354"/>
      <c r="C869" s="354"/>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c r="A870" s="354"/>
      <c r="B870" s="354"/>
      <c r="C870" s="354"/>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c r="A871" s="354"/>
      <c r="B871" s="354"/>
      <c r="C871" s="354"/>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c r="A872" s="354"/>
      <c r="B872" s="354"/>
      <c r="C872" s="354"/>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c r="A873" s="354"/>
      <c r="B873" s="354"/>
      <c r="C873" s="354"/>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c r="A874" s="354"/>
      <c r="B874" s="354"/>
      <c r="C874" s="354"/>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c r="A875" s="354"/>
      <c r="B875" s="354"/>
      <c r="C875" s="354"/>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c r="A876" s="354"/>
      <c r="B876" s="354"/>
      <c r="C876" s="354"/>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c r="A877" s="354"/>
      <c r="B877" s="354"/>
      <c r="C877" s="354"/>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c r="A878" s="354"/>
      <c r="B878" s="354"/>
      <c r="C878" s="354"/>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c r="A879" s="354"/>
      <c r="B879" s="354"/>
      <c r="C879" s="354"/>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c r="A880" s="354"/>
      <c r="B880" s="354"/>
      <c r="C880" s="354"/>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c r="A881" s="354"/>
      <c r="B881" s="354"/>
      <c r="C881" s="354"/>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c r="A882" s="354"/>
      <c r="B882" s="354"/>
      <c r="C882" s="354"/>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c r="A883" s="354"/>
      <c r="B883" s="354"/>
      <c r="C883" s="354"/>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c r="A884" s="354"/>
      <c r="B884" s="354"/>
      <c r="C884" s="354"/>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c r="A885" s="354"/>
      <c r="B885" s="354"/>
      <c r="C885" s="354"/>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c r="A886" s="354"/>
      <c r="B886" s="354"/>
      <c r="C886" s="354"/>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c r="A887" s="354"/>
      <c r="B887" s="354"/>
      <c r="C887" s="354"/>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c r="A888" s="354"/>
      <c r="B888" s="354"/>
      <c r="C888" s="354"/>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c r="A889" s="354"/>
      <c r="B889" s="354"/>
      <c r="C889" s="354"/>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c r="A890" s="354"/>
      <c r="B890" s="354"/>
      <c r="C890" s="354"/>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c r="A891" s="354"/>
      <c r="B891" s="354"/>
      <c r="C891" s="354"/>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c r="A892" s="354"/>
      <c r="B892" s="354"/>
      <c r="C892" s="354"/>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c r="A893" s="354"/>
      <c r="B893" s="354"/>
      <c r="C893" s="354"/>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c r="A894" s="354"/>
      <c r="B894" s="354"/>
      <c r="C894" s="354"/>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c r="A895" s="354"/>
      <c r="B895" s="354"/>
      <c r="C895" s="354"/>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c r="A896" s="354"/>
      <c r="B896" s="354"/>
      <c r="C896" s="354"/>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c r="A897" s="354"/>
      <c r="B897" s="354"/>
      <c r="C897" s="354"/>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c r="A898" s="354"/>
      <c r="B898" s="354"/>
      <c r="C898" s="354"/>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c r="A899" s="354"/>
      <c r="B899" s="354"/>
      <c r="C899" s="354"/>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c r="A900" s="354"/>
      <c r="B900" s="354"/>
      <c r="C900" s="354"/>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c r="A901" s="354"/>
      <c r="B901" s="354"/>
      <c r="C901" s="354"/>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c r="A902" s="354"/>
      <c r="B902" s="354"/>
      <c r="C902" s="354"/>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c r="A903" s="354"/>
      <c r="B903" s="354"/>
      <c r="C903" s="354"/>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c r="A904" s="354"/>
      <c r="B904" s="354"/>
      <c r="C904" s="354"/>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c r="A905" s="354"/>
      <c r="B905" s="354"/>
      <c r="C905" s="354"/>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c r="A906" s="354"/>
      <c r="B906" s="354"/>
      <c r="C906" s="354"/>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c r="A907" s="354"/>
      <c r="B907" s="354"/>
      <c r="C907" s="354"/>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c r="A908" s="354"/>
      <c r="B908" s="354"/>
      <c r="C908" s="354"/>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c r="A909" s="354"/>
      <c r="B909" s="354"/>
      <c r="C909" s="354"/>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c r="A910" s="354"/>
      <c r="B910" s="354"/>
      <c r="C910" s="354"/>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c r="A911" s="354"/>
      <c r="B911" s="354"/>
      <c r="C911" s="354"/>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c r="A912" s="354"/>
      <c r="B912" s="354"/>
      <c r="C912" s="354"/>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c r="A913" s="354"/>
      <c r="B913" s="354"/>
      <c r="C913" s="354"/>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c r="A914" s="354"/>
      <c r="B914" s="354"/>
      <c r="C914" s="354"/>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c r="A915" s="354"/>
      <c r="B915" s="354"/>
      <c r="C915" s="354"/>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c r="A916" s="354"/>
      <c r="B916" s="354"/>
      <c r="C916" s="354"/>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c r="A917" s="354"/>
      <c r="B917" s="354"/>
      <c r="C917" s="354"/>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c r="A918" s="354"/>
      <c r="B918" s="354"/>
      <c r="C918" s="354"/>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c r="A919" s="354"/>
      <c r="B919" s="354"/>
      <c r="C919" s="354"/>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c r="A920" s="354"/>
      <c r="B920" s="354"/>
      <c r="C920" s="354"/>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c r="A921" s="354"/>
      <c r="B921" s="354"/>
      <c r="C921" s="354"/>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c r="A922" s="354"/>
      <c r="B922" s="354"/>
      <c r="C922" s="354"/>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c r="A923" s="354"/>
      <c r="B923" s="354"/>
      <c r="C923" s="354"/>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c r="A924" s="354"/>
      <c r="B924" s="354"/>
      <c r="C924" s="354"/>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c r="A925" s="354"/>
      <c r="B925" s="354"/>
      <c r="C925" s="354"/>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c r="A926" s="354"/>
      <c r="B926" s="354"/>
      <c r="C926" s="354"/>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c r="A927" s="354"/>
      <c r="B927" s="354"/>
      <c r="C927" s="354"/>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c r="A928" s="354"/>
      <c r="B928" s="354"/>
      <c r="C928" s="354"/>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c r="A929" s="354"/>
      <c r="B929" s="354"/>
      <c r="C929" s="354"/>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c r="A930" s="354"/>
      <c r="B930" s="354"/>
      <c r="C930" s="354"/>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c r="A931" s="354"/>
      <c r="B931" s="354"/>
      <c r="C931" s="354"/>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c r="A932" s="354"/>
      <c r="B932" s="354"/>
      <c r="C932" s="354"/>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c r="A933" s="354"/>
      <c r="B933" s="354"/>
      <c r="C933" s="354"/>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c r="A934" s="354"/>
      <c r="B934" s="354"/>
      <c r="C934" s="354"/>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c r="A935" s="354"/>
      <c r="B935" s="354"/>
      <c r="C935" s="354"/>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c r="A936" s="354"/>
      <c r="B936" s="354"/>
      <c r="C936" s="354"/>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c r="A937" s="354"/>
      <c r="B937" s="354"/>
      <c r="C937" s="354"/>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c r="A938" s="354"/>
      <c r="B938" s="354"/>
      <c r="C938" s="354"/>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c r="A939" s="354"/>
      <c r="B939" s="354"/>
      <c r="C939" s="354"/>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c r="A940" s="354"/>
      <c r="B940" s="354"/>
      <c r="C940" s="354"/>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c r="A941" s="354"/>
      <c r="B941" s="354"/>
      <c r="C941" s="354"/>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c r="A942" s="354"/>
      <c r="B942" s="354"/>
      <c r="C942" s="354"/>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c r="A943" s="354"/>
      <c r="B943" s="354"/>
      <c r="C943" s="354"/>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c r="A944" s="354"/>
      <c r="B944" s="354"/>
      <c r="C944" s="354"/>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c r="A945" s="354"/>
      <c r="B945" s="354"/>
      <c r="C945" s="354"/>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c r="A946" s="354"/>
      <c r="B946" s="354"/>
      <c r="C946" s="354"/>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c r="A947" s="354"/>
      <c r="B947" s="354"/>
      <c r="C947" s="354"/>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c r="A948" s="354"/>
      <c r="B948" s="354"/>
      <c r="C948" s="354"/>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c r="A949" s="354"/>
      <c r="B949" s="354"/>
      <c r="C949" s="354"/>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c r="A950" s="354"/>
      <c r="B950" s="354"/>
      <c r="C950" s="354"/>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c r="A951" s="354"/>
      <c r="B951" s="354"/>
      <c r="C951" s="354"/>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c r="A952" s="354"/>
      <c r="B952" s="354"/>
      <c r="C952" s="354"/>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c r="A953" s="354"/>
      <c r="B953" s="354"/>
      <c r="C953" s="354"/>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c r="A954" s="354"/>
      <c r="B954" s="354"/>
      <c r="C954" s="354"/>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c r="A955" s="354"/>
      <c r="B955" s="354"/>
      <c r="C955" s="354"/>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c r="A956" s="354"/>
      <c r="B956" s="354"/>
      <c r="C956" s="354"/>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c r="A957" s="354"/>
      <c r="B957" s="354"/>
      <c r="C957" s="354"/>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c r="A958" s="354"/>
      <c r="B958" s="354"/>
      <c r="C958" s="354"/>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row r="959" spans="1:26">
      <c r="A959" s="354"/>
      <c r="B959" s="354"/>
      <c r="C959" s="354"/>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row>
    <row r="960" spans="1:26">
      <c r="A960" s="354"/>
      <c r="B960" s="354"/>
      <c r="C960" s="354"/>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row>
    <row r="961" spans="1:26">
      <c r="A961" s="354"/>
      <c r="B961" s="354"/>
      <c r="C961" s="354"/>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row>
    <row r="962" spans="1:26">
      <c r="A962" s="354"/>
      <c r="B962" s="354"/>
      <c r="C962" s="354"/>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row>
    <row r="963" spans="1:26">
      <c r="A963" s="354"/>
      <c r="B963" s="354"/>
      <c r="C963" s="354"/>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row>
    <row r="964" spans="1:26">
      <c r="A964" s="354"/>
      <c r="B964" s="354"/>
      <c r="C964" s="354"/>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row>
    <row r="965" spans="1:26">
      <c r="A965" s="354"/>
      <c r="B965" s="354"/>
      <c r="C965" s="354"/>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row>
    <row r="966" spans="1:26">
      <c r="A966" s="354"/>
      <c r="B966" s="354"/>
      <c r="C966" s="354"/>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row>
    <row r="967" spans="1:26">
      <c r="A967" s="354"/>
      <c r="B967" s="354"/>
      <c r="C967" s="354"/>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row>
    <row r="968" spans="1:26">
      <c r="A968" s="354"/>
      <c r="B968" s="354"/>
      <c r="C968" s="354"/>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row>
    <row r="969" spans="1:26">
      <c r="A969" s="354"/>
      <c r="B969" s="354"/>
      <c r="C969" s="354"/>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row>
    <row r="970" spans="1:26">
      <c r="A970" s="354"/>
      <c r="B970" s="354"/>
      <c r="C970" s="354"/>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row>
    <row r="971" spans="1:26">
      <c r="A971" s="354"/>
      <c r="B971" s="354"/>
      <c r="C971" s="354"/>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row>
    <row r="972" spans="1:26">
      <c r="A972" s="354"/>
      <c r="B972" s="354"/>
      <c r="C972" s="354"/>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row>
    <row r="973" spans="1:26">
      <c r="A973" s="354"/>
      <c r="B973" s="354"/>
      <c r="C973" s="354"/>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row>
    <row r="974" spans="1:26">
      <c r="A974" s="354"/>
      <c r="B974" s="354"/>
      <c r="C974" s="354"/>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row>
    <row r="975" spans="1:26">
      <c r="A975" s="354"/>
      <c r="B975" s="354"/>
      <c r="C975" s="354"/>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row>
    <row r="976" spans="1:26">
      <c r="A976" s="354"/>
      <c r="B976" s="354"/>
      <c r="C976" s="354"/>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row>
    <row r="977" spans="1:26">
      <c r="A977" s="354"/>
      <c r="B977" s="354"/>
      <c r="C977" s="354"/>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row>
    <row r="978" spans="1:26">
      <c r="A978" s="354"/>
      <c r="B978" s="354"/>
      <c r="C978" s="354"/>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row>
    <row r="979" spans="1:26">
      <c r="A979" s="354"/>
      <c r="B979" s="354"/>
      <c r="C979" s="354"/>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row>
    <row r="980" spans="1:26">
      <c r="A980" s="354"/>
      <c r="B980" s="354"/>
      <c r="C980" s="354"/>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row>
    <row r="981" spans="1:26">
      <c r="A981" s="354"/>
      <c r="B981" s="354"/>
      <c r="C981" s="354"/>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row>
    <row r="982" spans="1:26">
      <c r="A982" s="354"/>
      <c r="B982" s="354"/>
      <c r="C982" s="354"/>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row>
    <row r="983" spans="1:26">
      <c r="A983" s="354"/>
      <c r="B983" s="354"/>
      <c r="C983" s="354"/>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row>
    <row r="984" spans="1:26">
      <c r="A984" s="354"/>
      <c r="B984" s="354"/>
      <c r="C984" s="354"/>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row>
    <row r="985" spans="1:26">
      <c r="A985" s="354"/>
      <c r="B985" s="354"/>
      <c r="C985" s="354"/>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row>
    <row r="986" spans="1:26">
      <c r="A986" s="354"/>
      <c r="B986" s="354"/>
      <c r="C986" s="354"/>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row>
    <row r="987" spans="1:26">
      <c r="A987" s="354"/>
      <c r="B987" s="354"/>
      <c r="C987" s="354"/>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row>
    <row r="988" spans="1:26">
      <c r="A988" s="354"/>
      <c r="B988" s="354"/>
      <c r="C988" s="354"/>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row>
    <row r="989" spans="1:26">
      <c r="A989" s="354"/>
      <c r="B989" s="354"/>
      <c r="C989" s="354"/>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row>
    <row r="990" spans="1:26">
      <c r="A990" s="354"/>
      <c r="B990" s="354"/>
      <c r="C990" s="354"/>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row>
    <row r="991" spans="1:26">
      <c r="A991" s="354"/>
      <c r="B991" s="354"/>
      <c r="C991" s="354"/>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row>
    <row r="992" spans="1:26">
      <c r="A992" s="354"/>
      <c r="B992" s="354"/>
      <c r="C992" s="354"/>
      <c r="D992" s="354"/>
      <c r="E992" s="354"/>
      <c r="F992" s="354"/>
      <c r="G992" s="354"/>
      <c r="H992" s="354"/>
      <c r="I992" s="354"/>
      <c r="J992" s="354"/>
      <c r="K992" s="354"/>
      <c r="L992" s="354"/>
      <c r="M992" s="354"/>
      <c r="N992" s="354"/>
      <c r="O992" s="354"/>
      <c r="P992" s="354"/>
      <c r="Q992" s="354"/>
      <c r="R992" s="354"/>
      <c r="S992" s="354"/>
      <c r="T992" s="354"/>
      <c r="U992" s="354"/>
      <c r="V992" s="354"/>
      <c r="W992" s="354"/>
      <c r="X992" s="354"/>
      <c r="Y992" s="354"/>
      <c r="Z992" s="354"/>
    </row>
    <row r="993" spans="1:26">
      <c r="A993" s="354"/>
      <c r="B993" s="354"/>
      <c r="C993" s="354"/>
      <c r="D993" s="354"/>
      <c r="E993" s="354"/>
      <c r="F993" s="354"/>
      <c r="G993" s="354"/>
      <c r="H993" s="354"/>
      <c r="I993" s="354"/>
      <c r="J993" s="354"/>
      <c r="K993" s="354"/>
      <c r="L993" s="354"/>
      <c r="M993" s="354"/>
      <c r="N993" s="354"/>
      <c r="O993" s="354"/>
      <c r="P993" s="354"/>
      <c r="Q993" s="354"/>
      <c r="R993" s="354"/>
      <c r="S993" s="354"/>
      <c r="T993" s="354"/>
      <c r="U993" s="354"/>
      <c r="V993" s="354"/>
      <c r="W993" s="354"/>
      <c r="X993" s="354"/>
      <c r="Y993" s="354"/>
      <c r="Z993" s="354"/>
    </row>
    <row r="994" spans="1:26">
      <c r="A994" s="354"/>
      <c r="B994" s="354"/>
      <c r="C994" s="354"/>
      <c r="D994" s="354"/>
      <c r="E994" s="354"/>
      <c r="F994" s="354"/>
      <c r="G994" s="354"/>
      <c r="H994" s="354"/>
      <c r="I994" s="354"/>
      <c r="J994" s="354"/>
      <c r="K994" s="354"/>
      <c r="L994" s="354"/>
      <c r="M994" s="354"/>
      <c r="N994" s="354"/>
      <c r="O994" s="354"/>
      <c r="P994" s="354"/>
      <c r="Q994" s="354"/>
      <c r="R994" s="354"/>
      <c r="S994" s="354"/>
      <c r="T994" s="354"/>
      <c r="U994" s="354"/>
      <c r="V994" s="354"/>
      <c r="W994" s="354"/>
      <c r="X994" s="354"/>
      <c r="Y994" s="354"/>
      <c r="Z994" s="354"/>
    </row>
    <row r="995" spans="1:26">
      <c r="A995" s="354"/>
      <c r="B995" s="354"/>
      <c r="C995" s="354"/>
      <c r="D995" s="354"/>
      <c r="E995" s="354"/>
      <c r="F995" s="354"/>
      <c r="G995" s="354"/>
      <c r="H995" s="354"/>
      <c r="I995" s="354"/>
      <c r="J995" s="354"/>
      <c r="K995" s="354"/>
      <c r="L995" s="354"/>
      <c r="M995" s="354"/>
      <c r="N995" s="354"/>
      <c r="O995" s="354"/>
      <c r="P995" s="354"/>
      <c r="Q995" s="354"/>
      <c r="R995" s="354"/>
      <c r="S995" s="354"/>
      <c r="T995" s="354"/>
      <c r="U995" s="354"/>
      <c r="V995" s="354"/>
      <c r="W995" s="354"/>
      <c r="X995" s="354"/>
      <c r="Y995" s="354"/>
      <c r="Z995" s="354"/>
    </row>
    <row r="996" spans="1:26">
      <c r="A996" s="354"/>
      <c r="B996" s="354"/>
      <c r="C996" s="354"/>
      <c r="D996" s="354"/>
      <c r="E996" s="354"/>
      <c r="F996" s="354"/>
      <c r="G996" s="354"/>
      <c r="H996" s="354"/>
      <c r="I996" s="354"/>
      <c r="J996" s="354"/>
      <c r="K996" s="354"/>
      <c r="L996" s="354"/>
      <c r="M996" s="354"/>
      <c r="N996" s="354"/>
      <c r="O996" s="354"/>
      <c r="P996" s="354"/>
      <c r="Q996" s="354"/>
      <c r="R996" s="354"/>
      <c r="S996" s="354"/>
      <c r="T996" s="354"/>
      <c r="U996" s="354"/>
      <c r="V996" s="354"/>
      <c r="W996" s="354"/>
      <c r="X996" s="354"/>
      <c r="Y996" s="354"/>
      <c r="Z996" s="354"/>
    </row>
    <row r="997" spans="1:26">
      <c r="A997" s="354"/>
      <c r="B997" s="354"/>
      <c r="C997" s="354"/>
      <c r="D997" s="354"/>
      <c r="E997" s="354"/>
      <c r="F997" s="354"/>
      <c r="G997" s="354"/>
      <c r="H997" s="354"/>
      <c r="I997" s="354"/>
      <c r="J997" s="354"/>
      <c r="K997" s="354"/>
      <c r="L997" s="354"/>
      <c r="M997" s="354"/>
      <c r="N997" s="354"/>
      <c r="O997" s="354"/>
      <c r="P997" s="354"/>
      <c r="Q997" s="354"/>
      <c r="R997" s="354"/>
      <c r="S997" s="354"/>
      <c r="T997" s="354"/>
      <c r="U997" s="354"/>
      <c r="V997" s="354"/>
      <c r="W997" s="354"/>
      <c r="X997" s="354"/>
      <c r="Y997" s="354"/>
      <c r="Z997" s="354"/>
    </row>
    <row r="998" spans="1:26">
      <c r="A998" s="354"/>
      <c r="B998" s="354"/>
      <c r="C998" s="354"/>
      <c r="D998" s="354"/>
      <c r="E998" s="354"/>
      <c r="F998" s="354"/>
      <c r="G998" s="354"/>
      <c r="H998" s="354"/>
      <c r="I998" s="354"/>
      <c r="J998" s="354"/>
      <c r="K998" s="354"/>
      <c r="L998" s="354"/>
      <c r="M998" s="354"/>
      <c r="N998" s="354"/>
      <c r="O998" s="354"/>
      <c r="P998" s="354"/>
      <c r="Q998" s="354"/>
      <c r="R998" s="354"/>
      <c r="S998" s="354"/>
      <c r="T998" s="354"/>
      <c r="U998" s="354"/>
      <c r="V998" s="354"/>
      <c r="W998" s="354"/>
      <c r="X998" s="354"/>
      <c r="Y998" s="354"/>
      <c r="Z998" s="354"/>
    </row>
    <row r="999" spans="1:26">
      <c r="A999" s="354"/>
      <c r="B999" s="354"/>
      <c r="C999" s="354"/>
      <c r="D999" s="354"/>
      <c r="E999" s="354"/>
      <c r="F999" s="354"/>
      <c r="G999" s="354"/>
      <c r="H999" s="354"/>
      <c r="I999" s="354"/>
      <c r="J999" s="354"/>
      <c r="K999" s="354"/>
      <c r="L999" s="354"/>
      <c r="M999" s="354"/>
      <c r="N999" s="354"/>
      <c r="O999" s="354"/>
      <c r="P999" s="354"/>
      <c r="Q999" s="354"/>
      <c r="R999" s="354"/>
      <c r="S999" s="354"/>
      <c r="T999" s="354"/>
      <c r="U999" s="354"/>
      <c r="V999" s="354"/>
      <c r="W999" s="354"/>
      <c r="X999" s="354"/>
      <c r="Y999" s="354"/>
      <c r="Z999" s="354"/>
    </row>
    <row r="1000" spans="1:26">
      <c r="A1000" s="354"/>
      <c r="B1000" s="354"/>
      <c r="C1000" s="354"/>
      <c r="D1000" s="354"/>
      <c r="E1000" s="354"/>
      <c r="F1000" s="354"/>
      <c r="G1000" s="354"/>
      <c r="H1000" s="354"/>
      <c r="I1000" s="354"/>
      <c r="J1000" s="354"/>
      <c r="K1000" s="354"/>
      <c r="L1000" s="354"/>
      <c r="M1000" s="354"/>
      <c r="N1000" s="354"/>
      <c r="O1000" s="354"/>
      <c r="P1000" s="354"/>
      <c r="Q1000" s="354"/>
      <c r="R1000" s="354"/>
      <c r="S1000" s="354"/>
      <c r="T1000" s="354"/>
      <c r="U1000" s="354"/>
      <c r="V1000" s="354"/>
      <c r="W1000" s="354"/>
      <c r="X1000" s="354"/>
      <c r="Y1000" s="354"/>
      <c r="Z1000" s="354"/>
    </row>
  </sheetData>
  <mergeCells count="1">
    <mergeCell ref="A1:B1"/>
  </mergeCells>
  <pageMargins left="0.7" right="0.7" top="0.75" bottom="0.75" header="0" footer="0"/>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00"/>
  <sheetViews>
    <sheetView workbookViewId="0">
      <selection sqref="A1:E1"/>
    </sheetView>
  </sheetViews>
  <sheetFormatPr baseColWidth="10" defaultColWidth="14.42578125" defaultRowHeight="15" customHeight="1"/>
  <cols>
    <col min="1" max="3" width="8.7109375" customWidth="1"/>
    <col min="4" max="4" width="11.5703125" customWidth="1"/>
    <col min="5" max="26" width="8.7109375" customWidth="1"/>
  </cols>
  <sheetData>
    <row r="1" spans="1:13" ht="14.25" customHeight="1">
      <c r="A1" s="495" t="s">
        <v>2998</v>
      </c>
      <c r="B1" s="392"/>
      <c r="C1" s="392"/>
      <c r="D1" s="392"/>
      <c r="E1" s="392"/>
      <c r="J1" s="495" t="s">
        <v>2999</v>
      </c>
      <c r="K1" s="392"/>
      <c r="L1" s="392"/>
      <c r="M1" s="357"/>
    </row>
    <row r="2" spans="1:13" ht="14.25" customHeight="1">
      <c r="B2" s="496"/>
      <c r="C2" s="392"/>
      <c r="D2" s="392"/>
    </row>
    <row r="3" spans="1:13" ht="14.25" customHeight="1">
      <c r="B3" s="358" t="s">
        <v>3000</v>
      </c>
      <c r="D3" s="71" t="s">
        <v>3001</v>
      </c>
      <c r="J3" s="494" t="s">
        <v>2370</v>
      </c>
      <c r="K3" s="392"/>
      <c r="L3" s="392"/>
    </row>
    <row r="4" spans="1:13" ht="14.25" customHeight="1">
      <c r="B4" s="358" t="s">
        <v>1935</v>
      </c>
      <c r="D4" s="71" t="s">
        <v>3002</v>
      </c>
      <c r="J4" s="494" t="s">
        <v>3003</v>
      </c>
      <c r="K4" s="392"/>
      <c r="L4" s="392"/>
    </row>
    <row r="5" spans="1:13" ht="14.25" customHeight="1">
      <c r="B5" s="358" t="s">
        <v>3004</v>
      </c>
      <c r="D5" s="71" t="s">
        <v>3005</v>
      </c>
      <c r="J5" s="494" t="s">
        <v>3006</v>
      </c>
      <c r="K5" s="392"/>
      <c r="L5" s="392"/>
    </row>
    <row r="6" spans="1:13" ht="14.25" customHeight="1">
      <c r="B6" s="358" t="s">
        <v>3007</v>
      </c>
      <c r="D6" s="71" t="s">
        <v>3008</v>
      </c>
      <c r="J6" s="494" t="s">
        <v>3009</v>
      </c>
      <c r="K6" s="392"/>
      <c r="L6" s="392"/>
    </row>
    <row r="7" spans="1:13" ht="14.25" customHeight="1">
      <c r="B7" s="358" t="s">
        <v>3010</v>
      </c>
      <c r="D7" s="71" t="s">
        <v>3011</v>
      </c>
      <c r="J7" s="494" t="s">
        <v>3012</v>
      </c>
      <c r="K7" s="392"/>
      <c r="L7" s="392"/>
    </row>
    <row r="8" spans="1:13" ht="14.25" customHeight="1">
      <c r="B8" s="358" t="s">
        <v>3013</v>
      </c>
      <c r="D8" s="71" t="s">
        <v>3014</v>
      </c>
      <c r="J8" s="494" t="s">
        <v>3015</v>
      </c>
      <c r="K8" s="392"/>
      <c r="L8" s="392"/>
    </row>
    <row r="9" spans="1:13" ht="14.25" customHeight="1">
      <c r="B9" s="358" t="s">
        <v>3016</v>
      </c>
      <c r="D9" s="71" t="s">
        <v>3017</v>
      </c>
      <c r="J9" s="494" t="s">
        <v>3018</v>
      </c>
      <c r="K9" s="392"/>
      <c r="L9" s="392"/>
    </row>
    <row r="10" spans="1:13" ht="14.25" customHeight="1">
      <c r="B10" s="358" t="s">
        <v>3019</v>
      </c>
      <c r="D10" s="71" t="s">
        <v>3020</v>
      </c>
      <c r="J10" s="494" t="s">
        <v>3021</v>
      </c>
      <c r="K10" s="392"/>
      <c r="L10" s="392"/>
    </row>
    <row r="11" spans="1:13" ht="14.25" customHeight="1">
      <c r="B11" s="358" t="s">
        <v>3022</v>
      </c>
      <c r="D11" s="71" t="s">
        <v>3023</v>
      </c>
      <c r="J11" s="494" t="s">
        <v>3024</v>
      </c>
      <c r="K11" s="392"/>
      <c r="L11" s="392"/>
    </row>
    <row r="12" spans="1:13" ht="14.25" customHeight="1">
      <c r="B12" s="358" t="s">
        <v>3025</v>
      </c>
      <c r="D12" s="71" t="s">
        <v>3026</v>
      </c>
      <c r="J12" s="494" t="s">
        <v>3027</v>
      </c>
      <c r="K12" s="392"/>
      <c r="L12" s="392"/>
    </row>
    <row r="13" spans="1:13" ht="14.25" customHeight="1">
      <c r="B13" s="358" t="s">
        <v>3028</v>
      </c>
      <c r="D13" s="358" t="s">
        <v>1015</v>
      </c>
      <c r="J13" s="494" t="s">
        <v>3029</v>
      </c>
      <c r="K13" s="392"/>
      <c r="L13" s="392"/>
    </row>
    <row r="14" spans="1:13" ht="14.25" customHeight="1">
      <c r="B14" s="358" t="s">
        <v>3030</v>
      </c>
      <c r="D14" s="358" t="s">
        <v>1015</v>
      </c>
      <c r="J14" s="494" t="s">
        <v>3031</v>
      </c>
      <c r="K14" s="392"/>
      <c r="L14" s="392"/>
    </row>
    <row r="15" spans="1:13" ht="14.25" customHeight="1">
      <c r="B15" s="358" t="s">
        <v>3032</v>
      </c>
      <c r="D15" s="71" t="s">
        <v>3033</v>
      </c>
      <c r="J15" s="494" t="s">
        <v>3034</v>
      </c>
      <c r="K15" s="392"/>
      <c r="L15" s="392"/>
    </row>
    <row r="16" spans="1:13" ht="14.25" customHeight="1">
      <c r="B16" s="358" t="s">
        <v>3035</v>
      </c>
      <c r="D16" s="71" t="s">
        <v>3036</v>
      </c>
      <c r="J16" s="494" t="s">
        <v>3037</v>
      </c>
      <c r="K16" s="392"/>
      <c r="L16" s="392"/>
    </row>
    <row r="17" spans="2:12" ht="14.25" customHeight="1">
      <c r="B17" s="358" t="s">
        <v>2997</v>
      </c>
      <c r="D17" s="358" t="s">
        <v>1015</v>
      </c>
      <c r="J17" s="494" t="s">
        <v>3038</v>
      </c>
      <c r="K17" s="392"/>
      <c r="L17" s="392"/>
    </row>
    <row r="18" spans="2:12" ht="14.25" customHeight="1">
      <c r="B18" s="358" t="s">
        <v>411</v>
      </c>
      <c r="D18" s="71" t="s">
        <v>3039</v>
      </c>
      <c r="J18" s="494" t="s">
        <v>3040</v>
      </c>
      <c r="K18" s="392"/>
      <c r="L18" s="392"/>
    </row>
    <row r="19" spans="2:12" ht="14.25" customHeight="1">
      <c r="B19" s="358" t="s">
        <v>413</v>
      </c>
      <c r="D19" s="71" t="s">
        <v>3041</v>
      </c>
      <c r="J19" s="494" t="s">
        <v>3042</v>
      </c>
      <c r="K19" s="392"/>
      <c r="L19" s="392"/>
    </row>
    <row r="20" spans="2:12" ht="14.25" customHeight="1">
      <c r="B20" s="358" t="s">
        <v>454</v>
      </c>
      <c r="D20" s="71" t="s">
        <v>3043</v>
      </c>
      <c r="J20" s="494" t="s">
        <v>3044</v>
      </c>
      <c r="K20" s="392"/>
      <c r="L20" s="392"/>
    </row>
    <row r="21" spans="2:12" ht="14.25" customHeight="1">
      <c r="B21" s="358" t="s">
        <v>3045</v>
      </c>
      <c r="D21" s="71" t="s">
        <v>3046</v>
      </c>
    </row>
    <row r="22" spans="2:12" ht="14.25" customHeight="1"/>
    <row r="23" spans="2:12" ht="14.25" customHeight="1"/>
    <row r="24" spans="2:12" ht="14.25" customHeight="1"/>
    <row r="25" spans="2:12" ht="14.25" customHeight="1"/>
    <row r="26" spans="2:12" ht="14.25" customHeight="1"/>
    <row r="27" spans="2:12" ht="14.25" customHeight="1"/>
    <row r="28" spans="2:12" ht="14.25" customHeight="1"/>
    <row r="29" spans="2:12" ht="14.25" customHeight="1"/>
    <row r="30" spans="2:12" ht="14.25" customHeight="1"/>
    <row r="31" spans="2:12" ht="14.25" customHeight="1"/>
    <row r="32" spans="2: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A1:E1"/>
    <mergeCell ref="J1:L1"/>
    <mergeCell ref="B2:D2"/>
    <mergeCell ref="J3:L3"/>
    <mergeCell ref="J4:L4"/>
    <mergeCell ref="J5:L5"/>
    <mergeCell ref="J6:L6"/>
    <mergeCell ref="J14:L14"/>
    <mergeCell ref="J15:L15"/>
    <mergeCell ref="J16:L16"/>
    <mergeCell ref="J17:L17"/>
    <mergeCell ref="J18:L18"/>
    <mergeCell ref="J19:L19"/>
    <mergeCell ref="J20:L20"/>
    <mergeCell ref="J7:L7"/>
    <mergeCell ref="J8:L8"/>
    <mergeCell ref="J9:L9"/>
    <mergeCell ref="J10:L10"/>
    <mergeCell ref="J11:L11"/>
    <mergeCell ref="J12:L12"/>
    <mergeCell ref="J13:L13"/>
  </mergeCells>
  <pageMargins left="0.7" right="0.7" top="0.75" bottom="0.75"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000"/>
  <sheetViews>
    <sheetView workbookViewId="0"/>
  </sheetViews>
  <sheetFormatPr baseColWidth="10" defaultColWidth="14.42578125" defaultRowHeight="15" customHeight="1"/>
  <cols>
    <col min="1" max="3" width="27.28515625" customWidth="1"/>
    <col min="4" max="4" width="20.7109375" customWidth="1"/>
    <col min="5" max="5" width="17.140625" customWidth="1"/>
  </cols>
  <sheetData>
    <row r="1" spans="1:5"/>
    <row r="2" spans="1:5"/>
    <row r="3" spans="1:5">
      <c r="A3" s="359" t="s">
        <v>3047</v>
      </c>
      <c r="B3" s="359" t="s">
        <v>3048</v>
      </c>
      <c r="C3" s="360" t="s">
        <v>3049</v>
      </c>
      <c r="D3" s="497" t="s">
        <v>3050</v>
      </c>
      <c r="E3" s="392"/>
    </row>
    <row r="4" spans="1:5">
      <c r="A4" s="361"/>
      <c r="B4" s="361"/>
      <c r="C4" s="362"/>
      <c r="D4" s="361"/>
      <c r="E4" s="362"/>
    </row>
    <row r="5" spans="1:5">
      <c r="A5" s="361" t="s">
        <v>3051</v>
      </c>
      <c r="B5" s="361" t="s">
        <v>3052</v>
      </c>
      <c r="C5" s="362" t="s">
        <v>2758</v>
      </c>
      <c r="D5" s="361" t="s">
        <v>717</v>
      </c>
      <c r="E5" s="361" t="s">
        <v>561</v>
      </c>
    </row>
    <row r="6" spans="1:5">
      <c r="A6" s="361" t="s">
        <v>524</v>
      </c>
      <c r="B6" s="361" t="s">
        <v>3053</v>
      </c>
      <c r="C6" s="362" t="s">
        <v>3054</v>
      </c>
      <c r="D6" s="361" t="s">
        <v>3055</v>
      </c>
      <c r="E6" s="361" t="s">
        <v>3056</v>
      </c>
    </row>
    <row r="7" spans="1:5">
      <c r="A7" s="361" t="s">
        <v>2813</v>
      </c>
      <c r="B7" s="361" t="s">
        <v>72</v>
      </c>
      <c r="C7" s="362" t="s">
        <v>2817</v>
      </c>
      <c r="D7" s="361" t="s">
        <v>551</v>
      </c>
      <c r="E7" s="361" t="s">
        <v>2651</v>
      </c>
    </row>
    <row r="8" spans="1:5">
      <c r="A8" s="361" t="s">
        <v>3057</v>
      </c>
      <c r="B8" s="361" t="s">
        <v>3058</v>
      </c>
      <c r="C8" s="362" t="s">
        <v>458</v>
      </c>
      <c r="D8" s="361" t="s">
        <v>3059</v>
      </c>
      <c r="E8" s="361" t="s">
        <v>3060</v>
      </c>
    </row>
    <row r="9" spans="1:5">
      <c r="A9" s="361"/>
      <c r="B9" s="361" t="s">
        <v>3061</v>
      </c>
      <c r="C9" s="362"/>
      <c r="D9" s="361" t="s">
        <v>1106</v>
      </c>
      <c r="E9" s="361" t="s">
        <v>604</v>
      </c>
    </row>
    <row r="10" spans="1:5">
      <c r="A10" s="361"/>
      <c r="B10" s="361" t="s">
        <v>3062</v>
      </c>
      <c r="C10" s="362"/>
      <c r="D10" s="361" t="s">
        <v>3063</v>
      </c>
      <c r="E10" s="361" t="s">
        <v>3064</v>
      </c>
    </row>
    <row r="11" spans="1:5">
      <c r="A11" s="361"/>
      <c r="B11" s="361" t="s">
        <v>3065</v>
      </c>
      <c r="C11" s="362"/>
      <c r="D11" s="361" t="s">
        <v>3066</v>
      </c>
      <c r="E11" s="361" t="s">
        <v>3067</v>
      </c>
    </row>
    <row r="12" spans="1:5">
      <c r="A12" s="361"/>
      <c r="B12" s="361" t="s">
        <v>554</v>
      </c>
      <c r="C12" s="362"/>
      <c r="D12" s="361" t="s">
        <v>3068</v>
      </c>
      <c r="E12" s="361" t="s">
        <v>2994</v>
      </c>
    </row>
    <row r="13" spans="1:5">
      <c r="A13" s="361"/>
      <c r="B13" s="361"/>
      <c r="C13" s="362"/>
      <c r="D13" s="361" t="s">
        <v>3069</v>
      </c>
      <c r="E13" s="361" t="s">
        <v>600</v>
      </c>
    </row>
    <row r="14" spans="1:5">
      <c r="A14" s="361"/>
      <c r="B14" s="361"/>
      <c r="C14" s="362"/>
      <c r="D14" s="361" t="s">
        <v>3070</v>
      </c>
      <c r="E14" s="361" t="s">
        <v>1069</v>
      </c>
    </row>
    <row r="15" spans="1:5"/>
    <row r="16" spans="1:5"/>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D3:E3"/>
  </mergeCell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1000"/>
  <sheetViews>
    <sheetView workbookViewId="0"/>
  </sheetViews>
  <sheetFormatPr baseColWidth="10" defaultColWidth="14.42578125" defaultRowHeight="15" customHeight="1"/>
  <cols>
    <col min="1" max="26" width="8.7109375" customWidth="1"/>
  </cols>
  <sheetData>
    <row r="1" spans="1:22" ht="14.25" customHeight="1">
      <c r="A1" s="185" t="s">
        <v>3071</v>
      </c>
    </row>
    <row r="2" spans="1:22" ht="14.25" customHeight="1"/>
    <row r="3" spans="1:22" ht="14.25" customHeight="1"/>
    <row r="4" spans="1:22" ht="14.25" customHeight="1"/>
    <row r="5" spans="1:22" ht="14.25" customHeight="1"/>
    <row r="6" spans="1:22" ht="14.25" customHeight="1"/>
    <row r="7" spans="1:22" ht="14.25" customHeight="1"/>
    <row r="8" spans="1:22" ht="14.25" customHeight="1"/>
    <row r="9" spans="1:22" ht="14.25" customHeight="1"/>
    <row r="10" spans="1:22" ht="14.25" customHeight="1"/>
    <row r="11" spans="1:22" ht="14.25" customHeight="1"/>
    <row r="12" spans="1:22" ht="14.25" customHeight="1">
      <c r="Q12" s="498" t="s">
        <v>3072</v>
      </c>
      <c r="R12" s="392"/>
      <c r="S12" s="392"/>
      <c r="T12" s="392"/>
      <c r="U12" s="392"/>
      <c r="V12" s="392"/>
    </row>
    <row r="13" spans="1:22" ht="14.25" customHeight="1">
      <c r="Q13" s="392"/>
      <c r="R13" s="392"/>
      <c r="S13" s="392"/>
      <c r="T13" s="392"/>
      <c r="U13" s="392"/>
      <c r="V13" s="392"/>
    </row>
    <row r="14" spans="1:22" ht="14.25" customHeight="1">
      <c r="Q14" s="392"/>
      <c r="R14" s="392"/>
      <c r="S14" s="392"/>
      <c r="T14" s="392"/>
      <c r="U14" s="392"/>
      <c r="V14" s="392"/>
    </row>
    <row r="15" spans="1:22" ht="14.25" customHeight="1">
      <c r="Q15" s="392"/>
      <c r="R15" s="392"/>
      <c r="S15" s="392"/>
      <c r="T15" s="392"/>
      <c r="U15" s="392"/>
      <c r="V15" s="392"/>
    </row>
    <row r="16" spans="1:22" ht="14.25" customHeight="1">
      <c r="Q16" s="392"/>
      <c r="R16" s="392"/>
      <c r="S16" s="392"/>
      <c r="T16" s="392"/>
      <c r="U16" s="392"/>
      <c r="V16" s="392"/>
    </row>
    <row r="17" spans="17:22" ht="14.25" customHeight="1">
      <c r="Q17" s="392"/>
      <c r="R17" s="392"/>
      <c r="S17" s="392"/>
      <c r="T17" s="392"/>
      <c r="U17" s="392"/>
      <c r="V17" s="392"/>
    </row>
    <row r="18" spans="17:22" ht="14.25" customHeight="1"/>
    <row r="19" spans="17:22" ht="14.25" customHeight="1"/>
    <row r="20" spans="17:22" ht="14.25" customHeight="1"/>
    <row r="21" spans="17:22" ht="14.25" customHeight="1"/>
    <row r="22" spans="17:22" ht="14.25" customHeight="1"/>
    <row r="23" spans="17:22" ht="14.25" customHeight="1"/>
    <row r="24" spans="17:22" ht="14.25" customHeight="1"/>
    <row r="25" spans="17:22" ht="14.25" customHeight="1"/>
    <row r="26" spans="17:22" ht="14.25" customHeight="1"/>
    <row r="27" spans="17:22" ht="14.25" customHeight="1"/>
    <row r="28" spans="17:22" ht="14.25" customHeight="1"/>
    <row r="29" spans="17:22" ht="14.25" customHeight="1"/>
    <row r="30" spans="17:22" ht="14.25" customHeight="1"/>
    <row r="31" spans="17:22" ht="14.25" customHeight="1"/>
    <row r="32" spans="17: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Q12:V17"/>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96"/>
  <sheetViews>
    <sheetView topLeftCell="A85" workbookViewId="0">
      <selection activeCell="C101" sqref="C101"/>
    </sheetView>
  </sheetViews>
  <sheetFormatPr baseColWidth="10" defaultColWidth="14.42578125" defaultRowHeight="15" customHeight="1"/>
  <cols>
    <col min="1" max="1" width="21.140625" customWidth="1"/>
    <col min="2" max="26" width="11.5703125" customWidth="1"/>
  </cols>
  <sheetData>
    <row r="1" spans="1:18" ht="52.5" customHeight="1">
      <c r="A1" s="1" t="s">
        <v>0</v>
      </c>
      <c r="B1" s="385" t="s">
        <v>1</v>
      </c>
      <c r="C1" s="386"/>
      <c r="D1" s="386"/>
      <c r="E1" s="386"/>
      <c r="F1" s="386"/>
      <c r="G1" s="386"/>
      <c r="H1" s="386"/>
      <c r="I1" s="425" t="s">
        <v>2</v>
      </c>
      <c r="J1" s="386"/>
      <c r="K1" s="386"/>
      <c r="L1" s="387"/>
      <c r="M1" s="426" t="s">
        <v>153</v>
      </c>
      <c r="N1" s="392"/>
      <c r="O1" s="392"/>
      <c r="P1" s="392"/>
      <c r="Q1" s="392"/>
      <c r="R1" s="392"/>
    </row>
    <row r="2" spans="1:18" ht="35.25" customHeight="1">
      <c r="A2" s="2" t="s">
        <v>154</v>
      </c>
      <c r="B2" s="24" t="s">
        <v>155</v>
      </c>
      <c r="C2" s="4"/>
      <c r="D2" s="5"/>
      <c r="E2" s="5"/>
      <c r="F2" s="5"/>
      <c r="G2" s="5"/>
      <c r="H2" s="5"/>
      <c r="I2" s="388" t="s">
        <v>156</v>
      </c>
      <c r="J2" s="389"/>
      <c r="K2" s="389"/>
      <c r="L2" s="390"/>
      <c r="M2" s="391"/>
      <c r="N2" s="392"/>
      <c r="O2" s="392"/>
      <c r="P2" s="392"/>
      <c r="Q2" s="392"/>
      <c r="R2" s="392"/>
    </row>
    <row r="3" spans="1:18" ht="35.25" customHeight="1">
      <c r="A3" s="8" t="s">
        <v>157</v>
      </c>
      <c r="B3" s="25" t="s">
        <v>158</v>
      </c>
      <c r="C3" s="10"/>
      <c r="D3" s="11"/>
      <c r="E3" s="11"/>
      <c r="F3" s="11"/>
      <c r="G3" s="11"/>
      <c r="H3" s="11"/>
      <c r="I3" s="391"/>
      <c r="J3" s="392"/>
      <c r="K3" s="392"/>
      <c r="L3" s="393"/>
      <c r="M3" s="391"/>
      <c r="N3" s="392"/>
      <c r="O3" s="392"/>
      <c r="P3" s="392"/>
      <c r="Q3" s="392"/>
      <c r="R3" s="392"/>
    </row>
    <row r="4" spans="1:18" ht="35.25" customHeight="1">
      <c r="A4" s="8" t="s">
        <v>159</v>
      </c>
      <c r="B4" s="25" t="s">
        <v>160</v>
      </c>
      <c r="C4" s="14"/>
      <c r="D4" s="14"/>
      <c r="E4" s="14"/>
      <c r="F4" s="14"/>
      <c r="G4" s="14"/>
      <c r="H4" s="14"/>
      <c r="I4" s="422"/>
      <c r="J4" s="423"/>
      <c r="K4" s="423"/>
      <c r="L4" s="424"/>
      <c r="M4" s="391"/>
      <c r="N4" s="392"/>
      <c r="O4" s="392"/>
      <c r="P4" s="392"/>
      <c r="Q4" s="392"/>
      <c r="R4" s="392"/>
    </row>
    <row r="5" spans="1:18" ht="35.25" customHeight="1">
      <c r="A5" s="8" t="s">
        <v>161</v>
      </c>
      <c r="B5" s="25" t="s">
        <v>162</v>
      </c>
      <c r="C5" s="11"/>
      <c r="D5" s="11"/>
      <c r="E5" s="11"/>
      <c r="F5" s="11"/>
      <c r="G5" s="11"/>
      <c r="H5" s="11"/>
      <c r="I5" s="427" t="s">
        <v>163</v>
      </c>
      <c r="J5" s="420"/>
      <c r="K5" s="420"/>
      <c r="L5" s="421"/>
    </row>
    <row r="6" spans="1:18" ht="35.25" customHeight="1">
      <c r="A6" s="8" t="s">
        <v>164</v>
      </c>
      <c r="B6" s="25" t="s">
        <v>165</v>
      </c>
      <c r="C6" s="14"/>
      <c r="D6" s="14"/>
      <c r="E6" s="14"/>
      <c r="F6" s="14"/>
      <c r="G6" s="14"/>
      <c r="H6" s="14"/>
      <c r="I6" s="391"/>
      <c r="J6" s="392"/>
      <c r="K6" s="392"/>
      <c r="L6" s="393"/>
    </row>
    <row r="7" spans="1:18" ht="35.25" customHeight="1">
      <c r="A7" s="8" t="s">
        <v>166</v>
      </c>
      <c r="B7" s="25" t="s">
        <v>167</v>
      </c>
      <c r="C7" s="11"/>
      <c r="D7" s="11"/>
      <c r="E7" s="11"/>
      <c r="F7" s="11"/>
      <c r="G7" s="11"/>
      <c r="H7" s="11"/>
      <c r="I7" s="422"/>
      <c r="J7" s="423"/>
      <c r="K7" s="423"/>
      <c r="L7" s="424"/>
    </row>
    <row r="8" spans="1:18" ht="35.25" customHeight="1">
      <c r="A8" s="8" t="s">
        <v>168</v>
      </c>
      <c r="B8" s="25" t="s">
        <v>169</v>
      </c>
      <c r="C8" s="14"/>
      <c r="D8" s="14"/>
      <c r="E8" s="14"/>
      <c r="F8" s="14"/>
      <c r="G8" s="14"/>
      <c r="H8" s="14"/>
      <c r="I8" s="419" t="s">
        <v>170</v>
      </c>
      <c r="J8" s="420"/>
      <c r="K8" s="420"/>
      <c r="L8" s="421"/>
    </row>
    <row r="9" spans="1:18" ht="35.25" customHeight="1">
      <c r="A9" s="8" t="s">
        <v>171</v>
      </c>
      <c r="B9" s="26" t="s">
        <v>172</v>
      </c>
      <c r="C9" s="11"/>
      <c r="D9" s="11"/>
      <c r="E9" s="11"/>
      <c r="F9" s="11"/>
      <c r="G9" s="11"/>
      <c r="H9" s="11"/>
      <c r="I9" s="391"/>
      <c r="J9" s="392"/>
      <c r="K9" s="392"/>
      <c r="L9" s="393"/>
    </row>
    <row r="10" spans="1:18" ht="35.25" customHeight="1">
      <c r="A10" s="8" t="s">
        <v>173</v>
      </c>
      <c r="B10" s="16" t="s">
        <v>174</v>
      </c>
      <c r="C10" s="14"/>
      <c r="D10" s="14"/>
      <c r="E10" s="14"/>
      <c r="F10" s="14"/>
      <c r="G10" s="14"/>
      <c r="H10" s="14"/>
      <c r="I10" s="422"/>
      <c r="J10" s="423"/>
      <c r="K10" s="423"/>
      <c r="L10" s="424"/>
    </row>
    <row r="11" spans="1:18" ht="35.25" customHeight="1">
      <c r="A11" s="8" t="s">
        <v>175</v>
      </c>
      <c r="B11" s="9" t="s">
        <v>176</v>
      </c>
      <c r="C11" s="11"/>
      <c r="D11" s="11"/>
      <c r="E11" s="11"/>
      <c r="F11" s="11"/>
      <c r="G11" s="11"/>
      <c r="H11" s="11"/>
      <c r="I11" s="27"/>
      <c r="J11" s="28"/>
      <c r="K11" s="28"/>
      <c r="L11" s="29"/>
    </row>
    <row r="12" spans="1:18" ht="35.25" customHeight="1">
      <c r="A12" s="8" t="s">
        <v>177</v>
      </c>
      <c r="B12" s="16" t="s">
        <v>176</v>
      </c>
      <c r="C12" s="14"/>
      <c r="D12" s="14"/>
      <c r="E12" s="14"/>
      <c r="F12" s="14"/>
      <c r="G12" s="14"/>
      <c r="H12" s="14"/>
      <c r="I12" s="13"/>
      <c r="J12" s="14"/>
      <c r="K12" s="14"/>
      <c r="L12" s="15"/>
    </row>
    <row r="13" spans="1:18" ht="35.25" customHeight="1">
      <c r="A13" s="8" t="s">
        <v>178</v>
      </c>
      <c r="B13" s="9" t="s">
        <v>179</v>
      </c>
      <c r="C13" s="11"/>
      <c r="D13" s="11"/>
      <c r="E13" s="11"/>
      <c r="F13" s="11"/>
      <c r="G13" s="11"/>
      <c r="H13" s="11"/>
      <c r="I13" s="13"/>
      <c r="J13" s="14"/>
      <c r="K13" s="14"/>
      <c r="L13" s="15"/>
    </row>
    <row r="14" spans="1:18" ht="35.25" customHeight="1">
      <c r="A14" s="8" t="s">
        <v>180</v>
      </c>
      <c r="B14" s="16" t="s">
        <v>181</v>
      </c>
      <c r="C14" s="14"/>
      <c r="D14" s="14"/>
      <c r="E14" s="14"/>
      <c r="F14" s="14"/>
      <c r="G14" s="14"/>
      <c r="H14" s="14"/>
      <c r="I14" s="13"/>
      <c r="J14" s="14"/>
      <c r="K14" s="14"/>
      <c r="L14" s="15"/>
    </row>
    <row r="15" spans="1:18" ht="35.25" customHeight="1">
      <c r="A15" s="8" t="s">
        <v>182</v>
      </c>
      <c r="B15" s="9" t="s">
        <v>183</v>
      </c>
      <c r="C15" s="11"/>
      <c r="D15" s="11"/>
      <c r="E15" s="11"/>
      <c r="F15" s="11"/>
      <c r="G15" s="11"/>
      <c r="H15" s="11"/>
      <c r="I15" s="13"/>
      <c r="J15" s="14"/>
      <c r="K15" s="14"/>
      <c r="L15" s="15"/>
    </row>
    <row r="16" spans="1:18" ht="35.25" customHeight="1">
      <c r="A16" s="8" t="s">
        <v>184</v>
      </c>
      <c r="B16" s="16" t="s">
        <v>185</v>
      </c>
      <c r="C16" s="14"/>
      <c r="D16" s="14"/>
      <c r="E16" s="14"/>
      <c r="F16" s="14"/>
      <c r="G16" s="14"/>
      <c r="H16" s="14"/>
      <c r="I16" s="13"/>
      <c r="J16" s="14"/>
      <c r="K16" s="14"/>
      <c r="L16" s="15"/>
    </row>
    <row r="17" spans="1:12" ht="35.25" customHeight="1">
      <c r="A17" s="8" t="s">
        <v>186</v>
      </c>
      <c r="B17" s="9" t="s">
        <v>187</v>
      </c>
      <c r="C17" s="11"/>
      <c r="D17" s="11"/>
      <c r="E17" s="11"/>
      <c r="F17" s="11"/>
      <c r="G17" s="11"/>
      <c r="H17" s="11"/>
      <c r="I17" s="13"/>
      <c r="J17" s="14"/>
      <c r="K17" s="14"/>
      <c r="L17" s="15"/>
    </row>
    <row r="18" spans="1:12" ht="35.25" customHeight="1">
      <c r="A18" s="8" t="s">
        <v>188</v>
      </c>
      <c r="B18" s="16" t="s">
        <v>189</v>
      </c>
      <c r="C18" s="14"/>
      <c r="D18" s="14"/>
      <c r="E18" s="14"/>
      <c r="F18" s="14"/>
      <c r="G18" s="14"/>
      <c r="H18" s="14"/>
      <c r="I18" s="13"/>
      <c r="J18" s="14"/>
      <c r="K18" s="14"/>
      <c r="L18" s="15"/>
    </row>
    <row r="19" spans="1:12" ht="35.25" customHeight="1">
      <c r="A19" s="8" t="s">
        <v>190</v>
      </c>
      <c r="B19" s="9" t="s">
        <v>191</v>
      </c>
      <c r="C19" s="11"/>
      <c r="D19" s="11"/>
      <c r="E19" s="11"/>
      <c r="F19" s="11"/>
      <c r="G19" s="11"/>
      <c r="H19" s="11"/>
      <c r="I19" s="13"/>
      <c r="J19" s="14"/>
      <c r="K19" s="14"/>
      <c r="L19" s="15"/>
    </row>
    <row r="20" spans="1:12" ht="35.25" customHeight="1">
      <c r="A20" s="8" t="s">
        <v>192</v>
      </c>
      <c r="B20" s="16" t="s">
        <v>193</v>
      </c>
      <c r="C20" s="14"/>
      <c r="D20" s="14"/>
      <c r="E20" s="14"/>
      <c r="F20" s="14"/>
      <c r="G20" s="14"/>
      <c r="H20" s="14"/>
      <c r="I20" s="13"/>
      <c r="J20" s="14"/>
      <c r="K20" s="14"/>
      <c r="L20" s="15"/>
    </row>
    <row r="21" spans="1:12" ht="35.25" customHeight="1">
      <c r="A21" s="8" t="s">
        <v>194</v>
      </c>
      <c r="B21" s="9" t="s">
        <v>195</v>
      </c>
      <c r="C21" s="11"/>
      <c r="D21" s="11"/>
      <c r="E21" s="11"/>
      <c r="F21" s="11"/>
      <c r="G21" s="11"/>
      <c r="H21" s="11"/>
      <c r="I21" s="13"/>
      <c r="J21" s="14"/>
      <c r="K21" s="14"/>
      <c r="L21" s="15"/>
    </row>
    <row r="22" spans="1:12" ht="35.25" customHeight="1">
      <c r="A22" s="8" t="s">
        <v>196</v>
      </c>
      <c r="B22" s="16" t="s">
        <v>197</v>
      </c>
      <c r="C22" s="14"/>
      <c r="D22" s="14"/>
      <c r="E22" s="14"/>
      <c r="F22" s="14"/>
      <c r="G22" s="14"/>
      <c r="H22" s="14"/>
      <c r="I22" s="13"/>
      <c r="J22" s="14"/>
      <c r="K22" s="14"/>
      <c r="L22" s="15"/>
    </row>
    <row r="23" spans="1:12" ht="35.25" customHeight="1">
      <c r="A23" s="8" t="s">
        <v>198</v>
      </c>
      <c r="B23" s="9" t="s">
        <v>199</v>
      </c>
      <c r="C23" s="11"/>
      <c r="D23" s="11"/>
      <c r="E23" s="11"/>
      <c r="F23" s="11"/>
      <c r="G23" s="11"/>
      <c r="H23" s="11"/>
      <c r="I23" s="13"/>
      <c r="J23" s="14"/>
      <c r="K23" s="14"/>
      <c r="L23" s="15"/>
    </row>
    <row r="24" spans="1:12" ht="35.25" customHeight="1">
      <c r="A24" s="8" t="s">
        <v>200</v>
      </c>
      <c r="B24" s="16" t="s">
        <v>201</v>
      </c>
      <c r="C24" s="14"/>
      <c r="D24" s="14"/>
      <c r="E24" s="14"/>
      <c r="F24" s="14"/>
      <c r="G24" s="14"/>
      <c r="H24" s="14"/>
      <c r="I24" s="13"/>
      <c r="J24" s="14"/>
      <c r="K24" s="14"/>
      <c r="L24" s="15"/>
    </row>
    <row r="25" spans="1:12" ht="35.25" customHeight="1">
      <c r="A25" s="8" t="s">
        <v>202</v>
      </c>
      <c r="B25" s="9" t="s">
        <v>203</v>
      </c>
      <c r="C25" s="11"/>
      <c r="D25" s="11"/>
      <c r="E25" s="11"/>
      <c r="F25" s="11"/>
      <c r="G25" s="11"/>
      <c r="H25" s="11"/>
      <c r="I25" s="13"/>
      <c r="J25" s="14"/>
      <c r="K25" s="14"/>
      <c r="L25" s="15"/>
    </row>
    <row r="26" spans="1:12" ht="35.25" customHeight="1">
      <c r="A26" s="8" t="s">
        <v>204</v>
      </c>
      <c r="B26" s="16" t="s">
        <v>205</v>
      </c>
      <c r="C26" s="14"/>
      <c r="D26" s="14"/>
      <c r="E26" s="14"/>
      <c r="F26" s="14"/>
      <c r="G26" s="14"/>
      <c r="H26" s="14"/>
      <c r="I26" s="13"/>
      <c r="J26" s="14"/>
      <c r="K26" s="14"/>
      <c r="L26" s="15"/>
    </row>
    <row r="27" spans="1:12" ht="35.25" customHeight="1">
      <c r="A27" s="8" t="s">
        <v>206</v>
      </c>
      <c r="B27" s="9" t="s">
        <v>207</v>
      </c>
      <c r="C27" s="11"/>
      <c r="D27" s="11"/>
      <c r="E27" s="11"/>
      <c r="F27" s="11"/>
      <c r="G27" s="11"/>
      <c r="H27" s="11"/>
      <c r="I27" s="13"/>
      <c r="J27" s="14"/>
      <c r="K27" s="14"/>
      <c r="L27" s="15"/>
    </row>
    <row r="28" spans="1:12" ht="35.25" customHeight="1">
      <c r="A28" s="8" t="s">
        <v>208</v>
      </c>
      <c r="B28" s="16" t="s">
        <v>209</v>
      </c>
      <c r="C28" s="14"/>
      <c r="D28" s="14"/>
      <c r="E28" s="14"/>
      <c r="F28" s="14"/>
      <c r="G28" s="14"/>
      <c r="H28" s="14"/>
      <c r="I28" s="13"/>
      <c r="J28" s="14"/>
      <c r="K28" s="14"/>
      <c r="L28" s="15"/>
    </row>
    <row r="29" spans="1:12" ht="35.25" customHeight="1">
      <c r="A29" s="8" t="s">
        <v>210</v>
      </c>
      <c r="B29" s="9" t="s">
        <v>209</v>
      </c>
      <c r="C29" s="11"/>
      <c r="D29" s="11"/>
      <c r="E29" s="11"/>
      <c r="F29" s="11"/>
      <c r="G29" s="11"/>
      <c r="H29" s="11"/>
      <c r="I29" s="13"/>
      <c r="J29" s="14"/>
      <c r="K29" s="14"/>
      <c r="L29" s="15"/>
    </row>
    <row r="30" spans="1:12" ht="35.25" customHeight="1">
      <c r="A30" s="8" t="s">
        <v>211</v>
      </c>
      <c r="B30" s="16" t="s">
        <v>209</v>
      </c>
      <c r="C30" s="14"/>
      <c r="D30" s="14"/>
      <c r="E30" s="14"/>
      <c r="F30" s="14"/>
      <c r="G30" s="14"/>
      <c r="H30" s="14"/>
      <c r="I30" s="13"/>
      <c r="J30" s="14"/>
      <c r="K30" s="14"/>
      <c r="L30" s="15"/>
    </row>
    <row r="31" spans="1:12" ht="35.25" customHeight="1">
      <c r="A31" s="8" t="s">
        <v>212</v>
      </c>
      <c r="B31" s="9" t="s">
        <v>213</v>
      </c>
      <c r="C31" s="11"/>
      <c r="D31" s="11"/>
      <c r="E31" s="11"/>
      <c r="F31" s="11"/>
      <c r="G31" s="11"/>
      <c r="H31" s="11"/>
      <c r="I31" s="419" t="s">
        <v>214</v>
      </c>
      <c r="J31" s="420"/>
      <c r="K31" s="420"/>
      <c r="L31" s="421"/>
    </row>
    <row r="32" spans="1:12" ht="35.25" customHeight="1">
      <c r="A32" s="8" t="s">
        <v>215</v>
      </c>
      <c r="B32" s="16" t="s">
        <v>216</v>
      </c>
      <c r="C32" s="14"/>
      <c r="D32" s="14"/>
      <c r="E32" s="14"/>
      <c r="F32" s="14"/>
      <c r="G32" s="14"/>
      <c r="H32" s="14"/>
      <c r="I32" s="391"/>
      <c r="J32" s="392"/>
      <c r="K32" s="392"/>
      <c r="L32" s="393"/>
    </row>
    <row r="33" spans="1:12" ht="35.25" customHeight="1">
      <c r="A33" s="8" t="s">
        <v>217</v>
      </c>
      <c r="B33" s="9" t="s">
        <v>218</v>
      </c>
      <c r="C33" s="11"/>
      <c r="D33" s="11"/>
      <c r="E33" s="11"/>
      <c r="F33" s="11"/>
      <c r="G33" s="11"/>
      <c r="H33" s="11"/>
      <c r="I33" s="422"/>
      <c r="J33" s="423"/>
      <c r="K33" s="423"/>
      <c r="L33" s="424"/>
    </row>
    <row r="34" spans="1:12" ht="35.25" customHeight="1">
      <c r="A34" s="8" t="s">
        <v>219</v>
      </c>
      <c r="B34" s="16" t="s">
        <v>220</v>
      </c>
      <c r="C34" s="14"/>
      <c r="D34" s="14"/>
      <c r="E34" s="14"/>
      <c r="F34" s="14"/>
      <c r="G34" s="14"/>
      <c r="H34" s="14"/>
      <c r="I34" s="27"/>
      <c r="J34" s="28"/>
      <c r="K34" s="28"/>
      <c r="L34" s="29"/>
    </row>
    <row r="35" spans="1:12" ht="35.25" customHeight="1">
      <c r="A35" s="8" t="s">
        <v>221</v>
      </c>
      <c r="B35" s="9" t="s">
        <v>222</v>
      </c>
      <c r="C35" s="11"/>
      <c r="D35" s="11"/>
      <c r="E35" s="11"/>
      <c r="F35" s="11"/>
      <c r="G35" s="11"/>
      <c r="H35" s="11"/>
      <c r="I35" s="13"/>
      <c r="J35" s="14"/>
      <c r="K35" s="14"/>
      <c r="L35" s="15"/>
    </row>
    <row r="36" spans="1:12" ht="35.25" customHeight="1">
      <c r="A36" s="8" t="s">
        <v>223</v>
      </c>
      <c r="B36" s="16" t="s">
        <v>224</v>
      </c>
      <c r="C36" s="14"/>
      <c r="D36" s="14"/>
      <c r="E36" s="14"/>
      <c r="F36" s="14"/>
      <c r="G36" s="14"/>
      <c r="H36" s="14"/>
      <c r="I36" s="13"/>
      <c r="J36" s="14"/>
      <c r="K36" s="14"/>
      <c r="L36" s="15"/>
    </row>
    <row r="37" spans="1:12" ht="35.25" customHeight="1">
      <c r="A37" s="8" t="s">
        <v>225</v>
      </c>
      <c r="B37" s="9" t="s">
        <v>226</v>
      </c>
      <c r="C37" s="11"/>
      <c r="D37" s="11"/>
      <c r="E37" s="11"/>
      <c r="F37" s="11"/>
      <c r="G37" s="11"/>
      <c r="H37" s="11"/>
      <c r="I37" s="13"/>
      <c r="J37" s="14"/>
      <c r="K37" s="14"/>
      <c r="L37" s="15"/>
    </row>
    <row r="38" spans="1:12" ht="35.25" customHeight="1">
      <c r="A38" s="8" t="s">
        <v>227</v>
      </c>
      <c r="B38" s="16" t="s">
        <v>38</v>
      </c>
      <c r="C38" s="14"/>
      <c r="D38" s="14"/>
      <c r="E38" s="14"/>
      <c r="F38" s="14"/>
      <c r="G38" s="14"/>
      <c r="H38" s="14"/>
      <c r="I38" s="13"/>
      <c r="J38" s="14"/>
      <c r="K38" s="14"/>
      <c r="L38" s="15"/>
    </row>
    <row r="39" spans="1:12" ht="35.25" customHeight="1">
      <c r="A39" s="8" t="s">
        <v>228</v>
      </c>
      <c r="B39" s="9" t="s">
        <v>229</v>
      </c>
      <c r="C39" s="11"/>
      <c r="D39" s="11"/>
      <c r="E39" s="11"/>
      <c r="F39" s="11"/>
      <c r="G39" s="11"/>
      <c r="H39" s="11"/>
      <c r="I39" s="13"/>
      <c r="J39" s="14"/>
      <c r="K39" s="14"/>
      <c r="L39" s="15"/>
    </row>
    <row r="40" spans="1:12" ht="35.25" customHeight="1">
      <c r="A40" s="8" t="s">
        <v>230</v>
      </c>
      <c r="B40" s="16" t="s">
        <v>231</v>
      </c>
      <c r="C40" s="14"/>
      <c r="D40" s="14"/>
      <c r="E40" s="14"/>
      <c r="F40" s="14"/>
      <c r="G40" s="14"/>
      <c r="H40" s="14"/>
      <c r="I40" s="13"/>
      <c r="J40" s="14"/>
      <c r="K40" s="14"/>
      <c r="L40" s="15"/>
    </row>
    <row r="41" spans="1:12" ht="35.25" customHeight="1">
      <c r="A41" s="8" t="s">
        <v>232</v>
      </c>
      <c r="B41" s="9" t="s">
        <v>233</v>
      </c>
      <c r="C41" s="11"/>
      <c r="D41" s="11"/>
      <c r="E41" s="11"/>
      <c r="F41" s="11"/>
      <c r="G41" s="11"/>
      <c r="H41" s="11"/>
      <c r="I41" s="13"/>
      <c r="J41" s="14"/>
      <c r="K41" s="14"/>
      <c r="L41" s="15"/>
    </row>
    <row r="42" spans="1:12" ht="35.25" customHeight="1">
      <c r="A42" s="8" t="s">
        <v>234</v>
      </c>
      <c r="B42" s="16" t="s">
        <v>235</v>
      </c>
      <c r="C42" s="14"/>
      <c r="D42" s="14"/>
      <c r="E42" s="14"/>
      <c r="F42" s="14"/>
      <c r="G42" s="14"/>
      <c r="H42" s="14"/>
      <c r="I42" s="13"/>
      <c r="J42" s="14"/>
      <c r="K42" s="14"/>
      <c r="L42" s="15"/>
    </row>
    <row r="43" spans="1:12" ht="35.25" customHeight="1">
      <c r="A43" s="8" t="s">
        <v>236</v>
      </c>
      <c r="B43" s="9" t="s">
        <v>69</v>
      </c>
      <c r="C43" s="11"/>
      <c r="D43" s="11"/>
      <c r="E43" s="11"/>
      <c r="F43" s="11"/>
      <c r="G43" s="11"/>
      <c r="H43" s="11"/>
      <c r="I43" s="13"/>
      <c r="J43" s="14"/>
      <c r="K43" s="14"/>
      <c r="L43" s="15"/>
    </row>
    <row r="44" spans="1:12" ht="35.25" customHeight="1">
      <c r="A44" s="8" t="s">
        <v>237</v>
      </c>
      <c r="B44" s="16" t="s">
        <v>238</v>
      </c>
      <c r="C44" s="14"/>
      <c r="D44" s="14"/>
      <c r="E44" s="14"/>
      <c r="F44" s="14"/>
      <c r="G44" s="14"/>
      <c r="H44" s="14"/>
      <c r="I44" s="13"/>
      <c r="J44" s="14"/>
      <c r="K44" s="14"/>
      <c r="L44" s="15"/>
    </row>
    <row r="45" spans="1:12" ht="35.25" customHeight="1">
      <c r="A45" s="8" t="s">
        <v>239</v>
      </c>
      <c r="B45" s="9" t="s">
        <v>238</v>
      </c>
      <c r="C45" s="11"/>
      <c r="D45" s="11"/>
      <c r="E45" s="11"/>
      <c r="F45" s="11"/>
      <c r="G45" s="11"/>
      <c r="H45" s="11"/>
      <c r="I45" s="13"/>
      <c r="J45" s="14"/>
      <c r="K45" s="14"/>
      <c r="L45" s="15"/>
    </row>
    <row r="46" spans="1:12" ht="35.25" customHeight="1">
      <c r="A46" s="8" t="s">
        <v>240</v>
      </c>
      <c r="B46" s="16" t="s">
        <v>241</v>
      </c>
      <c r="C46" s="14"/>
      <c r="D46" s="14"/>
      <c r="E46" s="14"/>
      <c r="F46" s="14"/>
      <c r="G46" s="14"/>
      <c r="H46" s="14"/>
      <c r="I46" s="13"/>
      <c r="J46" s="14"/>
      <c r="K46" s="14"/>
      <c r="L46" s="15"/>
    </row>
    <row r="47" spans="1:12" ht="35.25" customHeight="1">
      <c r="A47" s="8" t="s">
        <v>242</v>
      </c>
      <c r="B47" s="9" t="s">
        <v>243</v>
      </c>
      <c r="C47" s="11"/>
      <c r="D47" s="11"/>
      <c r="E47" s="11"/>
      <c r="F47" s="11"/>
      <c r="G47" s="11"/>
      <c r="H47" s="11"/>
      <c r="I47" s="13"/>
      <c r="J47" s="14"/>
      <c r="K47" s="14"/>
      <c r="L47" s="15"/>
    </row>
    <row r="48" spans="1:12" ht="35.25" customHeight="1">
      <c r="A48" s="8" t="s">
        <v>244</v>
      </c>
      <c r="B48" s="16" t="s">
        <v>245</v>
      </c>
      <c r="C48" s="14"/>
      <c r="D48" s="14"/>
      <c r="E48" s="14"/>
      <c r="F48" s="14"/>
      <c r="G48" s="14"/>
      <c r="H48" s="14"/>
      <c r="I48" s="13"/>
      <c r="J48" s="14"/>
      <c r="K48" s="14"/>
      <c r="L48" s="15"/>
    </row>
    <row r="49" spans="1:12" ht="35.25" customHeight="1">
      <c r="A49" s="8" t="s">
        <v>246</v>
      </c>
      <c r="B49" s="9" t="s">
        <v>247</v>
      </c>
      <c r="C49" s="11"/>
      <c r="D49" s="11"/>
      <c r="E49" s="11"/>
      <c r="F49" s="11"/>
      <c r="G49" s="11"/>
      <c r="H49" s="11"/>
      <c r="I49" s="13"/>
      <c r="J49" s="14"/>
      <c r="K49" s="14"/>
      <c r="L49" s="15"/>
    </row>
    <row r="50" spans="1:12" ht="35.25" customHeight="1">
      <c r="A50" s="8" t="s">
        <v>248</v>
      </c>
      <c r="B50" s="16" t="s">
        <v>249</v>
      </c>
      <c r="C50" s="14"/>
      <c r="D50" s="14"/>
      <c r="E50" s="14"/>
      <c r="F50" s="14"/>
      <c r="G50" s="14"/>
      <c r="H50" s="14"/>
      <c r="I50" s="13"/>
      <c r="J50" s="14"/>
      <c r="K50" s="14"/>
      <c r="L50" s="15"/>
    </row>
    <row r="51" spans="1:12" ht="35.25" customHeight="1">
      <c r="A51" s="8" t="s">
        <v>250</v>
      </c>
      <c r="B51" s="9" t="s">
        <v>251</v>
      </c>
      <c r="C51" s="11"/>
      <c r="D51" s="11"/>
      <c r="E51" s="11"/>
      <c r="F51" s="11"/>
      <c r="G51" s="11"/>
      <c r="H51" s="11"/>
      <c r="I51" s="13"/>
      <c r="J51" s="14"/>
      <c r="K51" s="14"/>
      <c r="L51" s="15"/>
    </row>
    <row r="52" spans="1:12" ht="35.25" customHeight="1">
      <c r="A52" s="8" t="s">
        <v>252</v>
      </c>
      <c r="B52" s="16" t="s">
        <v>89</v>
      </c>
      <c r="C52" s="14"/>
      <c r="D52" s="14"/>
      <c r="E52" s="14"/>
      <c r="F52" s="14"/>
      <c r="G52" s="14"/>
      <c r="H52" s="14"/>
      <c r="I52" s="13"/>
      <c r="J52" s="14"/>
      <c r="K52" s="14"/>
      <c r="L52" s="15"/>
    </row>
    <row r="53" spans="1:12" ht="35.25" customHeight="1">
      <c r="A53" s="8" t="s">
        <v>253</v>
      </c>
      <c r="B53" s="9" t="s">
        <v>254</v>
      </c>
      <c r="C53" s="11"/>
      <c r="D53" s="11"/>
      <c r="E53" s="11"/>
      <c r="F53" s="11"/>
      <c r="G53" s="11"/>
      <c r="H53" s="11"/>
      <c r="I53" s="419" t="s">
        <v>255</v>
      </c>
      <c r="J53" s="420"/>
      <c r="K53" s="420"/>
      <c r="L53" s="421"/>
    </row>
    <row r="54" spans="1:12" ht="35.25" customHeight="1">
      <c r="A54" s="8" t="s">
        <v>256</v>
      </c>
      <c r="B54" s="16" t="s">
        <v>257</v>
      </c>
      <c r="C54" s="14"/>
      <c r="D54" s="14"/>
      <c r="E54" s="14"/>
      <c r="F54" s="14"/>
      <c r="G54" s="14"/>
      <c r="H54" s="14"/>
      <c r="I54" s="391"/>
      <c r="J54" s="392"/>
      <c r="K54" s="392"/>
      <c r="L54" s="393"/>
    </row>
    <row r="55" spans="1:12" ht="35.25" customHeight="1">
      <c r="A55" s="8" t="s">
        <v>258</v>
      </c>
      <c r="B55" s="9" t="s">
        <v>259</v>
      </c>
      <c r="C55" s="11"/>
      <c r="D55" s="11"/>
      <c r="E55" s="11"/>
      <c r="F55" s="11"/>
      <c r="G55" s="11"/>
      <c r="H55" s="11"/>
      <c r="I55" s="422"/>
      <c r="J55" s="423"/>
      <c r="K55" s="423"/>
      <c r="L55" s="424"/>
    </row>
    <row r="56" spans="1:12" ht="35.25" customHeight="1">
      <c r="A56" s="8" t="s">
        <v>260</v>
      </c>
      <c r="B56" s="16" t="s">
        <v>261</v>
      </c>
      <c r="C56" s="14"/>
      <c r="D56" s="14"/>
      <c r="E56" s="14"/>
      <c r="F56" s="14"/>
      <c r="G56" s="14"/>
      <c r="H56" s="14"/>
      <c r="I56" s="13"/>
      <c r="J56" s="14"/>
      <c r="K56" s="14"/>
      <c r="L56" s="15"/>
    </row>
    <row r="57" spans="1:12" ht="35.25" customHeight="1">
      <c r="A57" s="8" t="s">
        <v>262</v>
      </c>
      <c r="B57" s="9" t="s">
        <v>263</v>
      </c>
      <c r="C57" s="11"/>
      <c r="D57" s="11"/>
      <c r="E57" s="11"/>
      <c r="F57" s="11"/>
      <c r="G57" s="11"/>
      <c r="H57" s="11"/>
      <c r="I57" s="13"/>
      <c r="J57" s="14"/>
      <c r="K57" s="14"/>
      <c r="L57" s="15"/>
    </row>
    <row r="58" spans="1:12" ht="35.25" customHeight="1">
      <c r="A58" s="8" t="s">
        <v>264</v>
      </c>
      <c r="B58" s="16" t="s">
        <v>265</v>
      </c>
      <c r="C58" s="14"/>
      <c r="D58" s="14"/>
      <c r="E58" s="14"/>
      <c r="F58" s="14"/>
      <c r="G58" s="14"/>
      <c r="H58" s="14"/>
      <c r="I58" s="13"/>
      <c r="J58" s="14"/>
      <c r="K58" s="14"/>
      <c r="L58" s="15"/>
    </row>
    <row r="59" spans="1:12" ht="35.25" customHeight="1">
      <c r="A59" s="8" t="s">
        <v>266</v>
      </c>
      <c r="B59" s="9" t="s">
        <v>267</v>
      </c>
      <c r="C59" s="11"/>
      <c r="D59" s="11"/>
      <c r="E59" s="11"/>
      <c r="F59" s="11"/>
      <c r="G59" s="11"/>
      <c r="H59" s="11"/>
      <c r="I59" s="13"/>
      <c r="J59" s="14"/>
      <c r="K59" s="14"/>
      <c r="L59" s="15"/>
    </row>
    <row r="60" spans="1:12" ht="35.25" customHeight="1">
      <c r="A60" s="8" t="s">
        <v>268</v>
      </c>
      <c r="B60" s="16" t="s">
        <v>269</v>
      </c>
      <c r="C60" s="14"/>
      <c r="D60" s="14"/>
      <c r="E60" s="14"/>
      <c r="F60" s="14"/>
      <c r="G60" s="14"/>
      <c r="H60" s="14"/>
      <c r="I60" s="13"/>
      <c r="J60" s="14"/>
      <c r="K60" s="14"/>
      <c r="L60" s="15"/>
    </row>
    <row r="61" spans="1:12" ht="35.25" customHeight="1">
      <c r="A61" s="8" t="s">
        <v>270</v>
      </c>
      <c r="B61" s="9" t="s">
        <v>271</v>
      </c>
      <c r="C61" s="11"/>
      <c r="D61" s="11"/>
      <c r="E61" s="11"/>
      <c r="F61" s="11"/>
      <c r="G61" s="11"/>
      <c r="H61" s="11"/>
      <c r="I61" s="13"/>
      <c r="J61" s="14"/>
      <c r="K61" s="14"/>
      <c r="L61" s="15"/>
    </row>
    <row r="62" spans="1:12" ht="35.25" customHeight="1">
      <c r="A62" s="8" t="s">
        <v>272</v>
      </c>
      <c r="B62" s="16" t="s">
        <v>271</v>
      </c>
      <c r="C62" s="14"/>
      <c r="D62" s="14"/>
      <c r="E62" s="14"/>
      <c r="F62" s="14"/>
      <c r="G62" s="14"/>
      <c r="H62" s="14"/>
      <c r="I62" s="13"/>
      <c r="J62" s="14"/>
      <c r="K62" s="14"/>
      <c r="L62" s="15"/>
    </row>
    <row r="63" spans="1:12" ht="35.25" customHeight="1">
      <c r="A63" s="8" t="s">
        <v>273</v>
      </c>
      <c r="B63" s="9" t="s">
        <v>274</v>
      </c>
      <c r="C63" s="11"/>
      <c r="D63" s="11"/>
      <c r="E63" s="11"/>
      <c r="F63" s="11"/>
      <c r="G63" s="11"/>
      <c r="H63" s="11"/>
      <c r="I63" s="13"/>
      <c r="J63" s="14"/>
      <c r="K63" s="14"/>
      <c r="L63" s="15"/>
    </row>
    <row r="64" spans="1:12" ht="35.25" customHeight="1">
      <c r="A64" s="8" t="s">
        <v>275</v>
      </c>
      <c r="B64" s="16" t="s">
        <v>276</v>
      </c>
      <c r="C64" s="14"/>
      <c r="D64" s="14"/>
      <c r="E64" s="14"/>
      <c r="F64" s="14"/>
      <c r="G64" s="14"/>
      <c r="H64" s="14"/>
      <c r="I64" s="13"/>
      <c r="J64" s="14"/>
      <c r="K64" s="14"/>
      <c r="L64" s="15"/>
    </row>
    <row r="65" spans="1:12" ht="35.25" customHeight="1">
      <c r="A65" s="8" t="s">
        <v>277</v>
      </c>
      <c r="B65" s="9" t="s">
        <v>278</v>
      </c>
      <c r="C65" s="11"/>
      <c r="D65" s="11"/>
      <c r="E65" s="11"/>
      <c r="F65" s="11"/>
      <c r="G65" s="11"/>
      <c r="H65" s="11"/>
      <c r="I65" s="13"/>
      <c r="J65" s="14"/>
      <c r="K65" s="14"/>
      <c r="L65" s="15"/>
    </row>
    <row r="66" spans="1:12" ht="35.25" customHeight="1">
      <c r="A66" s="8" t="s">
        <v>279</v>
      </c>
      <c r="B66" s="16" t="s">
        <v>280</v>
      </c>
      <c r="C66" s="14"/>
      <c r="D66" s="14"/>
      <c r="E66" s="14"/>
      <c r="F66" s="14"/>
      <c r="G66" s="14"/>
      <c r="H66" s="14"/>
      <c r="I66" s="13"/>
      <c r="J66" s="14"/>
      <c r="K66" s="14"/>
      <c r="L66" s="15"/>
    </row>
    <row r="67" spans="1:12" ht="35.25" customHeight="1">
      <c r="A67" s="8" t="s">
        <v>281</v>
      </c>
      <c r="B67" s="9" t="s">
        <v>282</v>
      </c>
      <c r="C67" s="11"/>
      <c r="D67" s="11"/>
      <c r="E67" s="11"/>
      <c r="F67" s="11"/>
      <c r="G67" s="11"/>
      <c r="H67" s="11"/>
      <c r="I67" s="13"/>
      <c r="J67" s="14"/>
      <c r="K67" s="14"/>
      <c r="L67" s="15"/>
    </row>
    <row r="68" spans="1:12" ht="35.25" customHeight="1">
      <c r="A68" s="8" t="s">
        <v>283</v>
      </c>
      <c r="B68" s="16" t="s">
        <v>284</v>
      </c>
      <c r="C68" s="14"/>
      <c r="D68" s="14"/>
      <c r="E68" s="14"/>
      <c r="F68" s="14"/>
      <c r="G68" s="14"/>
      <c r="H68" s="14"/>
      <c r="I68" s="13"/>
      <c r="J68" s="14"/>
      <c r="K68" s="14"/>
      <c r="L68" s="15"/>
    </row>
    <row r="69" spans="1:12" ht="35.25" customHeight="1">
      <c r="A69" s="8" t="s">
        <v>285</v>
      </c>
      <c r="B69" s="9" t="s">
        <v>286</v>
      </c>
      <c r="C69" s="11"/>
      <c r="D69" s="11"/>
      <c r="E69" s="11"/>
      <c r="F69" s="11"/>
      <c r="G69" s="11"/>
      <c r="H69" s="11"/>
      <c r="I69" s="13"/>
      <c r="J69" s="14"/>
      <c r="K69" s="14"/>
      <c r="L69" s="15"/>
    </row>
    <row r="70" spans="1:12" ht="35.25" customHeight="1">
      <c r="A70" s="8" t="s">
        <v>287</v>
      </c>
      <c r="B70" s="16" t="s">
        <v>288</v>
      </c>
      <c r="C70" s="14"/>
      <c r="D70" s="14"/>
      <c r="E70" s="14"/>
      <c r="F70" s="14"/>
      <c r="G70" s="14"/>
      <c r="H70" s="14"/>
      <c r="I70" s="13"/>
      <c r="J70" s="14"/>
      <c r="K70" s="14"/>
      <c r="L70" s="15"/>
    </row>
    <row r="71" spans="1:12" ht="34.5" customHeight="1">
      <c r="A71" s="8" t="s">
        <v>289</v>
      </c>
      <c r="B71" s="9" t="s">
        <v>290</v>
      </c>
      <c r="C71" s="11"/>
      <c r="D71" s="11"/>
      <c r="E71" s="11"/>
      <c r="F71" s="11"/>
      <c r="G71" s="11"/>
      <c r="H71" s="11"/>
      <c r="I71" s="13"/>
      <c r="J71" s="14"/>
      <c r="K71" s="14"/>
      <c r="L71" s="15"/>
    </row>
    <row r="72" spans="1:12" ht="34.5" customHeight="1">
      <c r="A72" s="8" t="s">
        <v>291</v>
      </c>
      <c r="B72" s="16" t="s">
        <v>292</v>
      </c>
      <c r="C72" s="14"/>
      <c r="D72" s="14"/>
      <c r="E72" s="14"/>
      <c r="F72" s="14"/>
      <c r="G72" s="14"/>
      <c r="H72" s="14"/>
      <c r="I72" s="13"/>
      <c r="J72" s="14"/>
      <c r="K72" s="14"/>
      <c r="L72" s="15"/>
    </row>
    <row r="73" spans="1:12" ht="34.5" customHeight="1">
      <c r="A73" s="8" t="s">
        <v>293</v>
      </c>
      <c r="B73" s="9" t="s">
        <v>294</v>
      </c>
      <c r="C73" s="11"/>
      <c r="D73" s="11"/>
      <c r="E73" s="11"/>
      <c r="F73" s="11"/>
      <c r="G73" s="11"/>
      <c r="H73" s="11"/>
      <c r="I73" s="13"/>
      <c r="J73" s="14"/>
      <c r="K73" s="14"/>
      <c r="L73" s="15"/>
    </row>
    <row r="74" spans="1:12" ht="34.5" customHeight="1">
      <c r="A74" s="8" t="s">
        <v>295</v>
      </c>
      <c r="B74" s="16" t="s">
        <v>296</v>
      </c>
      <c r="C74" s="14"/>
      <c r="D74" s="14"/>
      <c r="E74" s="14"/>
      <c r="F74" s="14"/>
      <c r="G74" s="14"/>
      <c r="H74" s="14"/>
      <c r="I74" s="13"/>
      <c r="J74" s="14"/>
      <c r="K74" s="14"/>
      <c r="L74" s="15"/>
    </row>
    <row r="75" spans="1:12" ht="34.5" customHeight="1">
      <c r="A75" s="8" t="s">
        <v>297</v>
      </c>
      <c r="B75" s="9" t="s">
        <v>298</v>
      </c>
      <c r="C75" s="11"/>
      <c r="D75" s="11"/>
      <c r="E75" s="11"/>
      <c r="F75" s="11"/>
      <c r="G75" s="11"/>
      <c r="H75" s="11"/>
      <c r="I75" s="13"/>
      <c r="J75" s="14"/>
      <c r="K75" s="14"/>
      <c r="L75" s="15"/>
    </row>
    <row r="76" spans="1:12" ht="34.5" customHeight="1">
      <c r="A76" s="8" t="s">
        <v>299</v>
      </c>
      <c r="B76" s="16" t="s">
        <v>300</v>
      </c>
      <c r="C76" s="14"/>
      <c r="D76" s="14"/>
      <c r="E76" s="14"/>
      <c r="F76" s="14"/>
      <c r="G76" s="14"/>
      <c r="H76" s="14"/>
      <c r="I76" s="13"/>
      <c r="J76" s="14"/>
      <c r="K76" s="14"/>
      <c r="L76" s="15"/>
    </row>
    <row r="77" spans="1:12" ht="34.5" customHeight="1">
      <c r="A77" s="8" t="s">
        <v>301</v>
      </c>
      <c r="B77" s="9" t="s">
        <v>302</v>
      </c>
      <c r="C77" s="11"/>
      <c r="D77" s="11"/>
      <c r="E77" s="11"/>
      <c r="F77" s="11"/>
      <c r="G77" s="11"/>
      <c r="H77" s="11"/>
      <c r="I77" s="13"/>
      <c r="J77" s="14"/>
      <c r="K77" s="14"/>
      <c r="L77" s="15"/>
    </row>
    <row r="78" spans="1:12" ht="34.5" customHeight="1">
      <c r="A78" s="8" t="s">
        <v>303</v>
      </c>
      <c r="B78" s="16" t="s">
        <v>304</v>
      </c>
      <c r="C78" s="14"/>
      <c r="D78" s="14"/>
      <c r="E78" s="14"/>
      <c r="F78" s="14"/>
      <c r="G78" s="14"/>
      <c r="H78" s="14"/>
      <c r="I78" s="13"/>
      <c r="J78" s="14"/>
      <c r="K78" s="14"/>
      <c r="L78" s="15"/>
    </row>
    <row r="79" spans="1:12" ht="34.5" customHeight="1">
      <c r="A79" s="8" t="s">
        <v>305</v>
      </c>
      <c r="B79" s="30" t="s">
        <v>306</v>
      </c>
      <c r="C79" s="31"/>
      <c r="D79" s="31"/>
      <c r="E79" s="31"/>
      <c r="F79" s="31"/>
      <c r="G79" s="31"/>
      <c r="H79" s="31"/>
      <c r="I79" s="13"/>
      <c r="J79" s="14"/>
      <c r="K79" s="14"/>
      <c r="L79" s="15"/>
    </row>
    <row r="80" spans="1:12" ht="34.5" customHeight="1">
      <c r="A80" s="8" t="s">
        <v>307</v>
      </c>
      <c r="B80" s="9" t="s">
        <v>308</v>
      </c>
      <c r="C80" s="11"/>
      <c r="D80" s="11"/>
      <c r="E80" s="11"/>
      <c r="F80" s="11"/>
      <c r="G80" s="11"/>
      <c r="H80" s="11"/>
      <c r="I80" s="13"/>
      <c r="J80" s="14"/>
      <c r="K80" s="14"/>
      <c r="L80" s="15"/>
    </row>
    <row r="81" spans="1:12" ht="34.5" customHeight="1">
      <c r="A81" s="8" t="s">
        <v>309</v>
      </c>
      <c r="B81" s="9" t="s">
        <v>310</v>
      </c>
      <c r="C81" s="14"/>
      <c r="D81" s="14"/>
      <c r="E81" s="14"/>
      <c r="F81" s="14"/>
      <c r="G81" s="14"/>
      <c r="H81" s="14"/>
      <c r="I81" s="13"/>
      <c r="J81" s="14"/>
      <c r="K81" s="14"/>
      <c r="L81" s="15"/>
    </row>
    <row r="82" spans="1:12" ht="34.5" customHeight="1">
      <c r="A82" s="8" t="s">
        <v>311</v>
      </c>
      <c r="B82" s="9" t="s">
        <v>312</v>
      </c>
      <c r="C82" s="11"/>
      <c r="D82" s="11"/>
      <c r="E82" s="11"/>
      <c r="F82" s="11"/>
      <c r="G82" s="11"/>
      <c r="H82" s="11"/>
      <c r="I82" s="13"/>
      <c r="J82" s="14"/>
      <c r="K82" s="14"/>
      <c r="L82" s="15"/>
    </row>
    <row r="83" spans="1:12" ht="34.5" customHeight="1">
      <c r="A83" s="8" t="s">
        <v>313</v>
      </c>
      <c r="B83" s="16" t="s">
        <v>314</v>
      </c>
      <c r="C83" s="14"/>
      <c r="D83" s="14"/>
      <c r="E83" s="14"/>
      <c r="F83" s="14"/>
      <c r="G83" s="14"/>
      <c r="H83" s="14"/>
      <c r="I83" s="419" t="s">
        <v>315</v>
      </c>
      <c r="J83" s="420"/>
      <c r="K83" s="420"/>
      <c r="L83" s="421"/>
    </row>
    <row r="84" spans="1:12" ht="34.5" customHeight="1">
      <c r="A84" s="8" t="s">
        <v>316</v>
      </c>
      <c r="B84" s="9" t="s">
        <v>317</v>
      </c>
      <c r="C84" s="11"/>
      <c r="D84" s="11"/>
      <c r="E84" s="11"/>
      <c r="F84" s="11"/>
      <c r="G84" s="11"/>
      <c r="H84" s="11"/>
      <c r="I84" s="422"/>
      <c r="J84" s="423"/>
      <c r="K84" s="423"/>
      <c r="L84" s="424"/>
    </row>
    <row r="85" spans="1:12" ht="34.5" customHeight="1">
      <c r="A85" s="8" t="s">
        <v>318</v>
      </c>
      <c r="B85" s="16" t="s">
        <v>319</v>
      </c>
      <c r="C85" s="14"/>
      <c r="D85" s="14"/>
      <c r="E85" s="14"/>
      <c r="F85" s="14"/>
      <c r="G85" s="14"/>
      <c r="H85" s="14"/>
      <c r="I85" s="13"/>
      <c r="J85" s="14"/>
      <c r="K85" s="14"/>
      <c r="L85" s="15"/>
    </row>
    <row r="86" spans="1:12" ht="34.5" customHeight="1">
      <c r="A86" s="8" t="s">
        <v>320</v>
      </c>
      <c r="B86" s="9" t="s">
        <v>319</v>
      </c>
      <c r="C86" s="11"/>
      <c r="D86" s="11"/>
      <c r="E86" s="11"/>
      <c r="F86" s="11"/>
      <c r="G86" s="11"/>
      <c r="H86" s="11"/>
      <c r="I86" s="13"/>
      <c r="J86" s="14"/>
      <c r="K86" s="14"/>
      <c r="L86" s="15"/>
    </row>
    <row r="87" spans="1:12" ht="34.5" customHeight="1">
      <c r="A87" s="8" t="s">
        <v>321</v>
      </c>
      <c r="B87" s="16" t="s">
        <v>319</v>
      </c>
      <c r="C87" s="14"/>
      <c r="D87" s="14"/>
      <c r="E87" s="14"/>
      <c r="F87" s="14"/>
      <c r="G87" s="14"/>
      <c r="H87" s="14"/>
      <c r="I87" s="13"/>
      <c r="J87" s="14"/>
      <c r="K87" s="14"/>
      <c r="L87" s="15"/>
    </row>
    <row r="88" spans="1:12" ht="34.5" customHeight="1">
      <c r="A88" s="8" t="s">
        <v>322</v>
      </c>
      <c r="B88" s="9" t="s">
        <v>319</v>
      </c>
      <c r="C88" s="11"/>
      <c r="D88" s="11"/>
      <c r="E88" s="11"/>
      <c r="F88" s="11"/>
      <c r="G88" s="11"/>
      <c r="H88" s="11"/>
      <c r="I88" s="32"/>
      <c r="J88" s="33"/>
      <c r="K88" s="33"/>
      <c r="L88" s="34"/>
    </row>
    <row r="89" spans="1:12" ht="35.25" customHeight="1">
      <c r="A89" s="378" t="s">
        <v>323</v>
      </c>
      <c r="B89" s="404" t="s">
        <v>3092</v>
      </c>
      <c r="C89" s="405"/>
      <c r="D89" s="405"/>
      <c r="E89" s="405"/>
      <c r="F89" s="405"/>
      <c r="G89" s="405"/>
      <c r="H89" s="406"/>
      <c r="I89" s="398" t="s">
        <v>3093</v>
      </c>
      <c r="J89" s="399"/>
      <c r="K89" s="399"/>
      <c r="L89" s="400"/>
    </row>
    <row r="90" spans="1:12" ht="33.75" customHeight="1">
      <c r="A90" s="379" t="s">
        <v>324</v>
      </c>
      <c r="B90" s="407"/>
      <c r="C90" s="408"/>
      <c r="D90" s="408"/>
      <c r="E90" s="408"/>
      <c r="F90" s="408"/>
      <c r="G90" s="408"/>
      <c r="H90" s="409"/>
      <c r="I90" s="410"/>
      <c r="J90" s="411"/>
      <c r="K90" s="411"/>
      <c r="L90" s="412"/>
    </row>
    <row r="91" spans="1:12" ht="37.5" customHeight="1">
      <c r="A91" s="381" t="s">
        <v>3094</v>
      </c>
      <c r="B91" s="407"/>
      <c r="C91" s="408"/>
      <c r="D91" s="408"/>
      <c r="E91" s="408"/>
      <c r="F91" s="408"/>
      <c r="G91" s="408"/>
      <c r="H91" s="409"/>
      <c r="I91" s="410"/>
      <c r="J91" s="411"/>
      <c r="K91" s="411"/>
      <c r="L91" s="412"/>
    </row>
    <row r="92" spans="1:12" ht="42.75" customHeight="1" thickBot="1">
      <c r="A92" s="380" t="s">
        <v>3095</v>
      </c>
      <c r="B92" s="413" t="s">
        <v>3096</v>
      </c>
      <c r="C92" s="414"/>
      <c r="D92" s="414"/>
      <c r="E92" s="414"/>
      <c r="F92" s="414"/>
      <c r="G92" s="414"/>
      <c r="H92" s="415"/>
      <c r="I92" s="416" t="s">
        <v>3097</v>
      </c>
      <c r="J92" s="417"/>
      <c r="K92" s="417"/>
      <c r="L92" s="418"/>
    </row>
    <row r="93" spans="1:12" ht="14.25" customHeight="1"/>
    <row r="94" spans="1:12" ht="14.25" customHeight="1"/>
    <row r="95" spans="1:12" ht="14.25" customHeight="1"/>
    <row r="96" spans="1: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13">
    <mergeCell ref="B1:H1"/>
    <mergeCell ref="I1:L1"/>
    <mergeCell ref="M1:R4"/>
    <mergeCell ref="I2:L4"/>
    <mergeCell ref="I5:L7"/>
    <mergeCell ref="B89:H91"/>
    <mergeCell ref="I89:L91"/>
    <mergeCell ref="B92:H92"/>
    <mergeCell ref="I92:L92"/>
    <mergeCell ref="I8:L10"/>
    <mergeCell ref="I31:L33"/>
    <mergeCell ref="I53:L55"/>
    <mergeCell ref="I83:L84"/>
  </mergeCells>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sqref="A1:A3"/>
    </sheetView>
  </sheetViews>
  <sheetFormatPr baseColWidth="10" defaultColWidth="14.42578125" defaultRowHeight="15" customHeight="1"/>
  <cols>
    <col min="1" max="1" width="23.140625" customWidth="1"/>
    <col min="2" max="2" width="42.7109375" customWidth="1"/>
    <col min="3" max="3" width="22" customWidth="1"/>
    <col min="4" max="4" width="15" customWidth="1"/>
    <col min="5" max="6" width="11.5703125" customWidth="1"/>
    <col min="7" max="7" width="16.28515625" customWidth="1"/>
    <col min="8" max="8" width="16.140625" customWidth="1"/>
    <col min="9" max="26" width="11.5703125" customWidth="1"/>
  </cols>
  <sheetData>
    <row r="1" spans="1:8" ht="19.5" customHeight="1">
      <c r="A1" s="434" t="s">
        <v>0</v>
      </c>
      <c r="B1" s="434" t="s">
        <v>1</v>
      </c>
      <c r="C1" s="389"/>
      <c r="D1" s="389"/>
      <c r="E1" s="389"/>
      <c r="F1" s="390"/>
      <c r="G1" s="435" t="s">
        <v>325</v>
      </c>
      <c r="H1" s="390"/>
    </row>
    <row r="2" spans="1:8" ht="19.5" customHeight="1">
      <c r="A2" s="391"/>
      <c r="B2" s="391"/>
      <c r="C2" s="392"/>
      <c r="D2" s="392"/>
      <c r="E2" s="392"/>
      <c r="F2" s="393"/>
      <c r="G2" s="391"/>
      <c r="H2" s="393"/>
    </row>
    <row r="3" spans="1:8" ht="19.5" customHeight="1">
      <c r="A3" s="394"/>
      <c r="B3" s="394"/>
      <c r="C3" s="395"/>
      <c r="D3" s="395"/>
      <c r="E3" s="395"/>
      <c r="F3" s="396"/>
      <c r="G3" s="394"/>
      <c r="H3" s="396"/>
    </row>
    <row r="4" spans="1:8" ht="39.75" customHeight="1">
      <c r="A4" s="35" t="s">
        <v>326</v>
      </c>
      <c r="B4" s="36" t="s">
        <v>327</v>
      </c>
      <c r="C4" s="14"/>
      <c r="D4" s="14"/>
      <c r="E4" s="14"/>
      <c r="F4" s="14"/>
      <c r="G4" s="37"/>
      <c r="H4" s="15"/>
    </row>
    <row r="5" spans="1:8" ht="39.75" customHeight="1">
      <c r="A5" s="35" t="s">
        <v>328</v>
      </c>
      <c r="B5" s="38" t="s">
        <v>329</v>
      </c>
      <c r="C5" s="11"/>
      <c r="D5" s="11"/>
      <c r="E5" s="11"/>
      <c r="F5" s="39"/>
      <c r="G5" s="37"/>
      <c r="H5" s="15"/>
    </row>
    <row r="6" spans="1:8" ht="39.75" customHeight="1">
      <c r="A6" s="35" t="s">
        <v>330</v>
      </c>
      <c r="B6" s="36" t="s">
        <v>331</v>
      </c>
      <c r="C6" s="14"/>
      <c r="D6" s="14"/>
      <c r="E6" s="14"/>
      <c r="F6" s="14"/>
      <c r="G6" s="37"/>
      <c r="H6" s="15"/>
    </row>
    <row r="7" spans="1:8" ht="39.75" customHeight="1">
      <c r="A7" s="35" t="s">
        <v>332</v>
      </c>
      <c r="B7" s="38" t="s">
        <v>333</v>
      </c>
      <c r="C7" s="11"/>
      <c r="D7" s="11"/>
      <c r="E7" s="9"/>
      <c r="F7" s="39"/>
      <c r="G7" s="37"/>
      <c r="H7" s="15"/>
    </row>
    <row r="8" spans="1:8" ht="39.75" customHeight="1">
      <c r="A8" s="35" t="s">
        <v>334</v>
      </c>
      <c r="B8" s="36" t="s">
        <v>335</v>
      </c>
      <c r="C8" s="14"/>
      <c r="D8" s="14"/>
      <c r="E8" s="16"/>
      <c r="F8" s="14"/>
      <c r="G8" s="37"/>
      <c r="H8" s="15"/>
    </row>
    <row r="9" spans="1:8" ht="39.75" customHeight="1">
      <c r="A9" s="35" t="s">
        <v>336</v>
      </c>
      <c r="B9" s="38" t="s">
        <v>333</v>
      </c>
      <c r="C9" s="11"/>
      <c r="D9" s="11"/>
      <c r="E9" s="9"/>
      <c r="F9" s="39"/>
      <c r="G9" s="37"/>
      <c r="H9" s="15"/>
    </row>
    <row r="10" spans="1:8" ht="39.75" customHeight="1">
      <c r="A10" s="35" t="s">
        <v>337</v>
      </c>
      <c r="B10" s="36" t="s">
        <v>338</v>
      </c>
      <c r="C10" s="14"/>
      <c r="D10" s="14"/>
      <c r="E10" s="16"/>
      <c r="F10" s="14"/>
      <c r="G10" s="37"/>
      <c r="H10" s="15"/>
    </row>
    <row r="11" spans="1:8" ht="39.75" customHeight="1">
      <c r="A11" s="35" t="s">
        <v>339</v>
      </c>
      <c r="B11" s="38" t="s">
        <v>340</v>
      </c>
      <c r="C11" s="11"/>
      <c r="D11" s="11"/>
      <c r="E11" s="9"/>
      <c r="F11" s="39"/>
      <c r="G11" s="37"/>
      <c r="H11" s="15"/>
    </row>
    <row r="12" spans="1:8" ht="39.75" customHeight="1">
      <c r="A12" s="35" t="s">
        <v>341</v>
      </c>
      <c r="B12" s="36" t="s">
        <v>342</v>
      </c>
      <c r="C12" s="14"/>
      <c r="D12" s="14"/>
      <c r="E12" s="16"/>
      <c r="F12" s="14"/>
      <c r="G12" s="37"/>
      <c r="H12" s="15"/>
    </row>
    <row r="13" spans="1:8" ht="39.75" customHeight="1">
      <c r="A13" s="35" t="s">
        <v>343</v>
      </c>
      <c r="B13" s="38" t="s">
        <v>344</v>
      </c>
      <c r="C13" s="11"/>
      <c r="D13" s="11"/>
      <c r="E13" s="11"/>
      <c r="F13" s="39"/>
      <c r="G13" s="37"/>
      <c r="H13" s="15"/>
    </row>
    <row r="14" spans="1:8" ht="39.75" customHeight="1">
      <c r="A14" s="35" t="s">
        <v>345</v>
      </c>
      <c r="B14" s="36" t="s">
        <v>346</v>
      </c>
      <c r="C14" s="14"/>
      <c r="D14" s="14"/>
      <c r="E14" s="14"/>
      <c r="F14" s="14"/>
      <c r="G14" s="37"/>
      <c r="H14" s="15"/>
    </row>
    <row r="15" spans="1:8" ht="39.75" customHeight="1">
      <c r="A15" s="35" t="s">
        <v>347</v>
      </c>
      <c r="B15" s="38" t="s">
        <v>23</v>
      </c>
      <c r="C15" s="11"/>
      <c r="D15" s="11"/>
      <c r="E15" s="11"/>
      <c r="F15" s="39"/>
      <c r="G15" s="37"/>
      <c r="H15" s="15"/>
    </row>
    <row r="16" spans="1:8" ht="39.75" customHeight="1">
      <c r="A16" s="35" t="s">
        <v>348</v>
      </c>
      <c r="B16" s="36" t="s">
        <v>349</v>
      </c>
      <c r="C16" s="14"/>
      <c r="D16" s="14"/>
      <c r="E16" s="14"/>
      <c r="F16" s="14"/>
      <c r="G16" s="37"/>
      <c r="H16" s="15"/>
    </row>
    <row r="17" spans="1:8" ht="39.75" customHeight="1">
      <c r="A17" s="35" t="s">
        <v>350</v>
      </c>
      <c r="B17" s="38" t="s">
        <v>351</v>
      </c>
      <c r="C17" s="11"/>
      <c r="D17" s="11"/>
      <c r="E17" s="11"/>
      <c r="F17" s="39"/>
      <c r="G17" s="37"/>
      <c r="H17" s="15"/>
    </row>
    <row r="18" spans="1:8" ht="39.75" customHeight="1">
      <c r="A18" s="35" t="s">
        <v>352</v>
      </c>
      <c r="B18" s="36" t="s">
        <v>353</v>
      </c>
      <c r="C18" s="14"/>
      <c r="D18" s="14"/>
      <c r="E18" s="14"/>
      <c r="F18" s="14"/>
      <c r="G18" s="37"/>
      <c r="H18" s="15"/>
    </row>
    <row r="19" spans="1:8" ht="39.75" customHeight="1">
      <c r="A19" s="35" t="s">
        <v>354</v>
      </c>
      <c r="B19" s="38" t="s">
        <v>355</v>
      </c>
      <c r="C19" s="11"/>
      <c r="D19" s="11"/>
      <c r="E19" s="11"/>
      <c r="F19" s="39"/>
      <c r="G19" s="37"/>
      <c r="H19" s="15"/>
    </row>
    <row r="20" spans="1:8" ht="39.75" customHeight="1">
      <c r="A20" s="35" t="s">
        <v>356</v>
      </c>
      <c r="B20" s="36" t="s">
        <v>357</v>
      </c>
      <c r="C20" s="14"/>
      <c r="D20" s="14"/>
      <c r="E20" s="14"/>
      <c r="F20" s="14"/>
      <c r="G20" s="37"/>
      <c r="H20" s="15"/>
    </row>
    <row r="21" spans="1:8" ht="39.75" customHeight="1">
      <c r="A21" s="35" t="s">
        <v>358</v>
      </c>
      <c r="B21" s="38" t="s">
        <v>359</v>
      </c>
      <c r="C21" s="11"/>
      <c r="D21" s="11"/>
      <c r="E21" s="11"/>
      <c r="F21" s="39"/>
      <c r="G21" s="37"/>
      <c r="H21" s="15"/>
    </row>
    <row r="22" spans="1:8" ht="39.75" customHeight="1">
      <c r="A22" s="35" t="s">
        <v>360</v>
      </c>
      <c r="B22" s="36" t="s">
        <v>361</v>
      </c>
      <c r="C22" s="14"/>
      <c r="D22" s="14"/>
      <c r="E22" s="14"/>
      <c r="F22" s="14"/>
      <c r="G22" s="37"/>
      <c r="H22" s="15"/>
    </row>
    <row r="23" spans="1:8" ht="39.75" customHeight="1">
      <c r="A23" s="35" t="s">
        <v>362</v>
      </c>
      <c r="B23" s="40" t="s">
        <v>231</v>
      </c>
      <c r="C23" s="11"/>
      <c r="D23" s="11"/>
      <c r="E23" s="11"/>
      <c r="F23" s="39"/>
      <c r="G23" s="37"/>
      <c r="H23" s="15"/>
    </row>
    <row r="24" spans="1:8" ht="39.75" customHeight="1">
      <c r="A24" s="35" t="s">
        <v>363</v>
      </c>
      <c r="B24" s="36" t="s">
        <v>231</v>
      </c>
      <c r="C24" s="14"/>
      <c r="D24" s="14"/>
      <c r="E24" s="14"/>
      <c r="F24" s="14"/>
      <c r="G24" s="37"/>
      <c r="H24" s="15"/>
    </row>
    <row r="25" spans="1:8" ht="39.75" customHeight="1">
      <c r="A25" s="35" t="s">
        <v>364</v>
      </c>
      <c r="B25" s="38" t="s">
        <v>365</v>
      </c>
      <c r="C25" s="11"/>
      <c r="D25" s="11"/>
      <c r="E25" s="11"/>
      <c r="F25" s="39"/>
      <c r="G25" s="37"/>
      <c r="H25" s="15"/>
    </row>
    <row r="26" spans="1:8" ht="39.75" customHeight="1">
      <c r="A26" s="35" t="s">
        <v>366</v>
      </c>
      <c r="B26" s="36" t="s">
        <v>367</v>
      </c>
      <c r="C26" s="14"/>
      <c r="D26" s="14"/>
      <c r="E26" s="14"/>
      <c r="F26" s="14"/>
      <c r="G26" s="37"/>
      <c r="H26" s="15"/>
    </row>
    <row r="27" spans="1:8" ht="39.75" customHeight="1">
      <c r="A27" s="35" t="s">
        <v>368</v>
      </c>
      <c r="B27" s="38" t="s">
        <v>369</v>
      </c>
      <c r="C27" s="11"/>
      <c r="D27" s="11"/>
      <c r="E27" s="11"/>
      <c r="F27" s="39"/>
      <c r="G27" s="37"/>
      <c r="H27" s="15"/>
    </row>
    <row r="28" spans="1:8" ht="39.75" customHeight="1">
      <c r="A28" s="35" t="s">
        <v>370</v>
      </c>
      <c r="B28" s="36" t="s">
        <v>371</v>
      </c>
      <c r="C28" s="14"/>
      <c r="D28" s="14"/>
      <c r="E28" s="14"/>
      <c r="F28" s="14"/>
      <c r="G28" s="37"/>
      <c r="H28" s="15"/>
    </row>
    <row r="29" spans="1:8" ht="39.75" customHeight="1">
      <c r="A29" s="35" t="s">
        <v>372</v>
      </c>
      <c r="B29" s="38" t="s">
        <v>373</v>
      </c>
      <c r="C29" s="11"/>
      <c r="D29" s="11"/>
      <c r="E29" s="11"/>
      <c r="F29" s="39"/>
      <c r="G29" s="37"/>
      <c r="H29" s="15"/>
    </row>
    <row r="30" spans="1:8" ht="39.75" customHeight="1">
      <c r="A30" s="35" t="s">
        <v>374</v>
      </c>
      <c r="B30" s="36" t="s">
        <v>375</v>
      </c>
      <c r="C30" s="14"/>
      <c r="D30" s="14"/>
      <c r="E30" s="14"/>
      <c r="F30" s="14"/>
      <c r="G30" s="37"/>
      <c r="H30" s="15"/>
    </row>
    <row r="31" spans="1:8" ht="56.25" customHeight="1">
      <c r="A31" s="35" t="s">
        <v>376</v>
      </c>
      <c r="B31" s="40" t="s">
        <v>377</v>
      </c>
      <c r="C31" s="11"/>
      <c r="D31" s="11"/>
      <c r="E31" s="11"/>
      <c r="F31" s="39"/>
      <c r="G31" s="37"/>
      <c r="H31" s="15"/>
    </row>
    <row r="32" spans="1:8" ht="52.5" customHeight="1">
      <c r="A32" s="35" t="s">
        <v>378</v>
      </c>
      <c r="B32" s="41" t="s">
        <v>379</v>
      </c>
      <c r="C32" s="14"/>
      <c r="D32" s="14"/>
      <c r="E32" s="14"/>
      <c r="F32" s="14"/>
      <c r="G32" s="37"/>
      <c r="H32" s="15"/>
    </row>
    <row r="33" spans="1:8" ht="39.75" customHeight="1">
      <c r="A33" s="35" t="s">
        <v>380</v>
      </c>
      <c r="B33" s="38" t="s">
        <v>381</v>
      </c>
      <c r="C33" s="11"/>
      <c r="D33" s="11"/>
      <c r="E33" s="11"/>
      <c r="F33" s="39"/>
      <c r="G33" s="37"/>
      <c r="H33" s="15"/>
    </row>
    <row r="34" spans="1:8" ht="39.75" customHeight="1">
      <c r="A34" s="35" t="s">
        <v>382</v>
      </c>
      <c r="B34" s="36" t="s">
        <v>383</v>
      </c>
      <c r="C34" s="14"/>
      <c r="D34" s="14"/>
      <c r="E34" s="14"/>
      <c r="F34" s="14"/>
      <c r="G34" s="37"/>
      <c r="H34" s="15"/>
    </row>
    <row r="35" spans="1:8" ht="39.75" customHeight="1">
      <c r="A35" s="35" t="s">
        <v>384</v>
      </c>
      <c r="B35" s="38" t="s">
        <v>385</v>
      </c>
      <c r="C35" s="11"/>
      <c r="D35" s="11"/>
      <c r="E35" s="11"/>
      <c r="F35" s="39"/>
      <c r="G35" s="37"/>
      <c r="H35" s="15"/>
    </row>
    <row r="36" spans="1:8" ht="39.75" customHeight="1">
      <c r="A36" s="35" t="s">
        <v>386</v>
      </c>
      <c r="B36" s="36" t="s">
        <v>387</v>
      </c>
      <c r="C36" s="14"/>
      <c r="D36" s="14"/>
      <c r="E36" s="14"/>
      <c r="F36" s="14"/>
      <c r="G36" s="37"/>
      <c r="H36" s="15"/>
    </row>
    <row r="37" spans="1:8" ht="39.75" customHeight="1">
      <c r="A37" s="35" t="s">
        <v>388</v>
      </c>
      <c r="B37" s="40" t="s">
        <v>389</v>
      </c>
      <c r="C37" s="11"/>
      <c r="D37" s="11"/>
      <c r="E37" s="11"/>
      <c r="F37" s="39"/>
      <c r="G37" s="37"/>
      <c r="H37" s="15"/>
    </row>
    <row r="38" spans="1:8" ht="39.75" customHeight="1">
      <c r="A38" s="35" t="s">
        <v>390</v>
      </c>
      <c r="B38" s="41" t="s">
        <v>27</v>
      </c>
      <c r="C38" s="14"/>
      <c r="D38" s="14"/>
      <c r="E38" s="14"/>
      <c r="F38" s="14"/>
      <c r="G38" s="37"/>
      <c r="H38" s="15"/>
    </row>
    <row r="39" spans="1:8" ht="39.75" customHeight="1">
      <c r="A39" s="35" t="s">
        <v>391</v>
      </c>
      <c r="B39" s="38" t="s">
        <v>392</v>
      </c>
      <c r="C39" s="11"/>
      <c r="D39" s="11"/>
      <c r="E39" s="11"/>
      <c r="F39" s="39"/>
      <c r="G39" s="37"/>
      <c r="H39" s="15"/>
    </row>
    <row r="40" spans="1:8" ht="39.75" customHeight="1">
      <c r="A40" s="35" t="s">
        <v>393</v>
      </c>
      <c r="B40" s="36" t="s">
        <v>394</v>
      </c>
      <c r="C40" s="14"/>
      <c r="D40" s="14"/>
      <c r="E40" s="14"/>
      <c r="F40" s="14"/>
      <c r="G40" s="37"/>
      <c r="H40" s="15"/>
    </row>
    <row r="41" spans="1:8" ht="39.75" customHeight="1">
      <c r="A41" s="35" t="s">
        <v>395</v>
      </c>
      <c r="B41" s="38" t="s">
        <v>396</v>
      </c>
      <c r="C41" s="11"/>
      <c r="D41" s="11"/>
      <c r="E41" s="11"/>
      <c r="F41" s="39"/>
      <c r="G41" s="37"/>
      <c r="H41" s="15"/>
    </row>
    <row r="42" spans="1:8" ht="39.75" customHeight="1">
      <c r="A42" s="35" t="s">
        <v>397</v>
      </c>
      <c r="B42" s="41" t="s">
        <v>398</v>
      </c>
      <c r="C42" s="14"/>
      <c r="D42" s="14"/>
      <c r="E42" s="14"/>
      <c r="F42" s="14"/>
      <c r="G42" s="37"/>
      <c r="H42" s="15"/>
    </row>
    <row r="43" spans="1:8" ht="39.75" customHeight="1">
      <c r="A43" s="35" t="s">
        <v>399</v>
      </c>
      <c r="B43" s="40" t="s">
        <v>400</v>
      </c>
      <c r="C43" s="11"/>
      <c r="D43" s="11"/>
      <c r="E43" s="11"/>
      <c r="F43" s="39"/>
      <c r="G43" s="37"/>
      <c r="H43" s="15"/>
    </row>
    <row r="44" spans="1:8" ht="39.75" customHeight="1">
      <c r="A44" s="35" t="s">
        <v>401</v>
      </c>
      <c r="B44" s="36" t="s">
        <v>402</v>
      </c>
      <c r="C44" s="14"/>
      <c r="D44" s="14"/>
      <c r="E44" s="14"/>
      <c r="F44" s="14"/>
      <c r="G44" s="37"/>
      <c r="H44" s="15"/>
    </row>
    <row r="45" spans="1:8" ht="39.75" customHeight="1">
      <c r="A45" s="35" t="s">
        <v>403</v>
      </c>
      <c r="B45" s="38" t="s">
        <v>404</v>
      </c>
      <c r="C45" s="11"/>
      <c r="D45" s="11"/>
      <c r="E45" s="11"/>
      <c r="F45" s="39"/>
      <c r="G45" s="37"/>
      <c r="H45" s="15"/>
    </row>
    <row r="46" spans="1:8" ht="39.75" customHeight="1">
      <c r="A46" s="35" t="s">
        <v>405</v>
      </c>
      <c r="B46" s="36" t="s">
        <v>406</v>
      </c>
      <c r="C46" s="14"/>
      <c r="D46" s="14"/>
      <c r="E46" s="14"/>
      <c r="F46" s="14"/>
      <c r="G46" s="37"/>
      <c r="H46" s="15"/>
    </row>
    <row r="47" spans="1:8" ht="39.75" customHeight="1">
      <c r="A47" s="35" t="s">
        <v>407</v>
      </c>
      <c r="B47" s="40" t="s">
        <v>408</v>
      </c>
      <c r="C47" s="11"/>
      <c r="D47" s="11"/>
      <c r="E47" s="11"/>
      <c r="F47" s="39"/>
      <c r="G47" s="37"/>
      <c r="H47" s="15"/>
    </row>
    <row r="48" spans="1:8" ht="39.75" customHeight="1">
      <c r="A48" s="35" t="s">
        <v>409</v>
      </c>
      <c r="B48" s="36" t="s">
        <v>410</v>
      </c>
      <c r="C48" s="14"/>
      <c r="D48" s="14"/>
      <c r="E48" s="14"/>
      <c r="F48" s="14"/>
      <c r="G48" s="37"/>
      <c r="H48" s="15"/>
    </row>
    <row r="49" spans="1:8" ht="39.75" customHeight="1">
      <c r="A49" s="35" t="s">
        <v>411</v>
      </c>
      <c r="B49" s="38" t="s">
        <v>412</v>
      </c>
      <c r="C49" s="11"/>
      <c r="D49" s="11"/>
      <c r="E49" s="11"/>
      <c r="F49" s="39"/>
      <c r="G49" s="37"/>
      <c r="H49" s="15"/>
    </row>
    <row r="50" spans="1:8" ht="39.75" customHeight="1">
      <c r="A50" s="35" t="s">
        <v>413</v>
      </c>
      <c r="B50" s="36" t="s">
        <v>414</v>
      </c>
      <c r="C50" s="14"/>
      <c r="D50" s="14"/>
      <c r="E50" s="14"/>
      <c r="F50" s="14"/>
      <c r="G50" s="37"/>
      <c r="H50" s="15"/>
    </row>
    <row r="51" spans="1:8" ht="39.75" customHeight="1">
      <c r="A51" s="35" t="s">
        <v>415</v>
      </c>
      <c r="B51" s="38" t="s">
        <v>416</v>
      </c>
      <c r="C51" s="11"/>
      <c r="D51" s="11"/>
      <c r="E51" s="11"/>
      <c r="F51" s="39"/>
      <c r="G51" s="37"/>
      <c r="H51" s="15"/>
    </row>
    <row r="52" spans="1:8" ht="39.75" customHeight="1">
      <c r="A52" s="35" t="s">
        <v>417</v>
      </c>
      <c r="B52" s="36" t="s">
        <v>418</v>
      </c>
      <c r="C52" s="14"/>
      <c r="D52" s="14"/>
      <c r="E52" s="14"/>
      <c r="F52" s="14"/>
      <c r="G52" s="37"/>
      <c r="H52" s="15"/>
    </row>
    <row r="53" spans="1:8" ht="39.75" customHeight="1">
      <c r="A53" s="35" t="s">
        <v>419</v>
      </c>
      <c r="B53" s="38" t="s">
        <v>420</v>
      </c>
      <c r="C53" s="11"/>
      <c r="D53" s="11"/>
      <c r="E53" s="11"/>
      <c r="F53" s="39"/>
      <c r="G53" s="37"/>
      <c r="H53" s="15"/>
    </row>
    <row r="54" spans="1:8" ht="39.75" customHeight="1">
      <c r="A54" s="35" t="s">
        <v>421</v>
      </c>
      <c r="B54" s="41" t="s">
        <v>422</v>
      </c>
      <c r="C54" s="14"/>
      <c r="D54" s="14"/>
      <c r="E54" s="14"/>
      <c r="F54" s="14"/>
      <c r="G54" s="37"/>
      <c r="H54" s="15"/>
    </row>
    <row r="55" spans="1:8" ht="39.75" customHeight="1">
      <c r="A55" s="35" t="s">
        <v>423</v>
      </c>
      <c r="B55" s="38" t="s">
        <v>422</v>
      </c>
      <c r="C55" s="11"/>
      <c r="D55" s="11"/>
      <c r="E55" s="11"/>
      <c r="F55" s="39"/>
      <c r="G55" s="37"/>
      <c r="H55" s="15"/>
    </row>
    <row r="56" spans="1:8" ht="39.75" customHeight="1">
      <c r="A56" s="35" t="s">
        <v>424</v>
      </c>
      <c r="B56" s="36" t="s">
        <v>226</v>
      </c>
      <c r="C56" s="14"/>
      <c r="D56" s="14"/>
      <c r="E56" s="14"/>
      <c r="F56" s="14"/>
      <c r="G56" s="37"/>
      <c r="H56" s="15"/>
    </row>
    <row r="57" spans="1:8" ht="39.75" customHeight="1">
      <c r="A57" s="35" t="s">
        <v>425</v>
      </c>
      <c r="B57" s="38" t="s">
        <v>426</v>
      </c>
      <c r="C57" s="11"/>
      <c r="D57" s="11"/>
      <c r="E57" s="11"/>
      <c r="F57" s="39"/>
      <c r="G57" s="37"/>
      <c r="H57" s="15"/>
    </row>
    <row r="58" spans="1:8" ht="39.75" customHeight="1">
      <c r="A58" s="35" t="s">
        <v>427</v>
      </c>
      <c r="B58" s="36" t="s">
        <v>428</v>
      </c>
      <c r="C58" s="14"/>
      <c r="D58" s="14"/>
      <c r="E58" s="14"/>
      <c r="F58" s="14"/>
      <c r="G58" s="37"/>
      <c r="H58" s="15"/>
    </row>
    <row r="59" spans="1:8" ht="39.75" customHeight="1">
      <c r="A59" s="35" t="s">
        <v>429</v>
      </c>
      <c r="B59" s="38" t="s">
        <v>430</v>
      </c>
      <c r="C59" s="11"/>
      <c r="D59" s="11"/>
      <c r="E59" s="11"/>
      <c r="F59" s="39"/>
      <c r="G59" s="37"/>
      <c r="H59" s="15"/>
    </row>
    <row r="60" spans="1:8" ht="39.75" customHeight="1">
      <c r="A60" s="35" t="s">
        <v>431</v>
      </c>
      <c r="B60" s="36" t="s">
        <v>412</v>
      </c>
      <c r="C60" s="14"/>
      <c r="D60" s="14"/>
      <c r="E60" s="14"/>
      <c r="F60" s="14"/>
      <c r="G60" s="37"/>
      <c r="H60" s="15"/>
    </row>
    <row r="61" spans="1:8" ht="39.75" customHeight="1">
      <c r="A61" s="35" t="s">
        <v>432</v>
      </c>
      <c r="B61" s="38" t="s">
        <v>412</v>
      </c>
      <c r="C61" s="11"/>
      <c r="D61" s="11"/>
      <c r="E61" s="11"/>
      <c r="F61" s="39"/>
      <c r="G61" s="37"/>
      <c r="H61" s="15"/>
    </row>
    <row r="62" spans="1:8" ht="39.75" customHeight="1">
      <c r="A62" s="35" t="s">
        <v>433</v>
      </c>
      <c r="B62" s="36" t="s">
        <v>263</v>
      </c>
      <c r="C62" s="14"/>
      <c r="D62" s="14"/>
      <c r="E62" s="14"/>
      <c r="F62" s="14"/>
      <c r="G62" s="37"/>
      <c r="H62" s="15"/>
    </row>
    <row r="63" spans="1:8" ht="39.75" customHeight="1">
      <c r="A63" s="35" t="s">
        <v>434</v>
      </c>
      <c r="B63" s="38" t="s">
        <v>435</v>
      </c>
      <c r="C63" s="11"/>
      <c r="D63" s="11"/>
      <c r="E63" s="11"/>
      <c r="F63" s="39"/>
      <c r="G63" s="37"/>
      <c r="H63" s="15"/>
    </row>
    <row r="64" spans="1:8" ht="39.75" customHeight="1">
      <c r="A64" s="35" t="s">
        <v>436</v>
      </c>
      <c r="B64" s="36" t="s">
        <v>437</v>
      </c>
      <c r="C64" s="14"/>
      <c r="D64" s="14"/>
      <c r="E64" s="14"/>
      <c r="F64" s="14"/>
      <c r="G64" s="37"/>
      <c r="H64" s="15"/>
    </row>
    <row r="65" spans="1:8" ht="39.75" customHeight="1">
      <c r="A65" s="35" t="s">
        <v>438</v>
      </c>
      <c r="B65" s="38" t="s">
        <v>439</v>
      </c>
      <c r="C65" s="11"/>
      <c r="D65" s="11"/>
      <c r="E65" s="11"/>
      <c r="F65" s="39"/>
      <c r="G65" s="37"/>
      <c r="H65" s="15"/>
    </row>
    <row r="66" spans="1:8" ht="39.75" customHeight="1">
      <c r="A66" s="35" t="s">
        <v>440</v>
      </c>
      <c r="B66" s="36" t="s">
        <v>267</v>
      </c>
      <c r="C66" s="14"/>
      <c r="D66" s="14"/>
      <c r="E66" s="14"/>
      <c r="F66" s="14"/>
      <c r="G66" s="37"/>
      <c r="H66" s="15"/>
    </row>
    <row r="67" spans="1:8" ht="39.75" customHeight="1">
      <c r="A67" s="35" t="s">
        <v>441</v>
      </c>
      <c r="B67" s="38" t="s">
        <v>263</v>
      </c>
      <c r="C67" s="11"/>
      <c r="D67" s="11"/>
      <c r="E67" s="11"/>
      <c r="F67" s="39"/>
      <c r="G67" s="37"/>
      <c r="H67" s="15"/>
    </row>
    <row r="68" spans="1:8" ht="39.75" customHeight="1">
      <c r="A68" s="35" t="s">
        <v>442</v>
      </c>
      <c r="B68" s="36" t="s">
        <v>443</v>
      </c>
      <c r="C68" s="14"/>
      <c r="D68" s="14"/>
      <c r="E68" s="14"/>
      <c r="F68" s="14"/>
      <c r="G68" s="37"/>
      <c r="H68" s="15"/>
    </row>
    <row r="69" spans="1:8" ht="39.75" customHeight="1">
      <c r="A69" s="42" t="s">
        <v>444</v>
      </c>
      <c r="B69" s="38" t="s">
        <v>437</v>
      </c>
      <c r="C69" s="11"/>
      <c r="D69" s="11"/>
      <c r="E69" s="11"/>
      <c r="F69" s="39"/>
      <c r="G69" s="37"/>
      <c r="H69" s="15"/>
    </row>
    <row r="70" spans="1:8" ht="39.75" customHeight="1">
      <c r="A70" s="35" t="s">
        <v>445</v>
      </c>
      <c r="B70" s="36" t="s">
        <v>446</v>
      </c>
      <c r="C70" s="14"/>
      <c r="D70" s="14"/>
      <c r="E70" s="14"/>
      <c r="F70" s="14"/>
      <c r="G70" s="37"/>
      <c r="H70" s="15"/>
    </row>
    <row r="71" spans="1:8" ht="39.75" customHeight="1">
      <c r="A71" s="35" t="s">
        <v>447</v>
      </c>
      <c r="B71" s="38" t="s">
        <v>448</v>
      </c>
      <c r="C71" s="11"/>
      <c r="D71" s="11"/>
      <c r="E71" s="11"/>
      <c r="F71" s="39"/>
      <c r="G71" s="37"/>
      <c r="H71" s="15"/>
    </row>
    <row r="72" spans="1:8" ht="39.75" customHeight="1">
      <c r="A72" s="35" t="s">
        <v>449</v>
      </c>
      <c r="B72" s="36" t="s">
        <v>450</v>
      </c>
      <c r="C72" s="14"/>
      <c r="D72" s="14"/>
      <c r="E72" s="14"/>
      <c r="F72" s="14"/>
      <c r="G72" s="37"/>
      <c r="H72" s="15"/>
    </row>
    <row r="73" spans="1:8" ht="39.75" customHeight="1">
      <c r="A73" s="35" t="s">
        <v>451</v>
      </c>
      <c r="B73" s="40" t="s">
        <v>452</v>
      </c>
      <c r="C73" s="11"/>
      <c r="D73" s="11"/>
      <c r="E73" s="11"/>
      <c r="F73" s="39"/>
      <c r="G73" s="37"/>
      <c r="H73" s="15"/>
    </row>
    <row r="74" spans="1:8" ht="39.75" customHeight="1">
      <c r="A74" s="35" t="s">
        <v>453</v>
      </c>
      <c r="B74" s="40" t="s">
        <v>452</v>
      </c>
      <c r="C74" s="14"/>
      <c r="D74" s="14"/>
      <c r="E74" s="14"/>
      <c r="F74" s="14"/>
      <c r="G74" s="37"/>
      <c r="H74" s="15"/>
    </row>
    <row r="75" spans="1:8" ht="39.75" customHeight="1">
      <c r="A75" s="35" t="s">
        <v>454</v>
      </c>
      <c r="B75" s="40" t="s">
        <v>455</v>
      </c>
      <c r="C75" s="11"/>
      <c r="D75" s="11"/>
      <c r="E75" s="11"/>
      <c r="F75" s="39"/>
      <c r="G75" s="37"/>
      <c r="H75" s="15"/>
    </row>
    <row r="76" spans="1:8" ht="39.75" customHeight="1">
      <c r="A76" s="35" t="s">
        <v>456</v>
      </c>
      <c r="B76" s="36" t="s">
        <v>457</v>
      </c>
      <c r="C76" s="14"/>
      <c r="D76" s="14"/>
      <c r="E76" s="14"/>
      <c r="F76" s="14"/>
      <c r="G76" s="37"/>
      <c r="H76" s="15"/>
    </row>
    <row r="77" spans="1:8" ht="39.75" customHeight="1">
      <c r="A77" s="35" t="s">
        <v>458</v>
      </c>
      <c r="B77" s="38" t="s">
        <v>459</v>
      </c>
      <c r="C77" s="11"/>
      <c r="D77" s="11"/>
      <c r="E77" s="11"/>
      <c r="F77" s="39"/>
      <c r="G77" s="37"/>
      <c r="H77" s="15"/>
    </row>
    <row r="78" spans="1:8" ht="39.75" customHeight="1">
      <c r="A78" s="35" t="s">
        <v>460</v>
      </c>
      <c r="B78" s="43" t="s">
        <v>461</v>
      </c>
      <c r="C78" s="33"/>
      <c r="D78" s="33"/>
      <c r="E78" s="33"/>
      <c r="F78" s="33"/>
      <c r="G78" s="37"/>
      <c r="H78" s="15"/>
    </row>
    <row r="79" spans="1:8" ht="39.75" customHeight="1">
      <c r="A79" s="44" t="s">
        <v>462</v>
      </c>
      <c r="B79" s="45" t="s">
        <v>463</v>
      </c>
      <c r="C79" s="46"/>
      <c r="D79" s="46"/>
      <c r="E79" s="46"/>
      <c r="F79" s="46"/>
      <c r="G79" s="37"/>
      <c r="H79" s="15"/>
    </row>
    <row r="80" spans="1:8" ht="39.75" customHeight="1">
      <c r="A80" s="35" t="s">
        <v>464</v>
      </c>
      <c r="B80" s="47" t="s">
        <v>465</v>
      </c>
      <c r="C80" s="48"/>
      <c r="D80" s="48"/>
      <c r="E80" s="48"/>
      <c r="F80" s="48"/>
      <c r="G80" s="37"/>
      <c r="H80" s="15"/>
    </row>
    <row r="81" spans="1:8" ht="39.75" customHeight="1">
      <c r="A81" s="35" t="s">
        <v>466</v>
      </c>
      <c r="B81" s="38" t="s">
        <v>467</v>
      </c>
      <c r="C81" s="11"/>
      <c r="D81" s="11"/>
      <c r="E81" s="11"/>
      <c r="F81" s="39"/>
      <c r="G81" s="37"/>
      <c r="H81" s="15"/>
    </row>
    <row r="82" spans="1:8" ht="39.75" customHeight="1">
      <c r="A82" s="35" t="s">
        <v>468</v>
      </c>
      <c r="B82" s="36" t="s">
        <v>469</v>
      </c>
      <c r="C82" s="14"/>
      <c r="D82" s="14"/>
      <c r="E82" s="14"/>
      <c r="F82" s="14"/>
      <c r="G82" s="37"/>
      <c r="H82" s="15"/>
    </row>
    <row r="83" spans="1:8" ht="39.75" customHeight="1">
      <c r="A83" s="35" t="s">
        <v>470</v>
      </c>
      <c r="B83" s="38" t="s">
        <v>471</v>
      </c>
      <c r="C83" s="11"/>
      <c r="D83" s="11"/>
      <c r="E83" s="11"/>
      <c r="F83" s="39"/>
      <c r="G83" s="37"/>
      <c r="H83" s="15"/>
    </row>
    <row r="84" spans="1:8" ht="39.75" customHeight="1">
      <c r="A84" s="49" t="s">
        <v>472</v>
      </c>
      <c r="B84" s="36" t="s">
        <v>8</v>
      </c>
      <c r="C84" s="14"/>
      <c r="D84" s="14"/>
      <c r="E84" s="14"/>
      <c r="F84" s="14"/>
      <c r="G84" s="37"/>
      <c r="H84" s="15"/>
    </row>
    <row r="85" spans="1:8" ht="39.75" customHeight="1">
      <c r="A85" s="35" t="s">
        <v>473</v>
      </c>
      <c r="B85" s="38" t="s">
        <v>474</v>
      </c>
      <c r="C85" s="11"/>
      <c r="D85" s="11"/>
      <c r="E85" s="11"/>
      <c r="F85" s="39"/>
      <c r="G85" s="37"/>
      <c r="H85" s="15"/>
    </row>
    <row r="86" spans="1:8" ht="39.75" customHeight="1">
      <c r="A86" s="35" t="s">
        <v>475</v>
      </c>
      <c r="B86" s="36" t="s">
        <v>476</v>
      </c>
      <c r="C86" s="14"/>
      <c r="D86" s="14"/>
      <c r="E86" s="14"/>
      <c r="F86" s="14"/>
      <c r="G86" s="37"/>
      <c r="H86" s="15"/>
    </row>
    <row r="87" spans="1:8" ht="39.75" customHeight="1">
      <c r="A87" s="35" t="s">
        <v>477</v>
      </c>
      <c r="B87" s="38" t="s">
        <v>478</v>
      </c>
      <c r="C87" s="11"/>
      <c r="D87" s="11"/>
      <c r="E87" s="11"/>
      <c r="F87" s="39"/>
      <c r="G87" s="37"/>
      <c r="H87" s="15"/>
    </row>
    <row r="88" spans="1:8" ht="39.75" customHeight="1">
      <c r="A88" s="35" t="s">
        <v>479</v>
      </c>
      <c r="B88" s="36" t="s">
        <v>480</v>
      </c>
      <c r="C88" s="14"/>
      <c r="D88" s="14"/>
      <c r="E88" s="14"/>
      <c r="F88" s="14"/>
      <c r="G88" s="37"/>
      <c r="H88" s="15"/>
    </row>
    <row r="89" spans="1:8" ht="39.75" customHeight="1">
      <c r="A89" s="44" t="s">
        <v>481</v>
      </c>
      <c r="B89" s="38" t="s">
        <v>463</v>
      </c>
      <c r="C89" s="11"/>
      <c r="D89" s="11"/>
      <c r="E89" s="11"/>
      <c r="F89" s="39"/>
      <c r="G89" s="37"/>
      <c r="H89" s="15"/>
    </row>
    <row r="90" spans="1:8" ht="39.75" customHeight="1">
      <c r="A90" s="35" t="s">
        <v>482</v>
      </c>
      <c r="B90" s="36" t="s">
        <v>483</v>
      </c>
      <c r="C90" s="14"/>
      <c r="D90" s="14"/>
      <c r="E90" s="14"/>
      <c r="F90" s="14"/>
      <c r="G90" s="37"/>
      <c r="H90" s="15"/>
    </row>
    <row r="91" spans="1:8" ht="39.75" customHeight="1">
      <c r="A91" s="35" t="s">
        <v>484</v>
      </c>
      <c r="B91" s="38" t="s">
        <v>485</v>
      </c>
      <c r="C91" s="11"/>
      <c r="D91" s="11"/>
      <c r="E91" s="11"/>
      <c r="F91" s="39"/>
      <c r="G91" s="37"/>
      <c r="H91" s="15"/>
    </row>
    <row r="92" spans="1:8" ht="39.75" customHeight="1">
      <c r="A92" s="35" t="s">
        <v>486</v>
      </c>
      <c r="B92" s="36" t="s">
        <v>487</v>
      </c>
      <c r="C92" s="14"/>
      <c r="D92" s="14"/>
      <c r="E92" s="14"/>
      <c r="F92" s="14"/>
      <c r="G92" s="37"/>
      <c r="H92" s="15"/>
    </row>
    <row r="93" spans="1:8" ht="39.75" customHeight="1">
      <c r="A93" s="35" t="s">
        <v>488</v>
      </c>
      <c r="B93" s="38" t="s">
        <v>489</v>
      </c>
      <c r="C93" s="11"/>
      <c r="D93" s="11"/>
      <c r="E93" s="11"/>
      <c r="F93" s="39"/>
      <c r="G93" s="37"/>
      <c r="H93" s="50"/>
    </row>
    <row r="94" spans="1:8" ht="39.75" customHeight="1">
      <c r="A94" s="35" t="s">
        <v>490</v>
      </c>
      <c r="B94" s="36" t="s">
        <v>487</v>
      </c>
      <c r="C94" s="14"/>
      <c r="D94" s="14"/>
      <c r="E94" s="14"/>
      <c r="F94" s="14"/>
      <c r="G94" s="37"/>
      <c r="H94" s="50"/>
    </row>
    <row r="95" spans="1:8" ht="39.75" customHeight="1">
      <c r="A95" s="35" t="s">
        <v>491</v>
      </c>
      <c r="B95" s="38" t="s">
        <v>267</v>
      </c>
      <c r="C95" s="11"/>
      <c r="D95" s="11"/>
      <c r="E95" s="11"/>
      <c r="F95" s="39"/>
      <c r="G95" s="37"/>
      <c r="H95" s="50"/>
    </row>
    <row r="96" spans="1:8" ht="39.75" customHeight="1">
      <c r="A96" s="35" t="s">
        <v>492</v>
      </c>
      <c r="B96" s="36" t="s">
        <v>493</v>
      </c>
      <c r="C96" s="14"/>
      <c r="D96" s="14"/>
      <c r="E96" s="14"/>
      <c r="F96" s="14"/>
      <c r="G96" s="37"/>
      <c r="H96" s="50"/>
    </row>
    <row r="97" spans="1:8" ht="39.75" customHeight="1">
      <c r="A97" s="35" t="s">
        <v>494</v>
      </c>
      <c r="B97" s="38" t="s">
        <v>495</v>
      </c>
      <c r="C97" s="11"/>
      <c r="D97" s="11"/>
      <c r="E97" s="11"/>
      <c r="F97" s="39"/>
      <c r="G97" s="37"/>
      <c r="H97" s="50"/>
    </row>
    <row r="98" spans="1:8" ht="39.75" customHeight="1">
      <c r="A98" s="35" t="s">
        <v>496</v>
      </c>
      <c r="B98" s="36" t="s">
        <v>292</v>
      </c>
      <c r="C98" s="14"/>
      <c r="D98" s="14"/>
      <c r="E98" s="14"/>
      <c r="F98" s="14"/>
      <c r="G98" s="37"/>
      <c r="H98" s="50"/>
    </row>
    <row r="99" spans="1:8" ht="39.75" customHeight="1">
      <c r="A99" s="35" t="s">
        <v>497</v>
      </c>
      <c r="B99" s="38" t="s">
        <v>294</v>
      </c>
      <c r="C99" s="11"/>
      <c r="D99" s="11"/>
      <c r="E99" s="11"/>
      <c r="F99" s="39"/>
      <c r="G99" s="37"/>
      <c r="H99" s="50"/>
    </row>
    <row r="100" spans="1:8" ht="39.75" customHeight="1">
      <c r="A100" s="35" t="s">
        <v>498</v>
      </c>
      <c r="B100" s="36" t="s">
        <v>499</v>
      </c>
      <c r="C100" s="14"/>
      <c r="D100" s="14"/>
      <c r="E100" s="14"/>
      <c r="F100" s="14"/>
      <c r="G100" s="37"/>
      <c r="H100" s="50"/>
    </row>
    <row r="101" spans="1:8" ht="39.75" customHeight="1">
      <c r="A101" s="35" t="s">
        <v>500</v>
      </c>
      <c r="B101" s="38" t="s">
        <v>501</v>
      </c>
      <c r="C101" s="11"/>
      <c r="D101" s="11"/>
      <c r="E101" s="11"/>
      <c r="F101" s="39"/>
      <c r="G101" s="37"/>
      <c r="H101" s="50"/>
    </row>
    <row r="102" spans="1:8" ht="39.75" customHeight="1">
      <c r="A102" s="35" t="s">
        <v>502</v>
      </c>
      <c r="B102" s="36" t="s">
        <v>503</v>
      </c>
      <c r="C102" s="14"/>
      <c r="D102" s="14"/>
      <c r="E102" s="14"/>
      <c r="F102" s="14"/>
      <c r="G102" s="37"/>
      <c r="H102" s="50"/>
    </row>
    <row r="103" spans="1:8" ht="40.5" customHeight="1">
      <c r="A103" s="35" t="s">
        <v>504</v>
      </c>
      <c r="B103" s="38" t="s">
        <v>89</v>
      </c>
      <c r="C103" s="11"/>
      <c r="D103" s="11"/>
      <c r="E103" s="11"/>
      <c r="F103" s="11"/>
      <c r="G103" s="428" t="s">
        <v>505</v>
      </c>
      <c r="H103" s="436"/>
    </row>
    <row r="104" spans="1:8" ht="42" customHeight="1">
      <c r="A104" s="35" t="s">
        <v>506</v>
      </c>
      <c r="B104" s="36" t="s">
        <v>507</v>
      </c>
      <c r="C104" s="14"/>
      <c r="D104" s="14"/>
      <c r="E104" s="14"/>
      <c r="F104" s="14"/>
      <c r="G104" s="437" t="s">
        <v>508</v>
      </c>
      <c r="H104" s="438"/>
    </row>
    <row r="105" spans="1:8" ht="39.75" customHeight="1">
      <c r="A105" s="35" t="s">
        <v>509</v>
      </c>
      <c r="B105" s="38" t="s">
        <v>510</v>
      </c>
      <c r="C105" s="11"/>
      <c r="D105" s="11"/>
      <c r="E105" s="11"/>
      <c r="F105" s="39"/>
      <c r="G105" s="37"/>
      <c r="H105" s="51"/>
    </row>
    <row r="106" spans="1:8" ht="39.75" customHeight="1">
      <c r="A106" s="35" t="s">
        <v>511</v>
      </c>
      <c r="B106" s="36" t="s">
        <v>512</v>
      </c>
      <c r="C106" s="14"/>
      <c r="D106" s="14"/>
      <c r="E106" s="14"/>
      <c r="F106" s="14"/>
      <c r="G106" s="37"/>
      <c r="H106" s="51"/>
    </row>
    <row r="107" spans="1:8" ht="41.25" customHeight="1">
      <c r="A107" s="35" t="s">
        <v>513</v>
      </c>
      <c r="B107" s="38" t="s">
        <v>514</v>
      </c>
      <c r="C107" s="11"/>
      <c r="D107" s="11"/>
      <c r="E107" s="11"/>
      <c r="F107" s="39"/>
      <c r="G107" s="428" t="s">
        <v>515</v>
      </c>
      <c r="H107" s="429"/>
    </row>
    <row r="108" spans="1:8" ht="39.75" customHeight="1">
      <c r="A108" s="35" t="s">
        <v>516</v>
      </c>
      <c r="B108" s="36" t="s">
        <v>517</v>
      </c>
      <c r="C108" s="14"/>
      <c r="D108" s="14"/>
      <c r="E108" s="14"/>
      <c r="F108" s="14"/>
      <c r="G108" s="37"/>
      <c r="H108" s="51"/>
    </row>
    <row r="109" spans="1:8" ht="39.75" customHeight="1">
      <c r="A109" s="35" t="s">
        <v>518</v>
      </c>
      <c r="B109" s="38" t="s">
        <v>519</v>
      </c>
      <c r="C109" s="11"/>
      <c r="D109" s="11"/>
      <c r="E109" s="11"/>
      <c r="F109" s="39"/>
      <c r="G109" s="37"/>
      <c r="H109" s="51"/>
    </row>
    <row r="110" spans="1:8" ht="39.75" customHeight="1">
      <c r="A110" s="35" t="s">
        <v>520</v>
      </c>
      <c r="B110" s="36" t="s">
        <v>521</v>
      </c>
      <c r="C110" s="14"/>
      <c r="D110" s="14"/>
      <c r="E110" s="14"/>
      <c r="F110" s="14"/>
      <c r="G110" s="37"/>
      <c r="H110" s="51"/>
    </row>
    <row r="111" spans="1:8" ht="39.75" customHeight="1">
      <c r="A111" s="35" t="s">
        <v>522</v>
      </c>
      <c r="B111" s="38" t="s">
        <v>523</v>
      </c>
      <c r="C111" s="11"/>
      <c r="D111" s="11"/>
      <c r="E111" s="11"/>
      <c r="F111" s="39"/>
      <c r="G111" s="37"/>
      <c r="H111" s="51"/>
    </row>
    <row r="112" spans="1:8" ht="45" customHeight="1">
      <c r="A112" s="44" t="s">
        <v>524</v>
      </c>
      <c r="B112" s="36" t="s">
        <v>525</v>
      </c>
      <c r="C112" s="14"/>
      <c r="D112" s="14"/>
      <c r="E112" s="14"/>
      <c r="F112" s="14"/>
      <c r="G112" s="428" t="s">
        <v>526</v>
      </c>
      <c r="H112" s="429"/>
    </row>
    <row r="113" spans="1:8" ht="40.5" customHeight="1">
      <c r="A113" s="35" t="s">
        <v>527</v>
      </c>
      <c r="B113" s="38" t="s">
        <v>528</v>
      </c>
      <c r="C113" s="11"/>
      <c r="D113" s="11"/>
      <c r="E113" s="11"/>
      <c r="F113" s="39"/>
      <c r="G113" s="428" t="s">
        <v>526</v>
      </c>
      <c r="H113" s="429"/>
    </row>
    <row r="114" spans="1:8" ht="39.75" customHeight="1">
      <c r="A114" s="44" t="s">
        <v>529</v>
      </c>
      <c r="B114" s="41" t="s">
        <v>530</v>
      </c>
      <c r="C114" s="14"/>
      <c r="D114" s="14"/>
      <c r="E114" s="14"/>
      <c r="F114" s="14"/>
      <c r="G114" s="52"/>
      <c r="H114" s="51"/>
    </row>
    <row r="115" spans="1:8" ht="45" customHeight="1">
      <c r="A115" s="35" t="s">
        <v>531</v>
      </c>
      <c r="B115" s="40" t="s">
        <v>84</v>
      </c>
      <c r="C115" s="11"/>
      <c r="D115" s="11"/>
      <c r="E115" s="11"/>
      <c r="F115" s="39"/>
      <c r="G115" s="433" t="s">
        <v>532</v>
      </c>
      <c r="H115" s="429"/>
    </row>
    <row r="116" spans="1:8" ht="42" customHeight="1">
      <c r="A116" s="35" t="s">
        <v>533</v>
      </c>
      <c r="B116" s="41" t="s">
        <v>534</v>
      </c>
      <c r="C116" s="14"/>
      <c r="D116" s="14"/>
      <c r="E116" s="14"/>
      <c r="F116" s="14"/>
      <c r="G116" s="433" t="s">
        <v>532</v>
      </c>
      <c r="H116" s="429"/>
    </row>
    <row r="117" spans="1:8" ht="39.75" customHeight="1">
      <c r="A117" s="35" t="s">
        <v>535</v>
      </c>
      <c r="B117" s="38" t="s">
        <v>536</v>
      </c>
      <c r="C117" s="11"/>
      <c r="D117" s="11"/>
      <c r="E117" s="11"/>
      <c r="F117" s="39"/>
      <c r="G117" s="37"/>
      <c r="H117" s="51"/>
    </row>
    <row r="118" spans="1:8" ht="39.75" customHeight="1">
      <c r="A118" s="35" t="s">
        <v>537</v>
      </c>
      <c r="B118" s="36" t="s">
        <v>538</v>
      </c>
      <c r="C118" s="14"/>
      <c r="D118" s="14"/>
      <c r="E118" s="14"/>
      <c r="F118" s="14"/>
      <c r="G118" s="37"/>
      <c r="H118" s="51"/>
    </row>
    <row r="119" spans="1:8" ht="43.5" customHeight="1">
      <c r="A119" s="35" t="s">
        <v>539</v>
      </c>
      <c r="B119" s="40" t="s">
        <v>540</v>
      </c>
      <c r="C119" s="11"/>
      <c r="D119" s="11"/>
      <c r="E119" s="11"/>
      <c r="F119" s="39"/>
      <c r="G119" s="37"/>
      <c r="H119" s="51"/>
    </row>
    <row r="120" spans="1:8" ht="39.75" customHeight="1">
      <c r="A120" s="35" t="s">
        <v>541</v>
      </c>
      <c r="B120" s="36" t="s">
        <v>542</v>
      </c>
      <c r="C120" s="14"/>
      <c r="D120" s="14"/>
      <c r="E120" s="14"/>
      <c r="F120" s="14"/>
      <c r="G120" s="37"/>
      <c r="H120" s="51"/>
    </row>
    <row r="121" spans="1:8" ht="39.75" customHeight="1">
      <c r="A121" s="35" t="s">
        <v>543</v>
      </c>
      <c r="B121" s="38" t="s">
        <v>544</v>
      </c>
      <c r="C121" s="11"/>
      <c r="D121" s="11"/>
      <c r="E121" s="11"/>
      <c r="F121" s="39"/>
      <c r="G121" s="37"/>
      <c r="H121" s="51"/>
    </row>
    <row r="122" spans="1:8" ht="39.75" customHeight="1">
      <c r="A122" s="35" t="s">
        <v>545</v>
      </c>
      <c r="B122" s="36" t="s">
        <v>546</v>
      </c>
      <c r="C122" s="14"/>
      <c r="D122" s="14"/>
      <c r="E122" s="14"/>
      <c r="F122" s="14"/>
      <c r="G122" s="37"/>
      <c r="H122" s="51"/>
    </row>
    <row r="123" spans="1:8" ht="39.75" customHeight="1">
      <c r="A123" s="35" t="s">
        <v>547</v>
      </c>
      <c r="B123" s="38" t="s">
        <v>548</v>
      </c>
      <c r="C123" s="11"/>
      <c r="D123" s="11"/>
      <c r="E123" s="11"/>
      <c r="F123" s="39"/>
      <c r="G123" s="37"/>
      <c r="H123" s="51"/>
    </row>
    <row r="124" spans="1:8" ht="39.75" customHeight="1">
      <c r="A124" s="35" t="s">
        <v>549</v>
      </c>
      <c r="B124" s="36" t="s">
        <v>550</v>
      </c>
      <c r="C124" s="14"/>
      <c r="D124" s="14"/>
      <c r="E124" s="14"/>
      <c r="F124" s="14"/>
      <c r="G124" s="37"/>
      <c r="H124" s="51"/>
    </row>
    <row r="125" spans="1:8" ht="39.75" customHeight="1">
      <c r="A125" s="35" t="s">
        <v>551</v>
      </c>
      <c r="B125" s="38" t="s">
        <v>552</v>
      </c>
      <c r="C125" s="11"/>
      <c r="D125" s="11"/>
      <c r="E125" s="11"/>
      <c r="F125" s="39"/>
      <c r="G125" s="37"/>
      <c r="H125" s="51"/>
    </row>
    <row r="126" spans="1:8" ht="39.75" customHeight="1">
      <c r="A126" s="35" t="s">
        <v>553</v>
      </c>
      <c r="B126" s="36" t="s">
        <v>540</v>
      </c>
      <c r="C126" s="14"/>
      <c r="D126" s="14"/>
      <c r="E126" s="14"/>
      <c r="F126" s="14"/>
      <c r="G126" s="37"/>
      <c r="H126" s="51"/>
    </row>
    <row r="127" spans="1:8" ht="39.75" customHeight="1">
      <c r="A127" s="35" t="s">
        <v>554</v>
      </c>
      <c r="B127" s="38" t="s">
        <v>555</v>
      </c>
      <c r="C127" s="11"/>
      <c r="D127" s="11"/>
      <c r="E127" s="11"/>
      <c r="F127" s="39"/>
      <c r="G127" s="428" t="s">
        <v>556</v>
      </c>
      <c r="H127" s="429"/>
    </row>
    <row r="128" spans="1:8" ht="39.75" customHeight="1">
      <c r="A128" s="44" t="s">
        <v>557</v>
      </c>
      <c r="B128" s="36" t="s">
        <v>558</v>
      </c>
      <c r="C128" s="14"/>
      <c r="D128" s="14"/>
      <c r="E128" s="14"/>
      <c r="F128" s="14"/>
      <c r="G128" s="428" t="s">
        <v>556</v>
      </c>
      <c r="H128" s="429"/>
    </row>
    <row r="129" spans="1:8" ht="39.75" customHeight="1">
      <c r="A129" s="35" t="s">
        <v>559</v>
      </c>
      <c r="B129" s="38" t="s">
        <v>560</v>
      </c>
      <c r="C129" s="11"/>
      <c r="D129" s="11"/>
      <c r="E129" s="11"/>
      <c r="F129" s="39"/>
      <c r="G129" s="37"/>
      <c r="H129" s="53"/>
    </row>
    <row r="130" spans="1:8" ht="39.75" customHeight="1">
      <c r="A130" s="35" t="s">
        <v>561</v>
      </c>
      <c r="B130" s="36" t="s">
        <v>562</v>
      </c>
      <c r="C130" s="14"/>
      <c r="D130" s="14"/>
      <c r="E130" s="14"/>
      <c r="F130" s="14"/>
      <c r="G130" s="37"/>
      <c r="H130" s="53"/>
    </row>
    <row r="131" spans="1:8" ht="39.75" customHeight="1">
      <c r="A131" s="35" t="s">
        <v>563</v>
      </c>
      <c r="B131" s="38" t="s">
        <v>564</v>
      </c>
      <c r="C131" s="11"/>
      <c r="D131" s="11"/>
      <c r="E131" s="11"/>
      <c r="F131" s="39"/>
      <c r="G131" s="37"/>
      <c r="H131" s="53"/>
    </row>
    <row r="132" spans="1:8" ht="39.75" customHeight="1">
      <c r="A132" s="35" t="s">
        <v>565</v>
      </c>
      <c r="B132" s="36" t="s">
        <v>566</v>
      </c>
      <c r="C132" s="14"/>
      <c r="D132" s="14"/>
      <c r="E132" s="14"/>
      <c r="F132" s="14"/>
      <c r="G132" s="37"/>
      <c r="H132" s="53"/>
    </row>
    <row r="133" spans="1:8" ht="39.75" customHeight="1">
      <c r="A133" s="35" t="s">
        <v>567</v>
      </c>
      <c r="B133" s="38" t="s">
        <v>568</v>
      </c>
      <c r="C133" s="11"/>
      <c r="D133" s="11"/>
      <c r="E133" s="11"/>
      <c r="F133" s="39"/>
      <c r="G133" s="37"/>
      <c r="H133" s="53"/>
    </row>
    <row r="134" spans="1:8" ht="39.75" customHeight="1">
      <c r="A134" s="35" t="s">
        <v>569</v>
      </c>
      <c r="B134" s="36" t="s">
        <v>570</v>
      </c>
      <c r="C134" s="14"/>
      <c r="D134" s="14"/>
      <c r="E134" s="14"/>
      <c r="F134" s="14"/>
      <c r="G134" s="37"/>
      <c r="H134" s="53"/>
    </row>
    <row r="135" spans="1:8" ht="39.75" customHeight="1">
      <c r="A135" s="35" t="s">
        <v>571</v>
      </c>
      <c r="B135" s="38" t="s">
        <v>572</v>
      </c>
      <c r="C135" s="11"/>
      <c r="D135" s="11"/>
      <c r="E135" s="11"/>
      <c r="F135" s="39"/>
      <c r="G135" s="37"/>
      <c r="H135" s="53"/>
    </row>
    <row r="136" spans="1:8" ht="39.75" customHeight="1">
      <c r="A136" s="35" t="s">
        <v>573</v>
      </c>
      <c r="B136" s="36" t="s">
        <v>574</v>
      </c>
      <c r="C136" s="14"/>
      <c r="D136" s="14"/>
      <c r="E136" s="14"/>
      <c r="F136" s="14"/>
      <c r="G136" s="37"/>
      <c r="H136" s="53"/>
    </row>
    <row r="137" spans="1:8" ht="39.75" customHeight="1">
      <c r="A137" s="35" t="s">
        <v>575</v>
      </c>
      <c r="B137" s="40" t="s">
        <v>576</v>
      </c>
      <c r="C137" s="11"/>
      <c r="D137" s="11"/>
      <c r="E137" s="11"/>
      <c r="F137" s="39"/>
      <c r="G137" s="37"/>
      <c r="H137" s="53"/>
    </row>
    <row r="138" spans="1:8" ht="39.75" customHeight="1">
      <c r="A138" s="35" t="s">
        <v>577</v>
      </c>
      <c r="B138" s="36" t="s">
        <v>578</v>
      </c>
      <c r="C138" s="14"/>
      <c r="D138" s="14"/>
      <c r="E138" s="14"/>
      <c r="F138" s="14"/>
      <c r="G138" s="37"/>
      <c r="H138" s="53"/>
    </row>
    <row r="139" spans="1:8" ht="39.75" customHeight="1">
      <c r="A139" s="35" t="s">
        <v>579</v>
      </c>
      <c r="B139" s="38" t="s">
        <v>578</v>
      </c>
      <c r="C139" s="11"/>
      <c r="D139" s="11"/>
      <c r="E139" s="11"/>
      <c r="F139" s="39"/>
      <c r="G139" s="37"/>
      <c r="H139" s="53"/>
    </row>
    <row r="140" spans="1:8" ht="39.75" customHeight="1">
      <c r="A140" s="35" t="s">
        <v>580</v>
      </c>
      <c r="B140" s="36" t="s">
        <v>581</v>
      </c>
      <c r="C140" s="14"/>
      <c r="D140" s="14"/>
      <c r="E140" s="14"/>
      <c r="F140" s="14"/>
      <c r="G140" s="37"/>
      <c r="H140" s="53"/>
    </row>
    <row r="141" spans="1:8" ht="39.75" customHeight="1">
      <c r="A141" s="35" t="s">
        <v>582</v>
      </c>
      <c r="B141" s="38" t="s">
        <v>578</v>
      </c>
      <c r="C141" s="11"/>
      <c r="D141" s="11"/>
      <c r="E141" s="11"/>
      <c r="F141" s="39"/>
      <c r="G141" s="37"/>
      <c r="H141" s="53"/>
    </row>
    <row r="142" spans="1:8" ht="39.75" customHeight="1">
      <c r="A142" s="35" t="s">
        <v>583</v>
      </c>
      <c r="B142" s="36" t="s">
        <v>578</v>
      </c>
      <c r="C142" s="14"/>
      <c r="D142" s="14"/>
      <c r="E142" s="14"/>
      <c r="F142" s="14"/>
      <c r="G142" s="37"/>
      <c r="H142" s="53"/>
    </row>
    <row r="143" spans="1:8" ht="39.75" customHeight="1">
      <c r="A143" s="35" t="s">
        <v>584</v>
      </c>
      <c r="B143" s="38" t="s">
        <v>585</v>
      </c>
      <c r="C143" s="11"/>
      <c r="D143" s="11"/>
      <c r="E143" s="11"/>
      <c r="F143" s="39"/>
      <c r="G143" s="37"/>
      <c r="H143" s="53"/>
    </row>
    <row r="144" spans="1:8" ht="39.75" customHeight="1">
      <c r="A144" s="35" t="s">
        <v>586</v>
      </c>
      <c r="B144" s="36" t="s">
        <v>585</v>
      </c>
      <c r="C144" s="14"/>
      <c r="D144" s="14"/>
      <c r="E144" s="14"/>
      <c r="F144" s="14"/>
      <c r="G144" s="37"/>
      <c r="H144" s="53"/>
    </row>
    <row r="145" spans="1:8" ht="39.75" customHeight="1">
      <c r="A145" s="35" t="s">
        <v>587</v>
      </c>
      <c r="B145" s="38" t="s">
        <v>588</v>
      </c>
      <c r="C145" s="11"/>
      <c r="D145" s="11"/>
      <c r="E145" s="11"/>
      <c r="F145" s="39"/>
      <c r="G145" s="37"/>
      <c r="H145" s="53"/>
    </row>
    <row r="146" spans="1:8" ht="39.75" customHeight="1">
      <c r="A146" s="35" t="s">
        <v>589</v>
      </c>
      <c r="B146" s="36" t="s">
        <v>590</v>
      </c>
      <c r="C146" s="14"/>
      <c r="D146" s="14"/>
      <c r="E146" s="14"/>
      <c r="F146" s="14"/>
      <c r="G146" s="37"/>
      <c r="H146" s="53"/>
    </row>
    <row r="147" spans="1:8" ht="39.75" customHeight="1">
      <c r="A147" s="35" t="s">
        <v>591</v>
      </c>
      <c r="B147" s="38" t="s">
        <v>592</v>
      </c>
      <c r="C147" s="11"/>
      <c r="D147" s="11"/>
      <c r="E147" s="11"/>
      <c r="F147" s="39"/>
      <c r="G147" s="37"/>
      <c r="H147" s="53"/>
    </row>
    <row r="148" spans="1:8" ht="39.75" customHeight="1">
      <c r="A148" s="35" t="s">
        <v>593</v>
      </c>
      <c r="B148" s="36" t="s">
        <v>594</v>
      </c>
      <c r="C148" s="14"/>
      <c r="D148" s="14"/>
      <c r="E148" s="14"/>
      <c r="F148" s="14"/>
      <c r="G148" s="37"/>
      <c r="H148" s="53"/>
    </row>
    <row r="149" spans="1:8" ht="39.75" customHeight="1">
      <c r="A149" s="35" t="s">
        <v>595</v>
      </c>
      <c r="B149" s="38" t="s">
        <v>596</v>
      </c>
      <c r="C149" s="11"/>
      <c r="D149" s="11"/>
      <c r="E149" s="11"/>
      <c r="F149" s="39"/>
      <c r="G149" s="433" t="s">
        <v>597</v>
      </c>
      <c r="H149" s="429"/>
    </row>
    <row r="150" spans="1:8" ht="39.75" customHeight="1">
      <c r="A150" s="35" t="s">
        <v>598</v>
      </c>
      <c r="B150" s="36" t="s">
        <v>596</v>
      </c>
      <c r="C150" s="14"/>
      <c r="D150" s="14"/>
      <c r="E150" s="14"/>
      <c r="F150" s="14"/>
      <c r="G150" s="433" t="s">
        <v>599</v>
      </c>
      <c r="H150" s="429"/>
    </row>
    <row r="151" spans="1:8" ht="39.75" customHeight="1">
      <c r="A151" s="35" t="s">
        <v>600</v>
      </c>
      <c r="B151" s="38" t="s">
        <v>552</v>
      </c>
      <c r="C151" s="11"/>
      <c r="D151" s="11"/>
      <c r="E151" s="11"/>
      <c r="F151" s="39"/>
      <c r="G151" s="37"/>
      <c r="H151" s="53"/>
    </row>
    <row r="152" spans="1:8" ht="39.75" customHeight="1">
      <c r="A152" s="35" t="s">
        <v>601</v>
      </c>
      <c r="B152" s="36" t="s">
        <v>414</v>
      </c>
      <c r="C152" s="14"/>
      <c r="D152" s="14"/>
      <c r="E152" s="14"/>
      <c r="F152" s="14"/>
      <c r="G152" s="37"/>
      <c r="H152" s="53"/>
    </row>
    <row r="153" spans="1:8" ht="39.75" customHeight="1">
      <c r="A153" s="35" t="s">
        <v>602</v>
      </c>
      <c r="B153" s="38" t="s">
        <v>603</v>
      </c>
      <c r="C153" s="11"/>
      <c r="D153" s="11"/>
      <c r="E153" s="11"/>
      <c r="F153" s="39"/>
      <c r="G153" s="37"/>
      <c r="H153" s="53"/>
    </row>
    <row r="154" spans="1:8" ht="39.75" customHeight="1">
      <c r="A154" s="35" t="s">
        <v>604</v>
      </c>
      <c r="B154" s="36" t="s">
        <v>605</v>
      </c>
      <c r="C154" s="14"/>
      <c r="D154" s="14"/>
      <c r="E154" s="14"/>
      <c r="F154" s="14"/>
      <c r="G154" s="428" t="s">
        <v>606</v>
      </c>
      <c r="H154" s="429"/>
    </row>
    <row r="155" spans="1:8" ht="39.75" customHeight="1">
      <c r="A155" s="35" t="s">
        <v>607</v>
      </c>
      <c r="B155" s="38" t="s">
        <v>608</v>
      </c>
      <c r="C155" s="11"/>
      <c r="D155" s="11"/>
      <c r="E155" s="11"/>
      <c r="F155" s="39"/>
      <c r="G155" s="428" t="s">
        <v>606</v>
      </c>
      <c r="H155" s="429"/>
    </row>
    <row r="156" spans="1:8" ht="39.75" customHeight="1">
      <c r="A156" s="35" t="s">
        <v>609</v>
      </c>
      <c r="B156" s="36" t="s">
        <v>610</v>
      </c>
      <c r="C156" s="14"/>
      <c r="D156" s="14"/>
      <c r="E156" s="14"/>
      <c r="F156" s="14"/>
      <c r="G156" s="54"/>
      <c r="H156" s="51"/>
    </row>
    <row r="157" spans="1:8" ht="39.75" customHeight="1">
      <c r="A157" s="35" t="s">
        <v>611</v>
      </c>
      <c r="B157" s="38" t="s">
        <v>97</v>
      </c>
      <c r="C157" s="11"/>
      <c r="D157" s="11"/>
      <c r="E157" s="11"/>
      <c r="F157" s="39"/>
      <c r="G157" s="37"/>
      <c r="H157" s="15"/>
    </row>
    <row r="158" spans="1:8" ht="39.75" customHeight="1">
      <c r="A158" s="35" t="s">
        <v>612</v>
      </c>
      <c r="B158" s="36" t="s">
        <v>613</v>
      </c>
      <c r="C158" s="14"/>
      <c r="D158" s="14"/>
      <c r="E158" s="14"/>
      <c r="F158" s="14"/>
      <c r="G158" s="37"/>
      <c r="H158" s="15"/>
    </row>
    <row r="159" spans="1:8" ht="39.75" customHeight="1">
      <c r="A159" s="35" t="s">
        <v>614</v>
      </c>
      <c r="B159" s="38" t="s">
        <v>615</v>
      </c>
      <c r="C159" s="11"/>
      <c r="D159" s="11"/>
      <c r="E159" s="11"/>
      <c r="F159" s="39"/>
      <c r="G159" s="37"/>
      <c r="H159" s="15"/>
    </row>
    <row r="160" spans="1:8" ht="39.75" customHeight="1">
      <c r="A160" s="35" t="s">
        <v>616</v>
      </c>
      <c r="B160" s="41" t="s">
        <v>8</v>
      </c>
      <c r="C160" s="14"/>
      <c r="D160" s="14"/>
      <c r="E160" s="14"/>
      <c r="F160" s="14"/>
      <c r="G160" s="37"/>
      <c r="H160" s="15"/>
    </row>
    <row r="161" spans="1:8" ht="39.75" customHeight="1">
      <c r="A161" s="35" t="s">
        <v>617</v>
      </c>
      <c r="B161" s="38" t="s">
        <v>618</v>
      </c>
      <c r="C161" s="11"/>
      <c r="D161" s="11"/>
      <c r="E161" s="11"/>
      <c r="F161" s="39"/>
      <c r="G161" s="37"/>
      <c r="H161" s="15"/>
    </row>
    <row r="162" spans="1:8" ht="39.75" customHeight="1">
      <c r="A162" s="35" t="s">
        <v>619</v>
      </c>
      <c r="B162" s="36" t="s">
        <v>620</v>
      </c>
      <c r="C162" s="14"/>
      <c r="D162" s="14"/>
      <c r="E162" s="14"/>
      <c r="F162" s="14"/>
      <c r="G162" s="37"/>
      <c r="H162" s="15"/>
    </row>
    <row r="163" spans="1:8" ht="39.75" customHeight="1">
      <c r="A163" s="35" t="s">
        <v>621</v>
      </c>
      <c r="B163" s="38" t="s">
        <v>622</v>
      </c>
      <c r="C163" s="11"/>
      <c r="D163" s="11"/>
      <c r="E163" s="11"/>
      <c r="F163" s="39"/>
      <c r="G163" s="37"/>
      <c r="H163" s="15"/>
    </row>
    <row r="164" spans="1:8" ht="39.75" customHeight="1">
      <c r="A164" s="35" t="s">
        <v>623</v>
      </c>
      <c r="B164" s="36" t="s">
        <v>624</v>
      </c>
      <c r="C164" s="14"/>
      <c r="D164" s="14"/>
      <c r="E164" s="14"/>
      <c r="F164" s="14"/>
      <c r="G164" s="37"/>
      <c r="H164" s="15"/>
    </row>
    <row r="165" spans="1:8" ht="39.75" customHeight="1">
      <c r="A165" s="55" t="s">
        <v>625</v>
      </c>
      <c r="B165" s="38" t="s">
        <v>626</v>
      </c>
      <c r="C165" s="11"/>
      <c r="D165" s="11"/>
      <c r="E165" s="11"/>
      <c r="F165" s="39"/>
      <c r="G165" s="37"/>
      <c r="H165" s="15"/>
    </row>
    <row r="166" spans="1:8" ht="39.75" customHeight="1">
      <c r="A166" s="55" t="s">
        <v>627</v>
      </c>
      <c r="B166" s="36" t="s">
        <v>626</v>
      </c>
      <c r="C166" s="14"/>
      <c r="D166" s="14"/>
      <c r="E166" s="14"/>
      <c r="F166" s="14"/>
      <c r="G166" s="37"/>
      <c r="H166" s="15"/>
    </row>
    <row r="167" spans="1:8" ht="39.75" customHeight="1">
      <c r="A167" s="55" t="s">
        <v>628</v>
      </c>
      <c r="B167" s="38" t="s">
        <v>626</v>
      </c>
      <c r="C167" s="11"/>
      <c r="D167" s="11"/>
      <c r="E167" s="11"/>
      <c r="F167" s="39"/>
      <c r="G167" s="37"/>
      <c r="H167" s="15"/>
    </row>
    <row r="168" spans="1:8" ht="39.75" customHeight="1">
      <c r="A168" s="55" t="s">
        <v>629</v>
      </c>
      <c r="B168" s="56" t="s">
        <v>630</v>
      </c>
      <c r="C168" s="14"/>
      <c r="D168" s="14"/>
      <c r="E168" s="14"/>
      <c r="F168" s="14"/>
      <c r="G168" s="37"/>
      <c r="H168" s="15"/>
    </row>
    <row r="169" spans="1:8" ht="39.75" customHeight="1">
      <c r="A169" s="57" t="s">
        <v>631</v>
      </c>
      <c r="B169" s="38" t="s">
        <v>632</v>
      </c>
      <c r="C169" s="11"/>
      <c r="D169" s="11"/>
      <c r="E169" s="11"/>
      <c r="F169" s="39"/>
      <c r="G169" s="37"/>
      <c r="H169" s="15"/>
    </row>
    <row r="170" spans="1:8" ht="39.75" customHeight="1">
      <c r="A170" s="58" t="s">
        <v>633</v>
      </c>
      <c r="B170" s="430" t="s">
        <v>632</v>
      </c>
      <c r="C170" s="431"/>
      <c r="D170" s="431"/>
      <c r="E170" s="431"/>
      <c r="F170" s="432"/>
      <c r="G170" s="59"/>
      <c r="H170" s="20"/>
    </row>
    <row r="171" spans="1:8" ht="14.25" customHeight="1">
      <c r="A171" s="22"/>
      <c r="B171" s="22"/>
    </row>
    <row r="172" spans="1:8" ht="14.25" customHeight="1">
      <c r="A172" s="22"/>
      <c r="B172" s="22"/>
    </row>
    <row r="173" spans="1:8" ht="14.25" customHeight="1">
      <c r="A173" s="22"/>
      <c r="B173" s="22"/>
    </row>
    <row r="174" spans="1:8" ht="14.25" customHeight="1">
      <c r="A174" s="22"/>
      <c r="B174" s="22"/>
    </row>
    <row r="175" spans="1:8" ht="14.25" customHeight="1">
      <c r="A175" s="22"/>
      <c r="B175" s="22"/>
    </row>
    <row r="176" spans="1:8" ht="14.25" customHeight="1">
      <c r="A176" s="22"/>
      <c r="B176" s="22"/>
    </row>
    <row r="177" spans="1:2" ht="14.25" customHeight="1">
      <c r="A177" s="22"/>
      <c r="B177" s="22"/>
    </row>
    <row r="178" spans="1:2" ht="14.25" customHeight="1">
      <c r="A178" s="22"/>
      <c r="B178" s="22"/>
    </row>
    <row r="179" spans="1:2" ht="14.25" customHeight="1">
      <c r="A179" s="22"/>
      <c r="B179" s="22"/>
    </row>
    <row r="180" spans="1:2" ht="14.25" customHeight="1">
      <c r="A180" s="22"/>
      <c r="B180" s="22"/>
    </row>
    <row r="181" spans="1:2" ht="14.25" customHeight="1">
      <c r="A181" s="22"/>
      <c r="B181" s="22"/>
    </row>
    <row r="182" spans="1:2" ht="14.25" customHeight="1">
      <c r="A182" s="22"/>
      <c r="B182" s="22"/>
    </row>
    <row r="183" spans="1:2" ht="14.25" customHeight="1">
      <c r="A183" s="22"/>
      <c r="B183" s="22"/>
    </row>
    <row r="184" spans="1:2" ht="14.25" customHeight="1">
      <c r="A184" s="22"/>
      <c r="B184" s="22"/>
    </row>
    <row r="185" spans="1:2" ht="14.25" customHeight="1">
      <c r="A185" s="22"/>
      <c r="B185" s="22"/>
    </row>
    <row r="186" spans="1:2" ht="14.25" customHeight="1">
      <c r="A186" s="22"/>
      <c r="B186" s="22"/>
    </row>
    <row r="187" spans="1:2" ht="14.25" customHeight="1">
      <c r="A187" s="22"/>
      <c r="B187" s="22"/>
    </row>
    <row r="188" spans="1:2" ht="14.25" customHeight="1">
      <c r="A188" s="22"/>
      <c r="B188" s="22"/>
    </row>
    <row r="189" spans="1:2" ht="14.25" customHeight="1">
      <c r="A189" s="22"/>
      <c r="B189" s="22"/>
    </row>
    <row r="190" spans="1:2" ht="14.25" customHeight="1">
      <c r="A190" s="22"/>
      <c r="B190" s="22"/>
    </row>
    <row r="191" spans="1:2" ht="14.25" customHeight="1">
      <c r="A191" s="22"/>
      <c r="B191" s="22"/>
    </row>
    <row r="192" spans="1:2" ht="14.25" customHeight="1">
      <c r="A192" s="22"/>
      <c r="B192" s="22"/>
    </row>
    <row r="193" spans="1:2" ht="14.25" customHeight="1">
      <c r="A193" s="22"/>
      <c r="B193" s="22"/>
    </row>
    <row r="194" spans="1:2" ht="14.25" customHeight="1">
      <c r="A194" s="22"/>
      <c r="B194" s="22"/>
    </row>
    <row r="195" spans="1:2" ht="14.25" customHeight="1">
      <c r="A195" s="22"/>
      <c r="B195" s="22"/>
    </row>
    <row r="196" spans="1:2" ht="14.25" customHeight="1">
      <c r="A196" s="22"/>
      <c r="B196" s="22"/>
    </row>
    <row r="197" spans="1:2" ht="14.25" customHeight="1">
      <c r="A197" s="22"/>
      <c r="B197" s="22"/>
    </row>
    <row r="198" spans="1:2" ht="14.25" customHeight="1">
      <c r="A198" s="22"/>
      <c r="B198" s="22"/>
    </row>
    <row r="199" spans="1:2" ht="14.25" customHeight="1">
      <c r="A199" s="22"/>
      <c r="B199" s="22"/>
    </row>
    <row r="200" spans="1:2" ht="14.25" customHeight="1">
      <c r="A200" s="22"/>
      <c r="B200" s="22"/>
    </row>
    <row r="201" spans="1:2" ht="14.25" customHeight="1">
      <c r="A201" s="22"/>
      <c r="B201" s="22"/>
    </row>
    <row r="202" spans="1:2" ht="14.25" customHeight="1">
      <c r="A202" s="22"/>
      <c r="B202" s="22"/>
    </row>
    <row r="203" spans="1:2" ht="14.25" customHeight="1">
      <c r="A203" s="22"/>
      <c r="B203" s="22"/>
    </row>
    <row r="204" spans="1:2" ht="14.25" customHeight="1">
      <c r="A204" s="22"/>
      <c r="B204" s="22"/>
    </row>
    <row r="205" spans="1:2" ht="14.25" customHeight="1">
      <c r="A205" s="22"/>
      <c r="B205" s="22"/>
    </row>
    <row r="206" spans="1:2" ht="14.25" customHeight="1">
      <c r="A206" s="22"/>
      <c r="B206" s="22"/>
    </row>
    <row r="207" spans="1:2" ht="14.25" customHeight="1">
      <c r="A207" s="22"/>
      <c r="B207" s="22"/>
    </row>
    <row r="208" spans="1:2" ht="14.25" customHeight="1">
      <c r="A208" s="22"/>
      <c r="B208" s="22"/>
    </row>
    <row r="209" spans="1:2" ht="14.25" customHeight="1">
      <c r="A209" s="22"/>
      <c r="B209" s="22"/>
    </row>
    <row r="210" spans="1:2" ht="14.25" customHeight="1">
      <c r="A210" s="22"/>
      <c r="B210" s="22"/>
    </row>
    <row r="211" spans="1:2" ht="14.25" customHeight="1">
      <c r="A211" s="22"/>
      <c r="B211" s="22"/>
    </row>
    <row r="212" spans="1:2" ht="14.25" customHeight="1">
      <c r="A212" s="22"/>
      <c r="B212" s="22"/>
    </row>
    <row r="213" spans="1:2" ht="14.25" customHeight="1">
      <c r="A213" s="22"/>
      <c r="B213" s="22"/>
    </row>
    <row r="214" spans="1:2" ht="14.25" customHeight="1">
      <c r="A214" s="22"/>
      <c r="B214" s="22"/>
    </row>
    <row r="215" spans="1:2" ht="14.25" customHeight="1">
      <c r="A215" s="22"/>
      <c r="B215" s="22"/>
    </row>
    <row r="216" spans="1:2" ht="14.25" customHeight="1">
      <c r="A216" s="22"/>
      <c r="B216" s="22"/>
    </row>
    <row r="217" spans="1:2" ht="14.25" customHeight="1">
      <c r="A217" s="22"/>
      <c r="B217" s="22"/>
    </row>
    <row r="218" spans="1:2" ht="14.25" customHeight="1">
      <c r="A218" s="22"/>
      <c r="B218" s="22"/>
    </row>
    <row r="219" spans="1:2" ht="14.25" customHeight="1">
      <c r="A219" s="22"/>
      <c r="B219" s="22"/>
    </row>
    <row r="220" spans="1:2" ht="14.25" customHeight="1">
      <c r="A220" s="22"/>
      <c r="B220" s="22"/>
    </row>
    <row r="221" spans="1:2" ht="14.25" customHeight="1">
      <c r="A221" s="22"/>
      <c r="B221" s="22"/>
    </row>
    <row r="222" spans="1:2" ht="14.25" customHeight="1">
      <c r="A222" s="22"/>
      <c r="B222" s="22"/>
    </row>
    <row r="223" spans="1:2" ht="14.25" customHeight="1">
      <c r="A223" s="22"/>
      <c r="B223" s="22"/>
    </row>
    <row r="224" spans="1:2" ht="14.25" customHeight="1">
      <c r="A224" s="22"/>
      <c r="B224" s="22"/>
    </row>
    <row r="225" spans="1:2" ht="14.25" customHeight="1">
      <c r="A225" s="22"/>
      <c r="B225" s="22"/>
    </row>
    <row r="226" spans="1:2" ht="14.25" customHeight="1">
      <c r="A226" s="22"/>
      <c r="B226" s="22"/>
    </row>
    <row r="227" spans="1:2" ht="14.25" customHeight="1">
      <c r="A227" s="22"/>
      <c r="B227" s="22"/>
    </row>
    <row r="228" spans="1:2" ht="14.25" customHeight="1">
      <c r="A228" s="22"/>
      <c r="B228" s="22"/>
    </row>
    <row r="229" spans="1:2" ht="14.25" customHeight="1">
      <c r="A229" s="22"/>
      <c r="B229" s="22"/>
    </row>
    <row r="230" spans="1:2" ht="14.25" customHeight="1">
      <c r="A230" s="22"/>
      <c r="B230" s="22"/>
    </row>
    <row r="231" spans="1:2" ht="14.25" customHeight="1">
      <c r="A231" s="22"/>
      <c r="B231" s="22"/>
    </row>
    <row r="232" spans="1:2" ht="14.25" customHeight="1">
      <c r="A232" s="22"/>
      <c r="B232" s="22"/>
    </row>
    <row r="233" spans="1:2" ht="14.25" customHeight="1">
      <c r="A233" s="22"/>
      <c r="B233" s="22"/>
    </row>
    <row r="234" spans="1:2" ht="14.25" customHeight="1">
      <c r="A234" s="22"/>
      <c r="B234" s="22"/>
    </row>
    <row r="235" spans="1:2" ht="14.25" customHeight="1">
      <c r="A235" s="22"/>
      <c r="B235" s="22"/>
    </row>
    <row r="236" spans="1:2" ht="14.25" customHeight="1">
      <c r="A236" s="22"/>
      <c r="B236" s="22"/>
    </row>
    <row r="237" spans="1:2" ht="14.25" customHeight="1">
      <c r="A237" s="22"/>
      <c r="B237" s="22"/>
    </row>
    <row r="238" spans="1:2" ht="14.25" customHeight="1">
      <c r="A238" s="22"/>
      <c r="B238" s="22"/>
    </row>
    <row r="239" spans="1:2" ht="14.25" customHeight="1">
      <c r="A239" s="22"/>
      <c r="B239" s="22"/>
    </row>
    <row r="240" spans="1:2" ht="14.25" customHeight="1">
      <c r="A240" s="22"/>
      <c r="B240" s="22"/>
    </row>
    <row r="241" spans="1:2" ht="14.25" customHeight="1">
      <c r="A241" s="22"/>
      <c r="B241" s="22"/>
    </row>
    <row r="242" spans="1:2" ht="14.25" customHeight="1">
      <c r="A242" s="22"/>
      <c r="B242" s="22"/>
    </row>
    <row r="243" spans="1:2" ht="14.25" customHeight="1">
      <c r="A243" s="22"/>
      <c r="B243" s="22"/>
    </row>
    <row r="244" spans="1:2" ht="14.25" customHeight="1">
      <c r="A244" s="22"/>
      <c r="B244" s="22"/>
    </row>
    <row r="245" spans="1:2" ht="14.25" customHeight="1">
      <c r="A245" s="22"/>
      <c r="B245" s="22"/>
    </row>
    <row r="246" spans="1:2" ht="14.25" customHeight="1">
      <c r="A246" s="22"/>
      <c r="B246" s="22"/>
    </row>
    <row r="247" spans="1:2" ht="14.25" customHeight="1">
      <c r="A247" s="22"/>
      <c r="B247" s="22"/>
    </row>
    <row r="248" spans="1:2" ht="14.25" customHeight="1">
      <c r="A248" s="22"/>
      <c r="B248" s="22"/>
    </row>
    <row r="249" spans="1:2" ht="14.25" customHeight="1">
      <c r="A249" s="22"/>
      <c r="B249" s="22"/>
    </row>
    <row r="250" spans="1:2" ht="14.25" customHeight="1">
      <c r="A250" s="22"/>
      <c r="B250" s="22"/>
    </row>
    <row r="251" spans="1:2" ht="14.25" customHeight="1">
      <c r="A251" s="22"/>
      <c r="B251" s="22"/>
    </row>
    <row r="252" spans="1:2" ht="14.25" customHeight="1">
      <c r="A252" s="22"/>
      <c r="B252" s="22"/>
    </row>
    <row r="253" spans="1:2" ht="14.25" customHeight="1">
      <c r="A253" s="22"/>
      <c r="B253" s="22"/>
    </row>
    <row r="254" spans="1:2" ht="14.25" customHeight="1">
      <c r="A254" s="22"/>
      <c r="B254" s="22"/>
    </row>
    <row r="255" spans="1:2" ht="14.25" customHeight="1">
      <c r="A255" s="22"/>
      <c r="B255" s="22"/>
    </row>
    <row r="256" spans="1:2" ht="14.25" customHeight="1">
      <c r="A256" s="22"/>
      <c r="B256" s="22"/>
    </row>
    <row r="257" spans="1:2" ht="14.25" customHeight="1">
      <c r="A257" s="22"/>
      <c r="B257" s="22"/>
    </row>
    <row r="258" spans="1:2" ht="14.25" customHeight="1">
      <c r="A258" s="22"/>
      <c r="B258" s="22"/>
    </row>
    <row r="259" spans="1:2" ht="14.25" customHeight="1">
      <c r="A259" s="22"/>
      <c r="B259" s="22"/>
    </row>
    <row r="260" spans="1:2" ht="14.25" customHeight="1">
      <c r="A260" s="22"/>
      <c r="B260" s="22"/>
    </row>
    <row r="261" spans="1:2" ht="14.25" customHeight="1">
      <c r="A261" s="22"/>
      <c r="B261" s="22"/>
    </row>
    <row r="262" spans="1:2" ht="14.25" customHeight="1">
      <c r="A262" s="22"/>
      <c r="B262" s="22"/>
    </row>
    <row r="263" spans="1:2" ht="14.25" customHeight="1">
      <c r="A263" s="22"/>
      <c r="B263" s="22"/>
    </row>
    <row r="264" spans="1:2" ht="14.25" customHeight="1">
      <c r="A264" s="22"/>
      <c r="B264" s="22"/>
    </row>
    <row r="265" spans="1:2" ht="14.25" customHeight="1">
      <c r="A265" s="22"/>
      <c r="B265" s="22"/>
    </row>
    <row r="266" spans="1:2" ht="14.25" customHeight="1">
      <c r="A266" s="22"/>
      <c r="B266" s="22"/>
    </row>
    <row r="267" spans="1:2" ht="14.25" customHeight="1">
      <c r="A267" s="22"/>
      <c r="B267" s="22"/>
    </row>
    <row r="268" spans="1:2" ht="14.25" customHeight="1">
      <c r="A268" s="22"/>
      <c r="B268" s="22"/>
    </row>
    <row r="269" spans="1:2" ht="14.25" customHeight="1">
      <c r="A269" s="22"/>
      <c r="B269" s="22"/>
    </row>
    <row r="270" spans="1:2" ht="14.25" customHeight="1">
      <c r="A270" s="22"/>
      <c r="B270" s="22"/>
    </row>
    <row r="271" spans="1:2" ht="14.25" customHeight="1">
      <c r="A271" s="22"/>
      <c r="B271" s="22"/>
    </row>
    <row r="272" spans="1:2" ht="14.25" customHeight="1">
      <c r="A272" s="22"/>
      <c r="B272" s="22"/>
    </row>
    <row r="273" spans="1:2" ht="14.25" customHeight="1">
      <c r="A273" s="22"/>
      <c r="B273" s="22"/>
    </row>
    <row r="274" spans="1:2" ht="14.25" customHeight="1">
      <c r="A274" s="22"/>
      <c r="B274" s="22"/>
    </row>
    <row r="275" spans="1:2" ht="14.25" customHeight="1">
      <c r="A275" s="22"/>
      <c r="B275" s="22"/>
    </row>
    <row r="276" spans="1:2" ht="14.25" customHeight="1">
      <c r="A276" s="22"/>
      <c r="B276" s="22"/>
    </row>
    <row r="277" spans="1:2" ht="14.25" customHeight="1">
      <c r="A277" s="22"/>
      <c r="B277" s="22"/>
    </row>
    <row r="278" spans="1:2" ht="14.25" customHeight="1">
      <c r="A278" s="22"/>
      <c r="B278" s="22"/>
    </row>
    <row r="279" spans="1:2" ht="14.25" customHeight="1">
      <c r="A279" s="22"/>
      <c r="B279" s="22"/>
    </row>
    <row r="280" spans="1:2" ht="14.25" customHeight="1">
      <c r="A280" s="22"/>
      <c r="B280" s="22"/>
    </row>
    <row r="281" spans="1:2" ht="14.25" customHeight="1">
      <c r="A281" s="22"/>
      <c r="B281" s="22"/>
    </row>
    <row r="282" spans="1:2" ht="14.25" customHeight="1">
      <c r="A282" s="22"/>
      <c r="B282" s="22"/>
    </row>
    <row r="283" spans="1:2" ht="14.25" customHeight="1">
      <c r="A283" s="22"/>
      <c r="B283" s="22"/>
    </row>
    <row r="284" spans="1:2" ht="14.25" customHeight="1">
      <c r="A284" s="22"/>
      <c r="B284" s="22"/>
    </row>
    <row r="285" spans="1:2" ht="14.25" customHeight="1">
      <c r="A285" s="22"/>
      <c r="B285" s="22"/>
    </row>
    <row r="286" spans="1:2" ht="14.25" customHeight="1">
      <c r="A286" s="22"/>
      <c r="B286" s="22"/>
    </row>
    <row r="287" spans="1:2" ht="14.25" customHeight="1">
      <c r="A287" s="22"/>
      <c r="B287" s="22"/>
    </row>
    <row r="288" spans="1:2" ht="14.25" customHeight="1">
      <c r="A288" s="22"/>
      <c r="B288" s="22"/>
    </row>
    <row r="289" spans="1:2" ht="14.25" customHeight="1">
      <c r="A289" s="22"/>
      <c r="B289" s="22"/>
    </row>
    <row r="290" spans="1:2" ht="14.25" customHeight="1">
      <c r="A290" s="22"/>
      <c r="B290" s="22"/>
    </row>
    <row r="291" spans="1:2" ht="14.25" customHeight="1">
      <c r="A291" s="22"/>
      <c r="B291" s="22"/>
    </row>
    <row r="292" spans="1:2" ht="14.25" customHeight="1">
      <c r="A292" s="22"/>
      <c r="B292" s="22"/>
    </row>
    <row r="293" spans="1:2" ht="14.25" customHeight="1">
      <c r="A293" s="22"/>
      <c r="B293" s="22"/>
    </row>
    <row r="294" spans="1:2" ht="14.25" customHeight="1">
      <c r="A294" s="22"/>
      <c r="B294" s="22"/>
    </row>
    <row r="295" spans="1:2" ht="14.25" customHeight="1">
      <c r="A295" s="22"/>
      <c r="B295" s="22"/>
    </row>
    <row r="296" spans="1:2" ht="14.25" customHeight="1">
      <c r="A296" s="22"/>
      <c r="B296" s="22"/>
    </row>
    <row r="297" spans="1:2" ht="14.25" customHeight="1">
      <c r="A297" s="22"/>
      <c r="B297" s="22"/>
    </row>
    <row r="298" spans="1:2" ht="14.25" customHeight="1">
      <c r="A298" s="22"/>
      <c r="B298" s="22"/>
    </row>
    <row r="299" spans="1:2" ht="14.25" customHeight="1">
      <c r="A299" s="22"/>
      <c r="B299" s="22"/>
    </row>
    <row r="300" spans="1:2" ht="14.25" customHeight="1">
      <c r="A300" s="22"/>
      <c r="B300" s="22"/>
    </row>
    <row r="301" spans="1:2" ht="14.25" customHeight="1">
      <c r="A301" s="22"/>
      <c r="B301" s="22"/>
    </row>
    <row r="302" spans="1:2" ht="14.25" customHeight="1">
      <c r="A302" s="22"/>
      <c r="B302" s="22"/>
    </row>
    <row r="303" spans="1:2" ht="14.25" customHeight="1">
      <c r="A303" s="22"/>
      <c r="B303" s="22"/>
    </row>
    <row r="304" spans="1:2" ht="14.25" customHeight="1">
      <c r="A304" s="22"/>
      <c r="B304" s="22"/>
    </row>
    <row r="305" spans="1:2" ht="14.25" customHeight="1">
      <c r="A305" s="22"/>
      <c r="B305" s="22"/>
    </row>
    <row r="306" spans="1:2" ht="14.25" customHeight="1">
      <c r="A306" s="22"/>
      <c r="B306" s="22"/>
    </row>
    <row r="307" spans="1:2" ht="14.25" customHeight="1">
      <c r="A307" s="22"/>
      <c r="B307" s="22"/>
    </row>
    <row r="308" spans="1:2" ht="14.25" customHeight="1">
      <c r="A308" s="22"/>
      <c r="B308" s="22"/>
    </row>
    <row r="309" spans="1:2" ht="14.25" customHeight="1">
      <c r="A309" s="22"/>
      <c r="B309" s="22"/>
    </row>
    <row r="310" spans="1:2" ht="14.25" customHeight="1">
      <c r="A310" s="22"/>
      <c r="B310" s="22"/>
    </row>
    <row r="311" spans="1:2" ht="14.25" customHeight="1">
      <c r="A311" s="22"/>
      <c r="B311" s="22"/>
    </row>
    <row r="312" spans="1:2" ht="14.25" customHeight="1">
      <c r="A312" s="22"/>
      <c r="B312" s="22"/>
    </row>
    <row r="313" spans="1:2" ht="14.25" customHeight="1">
      <c r="A313" s="22"/>
      <c r="B313" s="22"/>
    </row>
    <row r="314" spans="1:2" ht="14.25" customHeight="1">
      <c r="A314" s="22"/>
      <c r="B314" s="22"/>
    </row>
    <row r="315" spans="1:2" ht="14.25" customHeight="1">
      <c r="A315" s="22"/>
      <c r="B315" s="22"/>
    </row>
    <row r="316" spans="1:2" ht="14.25" customHeight="1">
      <c r="A316" s="22"/>
      <c r="B316" s="22"/>
    </row>
    <row r="317" spans="1:2" ht="14.25" customHeight="1">
      <c r="A317" s="22"/>
      <c r="B317" s="22"/>
    </row>
    <row r="318" spans="1:2" ht="14.25" customHeight="1">
      <c r="A318" s="22"/>
      <c r="B318" s="22"/>
    </row>
    <row r="319" spans="1:2" ht="14.25" customHeight="1">
      <c r="A319" s="22"/>
      <c r="B319" s="22"/>
    </row>
    <row r="320" spans="1:2" ht="14.25" customHeight="1">
      <c r="A320" s="22"/>
      <c r="B320" s="22"/>
    </row>
    <row r="321" spans="1:2" ht="14.25" customHeight="1">
      <c r="A321" s="22"/>
      <c r="B321" s="22"/>
    </row>
    <row r="322" spans="1:2" ht="14.25" customHeight="1">
      <c r="A322" s="22"/>
      <c r="B322" s="22"/>
    </row>
    <row r="323" spans="1:2" ht="14.25" customHeight="1">
      <c r="A323" s="22"/>
      <c r="B323" s="22"/>
    </row>
    <row r="324" spans="1:2" ht="14.25" customHeight="1">
      <c r="A324" s="22"/>
      <c r="B324" s="22"/>
    </row>
    <row r="325" spans="1:2" ht="14.25" customHeight="1">
      <c r="A325" s="22"/>
      <c r="B325" s="22"/>
    </row>
    <row r="326" spans="1:2" ht="14.25" customHeight="1">
      <c r="A326" s="22"/>
      <c r="B326" s="22"/>
    </row>
    <row r="327" spans="1:2" ht="14.25" customHeight="1">
      <c r="A327" s="22"/>
      <c r="B327" s="22"/>
    </row>
    <row r="328" spans="1:2" ht="14.25" customHeight="1">
      <c r="A328" s="22"/>
      <c r="B328" s="22"/>
    </row>
    <row r="329" spans="1:2" ht="14.25" customHeight="1">
      <c r="A329" s="22"/>
      <c r="B329" s="22"/>
    </row>
    <row r="330" spans="1:2" ht="14.25" customHeight="1">
      <c r="A330" s="22"/>
      <c r="B330" s="22"/>
    </row>
    <row r="331" spans="1:2" ht="14.25" customHeight="1">
      <c r="A331" s="22"/>
      <c r="B331" s="22"/>
    </row>
    <row r="332" spans="1:2" ht="14.25" customHeight="1">
      <c r="A332" s="22"/>
      <c r="B332" s="22"/>
    </row>
    <row r="333" spans="1:2" ht="14.25" customHeight="1">
      <c r="A333" s="22"/>
      <c r="B333" s="22"/>
    </row>
    <row r="334" spans="1:2" ht="14.25" customHeight="1">
      <c r="A334" s="22"/>
      <c r="B334" s="22"/>
    </row>
    <row r="335" spans="1:2" ht="14.25" customHeight="1">
      <c r="A335" s="22"/>
      <c r="B335" s="22"/>
    </row>
    <row r="336" spans="1:2" ht="14.25" customHeight="1">
      <c r="A336" s="22"/>
      <c r="B336" s="22"/>
    </row>
    <row r="337" spans="1:2" ht="14.25" customHeight="1">
      <c r="A337" s="22"/>
      <c r="B337" s="22"/>
    </row>
    <row r="338" spans="1:2" ht="14.25" customHeight="1">
      <c r="A338" s="22"/>
      <c r="B338" s="22"/>
    </row>
    <row r="339" spans="1:2" ht="14.25" customHeight="1">
      <c r="A339" s="22"/>
      <c r="B339" s="22"/>
    </row>
    <row r="340" spans="1:2" ht="14.25" customHeight="1">
      <c r="A340" s="22"/>
      <c r="B340" s="22"/>
    </row>
    <row r="341" spans="1:2" ht="14.25" customHeight="1">
      <c r="A341" s="22"/>
      <c r="B341" s="22"/>
    </row>
    <row r="342" spans="1:2" ht="14.25" customHeight="1">
      <c r="A342" s="22"/>
      <c r="B342" s="22"/>
    </row>
    <row r="343" spans="1:2" ht="14.25" customHeight="1">
      <c r="A343" s="22"/>
      <c r="B343" s="22"/>
    </row>
    <row r="344" spans="1:2" ht="14.25" customHeight="1">
      <c r="A344" s="22"/>
      <c r="B344" s="22"/>
    </row>
    <row r="345" spans="1:2" ht="14.25" customHeight="1">
      <c r="A345" s="22"/>
      <c r="B345" s="22"/>
    </row>
    <row r="346" spans="1:2" ht="14.25" customHeight="1">
      <c r="A346" s="22"/>
      <c r="B346" s="22"/>
    </row>
    <row r="347" spans="1:2" ht="14.25" customHeight="1">
      <c r="A347" s="22"/>
      <c r="B347" s="22"/>
    </row>
    <row r="348" spans="1:2" ht="14.25" customHeight="1">
      <c r="A348" s="22"/>
      <c r="B348" s="22"/>
    </row>
    <row r="349" spans="1:2" ht="14.25" customHeight="1">
      <c r="A349" s="22"/>
      <c r="B349" s="22"/>
    </row>
    <row r="350" spans="1:2" ht="14.25" customHeight="1">
      <c r="A350" s="22"/>
      <c r="B350" s="22"/>
    </row>
    <row r="351" spans="1:2" ht="14.25" customHeight="1">
      <c r="A351" s="22"/>
      <c r="B351" s="22"/>
    </row>
    <row r="352" spans="1:2" ht="14.25" customHeight="1">
      <c r="A352" s="22"/>
      <c r="B352" s="22"/>
    </row>
    <row r="353" spans="1:2" ht="14.25" customHeight="1">
      <c r="A353" s="22"/>
      <c r="B353" s="22"/>
    </row>
    <row r="354" spans="1:2" ht="14.25" customHeight="1">
      <c r="A354" s="22"/>
      <c r="B354" s="22"/>
    </row>
    <row r="355" spans="1:2" ht="14.25" customHeight="1">
      <c r="A355" s="22"/>
      <c r="B355" s="22"/>
    </row>
    <row r="356" spans="1:2" ht="14.25" customHeight="1">
      <c r="A356" s="22"/>
      <c r="B356" s="22"/>
    </row>
    <row r="357" spans="1:2" ht="14.25" customHeight="1">
      <c r="A357" s="22"/>
      <c r="B357" s="22"/>
    </row>
    <row r="358" spans="1:2" ht="14.25" customHeight="1">
      <c r="A358" s="22"/>
      <c r="B358" s="22"/>
    </row>
    <row r="359" spans="1:2" ht="14.25" customHeight="1">
      <c r="A359" s="22"/>
      <c r="B359" s="22"/>
    </row>
    <row r="360" spans="1:2" ht="14.25" customHeight="1">
      <c r="A360" s="22"/>
      <c r="B360" s="22"/>
    </row>
    <row r="361" spans="1:2" ht="14.25" customHeight="1">
      <c r="A361" s="22"/>
      <c r="B361" s="22"/>
    </row>
    <row r="362" spans="1:2" ht="14.25" customHeight="1">
      <c r="A362" s="22"/>
      <c r="B362" s="22"/>
    </row>
    <row r="363" spans="1:2" ht="14.25" customHeight="1">
      <c r="A363" s="22"/>
      <c r="B363" s="22"/>
    </row>
    <row r="364" spans="1:2" ht="14.25" customHeight="1">
      <c r="A364" s="22"/>
      <c r="B364" s="22"/>
    </row>
    <row r="365" spans="1:2" ht="14.25" customHeight="1">
      <c r="A365" s="22"/>
      <c r="B365" s="22"/>
    </row>
    <row r="366" spans="1:2" ht="14.25" customHeight="1">
      <c r="A366" s="22"/>
      <c r="B366" s="22"/>
    </row>
    <row r="367" spans="1:2" ht="14.25" customHeight="1">
      <c r="A367" s="22"/>
      <c r="B367" s="22"/>
    </row>
    <row r="368" spans="1:2" ht="14.25" customHeight="1">
      <c r="A368" s="22"/>
      <c r="B368" s="22"/>
    </row>
    <row r="369" spans="1:2" ht="14.25" customHeight="1">
      <c r="A369" s="22"/>
      <c r="B369" s="22"/>
    </row>
    <row r="370" spans="1:2" ht="14.25" customHeight="1">
      <c r="A370" s="22"/>
      <c r="B370" s="22"/>
    </row>
    <row r="371" spans="1:2" ht="14.25" customHeight="1">
      <c r="A371" s="22"/>
      <c r="B371" s="22"/>
    </row>
    <row r="372" spans="1:2" ht="14.25" customHeight="1">
      <c r="A372" s="22"/>
      <c r="B372" s="22"/>
    </row>
    <row r="373" spans="1:2" ht="14.25" customHeight="1">
      <c r="A373" s="22"/>
      <c r="B373" s="22"/>
    </row>
    <row r="374" spans="1:2" ht="14.25" customHeight="1">
      <c r="A374" s="22"/>
      <c r="B374" s="22"/>
    </row>
    <row r="375" spans="1:2" ht="14.25" customHeight="1">
      <c r="A375" s="22"/>
      <c r="B375" s="22"/>
    </row>
    <row r="376" spans="1:2" ht="14.25" customHeight="1">
      <c r="A376" s="22"/>
      <c r="B376" s="22"/>
    </row>
    <row r="377" spans="1:2" ht="14.25" customHeight="1">
      <c r="A377" s="22"/>
      <c r="B377" s="22"/>
    </row>
    <row r="378" spans="1:2" ht="14.25" customHeight="1">
      <c r="A378" s="22"/>
      <c r="B378" s="22"/>
    </row>
    <row r="379" spans="1:2" ht="14.25" customHeight="1">
      <c r="A379" s="22"/>
      <c r="B379" s="22"/>
    </row>
    <row r="380" spans="1:2" ht="14.25" customHeight="1">
      <c r="A380" s="22"/>
      <c r="B380" s="22"/>
    </row>
    <row r="381" spans="1:2" ht="14.25" customHeight="1">
      <c r="A381" s="22"/>
      <c r="B381" s="22"/>
    </row>
    <row r="382" spans="1:2" ht="14.25" customHeight="1">
      <c r="A382" s="22"/>
      <c r="B382" s="22"/>
    </row>
    <row r="383" spans="1:2" ht="14.25" customHeight="1">
      <c r="A383" s="22"/>
      <c r="B383" s="22"/>
    </row>
    <row r="384" spans="1:2" ht="14.25" customHeight="1">
      <c r="A384" s="22"/>
      <c r="B384" s="22"/>
    </row>
    <row r="385" spans="1:2" ht="14.25" customHeight="1">
      <c r="A385" s="22"/>
      <c r="B385" s="22"/>
    </row>
    <row r="386" spans="1:2" ht="14.25" customHeight="1">
      <c r="A386" s="22"/>
      <c r="B386" s="22"/>
    </row>
    <row r="387" spans="1:2" ht="14.25" customHeight="1">
      <c r="A387" s="22"/>
      <c r="B387" s="22"/>
    </row>
    <row r="388" spans="1:2" ht="14.25" customHeight="1">
      <c r="A388" s="22"/>
      <c r="B388" s="22"/>
    </row>
    <row r="389" spans="1:2" ht="14.25" customHeight="1">
      <c r="A389" s="22"/>
      <c r="B389" s="22"/>
    </row>
    <row r="390" spans="1:2" ht="14.25" customHeight="1">
      <c r="A390" s="22"/>
      <c r="B390" s="22"/>
    </row>
    <row r="391" spans="1:2" ht="14.25" customHeight="1">
      <c r="A391" s="22"/>
      <c r="B391" s="22"/>
    </row>
    <row r="392" spans="1:2" ht="14.25" customHeight="1">
      <c r="A392" s="22"/>
      <c r="B392" s="22"/>
    </row>
    <row r="393" spans="1:2" ht="14.25" customHeight="1">
      <c r="A393" s="22"/>
      <c r="B393" s="22"/>
    </row>
    <row r="394" spans="1:2" ht="14.25" customHeight="1">
      <c r="A394" s="22"/>
      <c r="B394" s="22"/>
    </row>
    <row r="395" spans="1:2" ht="14.25" customHeight="1">
      <c r="A395" s="22"/>
      <c r="B395" s="22"/>
    </row>
    <row r="396" spans="1:2" ht="14.25" customHeight="1">
      <c r="A396" s="22"/>
      <c r="B396" s="22"/>
    </row>
    <row r="397" spans="1:2" ht="14.25" customHeight="1">
      <c r="A397" s="22"/>
      <c r="B397" s="22"/>
    </row>
    <row r="398" spans="1:2" ht="14.25" customHeight="1">
      <c r="A398" s="22"/>
      <c r="B398" s="22"/>
    </row>
    <row r="399" spans="1:2" ht="14.25" customHeight="1">
      <c r="A399" s="22"/>
      <c r="B399" s="22"/>
    </row>
    <row r="400" spans="1:2" ht="14.25" customHeight="1">
      <c r="A400" s="22"/>
      <c r="B400" s="22"/>
    </row>
    <row r="401" spans="1:2" ht="14.25" customHeight="1">
      <c r="A401" s="22"/>
      <c r="B401" s="22"/>
    </row>
    <row r="402" spans="1:2" ht="14.25" customHeight="1">
      <c r="A402" s="22"/>
      <c r="B402" s="22"/>
    </row>
    <row r="403" spans="1:2" ht="14.25" customHeight="1">
      <c r="A403" s="22"/>
      <c r="B403" s="22"/>
    </row>
    <row r="404" spans="1:2" ht="14.25" customHeight="1">
      <c r="A404" s="22"/>
      <c r="B404" s="22"/>
    </row>
    <row r="405" spans="1:2" ht="14.25" customHeight="1">
      <c r="A405" s="22"/>
      <c r="B405" s="22"/>
    </row>
    <row r="406" spans="1:2" ht="14.25" customHeight="1">
      <c r="A406" s="22"/>
      <c r="B406" s="22"/>
    </row>
    <row r="407" spans="1:2" ht="14.25" customHeight="1">
      <c r="A407" s="22"/>
      <c r="B407" s="22"/>
    </row>
    <row r="408" spans="1:2" ht="14.25" customHeight="1">
      <c r="A408" s="22"/>
      <c r="B408" s="22"/>
    </row>
    <row r="409" spans="1:2" ht="14.25" customHeight="1">
      <c r="A409" s="22"/>
      <c r="B409" s="22"/>
    </row>
    <row r="410" spans="1:2" ht="14.25" customHeight="1">
      <c r="A410" s="22"/>
      <c r="B410" s="22"/>
    </row>
    <row r="411" spans="1:2" ht="14.25" customHeight="1">
      <c r="A411" s="22"/>
      <c r="B411" s="22"/>
    </row>
    <row r="412" spans="1:2" ht="14.25" customHeight="1">
      <c r="A412" s="22"/>
      <c r="B412" s="22"/>
    </row>
    <row r="413" spans="1:2" ht="14.25" customHeight="1">
      <c r="A413" s="22"/>
      <c r="B413" s="22"/>
    </row>
    <row r="414" spans="1:2" ht="14.25" customHeight="1">
      <c r="A414" s="22"/>
      <c r="B414" s="22"/>
    </row>
    <row r="415" spans="1:2" ht="14.25" customHeight="1">
      <c r="A415" s="22"/>
      <c r="B415" s="22"/>
    </row>
    <row r="416" spans="1:2" ht="14.25" customHeight="1">
      <c r="A416" s="22"/>
      <c r="B416" s="22"/>
    </row>
    <row r="417" spans="1:2" ht="14.25" customHeight="1">
      <c r="A417" s="22"/>
      <c r="B417" s="22"/>
    </row>
    <row r="418" spans="1:2" ht="14.25" customHeight="1">
      <c r="A418" s="22"/>
      <c r="B418" s="22"/>
    </row>
    <row r="419" spans="1:2" ht="14.25" customHeight="1">
      <c r="A419" s="22"/>
      <c r="B419" s="22"/>
    </row>
    <row r="420" spans="1:2" ht="14.25" customHeight="1">
      <c r="A420" s="22"/>
      <c r="B420" s="22"/>
    </row>
    <row r="421" spans="1:2" ht="14.25" customHeight="1">
      <c r="A421" s="22"/>
      <c r="B421" s="22"/>
    </row>
    <row r="422" spans="1:2" ht="14.25" customHeight="1">
      <c r="A422" s="22"/>
      <c r="B422" s="22"/>
    </row>
    <row r="423" spans="1:2" ht="14.25" customHeight="1">
      <c r="A423" s="22"/>
      <c r="B423" s="22"/>
    </row>
    <row r="424" spans="1:2" ht="14.25" customHeight="1">
      <c r="A424" s="22"/>
      <c r="B424" s="22"/>
    </row>
    <row r="425" spans="1:2" ht="14.25" customHeight="1">
      <c r="A425" s="22"/>
      <c r="B425" s="22"/>
    </row>
    <row r="426" spans="1:2" ht="14.25" customHeight="1">
      <c r="A426" s="22"/>
      <c r="B426" s="22"/>
    </row>
    <row r="427" spans="1:2" ht="14.25" customHeight="1">
      <c r="A427" s="22"/>
      <c r="B427" s="22"/>
    </row>
    <row r="428" spans="1:2" ht="14.25" customHeight="1">
      <c r="A428" s="22"/>
      <c r="B428" s="22"/>
    </row>
    <row r="429" spans="1:2" ht="14.25" customHeight="1">
      <c r="A429" s="22"/>
      <c r="B429" s="22"/>
    </row>
    <row r="430" spans="1:2" ht="14.25" customHeight="1">
      <c r="A430" s="22"/>
      <c r="B430" s="22"/>
    </row>
    <row r="431" spans="1:2" ht="14.25" customHeight="1">
      <c r="A431" s="22"/>
      <c r="B431" s="22"/>
    </row>
    <row r="432" spans="1:2" ht="14.25" customHeight="1">
      <c r="A432" s="22"/>
      <c r="B432" s="22"/>
    </row>
    <row r="433" spans="1:2" ht="14.25" customHeight="1">
      <c r="A433" s="22"/>
      <c r="B433" s="22"/>
    </row>
    <row r="434" spans="1:2" ht="14.25" customHeight="1">
      <c r="A434" s="22"/>
      <c r="B434" s="22"/>
    </row>
    <row r="435" spans="1:2" ht="14.25" customHeight="1">
      <c r="A435" s="22"/>
      <c r="B435" s="22"/>
    </row>
    <row r="436" spans="1:2" ht="14.25" customHeight="1">
      <c r="A436" s="22"/>
      <c r="B436" s="22"/>
    </row>
    <row r="437" spans="1:2" ht="14.25" customHeight="1">
      <c r="A437" s="22"/>
      <c r="B437" s="22"/>
    </row>
    <row r="438" spans="1:2" ht="14.25" customHeight="1">
      <c r="A438" s="22"/>
      <c r="B438" s="22"/>
    </row>
    <row r="439" spans="1:2" ht="14.25" customHeight="1">
      <c r="A439" s="22"/>
      <c r="B439" s="22"/>
    </row>
    <row r="440" spans="1:2" ht="14.25" customHeight="1">
      <c r="A440" s="22"/>
      <c r="B440" s="22"/>
    </row>
    <row r="441" spans="1:2" ht="14.25" customHeight="1">
      <c r="A441" s="22"/>
      <c r="B441" s="22"/>
    </row>
    <row r="442" spans="1:2" ht="14.25" customHeight="1">
      <c r="A442" s="22"/>
      <c r="B442" s="22"/>
    </row>
    <row r="443" spans="1:2" ht="14.25" customHeight="1">
      <c r="A443" s="22"/>
      <c r="B443" s="22"/>
    </row>
    <row r="444" spans="1:2" ht="14.25" customHeight="1">
      <c r="A444" s="22"/>
      <c r="B444" s="22"/>
    </row>
    <row r="445" spans="1:2" ht="14.25" customHeight="1">
      <c r="A445" s="22"/>
      <c r="B445" s="22"/>
    </row>
    <row r="446" spans="1:2" ht="14.25" customHeight="1">
      <c r="A446" s="22"/>
      <c r="B446" s="22"/>
    </row>
    <row r="447" spans="1:2" ht="14.25" customHeight="1">
      <c r="A447" s="22"/>
      <c r="B447" s="22"/>
    </row>
    <row r="448" spans="1:2" ht="14.25" customHeight="1">
      <c r="A448" s="22"/>
      <c r="B448" s="22"/>
    </row>
    <row r="449" spans="1:2" ht="14.25" customHeight="1">
      <c r="A449" s="22"/>
      <c r="B449" s="22"/>
    </row>
    <row r="450" spans="1:2" ht="14.25" customHeight="1">
      <c r="A450" s="22"/>
      <c r="B450" s="22"/>
    </row>
    <row r="451" spans="1:2" ht="14.25" customHeight="1">
      <c r="A451" s="22"/>
      <c r="B451" s="22"/>
    </row>
    <row r="452" spans="1:2" ht="14.25" customHeight="1">
      <c r="A452" s="22"/>
      <c r="B452" s="22"/>
    </row>
    <row r="453" spans="1:2" ht="14.25" customHeight="1">
      <c r="A453" s="22"/>
      <c r="B453" s="22"/>
    </row>
    <row r="454" spans="1:2" ht="14.25" customHeight="1">
      <c r="A454" s="22"/>
      <c r="B454" s="22"/>
    </row>
    <row r="455" spans="1:2" ht="14.25" customHeight="1">
      <c r="A455" s="22"/>
      <c r="B455" s="22"/>
    </row>
    <row r="456" spans="1:2" ht="14.25" customHeight="1">
      <c r="A456" s="22"/>
      <c r="B456" s="22"/>
    </row>
    <row r="457" spans="1:2" ht="14.25" customHeight="1">
      <c r="A457" s="22"/>
      <c r="B457" s="22"/>
    </row>
    <row r="458" spans="1:2" ht="14.25" customHeight="1">
      <c r="A458" s="22"/>
      <c r="B458" s="22"/>
    </row>
    <row r="459" spans="1:2" ht="14.25" customHeight="1">
      <c r="A459" s="22"/>
      <c r="B459" s="22"/>
    </row>
    <row r="460" spans="1:2" ht="14.25" customHeight="1">
      <c r="A460" s="22"/>
      <c r="B460" s="22"/>
    </row>
    <row r="461" spans="1:2" ht="14.25" customHeight="1">
      <c r="A461" s="22"/>
      <c r="B461" s="22"/>
    </row>
    <row r="462" spans="1:2" ht="14.25" customHeight="1">
      <c r="A462" s="22"/>
      <c r="B462" s="22"/>
    </row>
    <row r="463" spans="1:2" ht="14.25" customHeight="1">
      <c r="A463" s="22"/>
      <c r="B463" s="22"/>
    </row>
    <row r="464" spans="1:2" ht="14.25" customHeight="1">
      <c r="A464" s="22"/>
      <c r="B464" s="22"/>
    </row>
    <row r="465" spans="1:2" ht="14.25" customHeight="1">
      <c r="A465" s="22"/>
      <c r="B465" s="22"/>
    </row>
    <row r="466" spans="1:2" ht="14.25" customHeight="1">
      <c r="A466" s="22"/>
      <c r="B466" s="22"/>
    </row>
    <row r="467" spans="1:2" ht="14.25" customHeight="1">
      <c r="A467" s="22"/>
      <c r="B467" s="22"/>
    </row>
    <row r="468" spans="1:2" ht="14.25" customHeight="1">
      <c r="A468" s="22"/>
      <c r="B468" s="22"/>
    </row>
    <row r="469" spans="1:2" ht="14.25" customHeight="1">
      <c r="A469" s="22"/>
      <c r="B469" s="22"/>
    </row>
    <row r="470" spans="1:2" ht="14.25" customHeight="1">
      <c r="A470" s="22"/>
      <c r="B470" s="22"/>
    </row>
    <row r="471" spans="1:2" ht="14.25" customHeight="1">
      <c r="A471" s="22"/>
      <c r="B471" s="22"/>
    </row>
    <row r="472" spans="1:2" ht="14.25" customHeight="1">
      <c r="A472" s="22"/>
      <c r="B472" s="22"/>
    </row>
    <row r="473" spans="1:2" ht="14.25" customHeight="1">
      <c r="A473" s="22"/>
      <c r="B473" s="22"/>
    </row>
    <row r="474" spans="1:2" ht="14.25" customHeight="1">
      <c r="A474" s="22"/>
      <c r="B474" s="22"/>
    </row>
    <row r="475" spans="1:2" ht="14.25" customHeight="1">
      <c r="A475" s="22"/>
      <c r="B475" s="22"/>
    </row>
    <row r="476" spans="1:2" ht="14.25" customHeight="1">
      <c r="A476" s="22"/>
      <c r="B476" s="22"/>
    </row>
    <row r="477" spans="1:2" ht="14.25" customHeight="1">
      <c r="A477" s="22"/>
      <c r="B477" s="22"/>
    </row>
    <row r="478" spans="1:2" ht="14.25" customHeight="1">
      <c r="A478" s="22"/>
      <c r="B478" s="22"/>
    </row>
    <row r="479" spans="1:2" ht="14.25" customHeight="1">
      <c r="A479" s="22"/>
      <c r="B479" s="22"/>
    </row>
    <row r="480" spans="1:2" ht="14.25" customHeight="1">
      <c r="A480" s="22"/>
      <c r="B480" s="22"/>
    </row>
    <row r="481" spans="1:2" ht="14.25" customHeight="1">
      <c r="A481" s="22"/>
      <c r="B481" s="22"/>
    </row>
    <row r="482" spans="1:2" ht="14.25" customHeight="1">
      <c r="A482" s="22"/>
      <c r="B482" s="22"/>
    </row>
    <row r="483" spans="1:2" ht="14.25" customHeight="1">
      <c r="A483" s="22"/>
      <c r="B483" s="22"/>
    </row>
    <row r="484" spans="1:2" ht="14.25" customHeight="1">
      <c r="A484" s="22"/>
      <c r="B484" s="22"/>
    </row>
    <row r="485" spans="1:2" ht="14.25" customHeight="1">
      <c r="A485" s="22"/>
      <c r="B485" s="22"/>
    </row>
    <row r="486" spans="1:2" ht="14.25" customHeight="1">
      <c r="A486" s="22"/>
      <c r="B486" s="22"/>
    </row>
    <row r="487" spans="1:2" ht="14.25" customHeight="1">
      <c r="A487" s="22"/>
      <c r="B487" s="22"/>
    </row>
    <row r="488" spans="1:2" ht="14.25" customHeight="1">
      <c r="A488" s="22"/>
      <c r="B488" s="22"/>
    </row>
    <row r="489" spans="1:2" ht="14.25" customHeight="1">
      <c r="A489" s="22"/>
      <c r="B489" s="22"/>
    </row>
    <row r="490" spans="1:2" ht="14.25" customHeight="1">
      <c r="A490" s="22"/>
      <c r="B490" s="22"/>
    </row>
    <row r="491" spans="1:2" ht="14.25" customHeight="1">
      <c r="A491" s="22"/>
      <c r="B491" s="22"/>
    </row>
    <row r="492" spans="1:2" ht="14.25" customHeight="1">
      <c r="A492" s="22"/>
      <c r="B492" s="22"/>
    </row>
    <row r="493" spans="1:2" ht="14.25" customHeight="1">
      <c r="A493" s="22"/>
      <c r="B493" s="22"/>
    </row>
    <row r="494" spans="1:2" ht="14.25" customHeight="1">
      <c r="A494" s="22"/>
      <c r="B494" s="22"/>
    </row>
    <row r="495" spans="1:2" ht="14.25" customHeight="1">
      <c r="A495" s="22"/>
      <c r="B495" s="22"/>
    </row>
    <row r="496" spans="1:2" ht="14.25" customHeight="1">
      <c r="A496" s="22"/>
      <c r="B496" s="22"/>
    </row>
    <row r="497" spans="1:2" ht="14.25" customHeight="1">
      <c r="A497" s="22"/>
      <c r="B497" s="22"/>
    </row>
    <row r="498" spans="1:2" ht="14.25" customHeight="1">
      <c r="A498" s="22"/>
      <c r="B498" s="22"/>
    </row>
    <row r="499" spans="1:2" ht="14.25" customHeight="1">
      <c r="A499" s="22"/>
      <c r="B499" s="22"/>
    </row>
    <row r="500" spans="1:2" ht="14.25" customHeight="1">
      <c r="A500" s="22"/>
      <c r="B500" s="22"/>
    </row>
    <row r="501" spans="1:2" ht="14.25" customHeight="1">
      <c r="A501" s="22"/>
      <c r="B501" s="22"/>
    </row>
    <row r="502" spans="1:2" ht="14.25" customHeight="1">
      <c r="A502" s="22"/>
      <c r="B502" s="22"/>
    </row>
    <row r="503" spans="1:2" ht="14.25" customHeight="1">
      <c r="A503" s="22"/>
      <c r="B503" s="22"/>
    </row>
    <row r="504" spans="1:2" ht="14.25" customHeight="1">
      <c r="A504" s="22"/>
      <c r="B504" s="22"/>
    </row>
    <row r="505" spans="1:2" ht="14.25" customHeight="1">
      <c r="A505" s="22"/>
      <c r="B505" s="22"/>
    </row>
    <row r="506" spans="1:2" ht="14.25" customHeight="1">
      <c r="A506" s="22"/>
      <c r="B506" s="22"/>
    </row>
    <row r="507" spans="1:2" ht="14.25" customHeight="1">
      <c r="A507" s="22"/>
      <c r="B507" s="22"/>
    </row>
    <row r="508" spans="1:2" ht="14.25" customHeight="1">
      <c r="A508" s="22"/>
      <c r="B508" s="22"/>
    </row>
    <row r="509" spans="1:2" ht="14.25" customHeight="1">
      <c r="A509" s="22"/>
      <c r="B509" s="22"/>
    </row>
    <row r="510" spans="1:2" ht="14.25" customHeight="1">
      <c r="A510" s="22"/>
      <c r="B510" s="22"/>
    </row>
    <row r="511" spans="1:2" ht="14.25" customHeight="1">
      <c r="A511" s="22"/>
      <c r="B511" s="22"/>
    </row>
    <row r="512" spans="1:2" ht="14.25" customHeight="1">
      <c r="A512" s="22"/>
      <c r="B512" s="22"/>
    </row>
    <row r="513" spans="1:2" ht="14.25" customHeight="1">
      <c r="A513" s="22"/>
      <c r="B513" s="22"/>
    </row>
    <row r="514" spans="1:2" ht="14.25" customHeight="1">
      <c r="A514" s="22"/>
      <c r="B514" s="22"/>
    </row>
    <row r="515" spans="1:2" ht="14.25" customHeight="1">
      <c r="A515" s="22"/>
      <c r="B515" s="22"/>
    </row>
    <row r="516" spans="1:2" ht="14.25" customHeight="1">
      <c r="A516" s="22"/>
      <c r="B516" s="22"/>
    </row>
    <row r="517" spans="1:2" ht="14.25" customHeight="1">
      <c r="A517" s="22"/>
      <c r="B517" s="22"/>
    </row>
    <row r="518" spans="1:2" ht="14.25" customHeight="1">
      <c r="A518" s="22"/>
      <c r="B518" s="22"/>
    </row>
    <row r="519" spans="1:2" ht="14.25" customHeight="1">
      <c r="A519" s="22"/>
      <c r="B519" s="22"/>
    </row>
    <row r="520" spans="1:2" ht="14.25" customHeight="1">
      <c r="A520" s="22"/>
      <c r="B520" s="22"/>
    </row>
    <row r="521" spans="1:2" ht="14.25" customHeight="1">
      <c r="A521" s="22"/>
      <c r="B521" s="22"/>
    </row>
    <row r="522" spans="1:2" ht="14.25" customHeight="1">
      <c r="A522" s="22"/>
      <c r="B522" s="22"/>
    </row>
    <row r="523" spans="1:2" ht="14.25" customHeight="1">
      <c r="A523" s="22"/>
      <c r="B523" s="22"/>
    </row>
    <row r="524" spans="1:2" ht="14.25" customHeight="1">
      <c r="A524" s="22"/>
      <c r="B524" s="22"/>
    </row>
    <row r="525" spans="1:2" ht="14.25" customHeight="1">
      <c r="A525" s="22"/>
      <c r="B525" s="22"/>
    </row>
    <row r="526" spans="1:2" ht="14.25" customHeight="1">
      <c r="A526" s="22"/>
      <c r="B526" s="22"/>
    </row>
    <row r="527" spans="1:2" ht="14.25" customHeight="1">
      <c r="A527" s="22"/>
      <c r="B527" s="22"/>
    </row>
    <row r="528" spans="1:2" ht="14.25" customHeight="1">
      <c r="A528" s="22"/>
      <c r="B528" s="22"/>
    </row>
    <row r="529" spans="1:2" ht="14.25" customHeight="1">
      <c r="A529" s="22"/>
      <c r="B529" s="22"/>
    </row>
    <row r="530" spans="1:2" ht="14.25" customHeight="1">
      <c r="A530" s="22"/>
      <c r="B530" s="22"/>
    </row>
    <row r="531" spans="1:2" ht="14.25" customHeight="1">
      <c r="A531" s="22"/>
      <c r="B531" s="22"/>
    </row>
    <row r="532" spans="1:2" ht="14.25" customHeight="1">
      <c r="A532" s="22"/>
      <c r="B532" s="22"/>
    </row>
    <row r="533" spans="1:2" ht="14.25" customHeight="1">
      <c r="A533" s="22"/>
      <c r="B533" s="22"/>
    </row>
    <row r="534" spans="1:2" ht="14.25" customHeight="1">
      <c r="A534" s="22"/>
      <c r="B534" s="22"/>
    </row>
    <row r="535" spans="1:2" ht="14.25" customHeight="1">
      <c r="A535" s="22"/>
      <c r="B535" s="22"/>
    </row>
    <row r="536" spans="1:2" ht="14.25" customHeight="1">
      <c r="A536" s="22"/>
      <c r="B536" s="22"/>
    </row>
    <row r="537" spans="1:2" ht="14.25" customHeight="1">
      <c r="A537" s="22"/>
      <c r="B537" s="22"/>
    </row>
    <row r="538" spans="1:2" ht="14.25" customHeight="1">
      <c r="A538" s="22"/>
      <c r="B538" s="22"/>
    </row>
    <row r="539" spans="1:2" ht="14.25" customHeight="1">
      <c r="A539" s="22"/>
      <c r="B539" s="22"/>
    </row>
    <row r="540" spans="1:2" ht="14.25" customHeight="1">
      <c r="A540" s="22"/>
      <c r="B540" s="22"/>
    </row>
    <row r="541" spans="1:2" ht="14.25" customHeight="1">
      <c r="A541" s="22"/>
      <c r="B541" s="22"/>
    </row>
    <row r="542" spans="1:2" ht="14.25" customHeight="1">
      <c r="A542" s="22"/>
      <c r="B542" s="22"/>
    </row>
    <row r="543" spans="1:2" ht="14.25" customHeight="1">
      <c r="A543" s="22"/>
      <c r="B543" s="22"/>
    </row>
    <row r="544" spans="1:2" ht="14.25" customHeight="1">
      <c r="A544" s="22"/>
      <c r="B544" s="22"/>
    </row>
    <row r="545" spans="1:2" ht="14.25" customHeight="1">
      <c r="A545" s="22"/>
      <c r="B545" s="22"/>
    </row>
    <row r="546" spans="1:2" ht="14.25" customHeight="1">
      <c r="A546" s="22"/>
      <c r="B546" s="22"/>
    </row>
    <row r="547" spans="1:2" ht="14.25" customHeight="1">
      <c r="A547" s="22"/>
      <c r="B547" s="22"/>
    </row>
    <row r="548" spans="1:2" ht="14.25" customHeight="1">
      <c r="A548" s="22"/>
      <c r="B548" s="22"/>
    </row>
    <row r="549" spans="1:2" ht="14.25" customHeight="1">
      <c r="A549" s="22"/>
      <c r="B549" s="22"/>
    </row>
    <row r="550" spans="1:2" ht="14.25" customHeight="1">
      <c r="A550" s="22"/>
      <c r="B550" s="22"/>
    </row>
    <row r="551" spans="1:2" ht="14.25" customHeight="1">
      <c r="A551" s="22"/>
      <c r="B551" s="22"/>
    </row>
    <row r="552" spans="1:2" ht="14.25" customHeight="1">
      <c r="A552" s="22"/>
      <c r="B552" s="22"/>
    </row>
    <row r="553" spans="1:2" ht="14.25" customHeight="1">
      <c r="A553" s="22"/>
      <c r="B553" s="22"/>
    </row>
    <row r="554" spans="1:2" ht="14.25" customHeight="1">
      <c r="A554" s="22"/>
      <c r="B554" s="22"/>
    </row>
    <row r="555" spans="1:2" ht="14.25" customHeight="1">
      <c r="A555" s="22"/>
      <c r="B555" s="22"/>
    </row>
    <row r="556" spans="1:2" ht="14.25" customHeight="1">
      <c r="A556" s="22"/>
      <c r="B556" s="22"/>
    </row>
    <row r="557" spans="1:2" ht="14.25" customHeight="1">
      <c r="A557" s="22"/>
      <c r="B557" s="22"/>
    </row>
    <row r="558" spans="1:2" ht="14.25" customHeight="1">
      <c r="A558" s="22"/>
      <c r="B558" s="22"/>
    </row>
    <row r="559" spans="1:2" ht="14.25" customHeight="1">
      <c r="A559" s="22"/>
      <c r="B559" s="22"/>
    </row>
    <row r="560" spans="1:2" ht="14.25" customHeight="1">
      <c r="A560" s="22"/>
      <c r="B560" s="22"/>
    </row>
    <row r="561" spans="1:2" ht="14.25" customHeight="1">
      <c r="A561" s="22"/>
      <c r="B561" s="22"/>
    </row>
    <row r="562" spans="1:2" ht="14.25" customHeight="1">
      <c r="A562" s="22"/>
      <c r="B562" s="22"/>
    </row>
    <row r="563" spans="1:2" ht="14.25" customHeight="1">
      <c r="A563" s="22"/>
      <c r="B563" s="22"/>
    </row>
    <row r="564" spans="1:2" ht="14.25" customHeight="1">
      <c r="A564" s="22"/>
      <c r="B564" s="22"/>
    </row>
    <row r="565" spans="1:2" ht="14.25" customHeight="1">
      <c r="A565" s="22"/>
      <c r="B565" s="22"/>
    </row>
    <row r="566" spans="1:2" ht="14.25" customHeight="1">
      <c r="A566" s="22"/>
      <c r="B566" s="22"/>
    </row>
    <row r="567" spans="1:2" ht="14.25" customHeight="1">
      <c r="A567" s="22"/>
      <c r="B567" s="22"/>
    </row>
    <row r="568" spans="1:2" ht="14.25" customHeight="1">
      <c r="A568" s="22"/>
      <c r="B568" s="22"/>
    </row>
    <row r="569" spans="1:2" ht="14.25" customHeight="1">
      <c r="A569" s="22"/>
      <c r="B569" s="22"/>
    </row>
    <row r="570" spans="1:2" ht="14.25" customHeight="1">
      <c r="A570" s="22"/>
      <c r="B570" s="22"/>
    </row>
    <row r="571" spans="1:2" ht="14.25" customHeight="1">
      <c r="A571" s="22"/>
      <c r="B571" s="22"/>
    </row>
    <row r="572" spans="1:2" ht="14.25" customHeight="1">
      <c r="A572" s="22"/>
      <c r="B572" s="22"/>
    </row>
    <row r="573" spans="1:2" ht="14.25" customHeight="1">
      <c r="A573" s="22"/>
      <c r="B573" s="22"/>
    </row>
    <row r="574" spans="1:2" ht="14.25" customHeight="1">
      <c r="A574" s="22"/>
      <c r="B574" s="22"/>
    </row>
    <row r="575" spans="1:2" ht="14.25" customHeight="1">
      <c r="A575" s="22"/>
      <c r="B575" s="22"/>
    </row>
    <row r="576" spans="1:2" ht="14.25" customHeight="1">
      <c r="A576" s="22"/>
      <c r="B576" s="22"/>
    </row>
    <row r="577" spans="1:2" ht="14.25" customHeight="1">
      <c r="A577" s="22"/>
      <c r="B577" s="22"/>
    </row>
    <row r="578" spans="1:2" ht="14.25" customHeight="1">
      <c r="A578" s="22"/>
      <c r="B578" s="22"/>
    </row>
    <row r="579" spans="1:2" ht="14.25" customHeight="1">
      <c r="A579" s="22"/>
      <c r="B579" s="22"/>
    </row>
    <row r="580" spans="1:2" ht="14.25" customHeight="1">
      <c r="A580" s="22"/>
      <c r="B580" s="22"/>
    </row>
    <row r="581" spans="1:2" ht="14.25" customHeight="1">
      <c r="A581" s="22"/>
      <c r="B581" s="22"/>
    </row>
    <row r="582" spans="1:2" ht="14.25" customHeight="1">
      <c r="A582" s="22"/>
      <c r="B582" s="22"/>
    </row>
    <row r="583" spans="1:2" ht="14.25" customHeight="1">
      <c r="A583" s="22"/>
      <c r="B583" s="22"/>
    </row>
    <row r="584" spans="1:2" ht="14.25" customHeight="1">
      <c r="A584" s="22"/>
      <c r="B584" s="22"/>
    </row>
    <row r="585" spans="1:2" ht="14.25" customHeight="1">
      <c r="A585" s="22"/>
      <c r="B585" s="22"/>
    </row>
    <row r="586" spans="1:2" ht="14.25" customHeight="1">
      <c r="A586" s="22"/>
      <c r="B586" s="22"/>
    </row>
    <row r="587" spans="1:2" ht="14.25" customHeight="1">
      <c r="A587" s="22"/>
      <c r="B587" s="22"/>
    </row>
    <row r="588" spans="1:2" ht="14.25" customHeight="1">
      <c r="A588" s="22"/>
      <c r="B588" s="22"/>
    </row>
    <row r="589" spans="1:2" ht="14.25" customHeight="1">
      <c r="A589" s="22"/>
      <c r="B589" s="22"/>
    </row>
    <row r="590" spans="1:2" ht="14.25" customHeight="1">
      <c r="A590" s="22"/>
      <c r="B590" s="22"/>
    </row>
    <row r="591" spans="1:2" ht="14.25" customHeight="1">
      <c r="A591" s="22"/>
      <c r="B591" s="22"/>
    </row>
    <row r="592" spans="1:2" ht="14.25" customHeight="1">
      <c r="A592" s="22"/>
      <c r="B592" s="22"/>
    </row>
    <row r="593" spans="1:2" ht="14.25" customHeight="1">
      <c r="A593" s="22"/>
      <c r="B593" s="22"/>
    </row>
    <row r="594" spans="1:2" ht="14.25" customHeight="1">
      <c r="A594" s="22"/>
      <c r="B594" s="22"/>
    </row>
    <row r="595" spans="1:2" ht="14.25" customHeight="1">
      <c r="A595" s="22"/>
      <c r="B595" s="22"/>
    </row>
    <row r="596" spans="1:2" ht="14.25" customHeight="1">
      <c r="A596" s="22"/>
      <c r="B596" s="22"/>
    </row>
    <row r="597" spans="1:2" ht="14.25" customHeight="1">
      <c r="A597" s="22"/>
      <c r="B597" s="22"/>
    </row>
    <row r="598" spans="1:2" ht="14.25" customHeight="1">
      <c r="A598" s="22"/>
      <c r="B598" s="22"/>
    </row>
    <row r="599" spans="1:2" ht="14.25" customHeight="1">
      <c r="A599" s="22"/>
      <c r="B599" s="22"/>
    </row>
    <row r="600" spans="1:2" ht="14.25" customHeight="1">
      <c r="A600" s="22"/>
      <c r="B600" s="22"/>
    </row>
    <row r="601" spans="1:2" ht="14.25" customHeight="1">
      <c r="A601" s="22"/>
      <c r="B601" s="22"/>
    </row>
    <row r="602" spans="1:2" ht="14.25" customHeight="1">
      <c r="A602" s="22"/>
      <c r="B602" s="22"/>
    </row>
    <row r="603" spans="1:2" ht="14.25" customHeight="1">
      <c r="A603" s="22"/>
      <c r="B603" s="22"/>
    </row>
    <row r="604" spans="1:2" ht="14.25" customHeight="1">
      <c r="A604" s="22"/>
      <c r="B604" s="22"/>
    </row>
    <row r="605" spans="1:2" ht="14.25" customHeight="1">
      <c r="A605" s="22"/>
      <c r="B605" s="22"/>
    </row>
    <row r="606" spans="1:2" ht="14.25" customHeight="1">
      <c r="A606" s="22"/>
      <c r="B606" s="22"/>
    </row>
    <row r="607" spans="1:2" ht="14.25" customHeight="1">
      <c r="A607" s="22"/>
      <c r="B607" s="22"/>
    </row>
    <row r="608" spans="1:2" ht="14.25" customHeight="1">
      <c r="A608" s="22"/>
      <c r="B608" s="22"/>
    </row>
    <row r="609" spans="1:2" ht="14.25" customHeight="1">
      <c r="A609" s="22"/>
      <c r="B609" s="22"/>
    </row>
    <row r="610" spans="1:2" ht="14.25" customHeight="1">
      <c r="A610" s="22"/>
      <c r="B610" s="22"/>
    </row>
    <row r="611" spans="1:2" ht="14.25" customHeight="1">
      <c r="A611" s="22"/>
      <c r="B611" s="22"/>
    </row>
    <row r="612" spans="1:2" ht="14.25" customHeight="1">
      <c r="A612" s="22"/>
      <c r="B612" s="22"/>
    </row>
    <row r="613" spans="1:2" ht="14.25" customHeight="1">
      <c r="A613" s="22"/>
      <c r="B613" s="22"/>
    </row>
    <row r="614" spans="1:2" ht="14.25" customHeight="1">
      <c r="A614" s="22"/>
      <c r="B614" s="22"/>
    </row>
    <row r="615" spans="1:2" ht="14.25" customHeight="1">
      <c r="A615" s="22"/>
      <c r="B615" s="22"/>
    </row>
    <row r="616" spans="1:2" ht="14.25" customHeight="1">
      <c r="A616" s="22"/>
      <c r="B616" s="22"/>
    </row>
    <row r="617" spans="1:2" ht="14.25" customHeight="1">
      <c r="A617" s="22"/>
      <c r="B617" s="22"/>
    </row>
    <row r="618" spans="1:2" ht="14.25" customHeight="1">
      <c r="A618" s="22"/>
      <c r="B618" s="22"/>
    </row>
    <row r="619" spans="1:2" ht="14.25" customHeight="1">
      <c r="A619" s="22"/>
      <c r="B619" s="22"/>
    </row>
    <row r="620" spans="1:2" ht="14.25" customHeight="1">
      <c r="A620" s="22"/>
      <c r="B620" s="22"/>
    </row>
    <row r="621" spans="1:2" ht="14.25" customHeight="1">
      <c r="A621" s="22"/>
      <c r="B621" s="22"/>
    </row>
    <row r="622" spans="1:2" ht="14.25" customHeight="1">
      <c r="A622" s="22"/>
      <c r="B622" s="22"/>
    </row>
    <row r="623" spans="1:2" ht="14.25" customHeight="1">
      <c r="A623" s="22"/>
      <c r="B623" s="22"/>
    </row>
    <row r="624" spans="1:2" ht="14.25" customHeight="1">
      <c r="A624" s="22"/>
      <c r="B624" s="22"/>
    </row>
    <row r="625" spans="1:2" ht="14.25" customHeight="1">
      <c r="A625" s="22"/>
      <c r="B625" s="22"/>
    </row>
    <row r="626" spans="1:2" ht="14.25" customHeight="1">
      <c r="A626" s="22"/>
      <c r="B626" s="22"/>
    </row>
    <row r="627" spans="1:2" ht="14.25" customHeight="1">
      <c r="A627" s="22"/>
      <c r="B627" s="22"/>
    </row>
    <row r="628" spans="1:2" ht="14.25" customHeight="1">
      <c r="A628" s="22"/>
      <c r="B628" s="22"/>
    </row>
    <row r="629" spans="1:2" ht="14.25" customHeight="1">
      <c r="A629" s="22"/>
      <c r="B629" s="22"/>
    </row>
    <row r="630" spans="1:2" ht="14.25" customHeight="1">
      <c r="A630" s="22"/>
      <c r="B630" s="22"/>
    </row>
    <row r="631" spans="1:2" ht="14.25" customHeight="1">
      <c r="A631" s="22"/>
      <c r="B631" s="22"/>
    </row>
    <row r="632" spans="1:2" ht="14.25" customHeight="1">
      <c r="A632" s="22"/>
      <c r="B632" s="22"/>
    </row>
    <row r="633" spans="1:2" ht="14.25" customHeight="1">
      <c r="A633" s="22"/>
      <c r="B633" s="22"/>
    </row>
    <row r="634" spans="1:2" ht="14.25" customHeight="1">
      <c r="A634" s="22"/>
      <c r="B634" s="22"/>
    </row>
    <row r="635" spans="1:2" ht="14.25" customHeight="1">
      <c r="A635" s="22"/>
      <c r="B635" s="22"/>
    </row>
    <row r="636" spans="1:2" ht="14.25" customHeight="1">
      <c r="A636" s="22"/>
      <c r="B636" s="22"/>
    </row>
    <row r="637" spans="1:2" ht="14.25" customHeight="1">
      <c r="A637" s="22"/>
      <c r="B637" s="22"/>
    </row>
    <row r="638" spans="1:2" ht="14.25" customHeight="1">
      <c r="A638" s="22"/>
      <c r="B638" s="22"/>
    </row>
    <row r="639" spans="1:2" ht="14.25" customHeight="1">
      <c r="A639" s="22"/>
      <c r="B639" s="22"/>
    </row>
    <row r="640" spans="1:2" ht="14.25" customHeight="1">
      <c r="A640" s="22"/>
      <c r="B640" s="22"/>
    </row>
    <row r="641" spans="1:2" ht="14.25" customHeight="1">
      <c r="A641" s="22"/>
      <c r="B641" s="22"/>
    </row>
    <row r="642" spans="1:2" ht="14.25" customHeight="1">
      <c r="A642" s="22"/>
      <c r="B642" s="22"/>
    </row>
    <row r="643" spans="1:2" ht="14.25" customHeight="1">
      <c r="A643" s="22"/>
      <c r="B643" s="22"/>
    </row>
    <row r="644" spans="1:2" ht="14.25" customHeight="1">
      <c r="A644" s="22"/>
      <c r="B644" s="22"/>
    </row>
    <row r="645" spans="1:2" ht="14.25" customHeight="1">
      <c r="A645" s="22"/>
      <c r="B645" s="22"/>
    </row>
    <row r="646" spans="1:2" ht="14.25" customHeight="1">
      <c r="A646" s="22"/>
      <c r="B646" s="22"/>
    </row>
    <row r="647" spans="1:2" ht="14.25" customHeight="1">
      <c r="A647" s="22"/>
      <c r="B647" s="22"/>
    </row>
    <row r="648" spans="1:2" ht="14.25" customHeight="1">
      <c r="A648" s="22"/>
      <c r="B648" s="22"/>
    </row>
    <row r="649" spans="1:2" ht="14.25" customHeight="1">
      <c r="A649" s="22"/>
      <c r="B649" s="22"/>
    </row>
    <row r="650" spans="1:2" ht="14.25" customHeight="1">
      <c r="A650" s="22"/>
      <c r="B650" s="22"/>
    </row>
    <row r="651" spans="1:2" ht="14.25" customHeight="1">
      <c r="A651" s="22"/>
      <c r="B651" s="22"/>
    </row>
    <row r="652" spans="1:2" ht="14.25" customHeight="1">
      <c r="A652" s="22"/>
      <c r="B652" s="22"/>
    </row>
    <row r="653" spans="1:2" ht="14.25" customHeight="1">
      <c r="A653" s="22"/>
      <c r="B653" s="22"/>
    </row>
    <row r="654" spans="1:2" ht="14.25" customHeight="1">
      <c r="A654" s="22"/>
      <c r="B654" s="22"/>
    </row>
    <row r="655" spans="1:2" ht="14.25" customHeight="1">
      <c r="A655" s="22"/>
      <c r="B655" s="22"/>
    </row>
    <row r="656" spans="1:2" ht="14.25" customHeight="1">
      <c r="A656" s="22"/>
      <c r="B656" s="22"/>
    </row>
    <row r="657" spans="1:2" ht="14.25" customHeight="1">
      <c r="A657" s="22"/>
      <c r="B657" s="22"/>
    </row>
    <row r="658" spans="1:2" ht="14.25" customHeight="1">
      <c r="A658" s="22"/>
      <c r="B658" s="22"/>
    </row>
    <row r="659" spans="1:2" ht="14.25" customHeight="1">
      <c r="A659" s="22"/>
      <c r="B659" s="22"/>
    </row>
    <row r="660" spans="1:2" ht="14.25" customHeight="1">
      <c r="A660" s="22"/>
      <c r="B660" s="22"/>
    </row>
    <row r="661" spans="1:2" ht="14.25" customHeight="1">
      <c r="A661" s="22"/>
      <c r="B661" s="22"/>
    </row>
    <row r="662" spans="1:2" ht="14.25" customHeight="1">
      <c r="A662" s="22"/>
      <c r="B662" s="22"/>
    </row>
    <row r="663" spans="1:2" ht="14.25" customHeight="1">
      <c r="A663" s="22"/>
      <c r="B663" s="22"/>
    </row>
    <row r="664" spans="1:2" ht="14.25" customHeight="1">
      <c r="A664" s="22"/>
      <c r="B664" s="22"/>
    </row>
    <row r="665" spans="1:2" ht="14.25" customHeight="1">
      <c r="A665" s="22"/>
      <c r="B665" s="22"/>
    </row>
    <row r="666" spans="1:2" ht="14.25" customHeight="1">
      <c r="A666" s="22"/>
      <c r="B666" s="22"/>
    </row>
    <row r="667" spans="1:2" ht="14.25" customHeight="1">
      <c r="A667" s="22"/>
      <c r="B667" s="22"/>
    </row>
    <row r="668" spans="1:2" ht="14.25" customHeight="1">
      <c r="A668" s="22"/>
      <c r="B668" s="22"/>
    </row>
    <row r="669" spans="1:2" ht="14.25" customHeight="1">
      <c r="A669" s="22"/>
      <c r="B669" s="22"/>
    </row>
    <row r="670" spans="1:2" ht="14.25" customHeight="1">
      <c r="A670" s="22"/>
      <c r="B670" s="22"/>
    </row>
    <row r="671" spans="1:2" ht="14.25" customHeight="1">
      <c r="A671" s="22"/>
      <c r="B671" s="22"/>
    </row>
    <row r="672" spans="1:2" ht="14.25" customHeight="1">
      <c r="A672" s="22"/>
      <c r="B672" s="22"/>
    </row>
    <row r="673" spans="1:2" ht="14.25" customHeight="1">
      <c r="A673" s="22"/>
      <c r="B673" s="22"/>
    </row>
    <row r="674" spans="1:2" ht="14.25" customHeight="1">
      <c r="A674" s="22"/>
      <c r="B674" s="22"/>
    </row>
    <row r="675" spans="1:2" ht="14.25" customHeight="1">
      <c r="A675" s="22"/>
      <c r="B675" s="22"/>
    </row>
    <row r="676" spans="1:2" ht="14.25" customHeight="1">
      <c r="A676" s="22"/>
      <c r="B676" s="22"/>
    </row>
    <row r="677" spans="1:2" ht="14.25" customHeight="1">
      <c r="A677" s="22"/>
      <c r="B677" s="22"/>
    </row>
    <row r="678" spans="1:2" ht="14.25" customHeight="1">
      <c r="A678" s="22"/>
      <c r="B678" s="22"/>
    </row>
    <row r="679" spans="1:2" ht="14.25" customHeight="1">
      <c r="A679" s="22"/>
      <c r="B679" s="22"/>
    </row>
    <row r="680" spans="1:2" ht="14.25" customHeight="1">
      <c r="A680" s="22"/>
      <c r="B680" s="22"/>
    </row>
    <row r="681" spans="1:2" ht="14.25" customHeight="1">
      <c r="A681" s="22"/>
      <c r="B681" s="22"/>
    </row>
    <row r="682" spans="1:2" ht="14.25" customHeight="1">
      <c r="A682" s="22"/>
      <c r="B682" s="22"/>
    </row>
    <row r="683" spans="1:2" ht="14.25" customHeight="1">
      <c r="A683" s="22"/>
      <c r="B683" s="22"/>
    </row>
    <row r="684" spans="1:2" ht="14.25" customHeight="1">
      <c r="A684" s="22"/>
      <c r="B684" s="22"/>
    </row>
    <row r="685" spans="1:2" ht="14.25" customHeight="1">
      <c r="A685" s="22"/>
      <c r="B685" s="22"/>
    </row>
    <row r="686" spans="1:2" ht="14.25" customHeight="1">
      <c r="A686" s="22"/>
      <c r="B686" s="22"/>
    </row>
    <row r="687" spans="1:2" ht="14.25" customHeight="1">
      <c r="A687" s="22"/>
      <c r="B687" s="22"/>
    </row>
    <row r="688" spans="1:2" ht="14.25" customHeight="1">
      <c r="A688" s="22"/>
      <c r="B688" s="22"/>
    </row>
    <row r="689" spans="1:2" ht="14.25" customHeight="1">
      <c r="A689" s="22"/>
      <c r="B689" s="22"/>
    </row>
    <row r="690" spans="1:2" ht="14.25" customHeight="1">
      <c r="A690" s="22"/>
      <c r="B690" s="22"/>
    </row>
    <row r="691" spans="1:2" ht="14.25" customHeight="1">
      <c r="A691" s="22"/>
      <c r="B691" s="22"/>
    </row>
    <row r="692" spans="1:2" ht="14.25" customHeight="1">
      <c r="A692" s="22"/>
      <c r="B692" s="22"/>
    </row>
    <row r="693" spans="1:2" ht="14.25" customHeight="1">
      <c r="A693" s="22"/>
      <c r="B693" s="22"/>
    </row>
    <row r="694" spans="1:2" ht="14.25" customHeight="1">
      <c r="A694" s="22"/>
      <c r="B694" s="22"/>
    </row>
    <row r="695" spans="1:2" ht="14.25" customHeight="1">
      <c r="A695" s="22"/>
      <c r="B695" s="22"/>
    </row>
    <row r="696" spans="1:2" ht="14.25" customHeight="1">
      <c r="A696" s="22"/>
      <c r="B696" s="22"/>
    </row>
    <row r="697" spans="1:2" ht="14.25" customHeight="1">
      <c r="A697" s="22"/>
      <c r="B697" s="22"/>
    </row>
    <row r="698" spans="1:2" ht="14.25" customHeight="1">
      <c r="A698" s="22"/>
      <c r="B698" s="22"/>
    </row>
    <row r="699" spans="1:2" ht="14.25" customHeight="1">
      <c r="A699" s="22"/>
      <c r="B699" s="22"/>
    </row>
    <row r="700" spans="1:2" ht="14.25" customHeight="1">
      <c r="A700" s="22"/>
      <c r="B700" s="22"/>
    </row>
    <row r="701" spans="1:2" ht="14.25" customHeight="1">
      <c r="A701" s="22"/>
      <c r="B701" s="22"/>
    </row>
    <row r="702" spans="1:2" ht="14.25" customHeight="1">
      <c r="A702" s="22"/>
      <c r="B702" s="22"/>
    </row>
    <row r="703" spans="1:2" ht="14.25" customHeight="1">
      <c r="A703" s="22"/>
      <c r="B703" s="22"/>
    </row>
    <row r="704" spans="1:2" ht="14.25" customHeight="1">
      <c r="A704" s="22"/>
      <c r="B704" s="22"/>
    </row>
    <row r="705" spans="1:2" ht="14.25" customHeight="1">
      <c r="A705" s="22"/>
      <c r="B705" s="22"/>
    </row>
    <row r="706" spans="1:2" ht="14.25" customHeight="1">
      <c r="A706" s="22"/>
      <c r="B706" s="22"/>
    </row>
    <row r="707" spans="1:2" ht="14.25" customHeight="1">
      <c r="A707" s="22"/>
      <c r="B707" s="22"/>
    </row>
    <row r="708" spans="1:2" ht="14.25" customHeight="1">
      <c r="A708" s="22"/>
      <c r="B708" s="22"/>
    </row>
    <row r="709" spans="1:2" ht="14.25" customHeight="1">
      <c r="A709" s="22"/>
      <c r="B709" s="22"/>
    </row>
    <row r="710" spans="1:2" ht="14.25" customHeight="1">
      <c r="A710" s="22"/>
      <c r="B710" s="22"/>
    </row>
    <row r="711" spans="1:2" ht="14.25" customHeight="1">
      <c r="A711" s="22"/>
      <c r="B711" s="22"/>
    </row>
    <row r="712" spans="1:2" ht="14.25" customHeight="1">
      <c r="A712" s="22"/>
      <c r="B712" s="22"/>
    </row>
    <row r="713" spans="1:2" ht="14.25" customHeight="1">
      <c r="A713" s="22"/>
      <c r="B713" s="22"/>
    </row>
    <row r="714" spans="1:2" ht="14.25" customHeight="1">
      <c r="A714" s="22"/>
      <c r="B714" s="22"/>
    </row>
    <row r="715" spans="1:2" ht="14.25" customHeight="1">
      <c r="A715" s="22"/>
      <c r="B715" s="22"/>
    </row>
    <row r="716" spans="1:2" ht="14.25" customHeight="1">
      <c r="A716" s="22"/>
      <c r="B716" s="22"/>
    </row>
    <row r="717" spans="1:2" ht="14.25" customHeight="1">
      <c r="A717" s="22"/>
      <c r="B717" s="22"/>
    </row>
    <row r="718" spans="1:2" ht="14.25" customHeight="1">
      <c r="A718" s="22"/>
      <c r="B718" s="22"/>
    </row>
    <row r="719" spans="1:2" ht="14.25" customHeight="1">
      <c r="A719" s="22"/>
      <c r="B719" s="22"/>
    </row>
    <row r="720" spans="1:2" ht="14.25" customHeight="1">
      <c r="A720" s="22"/>
      <c r="B720" s="22"/>
    </row>
    <row r="721" spans="1:2" ht="14.25" customHeight="1">
      <c r="A721" s="22"/>
      <c r="B721" s="22"/>
    </row>
    <row r="722" spans="1:2" ht="14.25" customHeight="1">
      <c r="A722" s="22"/>
      <c r="B722" s="22"/>
    </row>
    <row r="723" spans="1:2" ht="14.25" customHeight="1">
      <c r="A723" s="22"/>
      <c r="B723" s="22"/>
    </row>
    <row r="724" spans="1:2" ht="14.25" customHeight="1">
      <c r="A724" s="22"/>
      <c r="B724" s="22"/>
    </row>
    <row r="725" spans="1:2" ht="14.25" customHeight="1">
      <c r="A725" s="22"/>
      <c r="B725" s="22"/>
    </row>
    <row r="726" spans="1:2" ht="14.25" customHeight="1">
      <c r="A726" s="22"/>
      <c r="B726" s="22"/>
    </row>
    <row r="727" spans="1:2" ht="14.25" customHeight="1">
      <c r="A727" s="22"/>
      <c r="B727" s="22"/>
    </row>
    <row r="728" spans="1:2" ht="14.25" customHeight="1">
      <c r="A728" s="22"/>
      <c r="B728" s="22"/>
    </row>
    <row r="729" spans="1:2" ht="14.25" customHeight="1">
      <c r="A729" s="22"/>
      <c r="B729" s="22"/>
    </row>
    <row r="730" spans="1:2" ht="14.25" customHeight="1">
      <c r="A730" s="22"/>
      <c r="B730" s="22"/>
    </row>
    <row r="731" spans="1:2" ht="14.25" customHeight="1">
      <c r="A731" s="22"/>
      <c r="B731" s="22"/>
    </row>
    <row r="732" spans="1:2" ht="14.25" customHeight="1">
      <c r="A732" s="22"/>
      <c r="B732" s="22"/>
    </row>
    <row r="733" spans="1:2" ht="14.25" customHeight="1">
      <c r="A733" s="22"/>
      <c r="B733" s="22"/>
    </row>
    <row r="734" spans="1:2" ht="14.25" customHeight="1">
      <c r="A734" s="22"/>
      <c r="B734" s="22"/>
    </row>
    <row r="735" spans="1:2" ht="14.25" customHeight="1">
      <c r="A735" s="22"/>
      <c r="B735" s="22"/>
    </row>
    <row r="736" spans="1:2" ht="14.25" customHeight="1">
      <c r="A736" s="22"/>
      <c r="B736" s="22"/>
    </row>
    <row r="737" spans="1:2" ht="14.25" customHeight="1">
      <c r="A737" s="22"/>
      <c r="B737" s="22"/>
    </row>
    <row r="738" spans="1:2" ht="14.25" customHeight="1">
      <c r="A738" s="22"/>
      <c r="B738" s="22"/>
    </row>
    <row r="739" spans="1:2" ht="14.25" customHeight="1">
      <c r="A739" s="22"/>
      <c r="B739" s="22"/>
    </row>
    <row r="740" spans="1:2" ht="14.25" customHeight="1">
      <c r="A740" s="22"/>
      <c r="B740" s="22"/>
    </row>
    <row r="741" spans="1:2" ht="14.25" customHeight="1">
      <c r="A741" s="22"/>
      <c r="B741" s="22"/>
    </row>
    <row r="742" spans="1:2" ht="14.25" customHeight="1">
      <c r="A742" s="22"/>
      <c r="B742" s="22"/>
    </row>
    <row r="743" spans="1:2" ht="14.25" customHeight="1">
      <c r="A743" s="22"/>
      <c r="B743" s="22"/>
    </row>
    <row r="744" spans="1:2" ht="14.25" customHeight="1">
      <c r="A744" s="22"/>
      <c r="B744" s="22"/>
    </row>
    <row r="745" spans="1:2" ht="14.25" customHeight="1">
      <c r="A745" s="22"/>
      <c r="B745" s="22"/>
    </row>
    <row r="746" spans="1:2" ht="14.25" customHeight="1">
      <c r="A746" s="22"/>
      <c r="B746" s="22"/>
    </row>
    <row r="747" spans="1:2" ht="14.25" customHeight="1">
      <c r="A747" s="22"/>
      <c r="B747" s="22"/>
    </row>
    <row r="748" spans="1:2" ht="14.25" customHeight="1">
      <c r="A748" s="22"/>
      <c r="B748" s="22"/>
    </row>
    <row r="749" spans="1:2" ht="14.25" customHeight="1">
      <c r="A749" s="22"/>
      <c r="B749" s="22"/>
    </row>
    <row r="750" spans="1:2" ht="14.25" customHeight="1">
      <c r="A750" s="22"/>
      <c r="B750" s="22"/>
    </row>
    <row r="751" spans="1:2" ht="14.25" customHeight="1">
      <c r="A751" s="22"/>
      <c r="B751" s="22"/>
    </row>
    <row r="752" spans="1:2" ht="14.25" customHeight="1">
      <c r="A752" s="22"/>
      <c r="B752" s="22"/>
    </row>
    <row r="753" spans="1:2" ht="14.25" customHeight="1">
      <c r="A753" s="22"/>
      <c r="B753" s="22"/>
    </row>
    <row r="754" spans="1:2" ht="14.25" customHeight="1">
      <c r="A754" s="22"/>
      <c r="B754" s="22"/>
    </row>
    <row r="755" spans="1:2" ht="14.25" customHeight="1">
      <c r="A755" s="22"/>
      <c r="B755" s="22"/>
    </row>
    <row r="756" spans="1:2" ht="14.25" customHeight="1">
      <c r="A756" s="22"/>
      <c r="B756" s="22"/>
    </row>
    <row r="757" spans="1:2" ht="14.25" customHeight="1">
      <c r="A757" s="22"/>
      <c r="B757" s="22"/>
    </row>
    <row r="758" spans="1:2" ht="14.25" customHeight="1">
      <c r="A758" s="22"/>
      <c r="B758" s="22"/>
    </row>
    <row r="759" spans="1:2" ht="14.25" customHeight="1">
      <c r="A759" s="22"/>
      <c r="B759" s="22"/>
    </row>
    <row r="760" spans="1:2" ht="14.25" customHeight="1">
      <c r="A760" s="22"/>
      <c r="B760" s="22"/>
    </row>
    <row r="761" spans="1:2" ht="14.25" customHeight="1">
      <c r="A761" s="22"/>
      <c r="B761" s="22"/>
    </row>
    <row r="762" spans="1:2" ht="14.25" customHeight="1">
      <c r="A762" s="22"/>
      <c r="B762" s="22"/>
    </row>
    <row r="763" spans="1:2" ht="14.25" customHeight="1">
      <c r="A763" s="22"/>
      <c r="B763" s="22"/>
    </row>
    <row r="764" spans="1:2" ht="14.25" customHeight="1">
      <c r="A764" s="22"/>
      <c r="B764" s="22"/>
    </row>
    <row r="765" spans="1:2" ht="14.25" customHeight="1">
      <c r="A765" s="22"/>
      <c r="B765" s="22"/>
    </row>
    <row r="766" spans="1:2" ht="14.25" customHeight="1">
      <c r="A766" s="22"/>
      <c r="B766" s="22"/>
    </row>
    <row r="767" spans="1:2" ht="14.25" customHeight="1">
      <c r="A767" s="22"/>
      <c r="B767" s="22"/>
    </row>
    <row r="768" spans="1:2" ht="14.25" customHeight="1">
      <c r="A768" s="22"/>
      <c r="B768" s="22"/>
    </row>
    <row r="769" spans="1:2" ht="14.25" customHeight="1">
      <c r="A769" s="22"/>
      <c r="B769" s="22"/>
    </row>
    <row r="770" spans="1:2" ht="14.25" customHeight="1">
      <c r="A770" s="22"/>
      <c r="B770" s="22"/>
    </row>
    <row r="771" spans="1:2" ht="14.25" customHeight="1">
      <c r="A771" s="22"/>
      <c r="B771" s="22"/>
    </row>
    <row r="772" spans="1:2" ht="14.25" customHeight="1">
      <c r="A772" s="22"/>
      <c r="B772" s="22"/>
    </row>
    <row r="773" spans="1:2" ht="14.25" customHeight="1">
      <c r="A773" s="22"/>
      <c r="B773" s="22"/>
    </row>
    <row r="774" spans="1:2" ht="14.25" customHeight="1">
      <c r="A774" s="22"/>
      <c r="B774" s="22"/>
    </row>
    <row r="775" spans="1:2" ht="14.25" customHeight="1">
      <c r="A775" s="22"/>
      <c r="B775" s="22"/>
    </row>
    <row r="776" spans="1:2" ht="14.25" customHeight="1">
      <c r="A776" s="22"/>
      <c r="B776" s="22"/>
    </row>
    <row r="777" spans="1:2" ht="14.25" customHeight="1">
      <c r="A777" s="22"/>
      <c r="B777" s="22"/>
    </row>
    <row r="778" spans="1:2" ht="14.25" customHeight="1">
      <c r="A778" s="22"/>
      <c r="B778" s="22"/>
    </row>
    <row r="779" spans="1:2" ht="14.25" customHeight="1">
      <c r="A779" s="22"/>
      <c r="B779" s="22"/>
    </row>
    <row r="780" spans="1:2" ht="14.25" customHeight="1">
      <c r="A780" s="22"/>
      <c r="B780" s="22"/>
    </row>
    <row r="781" spans="1:2" ht="14.25" customHeight="1">
      <c r="A781" s="22"/>
      <c r="B781" s="22"/>
    </row>
    <row r="782" spans="1:2" ht="14.25" customHeight="1">
      <c r="A782" s="22"/>
      <c r="B782" s="22"/>
    </row>
    <row r="783" spans="1:2" ht="14.25" customHeight="1">
      <c r="A783" s="22"/>
      <c r="B783" s="22"/>
    </row>
    <row r="784" spans="1:2" ht="14.25" customHeight="1">
      <c r="A784" s="22"/>
      <c r="B784" s="22"/>
    </row>
    <row r="785" spans="1:2" ht="14.25" customHeight="1">
      <c r="A785" s="22"/>
      <c r="B785" s="22"/>
    </row>
    <row r="786" spans="1:2" ht="14.25" customHeight="1">
      <c r="A786" s="22"/>
      <c r="B786" s="22"/>
    </row>
    <row r="787" spans="1:2" ht="14.25" customHeight="1">
      <c r="A787" s="22"/>
      <c r="B787" s="22"/>
    </row>
    <row r="788" spans="1:2" ht="14.25" customHeight="1">
      <c r="A788" s="22"/>
      <c r="B788" s="22"/>
    </row>
    <row r="789" spans="1:2" ht="14.25" customHeight="1">
      <c r="A789" s="22"/>
      <c r="B789" s="22"/>
    </row>
    <row r="790" spans="1:2" ht="14.25" customHeight="1">
      <c r="A790" s="22"/>
      <c r="B790" s="22"/>
    </row>
    <row r="791" spans="1:2" ht="14.25" customHeight="1">
      <c r="A791" s="22"/>
      <c r="B791" s="22"/>
    </row>
    <row r="792" spans="1:2" ht="14.25" customHeight="1">
      <c r="A792" s="22"/>
      <c r="B792" s="22"/>
    </row>
    <row r="793" spans="1:2" ht="14.25" customHeight="1">
      <c r="A793" s="22"/>
      <c r="B793" s="22"/>
    </row>
    <row r="794" spans="1:2" ht="14.25" customHeight="1">
      <c r="A794" s="22"/>
      <c r="B794" s="22"/>
    </row>
    <row r="795" spans="1:2" ht="14.25" customHeight="1">
      <c r="A795" s="22"/>
      <c r="B795" s="22"/>
    </row>
    <row r="796" spans="1:2" ht="14.25" customHeight="1">
      <c r="A796" s="22"/>
      <c r="B796" s="22"/>
    </row>
    <row r="797" spans="1:2" ht="14.25" customHeight="1">
      <c r="A797" s="22"/>
      <c r="B797" s="22"/>
    </row>
    <row r="798" spans="1:2" ht="14.25" customHeight="1">
      <c r="A798" s="22"/>
      <c r="B798" s="22"/>
    </row>
    <row r="799" spans="1:2" ht="14.25" customHeight="1">
      <c r="A799" s="22"/>
      <c r="B799" s="22"/>
    </row>
    <row r="800" spans="1:2" ht="14.25" customHeight="1">
      <c r="A800" s="22"/>
      <c r="B800" s="22"/>
    </row>
    <row r="801" spans="1:2" ht="14.25" customHeight="1">
      <c r="A801" s="22"/>
      <c r="B801" s="22"/>
    </row>
    <row r="802" spans="1:2" ht="14.25" customHeight="1">
      <c r="A802" s="22"/>
      <c r="B802" s="22"/>
    </row>
    <row r="803" spans="1:2" ht="14.25" customHeight="1">
      <c r="A803" s="22"/>
      <c r="B803" s="22"/>
    </row>
    <row r="804" spans="1:2" ht="14.25" customHeight="1">
      <c r="A804" s="22"/>
      <c r="B804" s="22"/>
    </row>
    <row r="805" spans="1:2" ht="14.25" customHeight="1">
      <c r="A805" s="22"/>
      <c r="B805" s="22"/>
    </row>
    <row r="806" spans="1:2" ht="14.25" customHeight="1">
      <c r="A806" s="22"/>
      <c r="B806" s="22"/>
    </row>
    <row r="807" spans="1:2" ht="14.25" customHeight="1">
      <c r="A807" s="22"/>
      <c r="B807" s="22"/>
    </row>
    <row r="808" spans="1:2" ht="14.25" customHeight="1">
      <c r="A808" s="22"/>
      <c r="B808" s="22"/>
    </row>
    <row r="809" spans="1:2" ht="14.25" customHeight="1">
      <c r="A809" s="22"/>
      <c r="B809" s="22"/>
    </row>
    <row r="810" spans="1:2" ht="14.25" customHeight="1">
      <c r="A810" s="22"/>
      <c r="B810" s="22"/>
    </row>
    <row r="811" spans="1:2" ht="14.25" customHeight="1">
      <c r="A811" s="22"/>
      <c r="B811" s="22"/>
    </row>
    <row r="812" spans="1:2" ht="14.25" customHeight="1">
      <c r="A812" s="22"/>
      <c r="B812" s="22"/>
    </row>
    <row r="813" spans="1:2" ht="14.25" customHeight="1">
      <c r="A813" s="22"/>
      <c r="B813" s="22"/>
    </row>
    <row r="814" spans="1:2" ht="14.25" customHeight="1">
      <c r="A814" s="22"/>
      <c r="B814" s="22"/>
    </row>
    <row r="815" spans="1:2" ht="14.25" customHeight="1">
      <c r="A815" s="22"/>
      <c r="B815" s="22"/>
    </row>
    <row r="816" spans="1:2" ht="14.25" customHeight="1">
      <c r="A816" s="22"/>
      <c r="B816" s="22"/>
    </row>
    <row r="817" spans="1:2" ht="14.25" customHeight="1">
      <c r="A817" s="22"/>
      <c r="B817" s="22"/>
    </row>
    <row r="818" spans="1:2" ht="14.25" customHeight="1">
      <c r="A818" s="22"/>
      <c r="B818" s="22"/>
    </row>
    <row r="819" spans="1:2" ht="14.25" customHeight="1">
      <c r="A819" s="22"/>
      <c r="B819" s="22"/>
    </row>
    <row r="820" spans="1:2" ht="14.25" customHeight="1">
      <c r="A820" s="22"/>
      <c r="B820" s="22"/>
    </row>
    <row r="821" spans="1:2" ht="14.25" customHeight="1">
      <c r="A821" s="22"/>
      <c r="B821" s="22"/>
    </row>
    <row r="822" spans="1:2" ht="14.25" customHeight="1">
      <c r="A822" s="22"/>
      <c r="B822" s="22"/>
    </row>
    <row r="823" spans="1:2" ht="14.25" customHeight="1">
      <c r="A823" s="22"/>
      <c r="B823" s="22"/>
    </row>
    <row r="824" spans="1:2" ht="14.25" customHeight="1">
      <c r="A824" s="22"/>
      <c r="B824" s="22"/>
    </row>
    <row r="825" spans="1:2" ht="14.25" customHeight="1">
      <c r="A825" s="22"/>
      <c r="B825" s="22"/>
    </row>
    <row r="826" spans="1:2" ht="14.25" customHeight="1">
      <c r="A826" s="22"/>
      <c r="B826" s="22"/>
    </row>
    <row r="827" spans="1:2" ht="14.25" customHeight="1">
      <c r="A827" s="22"/>
      <c r="B827" s="22"/>
    </row>
    <row r="828" spans="1:2" ht="14.25" customHeight="1">
      <c r="A828" s="22"/>
      <c r="B828" s="22"/>
    </row>
    <row r="829" spans="1:2" ht="14.25" customHeight="1">
      <c r="A829" s="22"/>
      <c r="B829" s="22"/>
    </row>
    <row r="830" spans="1:2" ht="14.25" customHeight="1">
      <c r="A830" s="22"/>
      <c r="B830" s="22"/>
    </row>
    <row r="831" spans="1:2" ht="14.25" customHeight="1">
      <c r="A831" s="22"/>
      <c r="B831" s="22"/>
    </row>
    <row r="832" spans="1:2" ht="14.25" customHeight="1">
      <c r="A832" s="22"/>
      <c r="B832" s="22"/>
    </row>
    <row r="833" spans="1:2" ht="14.25" customHeight="1">
      <c r="A833" s="22"/>
      <c r="B833" s="22"/>
    </row>
    <row r="834" spans="1:2" ht="14.25" customHeight="1">
      <c r="A834" s="22"/>
      <c r="B834" s="22"/>
    </row>
    <row r="835" spans="1:2" ht="14.25" customHeight="1">
      <c r="A835" s="22"/>
      <c r="B835" s="22"/>
    </row>
    <row r="836" spans="1:2" ht="14.25" customHeight="1">
      <c r="A836" s="22"/>
      <c r="B836" s="22"/>
    </row>
    <row r="837" spans="1:2" ht="14.25" customHeight="1">
      <c r="A837" s="22"/>
      <c r="B837" s="22"/>
    </row>
    <row r="838" spans="1:2" ht="14.25" customHeight="1">
      <c r="A838" s="22"/>
      <c r="B838" s="22"/>
    </row>
    <row r="839" spans="1:2" ht="14.25" customHeight="1">
      <c r="A839" s="22"/>
      <c r="B839" s="22"/>
    </row>
    <row r="840" spans="1:2" ht="14.25" customHeight="1">
      <c r="A840" s="22"/>
      <c r="B840" s="22"/>
    </row>
    <row r="841" spans="1:2" ht="14.25" customHeight="1">
      <c r="A841" s="22"/>
      <c r="B841" s="22"/>
    </row>
    <row r="842" spans="1:2" ht="14.25" customHeight="1">
      <c r="A842" s="22"/>
      <c r="B842" s="22"/>
    </row>
    <row r="843" spans="1:2" ht="14.25" customHeight="1">
      <c r="A843" s="22"/>
      <c r="B843" s="22"/>
    </row>
    <row r="844" spans="1:2" ht="14.25" customHeight="1">
      <c r="A844" s="22"/>
      <c r="B844" s="22"/>
    </row>
    <row r="845" spans="1:2" ht="14.25" customHeight="1">
      <c r="A845" s="22"/>
      <c r="B845" s="22"/>
    </row>
    <row r="846" spans="1:2" ht="14.25" customHeight="1">
      <c r="A846" s="22"/>
      <c r="B846" s="22"/>
    </row>
    <row r="847" spans="1:2" ht="14.25" customHeight="1">
      <c r="A847" s="22"/>
      <c r="B847" s="22"/>
    </row>
    <row r="848" spans="1:2" ht="14.25" customHeight="1">
      <c r="A848" s="22"/>
      <c r="B848" s="22"/>
    </row>
    <row r="849" spans="1:2" ht="14.25" customHeight="1">
      <c r="A849" s="22"/>
      <c r="B849" s="22"/>
    </row>
    <row r="850" spans="1:2" ht="14.25" customHeight="1">
      <c r="A850" s="22"/>
      <c r="B850" s="22"/>
    </row>
    <row r="851" spans="1:2" ht="14.25" customHeight="1">
      <c r="A851" s="22"/>
      <c r="B851" s="22"/>
    </row>
    <row r="852" spans="1:2" ht="14.25" customHeight="1">
      <c r="A852" s="22"/>
      <c r="B852" s="22"/>
    </row>
    <row r="853" spans="1:2" ht="14.25" customHeight="1">
      <c r="A853" s="22"/>
      <c r="B853" s="22"/>
    </row>
    <row r="854" spans="1:2" ht="14.25" customHeight="1">
      <c r="A854" s="22"/>
      <c r="B854" s="22"/>
    </row>
    <row r="855" spans="1:2" ht="14.25" customHeight="1">
      <c r="A855" s="22"/>
      <c r="B855" s="22"/>
    </row>
    <row r="856" spans="1:2" ht="14.25" customHeight="1">
      <c r="A856" s="22"/>
      <c r="B856" s="22"/>
    </row>
    <row r="857" spans="1:2" ht="14.25" customHeight="1">
      <c r="A857" s="22"/>
      <c r="B857" s="22"/>
    </row>
    <row r="858" spans="1:2" ht="14.25" customHeight="1">
      <c r="A858" s="22"/>
      <c r="B858" s="22"/>
    </row>
    <row r="859" spans="1:2" ht="14.25" customHeight="1">
      <c r="A859" s="22"/>
      <c r="B859" s="22"/>
    </row>
    <row r="860" spans="1:2" ht="14.25" customHeight="1">
      <c r="A860" s="22"/>
      <c r="B860" s="22"/>
    </row>
    <row r="861" spans="1:2" ht="14.25" customHeight="1">
      <c r="A861" s="22"/>
      <c r="B861" s="22"/>
    </row>
    <row r="862" spans="1:2" ht="14.25" customHeight="1">
      <c r="A862" s="22"/>
      <c r="B862" s="22"/>
    </row>
    <row r="863" spans="1:2" ht="14.25" customHeight="1">
      <c r="A863" s="22"/>
      <c r="B863" s="22"/>
    </row>
    <row r="864" spans="1:2" ht="14.25" customHeight="1">
      <c r="A864" s="22"/>
      <c r="B864" s="22"/>
    </row>
    <row r="865" spans="1:2" ht="14.25" customHeight="1">
      <c r="A865" s="22"/>
      <c r="B865" s="22"/>
    </row>
    <row r="866" spans="1:2" ht="14.25" customHeight="1">
      <c r="A866" s="22"/>
      <c r="B866" s="22"/>
    </row>
    <row r="867" spans="1:2" ht="14.25" customHeight="1">
      <c r="A867" s="22"/>
      <c r="B867" s="22"/>
    </row>
    <row r="868" spans="1:2" ht="14.25" customHeight="1">
      <c r="A868" s="22"/>
      <c r="B868" s="22"/>
    </row>
    <row r="869" spans="1:2" ht="14.25" customHeight="1">
      <c r="A869" s="22"/>
      <c r="B869" s="22"/>
    </row>
    <row r="870" spans="1:2" ht="14.25" customHeight="1">
      <c r="A870" s="22"/>
      <c r="B870" s="22"/>
    </row>
    <row r="871" spans="1:2" ht="14.25" customHeight="1">
      <c r="A871" s="22"/>
      <c r="B871" s="22"/>
    </row>
    <row r="872" spans="1:2" ht="14.25" customHeight="1">
      <c r="A872" s="22"/>
      <c r="B872" s="22"/>
    </row>
    <row r="873" spans="1:2" ht="14.25" customHeight="1">
      <c r="A873" s="22"/>
      <c r="B873" s="22"/>
    </row>
    <row r="874" spans="1:2" ht="14.25" customHeight="1">
      <c r="A874" s="22"/>
      <c r="B874" s="22"/>
    </row>
    <row r="875" spans="1:2" ht="14.25" customHeight="1">
      <c r="A875" s="22"/>
      <c r="B875" s="22"/>
    </row>
    <row r="876" spans="1:2" ht="14.25" customHeight="1">
      <c r="A876" s="22"/>
      <c r="B876" s="22"/>
    </row>
    <row r="877" spans="1:2" ht="14.25" customHeight="1">
      <c r="A877" s="22"/>
      <c r="B877" s="22"/>
    </row>
    <row r="878" spans="1:2" ht="14.25" customHeight="1">
      <c r="A878" s="22"/>
      <c r="B878" s="22"/>
    </row>
    <row r="879" spans="1:2" ht="14.25" customHeight="1">
      <c r="A879" s="22"/>
      <c r="B879" s="22"/>
    </row>
    <row r="880" spans="1:2" ht="14.25" customHeight="1">
      <c r="A880" s="22"/>
      <c r="B880" s="22"/>
    </row>
    <row r="881" spans="1:2" ht="14.25" customHeight="1">
      <c r="A881" s="22"/>
      <c r="B881" s="22"/>
    </row>
    <row r="882" spans="1:2" ht="14.25" customHeight="1">
      <c r="A882" s="22"/>
      <c r="B882" s="22"/>
    </row>
    <row r="883" spans="1:2" ht="14.25" customHeight="1">
      <c r="A883" s="22"/>
      <c r="B883" s="22"/>
    </row>
    <row r="884" spans="1:2" ht="14.25" customHeight="1">
      <c r="A884" s="22"/>
      <c r="B884" s="22"/>
    </row>
    <row r="885" spans="1:2" ht="14.25" customHeight="1">
      <c r="A885" s="22"/>
      <c r="B885" s="22"/>
    </row>
    <row r="886" spans="1:2" ht="14.25" customHeight="1">
      <c r="A886" s="22"/>
      <c r="B886" s="22"/>
    </row>
    <row r="887" spans="1:2" ht="14.25" customHeight="1">
      <c r="A887" s="22"/>
      <c r="B887" s="22"/>
    </row>
    <row r="888" spans="1:2" ht="14.25" customHeight="1">
      <c r="A888" s="22"/>
      <c r="B888" s="22"/>
    </row>
    <row r="889" spans="1:2" ht="14.25" customHeight="1">
      <c r="A889" s="22"/>
      <c r="B889" s="22"/>
    </row>
    <row r="890" spans="1:2" ht="14.25" customHeight="1">
      <c r="A890" s="22"/>
      <c r="B890" s="22"/>
    </row>
    <row r="891" spans="1:2" ht="14.25" customHeight="1">
      <c r="A891" s="22"/>
      <c r="B891" s="22"/>
    </row>
    <row r="892" spans="1:2" ht="14.25" customHeight="1">
      <c r="A892" s="22"/>
      <c r="B892" s="22"/>
    </row>
    <row r="893" spans="1:2" ht="14.25" customHeight="1">
      <c r="A893" s="22"/>
      <c r="B893" s="22"/>
    </row>
    <row r="894" spans="1:2" ht="14.25" customHeight="1">
      <c r="A894" s="22"/>
      <c r="B894" s="22"/>
    </row>
    <row r="895" spans="1:2" ht="14.25" customHeight="1">
      <c r="A895" s="22"/>
      <c r="B895" s="22"/>
    </row>
    <row r="896" spans="1:2" ht="14.25" customHeight="1">
      <c r="A896" s="22"/>
      <c r="B896" s="22"/>
    </row>
    <row r="897" spans="1:2" ht="14.25" customHeight="1">
      <c r="A897" s="22"/>
      <c r="B897" s="22"/>
    </row>
    <row r="898" spans="1:2" ht="14.25" customHeight="1">
      <c r="A898" s="22"/>
      <c r="B898" s="22"/>
    </row>
    <row r="899" spans="1:2" ht="14.25" customHeight="1">
      <c r="A899" s="22"/>
      <c r="B899" s="22"/>
    </row>
    <row r="900" spans="1:2" ht="14.25" customHeight="1">
      <c r="A900" s="22"/>
      <c r="B900" s="22"/>
    </row>
    <row r="901" spans="1:2" ht="14.25" customHeight="1">
      <c r="A901" s="22"/>
      <c r="B901" s="22"/>
    </row>
    <row r="902" spans="1:2" ht="14.25" customHeight="1">
      <c r="A902" s="22"/>
      <c r="B902" s="22"/>
    </row>
    <row r="903" spans="1:2" ht="14.25" customHeight="1">
      <c r="A903" s="22"/>
      <c r="B903" s="22"/>
    </row>
    <row r="904" spans="1:2" ht="14.25" customHeight="1">
      <c r="A904" s="22"/>
      <c r="B904" s="22"/>
    </row>
    <row r="905" spans="1:2" ht="14.25" customHeight="1">
      <c r="A905" s="22"/>
      <c r="B905" s="22"/>
    </row>
    <row r="906" spans="1:2" ht="14.25" customHeight="1">
      <c r="A906" s="22"/>
      <c r="B906" s="22"/>
    </row>
    <row r="907" spans="1:2" ht="14.25" customHeight="1">
      <c r="A907" s="22"/>
      <c r="B907" s="22"/>
    </row>
    <row r="908" spans="1:2" ht="14.25" customHeight="1">
      <c r="A908" s="22"/>
      <c r="B908" s="22"/>
    </row>
    <row r="909" spans="1:2" ht="14.25" customHeight="1">
      <c r="A909" s="22"/>
      <c r="B909" s="22"/>
    </row>
    <row r="910" spans="1:2" ht="14.25" customHeight="1">
      <c r="A910" s="22"/>
      <c r="B910" s="22"/>
    </row>
    <row r="911" spans="1:2" ht="14.25" customHeight="1">
      <c r="A911" s="22"/>
      <c r="B911" s="22"/>
    </row>
    <row r="912" spans="1:2" ht="14.25" customHeight="1">
      <c r="A912" s="22"/>
      <c r="B912" s="22"/>
    </row>
    <row r="913" spans="1:2" ht="14.25" customHeight="1">
      <c r="A913" s="22"/>
      <c r="B913" s="22"/>
    </row>
    <row r="914" spans="1:2" ht="14.25" customHeight="1">
      <c r="A914" s="22"/>
      <c r="B914" s="22"/>
    </row>
    <row r="915" spans="1:2" ht="14.25" customHeight="1">
      <c r="A915" s="22"/>
      <c r="B915" s="22"/>
    </row>
    <row r="916" spans="1:2" ht="14.25" customHeight="1">
      <c r="A916" s="22"/>
      <c r="B916" s="22"/>
    </row>
    <row r="917" spans="1:2" ht="14.25" customHeight="1">
      <c r="A917" s="22"/>
      <c r="B917" s="22"/>
    </row>
    <row r="918" spans="1:2" ht="14.25" customHeight="1">
      <c r="A918" s="22"/>
      <c r="B918" s="22"/>
    </row>
    <row r="919" spans="1:2" ht="14.25" customHeight="1">
      <c r="A919" s="22"/>
      <c r="B919" s="22"/>
    </row>
    <row r="920" spans="1:2" ht="14.25" customHeight="1">
      <c r="A920" s="22"/>
      <c r="B920" s="22"/>
    </row>
    <row r="921" spans="1:2" ht="14.25" customHeight="1">
      <c r="A921" s="22"/>
      <c r="B921" s="22"/>
    </row>
    <row r="922" spans="1:2" ht="14.25" customHeight="1">
      <c r="A922" s="22"/>
      <c r="B922" s="22"/>
    </row>
    <row r="923" spans="1:2" ht="14.25" customHeight="1">
      <c r="A923" s="22"/>
      <c r="B923" s="22"/>
    </row>
    <row r="924" spans="1:2" ht="14.25" customHeight="1">
      <c r="A924" s="22"/>
      <c r="B924" s="22"/>
    </row>
    <row r="925" spans="1:2" ht="14.25" customHeight="1">
      <c r="A925" s="22"/>
      <c r="B925" s="22"/>
    </row>
    <row r="926" spans="1:2" ht="14.25" customHeight="1">
      <c r="A926" s="22"/>
      <c r="B926" s="22"/>
    </row>
    <row r="927" spans="1:2" ht="14.25" customHeight="1">
      <c r="A927" s="22"/>
      <c r="B927" s="22"/>
    </row>
    <row r="928" spans="1:2" ht="14.25" customHeight="1">
      <c r="A928" s="22"/>
      <c r="B928" s="22"/>
    </row>
    <row r="929" spans="1:2" ht="14.25" customHeight="1">
      <c r="A929" s="22"/>
      <c r="B929" s="22"/>
    </row>
    <row r="930" spans="1:2" ht="14.25" customHeight="1">
      <c r="A930" s="22"/>
      <c r="B930" s="22"/>
    </row>
    <row r="931" spans="1:2" ht="14.25" customHeight="1">
      <c r="A931" s="22"/>
      <c r="B931" s="22"/>
    </row>
    <row r="932" spans="1:2" ht="14.25" customHeight="1">
      <c r="A932" s="22"/>
      <c r="B932" s="22"/>
    </row>
    <row r="933" spans="1:2" ht="14.25" customHeight="1">
      <c r="A933" s="22"/>
      <c r="B933" s="22"/>
    </row>
    <row r="934" spans="1:2" ht="14.25" customHeight="1">
      <c r="A934" s="22"/>
      <c r="B934" s="22"/>
    </row>
    <row r="935" spans="1:2" ht="14.25" customHeight="1">
      <c r="A935" s="22"/>
      <c r="B935" s="22"/>
    </row>
    <row r="936" spans="1:2" ht="14.25" customHeight="1">
      <c r="A936" s="22"/>
      <c r="B936" s="22"/>
    </row>
    <row r="937" spans="1:2" ht="14.25" customHeight="1">
      <c r="A937" s="22"/>
      <c r="B937" s="22"/>
    </row>
    <row r="938" spans="1:2" ht="14.25" customHeight="1">
      <c r="A938" s="22"/>
      <c r="B938" s="22"/>
    </row>
    <row r="939" spans="1:2" ht="14.25" customHeight="1">
      <c r="A939" s="22"/>
      <c r="B939" s="22"/>
    </row>
    <row r="940" spans="1:2" ht="14.25" customHeight="1">
      <c r="A940" s="22"/>
      <c r="B940" s="22"/>
    </row>
    <row r="941" spans="1:2" ht="14.25" customHeight="1">
      <c r="A941" s="22"/>
      <c r="B941" s="22"/>
    </row>
    <row r="942" spans="1:2" ht="14.25" customHeight="1">
      <c r="A942" s="22"/>
      <c r="B942" s="22"/>
    </row>
    <row r="943" spans="1:2" ht="14.25" customHeight="1">
      <c r="A943" s="22"/>
      <c r="B943" s="22"/>
    </row>
    <row r="944" spans="1:2" ht="14.25" customHeight="1">
      <c r="A944" s="22"/>
      <c r="B944" s="22"/>
    </row>
    <row r="945" spans="1:2" ht="14.25" customHeight="1">
      <c r="A945" s="22"/>
      <c r="B945" s="22"/>
    </row>
    <row r="946" spans="1:2" ht="14.25" customHeight="1">
      <c r="A946" s="22"/>
      <c r="B946" s="22"/>
    </row>
    <row r="947" spans="1:2" ht="14.25" customHeight="1">
      <c r="A947" s="22"/>
      <c r="B947" s="22"/>
    </row>
    <row r="948" spans="1:2" ht="14.25" customHeight="1">
      <c r="A948" s="22"/>
      <c r="B948" s="22"/>
    </row>
    <row r="949" spans="1:2" ht="14.25" customHeight="1">
      <c r="A949" s="22"/>
      <c r="B949" s="22"/>
    </row>
    <row r="950" spans="1:2" ht="14.25" customHeight="1">
      <c r="A950" s="22"/>
      <c r="B950" s="22"/>
    </row>
    <row r="951" spans="1:2" ht="14.25" customHeight="1">
      <c r="A951" s="22"/>
      <c r="B951" s="22"/>
    </row>
    <row r="952" spans="1:2" ht="14.25" customHeight="1">
      <c r="A952" s="22"/>
      <c r="B952" s="22"/>
    </row>
    <row r="953" spans="1:2" ht="14.25" customHeight="1">
      <c r="A953" s="22"/>
      <c r="B953" s="22"/>
    </row>
    <row r="954" spans="1:2" ht="14.25" customHeight="1">
      <c r="A954" s="22"/>
      <c r="B954" s="22"/>
    </row>
    <row r="955" spans="1:2" ht="14.25" customHeight="1">
      <c r="A955" s="22"/>
      <c r="B955" s="22"/>
    </row>
    <row r="956" spans="1:2" ht="14.25" customHeight="1">
      <c r="A956" s="22"/>
      <c r="B956" s="22"/>
    </row>
    <row r="957" spans="1:2" ht="14.25" customHeight="1">
      <c r="A957" s="22"/>
      <c r="B957" s="22"/>
    </row>
    <row r="958" spans="1:2" ht="14.25" customHeight="1">
      <c r="A958" s="22"/>
      <c r="B958" s="22"/>
    </row>
    <row r="959" spans="1:2" ht="14.25" customHeight="1">
      <c r="A959" s="22"/>
      <c r="B959" s="22"/>
    </row>
    <row r="960" spans="1:2" ht="14.25" customHeight="1">
      <c r="A960" s="22"/>
      <c r="B960" s="22"/>
    </row>
    <row r="961" spans="1:2" ht="14.25" customHeight="1">
      <c r="A961" s="22"/>
      <c r="B961" s="22"/>
    </row>
    <row r="962" spans="1:2" ht="14.25" customHeight="1">
      <c r="A962" s="22"/>
      <c r="B962" s="22"/>
    </row>
    <row r="963" spans="1:2" ht="14.25" customHeight="1">
      <c r="A963" s="22"/>
      <c r="B963" s="22"/>
    </row>
    <row r="964" spans="1:2" ht="14.25" customHeight="1">
      <c r="A964" s="22"/>
      <c r="B964" s="22"/>
    </row>
    <row r="965" spans="1:2" ht="14.25" customHeight="1">
      <c r="A965" s="22"/>
      <c r="B965" s="22"/>
    </row>
    <row r="966" spans="1:2" ht="14.25" customHeight="1">
      <c r="A966" s="22"/>
      <c r="B966" s="22"/>
    </row>
    <row r="967" spans="1:2" ht="14.25" customHeight="1">
      <c r="A967" s="22"/>
      <c r="B967" s="22"/>
    </row>
    <row r="968" spans="1:2" ht="14.25" customHeight="1">
      <c r="A968" s="22"/>
      <c r="B968" s="22"/>
    </row>
    <row r="969" spans="1:2" ht="14.25" customHeight="1">
      <c r="A969" s="22"/>
      <c r="B969" s="22"/>
    </row>
    <row r="970" spans="1:2" ht="14.25" customHeight="1">
      <c r="A970" s="22"/>
      <c r="B970" s="22"/>
    </row>
    <row r="971" spans="1:2" ht="14.25" customHeight="1">
      <c r="A971" s="22"/>
      <c r="B971" s="22"/>
    </row>
    <row r="972" spans="1:2" ht="14.25" customHeight="1">
      <c r="A972" s="22"/>
      <c r="B972" s="22"/>
    </row>
    <row r="973" spans="1:2" ht="14.25" customHeight="1">
      <c r="A973" s="22"/>
      <c r="B973" s="22"/>
    </row>
    <row r="974" spans="1:2" ht="14.25" customHeight="1">
      <c r="A974" s="22"/>
      <c r="B974" s="22"/>
    </row>
    <row r="975" spans="1:2" ht="14.25" customHeight="1">
      <c r="A975" s="22"/>
      <c r="B975" s="22"/>
    </row>
    <row r="976" spans="1:2" ht="14.25" customHeight="1">
      <c r="A976" s="22"/>
      <c r="B976" s="22"/>
    </row>
    <row r="977" spans="1:2" ht="14.25" customHeight="1">
      <c r="A977" s="22"/>
      <c r="B977" s="22"/>
    </row>
    <row r="978" spans="1:2" ht="14.25" customHeight="1">
      <c r="A978" s="22"/>
      <c r="B978" s="22"/>
    </row>
    <row r="979" spans="1:2" ht="14.25" customHeight="1">
      <c r="A979" s="22"/>
      <c r="B979" s="22"/>
    </row>
    <row r="980" spans="1:2" ht="14.25" customHeight="1">
      <c r="A980" s="22"/>
      <c r="B980" s="22"/>
    </row>
    <row r="981" spans="1:2" ht="14.25" customHeight="1">
      <c r="A981" s="22"/>
      <c r="B981" s="22"/>
    </row>
    <row r="982" spans="1:2" ht="14.25" customHeight="1">
      <c r="A982" s="22"/>
      <c r="B982" s="22"/>
    </row>
    <row r="983" spans="1:2" ht="14.25" customHeight="1">
      <c r="A983" s="22"/>
      <c r="B983" s="22"/>
    </row>
    <row r="984" spans="1:2" ht="14.25" customHeight="1">
      <c r="A984" s="22"/>
      <c r="B984" s="22"/>
    </row>
    <row r="985" spans="1:2" ht="14.25" customHeight="1">
      <c r="A985" s="22"/>
      <c r="B985" s="22"/>
    </row>
    <row r="986" spans="1:2" ht="14.25" customHeight="1">
      <c r="A986" s="22"/>
      <c r="B986" s="22"/>
    </row>
    <row r="987" spans="1:2" ht="14.25" customHeight="1">
      <c r="A987" s="22"/>
      <c r="B987" s="22"/>
    </row>
    <row r="988" spans="1:2" ht="14.25" customHeight="1">
      <c r="A988" s="22"/>
      <c r="B988" s="22"/>
    </row>
    <row r="989" spans="1:2" ht="14.25" customHeight="1">
      <c r="A989" s="22"/>
      <c r="B989" s="22"/>
    </row>
    <row r="990" spans="1:2" ht="14.25" customHeight="1">
      <c r="A990" s="22"/>
      <c r="B990" s="22"/>
    </row>
    <row r="991" spans="1:2" ht="14.25" customHeight="1">
      <c r="A991" s="22"/>
      <c r="B991" s="22"/>
    </row>
    <row r="992" spans="1:2" ht="14.25" customHeight="1">
      <c r="A992" s="22"/>
      <c r="B992" s="22"/>
    </row>
    <row r="993" spans="1:2" ht="14.25" customHeight="1">
      <c r="A993" s="22"/>
      <c r="B993" s="22"/>
    </row>
    <row r="994" spans="1:2" ht="14.25" customHeight="1">
      <c r="A994" s="22"/>
      <c r="B994" s="22"/>
    </row>
    <row r="995" spans="1:2" ht="14.25" customHeight="1">
      <c r="A995" s="22"/>
      <c r="B995" s="22"/>
    </row>
    <row r="996" spans="1:2" ht="14.25" customHeight="1">
      <c r="A996" s="22"/>
      <c r="B996" s="22"/>
    </row>
    <row r="997" spans="1:2" ht="14.25" customHeight="1">
      <c r="A997" s="22"/>
      <c r="B997" s="22"/>
    </row>
    <row r="998" spans="1:2" ht="14.25" customHeight="1">
      <c r="A998" s="22"/>
      <c r="B998" s="22"/>
    </row>
    <row r="999" spans="1:2" ht="14.25" customHeight="1">
      <c r="A999" s="22"/>
      <c r="B999" s="22"/>
    </row>
    <row r="1000" spans="1:2" ht="14.25" customHeight="1">
      <c r="A1000" s="22"/>
      <c r="B1000" s="22"/>
    </row>
  </sheetData>
  <mergeCells count="17">
    <mergeCell ref="A1:A3"/>
    <mergeCell ref="B1:F3"/>
    <mergeCell ref="G1:H3"/>
    <mergeCell ref="G103:H103"/>
    <mergeCell ref="G104:H104"/>
    <mergeCell ref="G107:H107"/>
    <mergeCell ref="G112:H112"/>
    <mergeCell ref="G154:H154"/>
    <mergeCell ref="G155:H155"/>
    <mergeCell ref="B170:F170"/>
    <mergeCell ref="G113:H113"/>
    <mergeCell ref="G115:H115"/>
    <mergeCell ref="G116:H116"/>
    <mergeCell ref="G127:H127"/>
    <mergeCell ref="G128:H128"/>
    <mergeCell ref="G149:H149"/>
    <mergeCell ref="G150:H150"/>
  </mergeCells>
  <hyperlinks>
    <hyperlink ref="A4" r:id="rId1" xr:uid="{00000000-0004-0000-0200-000000000000}"/>
    <hyperlink ref="A5" r:id="rId2" xr:uid="{00000000-0004-0000-0200-000001000000}"/>
    <hyperlink ref="A6" r:id="rId3" xr:uid="{00000000-0004-0000-0200-000002000000}"/>
    <hyperlink ref="A7" r:id="rId4" xr:uid="{00000000-0004-0000-0200-000003000000}"/>
    <hyperlink ref="A8" r:id="rId5" xr:uid="{00000000-0004-0000-0200-000004000000}"/>
    <hyperlink ref="A9" r:id="rId6" xr:uid="{00000000-0004-0000-0200-000005000000}"/>
    <hyperlink ref="A10" r:id="rId7" xr:uid="{00000000-0004-0000-0200-000006000000}"/>
    <hyperlink ref="A11" r:id="rId8" xr:uid="{00000000-0004-0000-0200-000007000000}"/>
    <hyperlink ref="A12" r:id="rId9" xr:uid="{00000000-0004-0000-0200-000008000000}"/>
    <hyperlink ref="A13" r:id="rId10" xr:uid="{00000000-0004-0000-0200-000009000000}"/>
    <hyperlink ref="A14" r:id="rId11" xr:uid="{00000000-0004-0000-0200-00000A000000}"/>
    <hyperlink ref="A15" r:id="rId12" xr:uid="{00000000-0004-0000-0200-00000B000000}"/>
    <hyperlink ref="A16" r:id="rId13" xr:uid="{00000000-0004-0000-0200-00000C000000}"/>
    <hyperlink ref="A17" r:id="rId14" xr:uid="{00000000-0004-0000-0200-00000D000000}"/>
    <hyperlink ref="A18" r:id="rId15" xr:uid="{00000000-0004-0000-0200-00000E000000}"/>
    <hyperlink ref="A19" r:id="rId16" xr:uid="{00000000-0004-0000-0200-00000F000000}"/>
    <hyperlink ref="A20" r:id="rId17" xr:uid="{00000000-0004-0000-0200-000010000000}"/>
    <hyperlink ref="A21" r:id="rId18" xr:uid="{00000000-0004-0000-0200-000011000000}"/>
    <hyperlink ref="A22" r:id="rId19" xr:uid="{00000000-0004-0000-0200-000012000000}"/>
    <hyperlink ref="A23" r:id="rId20" xr:uid="{00000000-0004-0000-0200-000013000000}"/>
    <hyperlink ref="A24" r:id="rId21" xr:uid="{00000000-0004-0000-0200-000014000000}"/>
    <hyperlink ref="A25" r:id="rId22" xr:uid="{00000000-0004-0000-0200-000015000000}"/>
    <hyperlink ref="A26" r:id="rId23" xr:uid="{00000000-0004-0000-0200-000016000000}"/>
    <hyperlink ref="A27" r:id="rId24" xr:uid="{00000000-0004-0000-0200-000017000000}"/>
    <hyperlink ref="A28" r:id="rId25" xr:uid="{00000000-0004-0000-0200-000018000000}"/>
    <hyperlink ref="A29" r:id="rId26" xr:uid="{00000000-0004-0000-0200-000019000000}"/>
    <hyperlink ref="A30" r:id="rId27" xr:uid="{00000000-0004-0000-0200-00001A000000}"/>
    <hyperlink ref="A31" r:id="rId28" xr:uid="{00000000-0004-0000-0200-00001B000000}"/>
    <hyperlink ref="A32" r:id="rId29" xr:uid="{00000000-0004-0000-0200-00001C000000}"/>
    <hyperlink ref="A33" r:id="rId30" xr:uid="{00000000-0004-0000-0200-00001D000000}"/>
    <hyperlink ref="A34" r:id="rId31" xr:uid="{00000000-0004-0000-0200-00001E000000}"/>
    <hyperlink ref="A35" r:id="rId32" xr:uid="{00000000-0004-0000-0200-00001F000000}"/>
    <hyperlink ref="A36" r:id="rId33" xr:uid="{00000000-0004-0000-0200-000020000000}"/>
    <hyperlink ref="A37" r:id="rId34" xr:uid="{00000000-0004-0000-0200-000021000000}"/>
    <hyperlink ref="A38" r:id="rId35" xr:uid="{00000000-0004-0000-0200-000022000000}"/>
    <hyperlink ref="A39" r:id="rId36" xr:uid="{00000000-0004-0000-0200-000023000000}"/>
    <hyperlink ref="A40" r:id="rId37" xr:uid="{00000000-0004-0000-0200-000024000000}"/>
    <hyperlink ref="A41" r:id="rId38" xr:uid="{00000000-0004-0000-0200-000025000000}"/>
    <hyperlink ref="A42" r:id="rId39" xr:uid="{00000000-0004-0000-0200-000026000000}"/>
    <hyperlink ref="A43" r:id="rId40" xr:uid="{00000000-0004-0000-0200-000027000000}"/>
    <hyperlink ref="A44" r:id="rId41" xr:uid="{00000000-0004-0000-0200-000028000000}"/>
    <hyperlink ref="A45" r:id="rId42" xr:uid="{00000000-0004-0000-0200-000029000000}"/>
    <hyperlink ref="A46" r:id="rId43" xr:uid="{00000000-0004-0000-0200-00002A000000}"/>
    <hyperlink ref="A47" r:id="rId44" xr:uid="{00000000-0004-0000-0200-00002B000000}"/>
    <hyperlink ref="A48" r:id="rId45" xr:uid="{00000000-0004-0000-0200-00002C000000}"/>
    <hyperlink ref="A49" r:id="rId46" xr:uid="{00000000-0004-0000-0200-00002D000000}"/>
    <hyperlink ref="A50" r:id="rId47" xr:uid="{00000000-0004-0000-0200-00002E000000}"/>
    <hyperlink ref="A51" r:id="rId48" xr:uid="{00000000-0004-0000-0200-00002F000000}"/>
    <hyperlink ref="A52" r:id="rId49" xr:uid="{00000000-0004-0000-0200-000030000000}"/>
    <hyperlink ref="A53" r:id="rId50" xr:uid="{00000000-0004-0000-0200-000031000000}"/>
    <hyperlink ref="A54" r:id="rId51" xr:uid="{00000000-0004-0000-0200-000032000000}"/>
    <hyperlink ref="A55" r:id="rId52" xr:uid="{00000000-0004-0000-0200-000033000000}"/>
    <hyperlink ref="A56" r:id="rId53" xr:uid="{00000000-0004-0000-0200-000034000000}"/>
    <hyperlink ref="A57" r:id="rId54" xr:uid="{00000000-0004-0000-0200-000035000000}"/>
    <hyperlink ref="A58" r:id="rId55" xr:uid="{00000000-0004-0000-0200-000036000000}"/>
    <hyperlink ref="A59" r:id="rId56" xr:uid="{00000000-0004-0000-0200-000037000000}"/>
    <hyperlink ref="A60" r:id="rId57" xr:uid="{00000000-0004-0000-0200-000038000000}"/>
    <hyperlink ref="A61" r:id="rId58" xr:uid="{00000000-0004-0000-0200-000039000000}"/>
    <hyperlink ref="A62" r:id="rId59" xr:uid="{00000000-0004-0000-0200-00003A000000}"/>
    <hyperlink ref="A63" r:id="rId60" xr:uid="{00000000-0004-0000-0200-00003B000000}"/>
    <hyperlink ref="A64" r:id="rId61" xr:uid="{00000000-0004-0000-0200-00003C000000}"/>
    <hyperlink ref="A65" r:id="rId62" xr:uid="{00000000-0004-0000-0200-00003D000000}"/>
    <hyperlink ref="A66" r:id="rId63" xr:uid="{00000000-0004-0000-0200-00003E000000}"/>
    <hyperlink ref="A67" r:id="rId64" xr:uid="{00000000-0004-0000-0200-00003F000000}"/>
    <hyperlink ref="A68" r:id="rId65" xr:uid="{00000000-0004-0000-0200-000040000000}"/>
    <hyperlink ref="A69" r:id="rId66" xr:uid="{00000000-0004-0000-0200-000041000000}"/>
    <hyperlink ref="A70" r:id="rId67" xr:uid="{00000000-0004-0000-0200-000042000000}"/>
    <hyperlink ref="A71" r:id="rId68" xr:uid="{00000000-0004-0000-0200-000043000000}"/>
    <hyperlink ref="A72" r:id="rId69" xr:uid="{00000000-0004-0000-0200-000044000000}"/>
    <hyperlink ref="A73" r:id="rId70" xr:uid="{00000000-0004-0000-0200-000045000000}"/>
    <hyperlink ref="A74" r:id="rId71" xr:uid="{00000000-0004-0000-0200-000046000000}"/>
    <hyperlink ref="A75" r:id="rId72" xr:uid="{00000000-0004-0000-0200-000047000000}"/>
    <hyperlink ref="A76" r:id="rId73" xr:uid="{00000000-0004-0000-0200-000048000000}"/>
    <hyperlink ref="A77" r:id="rId74" xr:uid="{00000000-0004-0000-0200-000049000000}"/>
    <hyperlink ref="A78" r:id="rId75" xr:uid="{00000000-0004-0000-0200-00004A000000}"/>
    <hyperlink ref="A79" r:id="rId76" xr:uid="{00000000-0004-0000-0200-00004B000000}"/>
    <hyperlink ref="A80" r:id="rId77" xr:uid="{00000000-0004-0000-0200-00004C000000}"/>
    <hyperlink ref="A81" r:id="rId78" xr:uid="{00000000-0004-0000-0200-00004D000000}"/>
    <hyperlink ref="A82" r:id="rId79" xr:uid="{00000000-0004-0000-0200-00004E000000}"/>
    <hyperlink ref="A83" r:id="rId80" xr:uid="{00000000-0004-0000-0200-00004F000000}"/>
    <hyperlink ref="A85" r:id="rId81" xr:uid="{00000000-0004-0000-0200-000050000000}"/>
    <hyperlink ref="A86" r:id="rId82" xr:uid="{00000000-0004-0000-0200-000051000000}"/>
    <hyperlink ref="A87" r:id="rId83" xr:uid="{00000000-0004-0000-0200-000052000000}"/>
    <hyperlink ref="A88" r:id="rId84" xr:uid="{00000000-0004-0000-0200-000053000000}"/>
    <hyperlink ref="A89" r:id="rId85" xr:uid="{00000000-0004-0000-0200-000054000000}"/>
    <hyperlink ref="A90" r:id="rId86" xr:uid="{00000000-0004-0000-0200-000055000000}"/>
    <hyperlink ref="A91" r:id="rId87" xr:uid="{00000000-0004-0000-0200-000056000000}"/>
    <hyperlink ref="A92" r:id="rId88" xr:uid="{00000000-0004-0000-0200-000057000000}"/>
    <hyperlink ref="A93" r:id="rId89" xr:uid="{00000000-0004-0000-0200-000058000000}"/>
    <hyperlink ref="A94" r:id="rId90" xr:uid="{00000000-0004-0000-0200-000059000000}"/>
    <hyperlink ref="A95" r:id="rId91" xr:uid="{00000000-0004-0000-0200-00005A000000}"/>
    <hyperlink ref="A96" r:id="rId92" xr:uid="{00000000-0004-0000-0200-00005B000000}"/>
    <hyperlink ref="A97" r:id="rId93" xr:uid="{00000000-0004-0000-0200-00005C000000}"/>
    <hyperlink ref="A98" r:id="rId94" xr:uid="{00000000-0004-0000-0200-00005D000000}"/>
    <hyperlink ref="A99" r:id="rId95" xr:uid="{00000000-0004-0000-0200-00005E000000}"/>
    <hyperlink ref="A100" r:id="rId96" xr:uid="{00000000-0004-0000-0200-00005F000000}"/>
    <hyperlink ref="A101" r:id="rId97" xr:uid="{00000000-0004-0000-0200-000060000000}"/>
    <hyperlink ref="A102" r:id="rId98" xr:uid="{00000000-0004-0000-0200-000061000000}"/>
    <hyperlink ref="A103" r:id="rId99" xr:uid="{00000000-0004-0000-0200-000062000000}"/>
    <hyperlink ref="A104" r:id="rId100" xr:uid="{00000000-0004-0000-0200-000063000000}"/>
    <hyperlink ref="A105" r:id="rId101" xr:uid="{00000000-0004-0000-0200-000064000000}"/>
    <hyperlink ref="A106" r:id="rId102" xr:uid="{00000000-0004-0000-0200-000065000000}"/>
    <hyperlink ref="A107" r:id="rId103" xr:uid="{00000000-0004-0000-0200-000066000000}"/>
    <hyperlink ref="A108" r:id="rId104" xr:uid="{00000000-0004-0000-0200-000067000000}"/>
    <hyperlink ref="A109" r:id="rId105" xr:uid="{00000000-0004-0000-0200-000068000000}"/>
    <hyperlink ref="A110" r:id="rId106" xr:uid="{00000000-0004-0000-0200-000069000000}"/>
    <hyperlink ref="A111" r:id="rId107" xr:uid="{00000000-0004-0000-0200-00006A000000}"/>
    <hyperlink ref="A112" r:id="rId108" xr:uid="{00000000-0004-0000-0200-00006B000000}"/>
    <hyperlink ref="A113" r:id="rId109" xr:uid="{00000000-0004-0000-0200-00006C000000}"/>
    <hyperlink ref="A114" r:id="rId110" xr:uid="{00000000-0004-0000-0200-00006D000000}"/>
    <hyperlink ref="A115" r:id="rId111" xr:uid="{00000000-0004-0000-0200-00006E000000}"/>
    <hyperlink ref="A116" r:id="rId112" xr:uid="{00000000-0004-0000-0200-00006F000000}"/>
    <hyperlink ref="A117" r:id="rId113" xr:uid="{00000000-0004-0000-0200-000070000000}"/>
    <hyperlink ref="A118" r:id="rId114" xr:uid="{00000000-0004-0000-0200-000071000000}"/>
    <hyperlink ref="A119" r:id="rId115" xr:uid="{00000000-0004-0000-0200-000072000000}"/>
    <hyperlink ref="A120" r:id="rId116" xr:uid="{00000000-0004-0000-0200-000073000000}"/>
    <hyperlink ref="A121" r:id="rId117" xr:uid="{00000000-0004-0000-0200-000074000000}"/>
    <hyperlink ref="A122" r:id="rId118" xr:uid="{00000000-0004-0000-0200-000075000000}"/>
    <hyperlink ref="A123" r:id="rId119" xr:uid="{00000000-0004-0000-0200-000076000000}"/>
    <hyperlink ref="A124" r:id="rId120" xr:uid="{00000000-0004-0000-0200-000077000000}"/>
    <hyperlink ref="A125" r:id="rId121" xr:uid="{00000000-0004-0000-0200-000078000000}"/>
    <hyperlink ref="A126" r:id="rId122" xr:uid="{00000000-0004-0000-0200-000079000000}"/>
    <hyperlink ref="A127" r:id="rId123" xr:uid="{00000000-0004-0000-0200-00007A000000}"/>
    <hyperlink ref="A128" r:id="rId124" xr:uid="{00000000-0004-0000-0200-00007B000000}"/>
    <hyperlink ref="A129" r:id="rId125" xr:uid="{00000000-0004-0000-0200-00007C000000}"/>
    <hyperlink ref="A130" r:id="rId126" xr:uid="{00000000-0004-0000-0200-00007D000000}"/>
    <hyperlink ref="A131" r:id="rId127" xr:uid="{00000000-0004-0000-0200-00007E000000}"/>
    <hyperlink ref="A132" r:id="rId128" xr:uid="{00000000-0004-0000-0200-00007F000000}"/>
    <hyperlink ref="A133" r:id="rId129" xr:uid="{00000000-0004-0000-0200-000080000000}"/>
    <hyperlink ref="A134" r:id="rId130" xr:uid="{00000000-0004-0000-0200-000081000000}"/>
    <hyperlink ref="A135" r:id="rId131" xr:uid="{00000000-0004-0000-0200-000082000000}"/>
    <hyperlink ref="A136" r:id="rId132" xr:uid="{00000000-0004-0000-0200-000083000000}"/>
    <hyperlink ref="A137" r:id="rId133" xr:uid="{00000000-0004-0000-0200-000084000000}"/>
    <hyperlink ref="A138" r:id="rId134" xr:uid="{00000000-0004-0000-0200-000085000000}"/>
    <hyperlink ref="A139" r:id="rId135" xr:uid="{00000000-0004-0000-0200-000086000000}"/>
    <hyperlink ref="A140" r:id="rId136" xr:uid="{00000000-0004-0000-0200-000087000000}"/>
    <hyperlink ref="A141" r:id="rId137" xr:uid="{00000000-0004-0000-0200-000088000000}"/>
    <hyperlink ref="A142" r:id="rId138" xr:uid="{00000000-0004-0000-0200-000089000000}"/>
    <hyperlink ref="A143" r:id="rId139" xr:uid="{00000000-0004-0000-0200-00008A000000}"/>
    <hyperlink ref="A144" r:id="rId140" xr:uid="{00000000-0004-0000-0200-00008B000000}"/>
    <hyperlink ref="A145" r:id="rId141" xr:uid="{00000000-0004-0000-0200-00008C000000}"/>
    <hyperlink ref="A146" r:id="rId142" xr:uid="{00000000-0004-0000-0200-00008D000000}"/>
    <hyperlink ref="A147" r:id="rId143" xr:uid="{00000000-0004-0000-0200-00008E000000}"/>
    <hyperlink ref="A148" r:id="rId144" xr:uid="{00000000-0004-0000-0200-00008F000000}"/>
    <hyperlink ref="A149" r:id="rId145" xr:uid="{00000000-0004-0000-0200-000090000000}"/>
    <hyperlink ref="A150" r:id="rId146" xr:uid="{00000000-0004-0000-0200-000091000000}"/>
    <hyperlink ref="A151" r:id="rId147" xr:uid="{00000000-0004-0000-0200-000092000000}"/>
    <hyperlink ref="A152" r:id="rId148" xr:uid="{00000000-0004-0000-0200-000093000000}"/>
    <hyperlink ref="A153" r:id="rId149" xr:uid="{00000000-0004-0000-0200-000094000000}"/>
    <hyperlink ref="A154" r:id="rId150" xr:uid="{00000000-0004-0000-0200-000095000000}"/>
    <hyperlink ref="A155" r:id="rId151" xr:uid="{00000000-0004-0000-0200-000096000000}"/>
    <hyperlink ref="A156" r:id="rId152" xr:uid="{00000000-0004-0000-0200-000097000000}"/>
    <hyperlink ref="A157" r:id="rId153" xr:uid="{00000000-0004-0000-0200-000098000000}"/>
    <hyperlink ref="A158" r:id="rId154" xr:uid="{00000000-0004-0000-0200-000099000000}"/>
    <hyperlink ref="A159" r:id="rId155" xr:uid="{00000000-0004-0000-0200-00009A000000}"/>
    <hyperlink ref="A160" r:id="rId156" xr:uid="{00000000-0004-0000-0200-00009B000000}"/>
    <hyperlink ref="A161" r:id="rId157" xr:uid="{00000000-0004-0000-0200-00009C000000}"/>
    <hyperlink ref="A162" r:id="rId158" xr:uid="{00000000-0004-0000-0200-00009D000000}"/>
    <hyperlink ref="A163" r:id="rId159" xr:uid="{00000000-0004-0000-0200-00009E000000}"/>
    <hyperlink ref="A164" r:id="rId160" xr:uid="{00000000-0004-0000-0200-00009F000000}"/>
    <hyperlink ref="A165" r:id="rId161" xr:uid="{00000000-0004-0000-0200-0000A0000000}"/>
    <hyperlink ref="A166" r:id="rId162" xr:uid="{00000000-0004-0000-0200-0000A1000000}"/>
    <hyperlink ref="A167" r:id="rId163" xr:uid="{00000000-0004-0000-0200-0000A2000000}"/>
    <hyperlink ref="A168" r:id="rId164" xr:uid="{00000000-0004-0000-0200-0000A3000000}"/>
    <hyperlink ref="A169" r:id="rId165" xr:uid="{00000000-0004-0000-0200-0000A4000000}"/>
    <hyperlink ref="A170" r:id="rId166" xr:uid="{00000000-0004-0000-0200-0000A5000000}"/>
  </hyperlinks>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13"/>
  <sheetViews>
    <sheetView workbookViewId="0"/>
  </sheetViews>
  <sheetFormatPr baseColWidth="10" defaultColWidth="14.42578125" defaultRowHeight="15" customHeight="1"/>
  <cols>
    <col min="2" max="2" width="9.28515625" customWidth="1"/>
    <col min="3" max="4" width="8.7109375" customWidth="1"/>
    <col min="5" max="7" width="13" customWidth="1"/>
    <col min="8" max="8" width="41.7109375" customWidth="1"/>
    <col min="9" max="9" width="57.28515625" customWidth="1"/>
    <col min="10" max="16" width="8.42578125" customWidth="1"/>
    <col min="18" max="18" width="8.42578125" customWidth="1"/>
  </cols>
  <sheetData>
    <row r="1" spans="1:26" ht="48" customHeight="1">
      <c r="A1" s="439" t="s">
        <v>634</v>
      </c>
      <c r="B1" s="440"/>
      <c r="C1" s="440"/>
      <c r="D1" s="441"/>
      <c r="E1" s="60"/>
      <c r="F1" s="61"/>
      <c r="G1" s="61"/>
      <c r="H1" s="62"/>
      <c r="I1" s="62"/>
      <c r="J1" s="63"/>
      <c r="K1" s="64"/>
      <c r="L1" s="65"/>
      <c r="M1" s="66"/>
      <c r="N1" s="67"/>
      <c r="O1" s="68"/>
      <c r="P1" s="69"/>
      <c r="Q1" s="70"/>
      <c r="R1" s="71"/>
      <c r="S1" s="70"/>
      <c r="T1" s="70"/>
      <c r="U1" s="70"/>
      <c r="V1" s="70"/>
      <c r="W1" s="70"/>
      <c r="X1" s="70"/>
      <c r="Y1" s="70"/>
      <c r="Z1" s="70"/>
    </row>
    <row r="2" spans="1:26" ht="48" customHeight="1">
      <c r="A2" s="72" t="s">
        <v>635</v>
      </c>
      <c r="B2" s="73"/>
      <c r="C2" s="72" t="s">
        <v>636</v>
      </c>
      <c r="D2" s="72" t="s">
        <v>637</v>
      </c>
      <c r="E2" s="74" t="s">
        <v>638</v>
      </c>
      <c r="F2" s="75" t="s">
        <v>639</v>
      </c>
      <c r="G2" s="75" t="s">
        <v>640</v>
      </c>
      <c r="H2" s="76" t="s">
        <v>641</v>
      </c>
      <c r="I2" s="76" t="s">
        <v>1</v>
      </c>
      <c r="J2" s="77" t="s">
        <v>642</v>
      </c>
      <c r="K2" s="78" t="s">
        <v>643</v>
      </c>
      <c r="L2" s="79" t="s">
        <v>644</v>
      </c>
      <c r="M2" s="80" t="s">
        <v>645</v>
      </c>
      <c r="N2" s="81" t="s">
        <v>646</v>
      </c>
      <c r="O2" s="82" t="s">
        <v>647</v>
      </c>
      <c r="P2" s="83" t="s">
        <v>648</v>
      </c>
      <c r="Q2" s="70"/>
      <c r="R2" s="71"/>
      <c r="S2" s="70"/>
      <c r="T2" s="70"/>
      <c r="U2" s="70"/>
      <c r="V2" s="70"/>
      <c r="W2" s="70"/>
      <c r="X2" s="70"/>
      <c r="Y2" s="70"/>
      <c r="Z2" s="70"/>
    </row>
    <row r="3" spans="1:26" ht="48" customHeight="1">
      <c r="A3" s="84" t="s">
        <v>649</v>
      </c>
      <c r="B3" s="85" t="e">
        <f ca="1">_xludf.IMAGE("https://static.wikia.nocookie.net/p-infinity/images/0/03/001.png")</f>
        <v>#NAME?</v>
      </c>
      <c r="C3" s="86" t="s">
        <v>650</v>
      </c>
      <c r="D3" s="87" t="s">
        <v>651</v>
      </c>
      <c r="E3" s="88" t="s">
        <v>652</v>
      </c>
      <c r="F3" s="88" t="s">
        <v>653</v>
      </c>
      <c r="G3" s="88" t="s">
        <v>653</v>
      </c>
      <c r="H3" s="89"/>
      <c r="I3" s="89" t="s">
        <v>654</v>
      </c>
      <c r="J3" s="90">
        <v>309</v>
      </c>
      <c r="K3" s="91">
        <v>44</v>
      </c>
      <c r="L3" s="92">
        <v>60</v>
      </c>
      <c r="M3" s="93">
        <v>54</v>
      </c>
      <c r="N3" s="94">
        <v>50</v>
      </c>
      <c r="O3" s="95">
        <v>64</v>
      </c>
      <c r="P3" s="96">
        <v>37</v>
      </c>
      <c r="Q3" s="97"/>
      <c r="R3" s="71"/>
      <c r="S3" s="97"/>
      <c r="T3" s="97"/>
      <c r="U3" s="97"/>
      <c r="V3" s="97"/>
      <c r="W3" s="97"/>
      <c r="X3" s="97"/>
      <c r="Y3" s="97"/>
      <c r="Z3" s="97"/>
    </row>
    <row r="4" spans="1:26" ht="48" customHeight="1">
      <c r="A4" s="84" t="s">
        <v>655</v>
      </c>
      <c r="B4" s="85" t="e">
        <f ca="1">_xludf.IMAGE("https://static.wikia.nocookie.net/p-infinity/images/b/b0/002.png")</f>
        <v>#NAME?</v>
      </c>
      <c r="C4" s="86" t="s">
        <v>650</v>
      </c>
      <c r="D4" s="87" t="s">
        <v>651</v>
      </c>
      <c r="E4" s="88" t="s">
        <v>652</v>
      </c>
      <c r="F4" s="88" t="s">
        <v>653</v>
      </c>
      <c r="G4" s="88" t="s">
        <v>653</v>
      </c>
      <c r="H4" s="98" t="s">
        <v>656</v>
      </c>
      <c r="I4" s="89"/>
      <c r="J4" s="90">
        <v>395</v>
      </c>
      <c r="K4" s="91">
        <v>60</v>
      </c>
      <c r="L4" s="92">
        <v>80</v>
      </c>
      <c r="M4" s="93">
        <v>65</v>
      </c>
      <c r="N4" s="94">
        <v>67</v>
      </c>
      <c r="O4" s="95">
        <v>78</v>
      </c>
      <c r="P4" s="96">
        <v>45</v>
      </c>
      <c r="Q4" s="97"/>
      <c r="R4" s="71"/>
      <c r="S4" s="97"/>
      <c r="T4" s="97"/>
      <c r="U4" s="97"/>
      <c r="V4" s="97"/>
      <c r="W4" s="97"/>
      <c r="X4" s="97"/>
      <c r="Y4" s="97"/>
      <c r="Z4" s="97"/>
    </row>
    <row r="5" spans="1:26" ht="48" customHeight="1">
      <c r="A5" s="84" t="s">
        <v>657</v>
      </c>
      <c r="B5" s="99" t="e">
        <f ca="1">_xludf.IMAGE("https://static.wikia.nocookie.net/p-infinity/images/b/b0/003.png")</f>
        <v>#NAME?</v>
      </c>
      <c r="C5" s="86" t="s">
        <v>650</v>
      </c>
      <c r="D5" s="87" t="s">
        <v>651</v>
      </c>
      <c r="E5" s="100" t="s">
        <v>658</v>
      </c>
      <c r="F5" s="88" t="s">
        <v>659</v>
      </c>
      <c r="G5" s="88" t="s">
        <v>660</v>
      </c>
      <c r="H5" s="98" t="s">
        <v>661</v>
      </c>
      <c r="I5" s="89"/>
      <c r="J5" s="90">
        <v>534</v>
      </c>
      <c r="K5" s="91">
        <v>80</v>
      </c>
      <c r="L5" s="92">
        <v>109</v>
      </c>
      <c r="M5" s="93">
        <v>88</v>
      </c>
      <c r="N5" s="94">
        <v>90</v>
      </c>
      <c r="O5" s="95">
        <v>100</v>
      </c>
      <c r="P5" s="96">
        <v>67</v>
      </c>
      <c r="Q5" s="97"/>
      <c r="R5" s="71"/>
      <c r="S5" s="97"/>
      <c r="T5" s="97"/>
      <c r="U5" s="97"/>
      <c r="V5" s="97"/>
      <c r="W5" s="97"/>
      <c r="X5" s="97"/>
      <c r="Y5" s="97"/>
      <c r="Z5" s="97"/>
    </row>
    <row r="6" spans="1:26" ht="48" customHeight="1">
      <c r="A6" s="84" t="s">
        <v>662</v>
      </c>
      <c r="B6" s="99" t="e">
        <f ca="1">_xludf.IMAGE("https://static.wikia.nocookie.net/p-infinity/images/d/d5/004.png")</f>
        <v>#NAME?</v>
      </c>
      <c r="C6" s="101" t="s">
        <v>663</v>
      </c>
      <c r="D6" s="102" t="s">
        <v>664</v>
      </c>
      <c r="E6" s="103" t="s">
        <v>665</v>
      </c>
      <c r="F6" s="103" t="s">
        <v>666</v>
      </c>
      <c r="G6" s="88" t="s">
        <v>666</v>
      </c>
      <c r="H6" s="89"/>
      <c r="I6" s="89" t="s">
        <v>667</v>
      </c>
      <c r="J6" s="90">
        <v>309</v>
      </c>
      <c r="K6" s="91">
        <v>39</v>
      </c>
      <c r="L6" s="92">
        <v>52</v>
      </c>
      <c r="M6" s="93">
        <v>43</v>
      </c>
      <c r="N6" s="94">
        <v>60</v>
      </c>
      <c r="O6" s="95">
        <v>50</v>
      </c>
      <c r="P6" s="96">
        <v>65</v>
      </c>
      <c r="Q6" s="97"/>
      <c r="R6" s="71"/>
      <c r="S6" s="97"/>
      <c r="T6" s="97"/>
      <c r="U6" s="97"/>
      <c r="V6" s="97"/>
      <c r="W6" s="97"/>
      <c r="X6" s="97"/>
      <c r="Y6" s="97"/>
      <c r="Z6" s="97"/>
    </row>
    <row r="7" spans="1:26" ht="48" customHeight="1">
      <c r="A7" s="84" t="s">
        <v>668</v>
      </c>
      <c r="B7" s="99" t="e">
        <f ca="1">_xludf.IMAGE("https://static.wikia.nocookie.net/p-infinity/images/2/20/005.png")</f>
        <v>#NAME?</v>
      </c>
      <c r="C7" s="101" t="s">
        <v>663</v>
      </c>
      <c r="D7" s="102" t="s">
        <v>664</v>
      </c>
      <c r="E7" s="103" t="s">
        <v>665</v>
      </c>
      <c r="F7" s="103" t="s">
        <v>666</v>
      </c>
      <c r="G7" s="88" t="s">
        <v>666</v>
      </c>
      <c r="H7" s="98" t="s">
        <v>669</v>
      </c>
      <c r="I7" s="89"/>
      <c r="J7" s="90">
        <v>405</v>
      </c>
      <c r="K7" s="91">
        <v>58</v>
      </c>
      <c r="L7" s="92">
        <v>64</v>
      </c>
      <c r="M7" s="93">
        <v>58</v>
      </c>
      <c r="N7" s="94">
        <v>80</v>
      </c>
      <c r="O7" s="95">
        <v>65</v>
      </c>
      <c r="P7" s="96">
        <v>80</v>
      </c>
      <c r="Q7" s="97"/>
      <c r="R7" s="71"/>
      <c r="S7" s="97"/>
      <c r="T7" s="97"/>
      <c r="U7" s="97"/>
      <c r="V7" s="97"/>
      <c r="W7" s="97"/>
      <c r="X7" s="97"/>
      <c r="Y7" s="97"/>
      <c r="Z7" s="97"/>
    </row>
    <row r="8" spans="1:26" ht="48" customHeight="1">
      <c r="A8" s="84" t="s">
        <v>670</v>
      </c>
      <c r="B8" s="99" t="e">
        <f ca="1">_xludf.IMAGE("https://static.wikia.nocookie.net/p-infinity/images/1/18/006.png")</f>
        <v>#NAME?</v>
      </c>
      <c r="C8" s="101" t="s">
        <v>663</v>
      </c>
      <c r="D8" s="102" t="s">
        <v>664</v>
      </c>
      <c r="E8" s="103" t="s">
        <v>671</v>
      </c>
      <c r="F8" s="103" t="s">
        <v>666</v>
      </c>
      <c r="G8" s="103" t="s">
        <v>672</v>
      </c>
      <c r="H8" s="98" t="s">
        <v>673</v>
      </c>
      <c r="I8" s="89"/>
      <c r="J8" s="90">
        <v>534</v>
      </c>
      <c r="K8" s="91">
        <v>76</v>
      </c>
      <c r="L8" s="92">
        <v>88</v>
      </c>
      <c r="M8" s="93">
        <v>75</v>
      </c>
      <c r="N8" s="94">
        <v>109</v>
      </c>
      <c r="O8" s="95">
        <v>80</v>
      </c>
      <c r="P8" s="96">
        <v>106</v>
      </c>
      <c r="Q8" s="97"/>
      <c r="R8" s="71"/>
      <c r="S8" s="97"/>
      <c r="T8" s="97"/>
      <c r="U8" s="97"/>
      <c r="V8" s="97"/>
      <c r="W8" s="97"/>
      <c r="X8" s="97"/>
      <c r="Y8" s="97"/>
      <c r="Z8" s="97"/>
    </row>
    <row r="9" spans="1:26" ht="48" customHeight="1">
      <c r="A9" s="84" t="s">
        <v>674</v>
      </c>
      <c r="B9" s="99" t="e">
        <f ca="1">_xludf.IMAGE("https://static.wikia.nocookie.net/p-infinity/images/e/e8/007.png")</f>
        <v>#NAME?</v>
      </c>
      <c r="C9" s="104" t="s">
        <v>675</v>
      </c>
      <c r="D9" s="84" t="s">
        <v>676</v>
      </c>
      <c r="E9" s="88" t="s">
        <v>677</v>
      </c>
      <c r="F9" s="105" t="s">
        <v>678</v>
      </c>
      <c r="G9" s="105" t="s">
        <v>678</v>
      </c>
      <c r="H9" s="89"/>
      <c r="I9" s="89" t="s">
        <v>679</v>
      </c>
      <c r="J9" s="90">
        <v>314</v>
      </c>
      <c r="K9" s="91">
        <v>44</v>
      </c>
      <c r="L9" s="92">
        <v>48</v>
      </c>
      <c r="M9" s="93">
        <v>65</v>
      </c>
      <c r="N9" s="94">
        <v>50</v>
      </c>
      <c r="O9" s="95">
        <v>64</v>
      </c>
      <c r="P9" s="96">
        <v>43</v>
      </c>
      <c r="Q9" s="97"/>
      <c r="R9" s="71"/>
      <c r="S9" s="97"/>
      <c r="T9" s="97"/>
      <c r="U9" s="97"/>
      <c r="V9" s="97"/>
      <c r="W9" s="97"/>
      <c r="X9" s="97"/>
      <c r="Y9" s="97"/>
      <c r="Z9" s="97"/>
    </row>
    <row r="10" spans="1:26" ht="48" customHeight="1">
      <c r="A10" s="84" t="s">
        <v>680</v>
      </c>
      <c r="B10" s="99" t="e">
        <f ca="1">_xludf.IMAGE("https://static.wikia.nocookie.net/p-infinity/images/1/17/008.png")</f>
        <v>#NAME?</v>
      </c>
      <c r="C10" s="104" t="s">
        <v>675</v>
      </c>
      <c r="D10" s="106" t="s">
        <v>681</v>
      </c>
      <c r="E10" s="88" t="s">
        <v>677</v>
      </c>
      <c r="F10" s="105" t="s">
        <v>678</v>
      </c>
      <c r="G10" s="105" t="s">
        <v>678</v>
      </c>
      <c r="H10" s="98" t="s">
        <v>682</v>
      </c>
      <c r="I10" s="89"/>
      <c r="J10" s="90">
        <v>405</v>
      </c>
      <c r="K10" s="91">
        <v>59</v>
      </c>
      <c r="L10" s="92">
        <v>63</v>
      </c>
      <c r="M10" s="93">
        <v>80</v>
      </c>
      <c r="N10" s="94">
        <v>58</v>
      </c>
      <c r="O10" s="95">
        <v>80</v>
      </c>
      <c r="P10" s="96">
        <v>65</v>
      </c>
      <c r="Q10" s="97"/>
      <c r="R10" s="71"/>
      <c r="S10" s="97"/>
      <c r="T10" s="97"/>
      <c r="U10" s="97"/>
      <c r="V10" s="97"/>
      <c r="W10" s="97"/>
      <c r="X10" s="97"/>
      <c r="Y10" s="97"/>
      <c r="Z10" s="97"/>
    </row>
    <row r="11" spans="1:26" ht="48" customHeight="1">
      <c r="A11" s="84" t="s">
        <v>683</v>
      </c>
      <c r="B11" s="99" t="e">
        <f ca="1">_xludf.IMAGE("https://static.wikia.nocookie.net/p-infinity/images/d/d2/009.png")</f>
        <v>#NAME?</v>
      </c>
      <c r="C11" s="104" t="s">
        <v>675</v>
      </c>
      <c r="D11" s="106" t="s">
        <v>681</v>
      </c>
      <c r="E11" s="88" t="s">
        <v>677</v>
      </c>
      <c r="F11" s="103" t="s">
        <v>684</v>
      </c>
      <c r="G11" s="103" t="s">
        <v>685</v>
      </c>
      <c r="H11" s="98" t="s">
        <v>686</v>
      </c>
      <c r="I11" s="89"/>
      <c r="J11" s="90">
        <v>530</v>
      </c>
      <c r="K11" s="91">
        <v>79</v>
      </c>
      <c r="L11" s="92">
        <v>80</v>
      </c>
      <c r="M11" s="93">
        <v>95</v>
      </c>
      <c r="N11" s="94">
        <v>81</v>
      </c>
      <c r="O11" s="95">
        <v>100</v>
      </c>
      <c r="P11" s="96">
        <v>95</v>
      </c>
      <c r="Q11" s="97"/>
      <c r="R11" s="71"/>
      <c r="S11" s="97"/>
      <c r="T11" s="97"/>
      <c r="U11" s="97"/>
      <c r="V11" s="97"/>
      <c r="W11" s="97"/>
      <c r="X11" s="97"/>
      <c r="Y11" s="97"/>
      <c r="Z11" s="97"/>
    </row>
    <row r="12" spans="1:26" ht="48" customHeight="1">
      <c r="A12" s="84" t="s">
        <v>687</v>
      </c>
      <c r="B12" s="99" t="e">
        <f ca="1">_xludf.IMAGE("https://static.wikia.nocookie.net/p-infinity/images/4/47/736.png")</f>
        <v>#NAME?</v>
      </c>
      <c r="C12" s="104" t="s">
        <v>675</v>
      </c>
      <c r="D12" s="107" t="s">
        <v>688</v>
      </c>
      <c r="E12" s="88" t="s">
        <v>689</v>
      </c>
      <c r="F12" s="103" t="s">
        <v>690</v>
      </c>
      <c r="G12" s="103"/>
      <c r="H12" s="89" t="s">
        <v>691</v>
      </c>
      <c r="I12" s="98" t="s">
        <v>692</v>
      </c>
      <c r="J12" s="90">
        <v>305</v>
      </c>
      <c r="K12" s="91">
        <v>52</v>
      </c>
      <c r="L12" s="92">
        <v>40</v>
      </c>
      <c r="M12" s="93">
        <v>70</v>
      </c>
      <c r="N12" s="94">
        <v>55</v>
      </c>
      <c r="O12" s="95">
        <v>57</v>
      </c>
      <c r="P12" s="96">
        <v>31</v>
      </c>
      <c r="Q12" s="97"/>
      <c r="R12" s="97"/>
      <c r="S12" s="97"/>
      <c r="T12" s="97"/>
      <c r="U12" s="97"/>
      <c r="V12" s="97"/>
      <c r="W12" s="97"/>
      <c r="X12" s="97"/>
      <c r="Y12" s="97"/>
      <c r="Z12" s="97"/>
    </row>
    <row r="13" spans="1:26" ht="48" customHeight="1">
      <c r="A13" s="84" t="s">
        <v>693</v>
      </c>
      <c r="B13" s="99" t="e">
        <f ca="1">_xludf.IMAGE("https://static.wikia.nocookie.net/p-infinity/images/9/91/738.png")</f>
        <v>#NAME?</v>
      </c>
      <c r="C13" s="108" t="s">
        <v>694</v>
      </c>
      <c r="D13" s="87" t="s">
        <v>651</v>
      </c>
      <c r="E13" s="88" t="s">
        <v>695</v>
      </c>
      <c r="F13" s="103" t="s">
        <v>696</v>
      </c>
      <c r="G13" s="103" t="s">
        <v>697</v>
      </c>
      <c r="H13" s="89"/>
      <c r="I13" s="89" t="s">
        <v>698</v>
      </c>
      <c r="J13" s="90">
        <v>325</v>
      </c>
      <c r="K13" s="91">
        <v>80</v>
      </c>
      <c r="L13" s="92">
        <v>70</v>
      </c>
      <c r="M13" s="93">
        <v>50</v>
      </c>
      <c r="N13" s="94">
        <v>60</v>
      </c>
      <c r="O13" s="95">
        <v>40</v>
      </c>
      <c r="P13" s="96">
        <v>25</v>
      </c>
      <c r="Q13" s="97"/>
      <c r="R13" s="97"/>
      <c r="S13" s="97"/>
      <c r="T13" s="97"/>
      <c r="U13" s="97"/>
      <c r="V13" s="97"/>
      <c r="W13" s="97"/>
      <c r="X13" s="97"/>
      <c r="Y13" s="97"/>
      <c r="Z13" s="97"/>
    </row>
    <row r="14" spans="1:26" ht="48" customHeight="1">
      <c r="A14" s="84" t="s">
        <v>699</v>
      </c>
      <c r="B14" s="99" t="e">
        <f ca="1">_xludf.IMAGE("https://static.wikia.nocookie.net/p-infinity/images/a/a6/739.png")</f>
        <v>#NAME?</v>
      </c>
      <c r="C14" s="108" t="s">
        <v>694</v>
      </c>
      <c r="D14" s="87" t="s">
        <v>651</v>
      </c>
      <c r="E14" s="88" t="s">
        <v>695</v>
      </c>
      <c r="F14" s="103" t="s">
        <v>696</v>
      </c>
      <c r="G14" s="103" t="s">
        <v>697</v>
      </c>
      <c r="H14" s="98" t="s">
        <v>700</v>
      </c>
      <c r="I14" s="89"/>
      <c r="J14" s="90">
        <v>500</v>
      </c>
      <c r="K14" s="91">
        <v>110</v>
      </c>
      <c r="L14" s="92">
        <v>105</v>
      </c>
      <c r="M14" s="93">
        <v>70</v>
      </c>
      <c r="N14" s="94">
        <v>95</v>
      </c>
      <c r="O14" s="95">
        <v>65</v>
      </c>
      <c r="P14" s="96">
        <v>55</v>
      </c>
      <c r="Q14" s="97"/>
      <c r="R14" s="97"/>
      <c r="S14" s="97"/>
      <c r="T14" s="97"/>
      <c r="U14" s="97"/>
      <c r="V14" s="97"/>
      <c r="W14" s="97"/>
      <c r="X14" s="97"/>
      <c r="Y14" s="97"/>
      <c r="Z14" s="97"/>
    </row>
    <row r="15" spans="1:26" ht="48" customHeight="1">
      <c r="A15" s="84" t="s">
        <v>701</v>
      </c>
      <c r="B15" s="99" t="e">
        <f ca="1">_xludf.IMAGE("https://static.wikia.nocookie.net/p-infinity/images/f/f5/753.png")</f>
        <v>#NAME?</v>
      </c>
      <c r="C15" s="109" t="s">
        <v>702</v>
      </c>
      <c r="D15" s="110" t="s">
        <v>703</v>
      </c>
      <c r="E15" s="88" t="s">
        <v>704</v>
      </c>
      <c r="F15" s="103" t="s">
        <v>705</v>
      </c>
      <c r="G15" s="88"/>
      <c r="H15" s="89"/>
      <c r="I15" s="98" t="s">
        <v>706</v>
      </c>
      <c r="J15" s="90">
        <v>262</v>
      </c>
      <c r="K15" s="91">
        <v>40</v>
      </c>
      <c r="L15" s="92">
        <v>70</v>
      </c>
      <c r="M15" s="93">
        <v>25</v>
      </c>
      <c r="N15" s="94">
        <v>26</v>
      </c>
      <c r="O15" s="95">
        <v>31</v>
      </c>
      <c r="P15" s="96">
        <v>70</v>
      </c>
      <c r="Q15" s="97"/>
      <c r="R15" s="97"/>
      <c r="S15" s="97"/>
      <c r="T15" s="97"/>
      <c r="U15" s="97"/>
      <c r="V15" s="97"/>
      <c r="W15" s="97"/>
      <c r="X15" s="97"/>
      <c r="Y15" s="97"/>
      <c r="Z15" s="97"/>
    </row>
    <row r="16" spans="1:26" ht="48" customHeight="1">
      <c r="A16" s="84" t="s">
        <v>707</v>
      </c>
      <c r="B16" s="99" t="e">
        <f ca="1">_xludf.IMAGE("https://static.wikia.nocookie.net/p-infinity/images/7/7c/754.png")</f>
        <v>#NAME?</v>
      </c>
      <c r="C16" s="109" t="s">
        <v>702</v>
      </c>
      <c r="D16" s="110" t="s">
        <v>703</v>
      </c>
      <c r="E16" s="88" t="s">
        <v>704</v>
      </c>
      <c r="F16" s="103" t="s">
        <v>705</v>
      </c>
      <c r="G16" s="88"/>
      <c r="H16" s="98" t="s">
        <v>708</v>
      </c>
      <c r="I16" s="98" t="s">
        <v>709</v>
      </c>
      <c r="J16" s="90">
        <v>442</v>
      </c>
      <c r="K16" s="91">
        <v>65</v>
      </c>
      <c r="L16" s="92">
        <v>112</v>
      </c>
      <c r="M16" s="93">
        <v>55</v>
      </c>
      <c r="N16" s="94">
        <v>50</v>
      </c>
      <c r="O16" s="95">
        <v>50</v>
      </c>
      <c r="P16" s="96">
        <v>110</v>
      </c>
      <c r="Q16" s="97"/>
      <c r="R16" s="97"/>
      <c r="S16" s="97"/>
      <c r="T16" s="97"/>
      <c r="U16" s="97"/>
      <c r="V16" s="97"/>
      <c r="W16" s="97"/>
      <c r="X16" s="97"/>
      <c r="Y16" s="97"/>
      <c r="Z16" s="97"/>
    </row>
    <row r="17" spans="1:26" ht="48" customHeight="1">
      <c r="A17" s="84" t="s">
        <v>710</v>
      </c>
      <c r="B17" s="99" t="e">
        <f ca="1">_xludf.IMAGE("https://static.wikia.nocookie.net/p-infinity/images/5/5b/755.png")</f>
        <v>#NAME?</v>
      </c>
      <c r="C17" s="109" t="s">
        <v>702</v>
      </c>
      <c r="D17" s="106" t="s">
        <v>681</v>
      </c>
      <c r="E17" s="88" t="s">
        <v>711</v>
      </c>
      <c r="F17" s="103" t="s">
        <v>712</v>
      </c>
      <c r="G17" s="88"/>
      <c r="H17" s="89"/>
      <c r="I17" s="98" t="s">
        <v>713</v>
      </c>
      <c r="J17" s="90">
        <v>262</v>
      </c>
      <c r="K17" s="91">
        <v>60</v>
      </c>
      <c r="L17" s="92">
        <v>30</v>
      </c>
      <c r="M17" s="93">
        <v>40</v>
      </c>
      <c r="N17" s="94">
        <v>56</v>
      </c>
      <c r="O17" s="95">
        <v>36</v>
      </c>
      <c r="P17" s="96">
        <v>40</v>
      </c>
      <c r="Q17" s="97"/>
      <c r="R17" s="97"/>
      <c r="S17" s="97"/>
      <c r="T17" s="97"/>
      <c r="U17" s="97"/>
      <c r="V17" s="97"/>
      <c r="W17" s="97"/>
      <c r="X17" s="97"/>
      <c r="Y17" s="97"/>
      <c r="Z17" s="97"/>
    </row>
    <row r="18" spans="1:26" ht="48" customHeight="1">
      <c r="A18" s="84" t="s">
        <v>714</v>
      </c>
      <c r="B18" s="99" t="e">
        <f ca="1">_xludf.IMAGE("https://static.wikia.nocookie.net/p-infinity/images/1/13/756.png")</f>
        <v>#NAME?</v>
      </c>
      <c r="C18" s="109" t="s">
        <v>702</v>
      </c>
      <c r="D18" s="106" t="s">
        <v>681</v>
      </c>
      <c r="E18" s="88" t="s">
        <v>711</v>
      </c>
      <c r="F18" s="103" t="s">
        <v>712</v>
      </c>
      <c r="G18" s="88"/>
      <c r="H18" s="98" t="s">
        <v>715</v>
      </c>
      <c r="I18" s="98" t="s">
        <v>716</v>
      </c>
      <c r="J18" s="90">
        <v>452</v>
      </c>
      <c r="K18" s="91">
        <v>86</v>
      </c>
      <c r="L18" s="92">
        <v>50</v>
      </c>
      <c r="M18" s="93">
        <v>77</v>
      </c>
      <c r="N18" s="94">
        <v>99</v>
      </c>
      <c r="O18" s="95">
        <v>70</v>
      </c>
      <c r="P18" s="96">
        <v>70</v>
      </c>
      <c r="Q18" s="97"/>
      <c r="R18" s="97"/>
      <c r="S18" s="97"/>
      <c r="T18" s="97"/>
      <c r="U18" s="97"/>
      <c r="V18" s="97"/>
      <c r="W18" s="97"/>
      <c r="X18" s="97"/>
      <c r="Y18" s="97"/>
      <c r="Z18" s="97"/>
    </row>
    <row r="19" spans="1:26" ht="48" customHeight="1">
      <c r="A19" s="84" t="s">
        <v>717</v>
      </c>
      <c r="B19" s="99" t="e">
        <f ca="1">_xludf.IMAGE("https://static.wikia.nocookie.net/p-infinity/images/3/3e/758.png")</f>
        <v>#NAME?</v>
      </c>
      <c r="C19" s="87" t="s">
        <v>651</v>
      </c>
      <c r="D19" s="111" t="s">
        <v>718</v>
      </c>
      <c r="E19" s="88" t="s">
        <v>719</v>
      </c>
      <c r="F19" s="103" t="s">
        <v>720</v>
      </c>
      <c r="G19" s="88"/>
      <c r="H19" s="89"/>
      <c r="I19" s="89" t="s">
        <v>721</v>
      </c>
      <c r="J19" s="90">
        <v>190</v>
      </c>
      <c r="K19" s="91">
        <v>50</v>
      </c>
      <c r="L19" s="92">
        <v>40</v>
      </c>
      <c r="M19" s="93">
        <v>30</v>
      </c>
      <c r="N19" s="94">
        <v>20</v>
      </c>
      <c r="O19" s="95">
        <v>25</v>
      </c>
      <c r="P19" s="96">
        <v>25</v>
      </c>
      <c r="Q19" s="97"/>
      <c r="R19" s="97"/>
      <c r="S19" s="97"/>
      <c r="T19" s="97"/>
      <c r="U19" s="97"/>
      <c r="V19" s="97"/>
      <c r="W19" s="97"/>
      <c r="X19" s="97"/>
      <c r="Y19" s="97"/>
      <c r="Z19" s="97"/>
    </row>
    <row r="20" spans="1:26" ht="48" customHeight="1">
      <c r="A20" s="84" t="s">
        <v>722</v>
      </c>
      <c r="B20" s="99" t="e">
        <f ca="1">_xludf.IMAGE("https://static.wikia.nocookie.net/p-infinity/images/1/10/759.png")</f>
        <v>#NAME?</v>
      </c>
      <c r="C20" s="87" t="s">
        <v>651</v>
      </c>
      <c r="D20" s="110" t="s">
        <v>703</v>
      </c>
      <c r="E20" s="88" t="s">
        <v>719</v>
      </c>
      <c r="F20" s="103" t="s">
        <v>720</v>
      </c>
      <c r="G20" s="88"/>
      <c r="H20" s="98" t="s">
        <v>723</v>
      </c>
      <c r="I20" s="89" t="s">
        <v>724</v>
      </c>
      <c r="J20" s="90">
        <v>250</v>
      </c>
      <c r="K20" s="91">
        <v>70</v>
      </c>
      <c r="L20" s="92">
        <v>50</v>
      </c>
      <c r="M20" s="93">
        <v>40</v>
      </c>
      <c r="N20" s="94">
        <v>20</v>
      </c>
      <c r="O20" s="95">
        <v>30</v>
      </c>
      <c r="P20" s="96">
        <v>40</v>
      </c>
      <c r="Q20" s="97"/>
      <c r="R20" s="97"/>
      <c r="S20" s="97"/>
      <c r="T20" s="97"/>
      <c r="U20" s="97"/>
      <c r="V20" s="97"/>
      <c r="W20" s="97"/>
      <c r="X20" s="97"/>
      <c r="Y20" s="97"/>
      <c r="Z20" s="97"/>
    </row>
    <row r="21" spans="1:26" ht="48" customHeight="1">
      <c r="A21" s="84" t="s">
        <v>725</v>
      </c>
      <c r="B21" s="99" t="e">
        <f ca="1">_xludf.IMAGE("https://static.wikia.nocookie.net/p-infinity/images/d/d1/760.png")</f>
        <v>#NAME?</v>
      </c>
      <c r="C21" s="87" t="s">
        <v>651</v>
      </c>
      <c r="D21" s="110" t="s">
        <v>703</v>
      </c>
      <c r="E21" s="88" t="s">
        <v>719</v>
      </c>
      <c r="F21" s="103" t="s">
        <v>720</v>
      </c>
      <c r="G21" s="88"/>
      <c r="H21" s="98" t="s">
        <v>726</v>
      </c>
      <c r="I21" s="89" t="s">
        <v>727</v>
      </c>
      <c r="J21" s="90">
        <v>420</v>
      </c>
      <c r="K21" s="91">
        <v>100</v>
      </c>
      <c r="L21" s="92">
        <v>80</v>
      </c>
      <c r="M21" s="93">
        <v>65</v>
      </c>
      <c r="N21" s="94">
        <v>60</v>
      </c>
      <c r="O21" s="95">
        <v>60</v>
      </c>
      <c r="P21" s="96">
        <v>55</v>
      </c>
      <c r="Q21" s="97"/>
      <c r="R21" s="97"/>
      <c r="S21" s="97"/>
      <c r="T21" s="97"/>
      <c r="U21" s="97"/>
      <c r="V21" s="97"/>
      <c r="W21" s="97"/>
      <c r="X21" s="97"/>
      <c r="Y21" s="97"/>
      <c r="Z21" s="97"/>
    </row>
    <row r="22" spans="1:26" ht="48" customHeight="1">
      <c r="A22" s="84" t="s">
        <v>728</v>
      </c>
      <c r="B22" s="99" t="e">
        <f ca="1">_xludf.IMAGE("https://static.wikia.nocookie.net/p-infinity/images/9/97/761.png")</f>
        <v>#NAME?</v>
      </c>
      <c r="C22" s="108" t="s">
        <v>694</v>
      </c>
      <c r="D22" s="107" t="s">
        <v>688</v>
      </c>
      <c r="E22" s="103" t="s">
        <v>729</v>
      </c>
      <c r="F22" s="103" t="s">
        <v>730</v>
      </c>
      <c r="G22" s="103"/>
      <c r="H22" s="89"/>
      <c r="I22" s="98" t="s">
        <v>731</v>
      </c>
      <c r="J22" s="90">
        <v>329</v>
      </c>
      <c r="K22" s="91">
        <v>50</v>
      </c>
      <c r="L22" s="92">
        <v>40</v>
      </c>
      <c r="M22" s="93">
        <v>72</v>
      </c>
      <c r="N22" s="94">
        <v>60</v>
      </c>
      <c r="O22" s="95">
        <v>62</v>
      </c>
      <c r="P22" s="96">
        <v>45</v>
      </c>
      <c r="Q22" s="97"/>
      <c r="R22" s="97"/>
      <c r="S22" s="97"/>
      <c r="T22" s="97"/>
      <c r="U22" s="97"/>
      <c r="V22" s="97"/>
      <c r="W22" s="97"/>
      <c r="X22" s="97"/>
      <c r="Y22" s="97"/>
      <c r="Z22" s="97"/>
    </row>
    <row r="23" spans="1:26" ht="48" customHeight="1">
      <c r="A23" s="84" t="s">
        <v>732</v>
      </c>
      <c r="B23" s="99" t="e">
        <f ca="1">_xludf.IMAGE("https://static.wikia.nocookie.net/p-infinity/images/d/d7/762.png")</f>
        <v>#NAME?</v>
      </c>
      <c r="C23" s="108" t="s">
        <v>694</v>
      </c>
      <c r="D23" s="107" t="s">
        <v>688</v>
      </c>
      <c r="E23" s="103" t="s">
        <v>729</v>
      </c>
      <c r="F23" s="103" t="s">
        <v>730</v>
      </c>
      <c r="G23" s="88"/>
      <c r="H23" s="98" t="s">
        <v>733</v>
      </c>
      <c r="I23" s="98" t="s">
        <v>734</v>
      </c>
      <c r="J23" s="90">
        <v>474</v>
      </c>
      <c r="K23" s="91">
        <v>80</v>
      </c>
      <c r="L23" s="92">
        <v>50</v>
      </c>
      <c r="M23" s="93">
        <v>97</v>
      </c>
      <c r="N23" s="94">
        <v>90</v>
      </c>
      <c r="O23" s="95">
        <v>82</v>
      </c>
      <c r="P23" s="96">
        <v>75</v>
      </c>
      <c r="Q23" s="97"/>
      <c r="R23" s="97"/>
      <c r="S23" s="97"/>
      <c r="T23" s="97"/>
      <c r="U23" s="97"/>
      <c r="V23" s="97"/>
      <c r="W23" s="97"/>
      <c r="X23" s="97"/>
      <c r="Y23" s="97"/>
      <c r="Z23" s="97"/>
    </row>
    <row r="24" spans="1:26" ht="48" customHeight="1">
      <c r="A24" s="84" t="s">
        <v>735</v>
      </c>
      <c r="B24" s="99" t="e">
        <f ca="1">_xludf.IMAGE("https://static.wikia.nocookie.net/p-infinity/images/f/fc/763.png")</f>
        <v>#NAME?</v>
      </c>
      <c r="C24" s="111" t="s">
        <v>718</v>
      </c>
      <c r="D24" s="112" t="s">
        <v>736</v>
      </c>
      <c r="E24" s="103" t="s">
        <v>671</v>
      </c>
      <c r="F24" s="103" t="s">
        <v>737</v>
      </c>
      <c r="G24" s="88"/>
      <c r="H24" s="89"/>
      <c r="I24" s="98" t="s">
        <v>738</v>
      </c>
      <c r="J24" s="90">
        <v>310</v>
      </c>
      <c r="K24" s="91">
        <v>50</v>
      </c>
      <c r="L24" s="92">
        <v>30</v>
      </c>
      <c r="M24" s="93">
        <v>55</v>
      </c>
      <c r="N24" s="94">
        <v>60</v>
      </c>
      <c r="O24" s="95">
        <v>45</v>
      </c>
      <c r="P24" s="96">
        <v>70</v>
      </c>
      <c r="Q24" s="97"/>
      <c r="R24" s="97"/>
      <c r="S24" s="97"/>
      <c r="T24" s="97"/>
      <c r="U24" s="97"/>
      <c r="V24" s="97"/>
      <c r="W24" s="97"/>
      <c r="X24" s="97"/>
      <c r="Y24" s="97"/>
      <c r="Z24" s="97"/>
    </row>
    <row r="25" spans="1:26" ht="48" customHeight="1">
      <c r="A25" s="84" t="s">
        <v>739</v>
      </c>
      <c r="B25" s="99" t="e">
        <f ca="1">_xludf.IMAGE("https://static.wikia.nocookie.net/p-infinity/images/c/c9/764.png")</f>
        <v>#NAME?</v>
      </c>
      <c r="C25" s="102" t="s">
        <v>664</v>
      </c>
      <c r="D25" s="112" t="s">
        <v>736</v>
      </c>
      <c r="E25" s="103" t="s">
        <v>671</v>
      </c>
      <c r="F25" s="103" t="s">
        <v>737</v>
      </c>
      <c r="G25" s="88"/>
      <c r="H25" s="98" t="s">
        <v>740</v>
      </c>
      <c r="I25" s="98" t="s">
        <v>741</v>
      </c>
      <c r="J25" s="90">
        <v>490</v>
      </c>
      <c r="K25" s="91">
        <v>80</v>
      </c>
      <c r="L25" s="92">
        <v>60</v>
      </c>
      <c r="M25" s="93">
        <v>90</v>
      </c>
      <c r="N25" s="94">
        <v>95</v>
      </c>
      <c r="O25" s="95">
        <v>60</v>
      </c>
      <c r="P25" s="96">
        <v>105</v>
      </c>
      <c r="Q25" s="97"/>
      <c r="R25" s="97"/>
      <c r="S25" s="97"/>
      <c r="T25" s="97"/>
      <c r="U25" s="97"/>
      <c r="V25" s="97"/>
      <c r="W25" s="97"/>
      <c r="X25" s="97"/>
      <c r="Y25" s="97"/>
      <c r="Z25" s="97"/>
    </row>
    <row r="26" spans="1:26" ht="48" customHeight="1">
      <c r="A26" s="84" t="s">
        <v>742</v>
      </c>
      <c r="B26" s="99" t="e">
        <f ca="1">_xludf.IMAGE("https://static.wikia.nocookie.net/p-infinity/images/e/e3/765.png")</f>
        <v>#NAME?</v>
      </c>
      <c r="C26" s="101" t="s">
        <v>663</v>
      </c>
      <c r="D26" s="107" t="s">
        <v>688</v>
      </c>
      <c r="E26" s="88" t="s">
        <v>743</v>
      </c>
      <c r="F26" s="103" t="s">
        <v>720</v>
      </c>
      <c r="G26" s="103"/>
      <c r="H26" s="89"/>
      <c r="I26" s="89" t="s">
        <v>744</v>
      </c>
      <c r="J26" s="90">
        <v>220</v>
      </c>
      <c r="K26" s="91">
        <v>40</v>
      </c>
      <c r="L26" s="92">
        <v>30</v>
      </c>
      <c r="M26" s="93">
        <v>40</v>
      </c>
      <c r="N26" s="94">
        <v>50</v>
      </c>
      <c r="O26" s="95">
        <v>30</v>
      </c>
      <c r="P26" s="96">
        <v>30</v>
      </c>
      <c r="Q26" s="97"/>
      <c r="R26" s="97"/>
      <c r="S26" s="97"/>
      <c r="T26" s="97"/>
      <c r="U26" s="97"/>
      <c r="V26" s="97"/>
      <c r="W26" s="97"/>
      <c r="X26" s="97"/>
      <c r="Y26" s="97"/>
      <c r="Z26" s="97"/>
    </row>
    <row r="27" spans="1:26" ht="48" customHeight="1">
      <c r="A27" s="84" t="s">
        <v>745</v>
      </c>
      <c r="B27" s="99" t="e">
        <f ca="1">_xludf.IMAGE("https://static.wikia.nocookie.net/p-infinity/images/a/a6/766.png")</f>
        <v>#NAME?</v>
      </c>
      <c r="C27" s="101" t="s">
        <v>663</v>
      </c>
      <c r="D27" s="107" t="s">
        <v>688</v>
      </c>
      <c r="E27" s="88" t="s">
        <v>743</v>
      </c>
      <c r="F27" s="103" t="s">
        <v>720</v>
      </c>
      <c r="G27" s="103"/>
      <c r="H27" s="98" t="s">
        <v>746</v>
      </c>
      <c r="I27" s="89"/>
      <c r="J27" s="90">
        <v>340</v>
      </c>
      <c r="K27" s="91">
        <v>60</v>
      </c>
      <c r="L27" s="92">
        <v>50</v>
      </c>
      <c r="M27" s="93">
        <v>60</v>
      </c>
      <c r="N27" s="94">
        <v>70</v>
      </c>
      <c r="O27" s="95">
        <v>50</v>
      </c>
      <c r="P27" s="96">
        <v>50</v>
      </c>
      <c r="Q27" s="97"/>
      <c r="R27" s="97"/>
      <c r="S27" s="97"/>
      <c r="T27" s="97"/>
      <c r="U27" s="97"/>
      <c r="V27" s="97"/>
      <c r="W27" s="97"/>
      <c r="X27" s="97"/>
      <c r="Y27" s="97"/>
      <c r="Z27" s="97"/>
    </row>
    <row r="28" spans="1:26" ht="48" customHeight="1">
      <c r="A28" s="84" t="s">
        <v>747</v>
      </c>
      <c r="B28" s="99" t="e">
        <f ca="1">_xludf.IMAGE("https://static.wikia.nocookie.net/p-infinity/images/1/17/767.png")</f>
        <v>#NAME?</v>
      </c>
      <c r="C28" s="101" t="s">
        <v>663</v>
      </c>
      <c r="D28" s="107" t="s">
        <v>688</v>
      </c>
      <c r="E28" s="88" t="s">
        <v>743</v>
      </c>
      <c r="F28" s="103" t="s">
        <v>720</v>
      </c>
      <c r="G28" s="88"/>
      <c r="H28" s="98" t="s">
        <v>748</v>
      </c>
      <c r="I28" s="113"/>
      <c r="J28" s="90">
        <v>480</v>
      </c>
      <c r="K28" s="91">
        <v>80</v>
      </c>
      <c r="L28" s="92">
        <v>60</v>
      </c>
      <c r="M28" s="93">
        <v>95</v>
      </c>
      <c r="N28" s="94">
        <v>95</v>
      </c>
      <c r="O28" s="95">
        <v>75</v>
      </c>
      <c r="P28" s="96">
        <v>75</v>
      </c>
      <c r="Q28" s="97"/>
      <c r="R28" s="97"/>
      <c r="S28" s="97"/>
      <c r="T28" s="97"/>
      <c r="U28" s="97"/>
      <c r="V28" s="97"/>
      <c r="W28" s="97"/>
      <c r="X28" s="97"/>
      <c r="Y28" s="97"/>
      <c r="Z28" s="97"/>
    </row>
    <row r="29" spans="1:26" ht="48" customHeight="1">
      <c r="A29" s="84" t="s">
        <v>749</v>
      </c>
      <c r="B29" s="99" t="e">
        <f ca="1">_xludf.IMAGE("https://static.wikia.nocookie.net/p-infinity/images/9/98/771.png")</f>
        <v>#NAME?</v>
      </c>
      <c r="C29" s="86" t="s">
        <v>650</v>
      </c>
      <c r="D29" s="107" t="s">
        <v>688</v>
      </c>
      <c r="E29" s="103" t="s">
        <v>750</v>
      </c>
      <c r="F29" s="103" t="s">
        <v>751</v>
      </c>
      <c r="G29" s="103" t="s">
        <v>752</v>
      </c>
      <c r="H29" s="89"/>
      <c r="I29" s="89" t="s">
        <v>753</v>
      </c>
      <c r="J29" s="90">
        <v>325</v>
      </c>
      <c r="K29" s="91">
        <v>40</v>
      </c>
      <c r="L29" s="92">
        <v>80</v>
      </c>
      <c r="M29" s="93">
        <v>55</v>
      </c>
      <c r="N29" s="94">
        <v>35</v>
      </c>
      <c r="O29" s="95">
        <v>70</v>
      </c>
      <c r="P29" s="96">
        <v>45</v>
      </c>
      <c r="Q29" s="97"/>
      <c r="R29" s="97"/>
      <c r="S29" s="97"/>
      <c r="T29" s="97"/>
      <c r="U29" s="97"/>
      <c r="V29" s="97"/>
      <c r="W29" s="97"/>
      <c r="X29" s="97"/>
      <c r="Y29" s="97"/>
      <c r="Z29" s="97"/>
    </row>
    <row r="30" spans="1:26" ht="48" customHeight="1">
      <c r="A30" s="84" t="s">
        <v>754</v>
      </c>
      <c r="B30" s="99" t="e">
        <f ca="1">_xludf.IMAGE("https://static.wikia.nocookie.net/p-infinity/images/c/c6/772.png")</f>
        <v>#NAME?</v>
      </c>
      <c r="C30" s="86" t="s">
        <v>650</v>
      </c>
      <c r="D30" s="107" t="s">
        <v>688</v>
      </c>
      <c r="E30" s="103" t="s">
        <v>750</v>
      </c>
      <c r="F30" s="103" t="s">
        <v>751</v>
      </c>
      <c r="G30" s="103" t="s">
        <v>752</v>
      </c>
      <c r="H30" s="98" t="s">
        <v>755</v>
      </c>
      <c r="I30" s="113" t="s">
        <v>756</v>
      </c>
      <c r="J30" s="90">
        <v>465</v>
      </c>
      <c r="K30" s="91">
        <v>65</v>
      </c>
      <c r="L30" s="92">
        <v>105</v>
      </c>
      <c r="M30" s="93">
        <v>70</v>
      </c>
      <c r="N30" s="94">
        <v>60</v>
      </c>
      <c r="O30" s="95">
        <v>95</v>
      </c>
      <c r="P30" s="96">
        <v>70</v>
      </c>
      <c r="Q30" s="97"/>
      <c r="R30" s="97"/>
      <c r="S30" s="97"/>
      <c r="T30" s="97"/>
      <c r="U30" s="97"/>
      <c r="V30" s="97"/>
      <c r="W30" s="97"/>
      <c r="X30" s="97"/>
      <c r="Y30" s="97"/>
      <c r="Z30" s="97"/>
    </row>
    <row r="31" spans="1:26" ht="48" customHeight="1">
      <c r="A31" s="84" t="s">
        <v>757</v>
      </c>
      <c r="B31" s="99" t="e">
        <f ca="1">_xludf.IMAGE("https://static.wikia.nocookie.net/p-infinity/images/b/b9/773.png")</f>
        <v>#NAME?</v>
      </c>
      <c r="C31" s="86" t="s">
        <v>650</v>
      </c>
      <c r="D31" s="107" t="s">
        <v>688</v>
      </c>
      <c r="E31" s="103" t="s">
        <v>750</v>
      </c>
      <c r="F31" s="103" t="s">
        <v>751</v>
      </c>
      <c r="G31" s="103" t="s">
        <v>752</v>
      </c>
      <c r="H31" s="98" t="s">
        <v>758</v>
      </c>
      <c r="I31" s="113"/>
      <c r="J31" s="90">
        <v>535</v>
      </c>
      <c r="K31" s="91">
        <v>80</v>
      </c>
      <c r="L31" s="92">
        <v>120</v>
      </c>
      <c r="M31" s="93">
        <v>90</v>
      </c>
      <c r="N31" s="94">
        <v>70</v>
      </c>
      <c r="O31" s="95">
        <v>115</v>
      </c>
      <c r="P31" s="96">
        <v>60</v>
      </c>
      <c r="Q31" s="97"/>
      <c r="R31" s="97"/>
      <c r="S31" s="97"/>
      <c r="T31" s="97"/>
      <c r="U31" s="97"/>
      <c r="V31" s="97"/>
      <c r="W31" s="97"/>
      <c r="X31" s="97"/>
      <c r="Y31" s="97"/>
      <c r="Z31" s="97"/>
    </row>
    <row r="32" spans="1:26" ht="48" customHeight="1">
      <c r="A32" s="84" t="s">
        <v>759</v>
      </c>
      <c r="B32" s="99" t="e">
        <f ca="1">_xludf.IMAGE("https://static.wikia.nocookie.net/p-infinity/images/2/21/774.png")</f>
        <v>#NAME?</v>
      </c>
      <c r="C32" s="114" t="s">
        <v>760</v>
      </c>
      <c r="D32" s="107" t="s">
        <v>688</v>
      </c>
      <c r="E32" s="103" t="s">
        <v>761</v>
      </c>
      <c r="F32" s="103" t="s">
        <v>762</v>
      </c>
      <c r="G32" s="103" t="s">
        <v>763</v>
      </c>
      <c r="H32" s="89"/>
      <c r="I32" s="89" t="s">
        <v>220</v>
      </c>
      <c r="J32" s="90">
        <v>435</v>
      </c>
      <c r="K32" s="91">
        <v>60</v>
      </c>
      <c r="L32" s="92">
        <v>70</v>
      </c>
      <c r="M32" s="93">
        <v>90</v>
      </c>
      <c r="N32" s="94">
        <v>80</v>
      </c>
      <c r="O32" s="95">
        <v>90</v>
      </c>
      <c r="P32" s="96">
        <v>45</v>
      </c>
      <c r="Q32" s="97"/>
      <c r="R32" s="97"/>
      <c r="S32" s="97"/>
      <c r="T32" s="97"/>
      <c r="U32" s="97"/>
      <c r="V32" s="97"/>
      <c r="W32" s="97"/>
      <c r="X32" s="97"/>
      <c r="Y32" s="97"/>
      <c r="Z32" s="97"/>
    </row>
    <row r="33" spans="1:26" ht="48" customHeight="1">
      <c r="A33" s="84" t="s">
        <v>764</v>
      </c>
      <c r="B33" s="99" t="e">
        <f ca="1">_xludf.IMAGE("https://static.wikia.nocookie.net/p-infinity/images/f/f3/775.png")</f>
        <v>#NAME?</v>
      </c>
      <c r="C33" s="114" t="s">
        <v>760</v>
      </c>
      <c r="D33" s="107" t="s">
        <v>688</v>
      </c>
      <c r="E33" s="103" t="s">
        <v>761</v>
      </c>
      <c r="F33" s="103" t="s">
        <v>762</v>
      </c>
      <c r="G33" s="103" t="s">
        <v>763</v>
      </c>
      <c r="H33" s="98" t="s">
        <v>765</v>
      </c>
      <c r="I33" s="89" t="s">
        <v>596</v>
      </c>
      <c r="J33" s="90">
        <v>535</v>
      </c>
      <c r="K33" s="91">
        <v>114</v>
      </c>
      <c r="L33" s="92">
        <v>55</v>
      </c>
      <c r="M33" s="93">
        <v>107</v>
      </c>
      <c r="N33" s="94">
        <v>90</v>
      </c>
      <c r="O33" s="95">
        <v>77</v>
      </c>
      <c r="P33" s="96">
        <v>92</v>
      </c>
      <c r="Q33" s="97"/>
      <c r="R33" s="97"/>
      <c r="S33" s="97"/>
      <c r="T33" s="97"/>
      <c r="U33" s="97"/>
      <c r="V33" s="97"/>
      <c r="W33" s="97"/>
      <c r="X33" s="97"/>
      <c r="Y33" s="97"/>
      <c r="Z33" s="97"/>
    </row>
    <row r="34" spans="1:26" ht="48" customHeight="1">
      <c r="A34" s="84" t="s">
        <v>766</v>
      </c>
      <c r="B34" s="99" t="e">
        <f ca="1">_xludf.IMAGE("https://static.wikia.nocookie.net/p-infinity/images/f/f9/778.png")</f>
        <v>#NAME?</v>
      </c>
      <c r="C34" s="110" t="s">
        <v>703</v>
      </c>
      <c r="D34" s="115" t="s">
        <v>767</v>
      </c>
      <c r="E34" s="103" t="s">
        <v>768</v>
      </c>
      <c r="F34" s="103" t="s">
        <v>769</v>
      </c>
      <c r="G34" s="103" t="s">
        <v>770</v>
      </c>
      <c r="H34" s="89"/>
      <c r="I34" s="89"/>
      <c r="J34" s="90">
        <v>220</v>
      </c>
      <c r="K34" s="91">
        <v>65</v>
      </c>
      <c r="L34" s="92">
        <v>100</v>
      </c>
      <c r="M34" s="93">
        <v>15</v>
      </c>
      <c r="N34" s="94">
        <v>5</v>
      </c>
      <c r="O34" s="95">
        <v>5</v>
      </c>
      <c r="P34" s="96">
        <v>30</v>
      </c>
      <c r="Q34" s="97"/>
      <c r="R34" s="97"/>
      <c r="S34" s="97"/>
      <c r="T34" s="97"/>
      <c r="U34" s="97"/>
      <c r="V34" s="97"/>
      <c r="W34" s="97"/>
      <c r="X34" s="97"/>
      <c r="Y34" s="97"/>
      <c r="Z34" s="97"/>
    </row>
    <row r="35" spans="1:26" ht="48" customHeight="1">
      <c r="A35" s="84" t="s">
        <v>771</v>
      </c>
      <c r="B35" s="99" t="e">
        <f t="shared" ref="B35:B36" ca="1" si="0">_xludf.IMAGE("https://static.wikia.nocookie.net/p-infinity/images/8/85/779.png")</f>
        <v>#NAME?</v>
      </c>
      <c r="C35" s="110" t="s">
        <v>703</v>
      </c>
      <c r="D35" s="115" t="s">
        <v>767</v>
      </c>
      <c r="E35" s="103" t="s">
        <v>768</v>
      </c>
      <c r="F35" s="103" t="s">
        <v>769</v>
      </c>
      <c r="G35" s="103" t="s">
        <v>770</v>
      </c>
      <c r="H35" s="98" t="s">
        <v>772</v>
      </c>
      <c r="I35" s="89" t="s">
        <v>773</v>
      </c>
      <c r="J35" s="90">
        <v>450</v>
      </c>
      <c r="K35" s="91">
        <v>105</v>
      </c>
      <c r="L35" s="92">
        <v>250</v>
      </c>
      <c r="M35" s="93">
        <v>35</v>
      </c>
      <c r="N35" s="94">
        <v>5</v>
      </c>
      <c r="O35" s="95">
        <v>5</v>
      </c>
      <c r="P35" s="96">
        <v>50</v>
      </c>
      <c r="Q35" s="97"/>
      <c r="R35" s="97"/>
      <c r="S35" s="97"/>
      <c r="T35" s="97"/>
      <c r="U35" s="97"/>
      <c r="V35" s="97"/>
      <c r="W35" s="97"/>
      <c r="X35" s="97"/>
      <c r="Y35" s="97"/>
      <c r="Z35" s="97"/>
    </row>
    <row r="36" spans="1:26" ht="48" customHeight="1">
      <c r="A36" s="84" t="s">
        <v>774</v>
      </c>
      <c r="B36" s="99" t="e">
        <f t="shared" ca="1" si="0"/>
        <v>#NAME?</v>
      </c>
      <c r="C36" s="110" t="s">
        <v>703</v>
      </c>
      <c r="D36" s="115" t="s">
        <v>767</v>
      </c>
      <c r="E36" s="103" t="s">
        <v>768</v>
      </c>
      <c r="F36" s="103" t="s">
        <v>769</v>
      </c>
      <c r="G36" s="103" t="s">
        <v>770</v>
      </c>
      <c r="H36" s="98" t="s">
        <v>775</v>
      </c>
      <c r="I36" s="89"/>
      <c r="J36" s="90">
        <v>540</v>
      </c>
      <c r="K36" s="91">
        <v>135</v>
      </c>
      <c r="L36" s="92">
        <v>255</v>
      </c>
      <c r="M36" s="93">
        <v>55</v>
      </c>
      <c r="N36" s="94">
        <v>10</v>
      </c>
      <c r="O36" s="95">
        <v>10</v>
      </c>
      <c r="P36" s="96">
        <v>75</v>
      </c>
      <c r="Q36" s="97"/>
      <c r="R36" s="97"/>
      <c r="S36" s="97"/>
      <c r="T36" s="97"/>
      <c r="U36" s="97"/>
      <c r="V36" s="97"/>
      <c r="W36" s="97"/>
      <c r="X36" s="97"/>
      <c r="Y36" s="97"/>
      <c r="Z36" s="97"/>
    </row>
    <row r="37" spans="1:26" ht="48" customHeight="1">
      <c r="A37" s="84" t="s">
        <v>776</v>
      </c>
      <c r="B37" s="99" t="e">
        <f ca="1">_xludf.IMAGE("https://static.wikia.nocookie.net/p-infinity/images/1/15/821.png")</f>
        <v>#NAME?</v>
      </c>
      <c r="C37" s="116" t="s">
        <v>777</v>
      </c>
      <c r="D37" s="108" t="s">
        <v>694</v>
      </c>
      <c r="E37" s="103" t="s">
        <v>671</v>
      </c>
      <c r="F37" s="117" t="s">
        <v>778</v>
      </c>
      <c r="G37" s="103"/>
      <c r="H37" s="89"/>
      <c r="I37" s="89" t="s">
        <v>779</v>
      </c>
      <c r="J37" s="90">
        <v>320</v>
      </c>
      <c r="K37" s="91">
        <v>45</v>
      </c>
      <c r="L37" s="92">
        <v>30</v>
      </c>
      <c r="M37" s="93">
        <v>65</v>
      </c>
      <c r="N37" s="94">
        <v>75</v>
      </c>
      <c r="O37" s="95">
        <v>55</v>
      </c>
      <c r="P37" s="96">
        <v>50</v>
      </c>
      <c r="Q37" s="97"/>
      <c r="R37" s="97"/>
      <c r="S37" s="97"/>
      <c r="T37" s="97"/>
      <c r="U37" s="97"/>
      <c r="V37" s="97"/>
      <c r="W37" s="97"/>
      <c r="X37" s="97"/>
      <c r="Y37" s="97"/>
      <c r="Z37" s="97"/>
    </row>
    <row r="38" spans="1:26" ht="48" customHeight="1">
      <c r="A38" s="84" t="s">
        <v>780</v>
      </c>
      <c r="B38" s="99" t="e">
        <f ca="1">_xludf.IMAGE("https://static.wikia.nocookie.net/p-infinity/images/c/c7/822.png")</f>
        <v>#NAME?</v>
      </c>
      <c r="C38" s="116" t="s">
        <v>777</v>
      </c>
      <c r="D38" s="108" t="s">
        <v>694</v>
      </c>
      <c r="E38" s="103" t="s">
        <v>671</v>
      </c>
      <c r="F38" s="117" t="s">
        <v>778</v>
      </c>
      <c r="G38" s="103"/>
      <c r="H38" s="98" t="s">
        <v>781</v>
      </c>
      <c r="I38" s="89"/>
      <c r="J38" s="90">
        <v>400</v>
      </c>
      <c r="K38" s="91">
        <v>60</v>
      </c>
      <c r="L38" s="92">
        <v>45</v>
      </c>
      <c r="M38" s="93">
        <v>90</v>
      </c>
      <c r="N38" s="94">
        <v>85</v>
      </c>
      <c r="O38" s="95">
        <v>65</v>
      </c>
      <c r="P38" s="96">
        <v>55</v>
      </c>
      <c r="Q38" s="97"/>
      <c r="R38" s="97"/>
      <c r="S38" s="97"/>
      <c r="T38" s="97"/>
      <c r="U38" s="97"/>
      <c r="V38" s="97"/>
      <c r="W38" s="97"/>
      <c r="X38" s="97"/>
      <c r="Y38" s="97"/>
      <c r="Z38" s="97"/>
    </row>
    <row r="39" spans="1:26" ht="48" customHeight="1">
      <c r="A39" s="84" t="s">
        <v>782</v>
      </c>
      <c r="B39" s="99" t="e">
        <f ca="1">_xludf.IMAGE("https://static.wikia.nocookie.net/p-infinity/images/5/5c/836.png")</f>
        <v>#NAME?</v>
      </c>
      <c r="C39" s="86" t="s">
        <v>650</v>
      </c>
      <c r="D39" s="102" t="s">
        <v>664</v>
      </c>
      <c r="E39" s="103" t="s">
        <v>783</v>
      </c>
      <c r="F39" s="103" t="s">
        <v>751</v>
      </c>
      <c r="G39" s="103"/>
      <c r="H39" s="89"/>
      <c r="I39" s="89" t="s">
        <v>784</v>
      </c>
      <c r="J39" s="90">
        <v>318</v>
      </c>
      <c r="K39" s="91">
        <v>85</v>
      </c>
      <c r="L39" s="92">
        <v>10</v>
      </c>
      <c r="M39" s="93">
        <v>49</v>
      </c>
      <c r="N39" s="94">
        <v>65</v>
      </c>
      <c r="O39" s="95">
        <v>65</v>
      </c>
      <c r="P39" s="96">
        <v>44</v>
      </c>
      <c r="Q39" s="97"/>
      <c r="R39" s="97"/>
      <c r="S39" s="97"/>
      <c r="T39" s="97"/>
      <c r="U39" s="97"/>
      <c r="V39" s="97"/>
      <c r="W39" s="97"/>
      <c r="X39" s="97"/>
      <c r="Y39" s="97"/>
      <c r="Z39" s="97"/>
    </row>
    <row r="40" spans="1:26" ht="48" customHeight="1">
      <c r="A40" s="84" t="s">
        <v>785</v>
      </c>
      <c r="B40" s="99" t="e">
        <f ca="1">_xludf.IMAGE("https://static.wikia.nocookie.net/p-infinity/images/b/be/837.png")</f>
        <v>#NAME?</v>
      </c>
      <c r="C40" s="86" t="s">
        <v>650</v>
      </c>
      <c r="D40" s="102" t="s">
        <v>664</v>
      </c>
      <c r="E40" s="103" t="s">
        <v>783</v>
      </c>
      <c r="F40" s="103" t="s">
        <v>751</v>
      </c>
      <c r="G40" s="103"/>
      <c r="H40" s="98" t="s">
        <v>786</v>
      </c>
      <c r="I40" s="89"/>
      <c r="J40" s="90">
        <v>405</v>
      </c>
      <c r="K40" s="91">
        <v>108</v>
      </c>
      <c r="L40" s="92">
        <v>17</v>
      </c>
      <c r="M40" s="93">
        <v>63</v>
      </c>
      <c r="N40" s="94">
        <v>80</v>
      </c>
      <c r="O40" s="95">
        <v>80</v>
      </c>
      <c r="P40" s="96">
        <v>57</v>
      </c>
      <c r="Q40" s="97"/>
      <c r="R40" s="97"/>
      <c r="S40" s="97"/>
      <c r="T40" s="97"/>
      <c r="U40" s="97"/>
      <c r="V40" s="97"/>
      <c r="W40" s="97"/>
      <c r="X40" s="97"/>
      <c r="Y40" s="97"/>
      <c r="Z40" s="97"/>
    </row>
    <row r="41" spans="1:26" ht="48" customHeight="1">
      <c r="A41" s="84" t="s">
        <v>787</v>
      </c>
      <c r="B41" s="99" t="e">
        <f ca="1">_xludf.IMAGE("https://static.wikia.nocookie.net/p-infinity/images/2/21/838.png")</f>
        <v>#NAME?</v>
      </c>
      <c r="C41" s="86" t="s">
        <v>650</v>
      </c>
      <c r="D41" s="102" t="s">
        <v>664</v>
      </c>
      <c r="E41" s="103" t="s">
        <v>783</v>
      </c>
      <c r="F41" s="103" t="s">
        <v>751</v>
      </c>
      <c r="G41" s="103"/>
      <c r="H41" s="98" t="s">
        <v>788</v>
      </c>
      <c r="I41" s="89"/>
      <c r="J41" s="90">
        <v>525</v>
      </c>
      <c r="K41" s="91">
        <v>143</v>
      </c>
      <c r="L41" s="92">
        <v>24</v>
      </c>
      <c r="M41" s="93">
        <v>83</v>
      </c>
      <c r="N41" s="94">
        <v>100</v>
      </c>
      <c r="O41" s="95">
        <v>100</v>
      </c>
      <c r="P41" s="96">
        <v>75</v>
      </c>
      <c r="Q41" s="97"/>
      <c r="R41" s="97"/>
      <c r="S41" s="97"/>
      <c r="T41" s="97"/>
      <c r="U41" s="97"/>
      <c r="V41" s="97"/>
      <c r="W41" s="97"/>
      <c r="X41" s="97"/>
      <c r="Y41" s="97"/>
      <c r="Z41" s="97"/>
    </row>
    <row r="42" spans="1:26" ht="48" customHeight="1">
      <c r="A42" s="84" t="s">
        <v>789</v>
      </c>
      <c r="B42" s="99" t="e">
        <f ca="1">_xludf.IMAGE("https://static.wikia.nocookie.net/p-infinity/images/5/55/839.png")</f>
        <v>#NAME?</v>
      </c>
      <c r="C42" s="101" t="s">
        <v>663</v>
      </c>
      <c r="D42" s="114" t="s">
        <v>760</v>
      </c>
      <c r="E42" s="103" t="s">
        <v>763</v>
      </c>
      <c r="F42" s="103" t="s">
        <v>790</v>
      </c>
      <c r="G42" s="103"/>
      <c r="H42" s="89"/>
      <c r="I42" s="89" t="s">
        <v>791</v>
      </c>
      <c r="J42" s="90">
        <v>309</v>
      </c>
      <c r="K42" s="91">
        <v>50</v>
      </c>
      <c r="L42" s="92">
        <v>38</v>
      </c>
      <c r="M42" s="93">
        <v>52</v>
      </c>
      <c r="N42" s="94">
        <v>65</v>
      </c>
      <c r="O42" s="95">
        <v>44</v>
      </c>
      <c r="P42" s="96">
        <v>60</v>
      </c>
      <c r="Q42" s="97"/>
      <c r="R42" s="97"/>
      <c r="S42" s="97"/>
      <c r="T42" s="97"/>
      <c r="U42" s="97"/>
      <c r="V42" s="97"/>
      <c r="W42" s="97"/>
      <c r="X42" s="97"/>
      <c r="Y42" s="97"/>
      <c r="Z42" s="97"/>
    </row>
    <row r="43" spans="1:26" ht="48" customHeight="1">
      <c r="A43" s="84" t="s">
        <v>792</v>
      </c>
      <c r="B43" s="99" t="e">
        <f ca="1">_xludf.IMAGE("https://static.wikia.nocookie.net/p-infinity/images/1/15/840.png")</f>
        <v>#NAME?</v>
      </c>
      <c r="C43" s="101" t="s">
        <v>663</v>
      </c>
      <c r="D43" s="114" t="s">
        <v>760</v>
      </c>
      <c r="E43" s="103" t="s">
        <v>763</v>
      </c>
      <c r="F43" s="103" t="s">
        <v>790</v>
      </c>
      <c r="G43" s="103"/>
      <c r="H43" s="98" t="s">
        <v>793</v>
      </c>
      <c r="I43" s="89"/>
      <c r="J43" s="90">
        <v>405</v>
      </c>
      <c r="K43" s="91">
        <v>66</v>
      </c>
      <c r="L43" s="92">
        <v>52</v>
      </c>
      <c r="M43" s="93">
        <v>71</v>
      </c>
      <c r="N43" s="94">
        <v>83</v>
      </c>
      <c r="O43" s="95">
        <v>60</v>
      </c>
      <c r="P43" s="96">
        <v>73</v>
      </c>
      <c r="Q43" s="97"/>
      <c r="R43" s="97"/>
      <c r="S43" s="97"/>
      <c r="T43" s="97"/>
      <c r="U43" s="97"/>
      <c r="V43" s="97"/>
      <c r="W43" s="97"/>
      <c r="X43" s="97"/>
      <c r="Y43" s="97"/>
      <c r="Z43" s="97"/>
    </row>
    <row r="44" spans="1:26" ht="48" customHeight="1">
      <c r="A44" s="84" t="s">
        <v>794</v>
      </c>
      <c r="B44" s="99" t="e">
        <f ca="1">_xludf.IMAGE("https://static.wikia.nocookie.net/p-infinity/images/e/ea/841.png")</f>
        <v>#NAME?</v>
      </c>
      <c r="C44" s="101" t="s">
        <v>663</v>
      </c>
      <c r="D44" s="114" t="s">
        <v>760</v>
      </c>
      <c r="E44" s="103" t="s">
        <v>763</v>
      </c>
      <c r="F44" s="103" t="s">
        <v>790</v>
      </c>
      <c r="G44" s="103"/>
      <c r="H44" s="98" t="s">
        <v>795</v>
      </c>
      <c r="I44" s="89"/>
      <c r="J44" s="90">
        <v>537</v>
      </c>
      <c r="K44" s="91">
        <v>84</v>
      </c>
      <c r="L44" s="92">
        <v>64</v>
      </c>
      <c r="M44" s="93">
        <v>94</v>
      </c>
      <c r="N44" s="94">
        <v>120</v>
      </c>
      <c r="O44" s="95">
        <v>78</v>
      </c>
      <c r="P44" s="96">
        <v>97</v>
      </c>
      <c r="Q44" s="97"/>
      <c r="R44" s="97"/>
      <c r="S44" s="97"/>
      <c r="T44" s="97"/>
      <c r="U44" s="97"/>
      <c r="V44" s="97"/>
      <c r="W44" s="97"/>
      <c r="X44" s="97"/>
      <c r="Y44" s="97"/>
      <c r="Z44" s="97"/>
    </row>
    <row r="45" spans="1:26" ht="48" customHeight="1">
      <c r="A45" s="84" t="s">
        <v>796</v>
      </c>
      <c r="B45" s="99" t="e">
        <f ca="1">_xludf.IMAGE("https://static.wikia.nocookie.net/p-infinity/images/5/59/842.png")</f>
        <v>#NAME?</v>
      </c>
      <c r="C45" s="104" t="s">
        <v>675</v>
      </c>
      <c r="D45" s="108" t="s">
        <v>694</v>
      </c>
      <c r="E45" s="103" t="s">
        <v>797</v>
      </c>
      <c r="F45" s="103" t="s">
        <v>798</v>
      </c>
      <c r="G45" s="103"/>
      <c r="H45" s="89"/>
      <c r="I45" s="89" t="s">
        <v>799</v>
      </c>
      <c r="J45" s="90">
        <v>314</v>
      </c>
      <c r="K45" s="91">
        <v>45</v>
      </c>
      <c r="L45" s="92">
        <v>56</v>
      </c>
      <c r="M45" s="93">
        <v>45</v>
      </c>
      <c r="N45" s="94">
        <v>57</v>
      </c>
      <c r="O45" s="95">
        <v>42</v>
      </c>
      <c r="P45" s="96">
        <v>69</v>
      </c>
      <c r="Q45" s="97"/>
      <c r="R45" s="97"/>
      <c r="S45" s="97"/>
      <c r="T45" s="97"/>
      <c r="U45" s="97"/>
      <c r="V45" s="97"/>
      <c r="W45" s="97"/>
      <c r="X45" s="97"/>
      <c r="Y45" s="97"/>
      <c r="Z45" s="97"/>
    </row>
    <row r="46" spans="1:26" ht="48" customHeight="1">
      <c r="A46" s="84" t="s">
        <v>800</v>
      </c>
      <c r="B46" s="99" t="e">
        <f ca="1">_xludf.IMAGE("https://static.wikia.nocookie.net/p-infinity/images/b/bf/843.png")</f>
        <v>#NAME?</v>
      </c>
      <c r="C46" s="104" t="s">
        <v>675</v>
      </c>
      <c r="D46" s="108" t="s">
        <v>694</v>
      </c>
      <c r="E46" s="103" t="s">
        <v>797</v>
      </c>
      <c r="F46" s="103" t="s">
        <v>798</v>
      </c>
      <c r="G46" s="103"/>
      <c r="H46" s="98" t="s">
        <v>801</v>
      </c>
      <c r="I46" s="89"/>
      <c r="J46" s="90">
        <v>405</v>
      </c>
      <c r="K46" s="91">
        <v>65</v>
      </c>
      <c r="L46" s="92">
        <v>70</v>
      </c>
      <c r="M46" s="93">
        <v>59</v>
      </c>
      <c r="N46" s="94">
        <v>70</v>
      </c>
      <c r="O46" s="95">
        <v>54</v>
      </c>
      <c r="P46" s="96">
        <v>87</v>
      </c>
      <c r="Q46" s="97"/>
      <c r="R46" s="97"/>
      <c r="S46" s="97"/>
      <c r="T46" s="97"/>
      <c r="U46" s="97"/>
      <c r="V46" s="97"/>
      <c r="W46" s="97"/>
      <c r="X46" s="97"/>
      <c r="Y46" s="97"/>
      <c r="Z46" s="97"/>
    </row>
    <row r="47" spans="1:26" ht="48" customHeight="1">
      <c r="A47" s="84" t="s">
        <v>802</v>
      </c>
      <c r="B47" s="99" t="e">
        <f ca="1">_xludf.IMAGE("https://static.wikia.nocookie.net/p-infinity/images/c/c3/844.png")</f>
        <v>#NAME?</v>
      </c>
      <c r="C47" s="104" t="s">
        <v>675</v>
      </c>
      <c r="D47" s="108" t="s">
        <v>694</v>
      </c>
      <c r="E47" s="103" t="s">
        <v>797</v>
      </c>
      <c r="F47" s="103" t="s">
        <v>798</v>
      </c>
      <c r="G47" s="103"/>
      <c r="H47" s="98" t="s">
        <v>803</v>
      </c>
      <c r="I47" s="89"/>
      <c r="J47" s="90">
        <v>530</v>
      </c>
      <c r="K47" s="91">
        <v>75</v>
      </c>
      <c r="L47" s="92">
        <v>95</v>
      </c>
      <c r="M47" s="93">
        <v>70</v>
      </c>
      <c r="N47" s="94">
        <v>103</v>
      </c>
      <c r="O47" s="95">
        <v>66</v>
      </c>
      <c r="P47" s="96">
        <v>121</v>
      </c>
      <c r="Q47" s="97"/>
      <c r="R47" s="97"/>
      <c r="S47" s="97"/>
      <c r="T47" s="97"/>
      <c r="U47" s="97"/>
      <c r="V47" s="97"/>
      <c r="W47" s="97"/>
      <c r="X47" s="97"/>
      <c r="Y47" s="97"/>
      <c r="Z47" s="97"/>
    </row>
    <row r="48" spans="1:26" ht="48" customHeight="1">
      <c r="A48" s="97"/>
      <c r="B48" s="118"/>
      <c r="C48" s="97"/>
      <c r="D48" s="97"/>
      <c r="E48" s="88"/>
      <c r="F48" s="88"/>
      <c r="G48" s="88"/>
      <c r="H48" s="89"/>
      <c r="I48" s="89"/>
      <c r="J48" s="89"/>
      <c r="K48" s="89"/>
      <c r="L48" s="89"/>
      <c r="M48" s="89"/>
      <c r="N48" s="89"/>
      <c r="O48" s="89"/>
      <c r="P48" s="89"/>
      <c r="Q48" s="97"/>
      <c r="R48" s="97"/>
      <c r="S48" s="97"/>
      <c r="T48" s="97"/>
      <c r="U48" s="97"/>
      <c r="V48" s="97"/>
      <c r="W48" s="97"/>
      <c r="X48" s="97"/>
      <c r="Y48" s="97"/>
      <c r="Z48" s="97"/>
    </row>
    <row r="49" spans="1:26" ht="48" customHeight="1">
      <c r="A49" s="439" t="s">
        <v>804</v>
      </c>
      <c r="B49" s="440"/>
      <c r="C49" s="440"/>
      <c r="D49" s="441"/>
      <c r="E49" s="119"/>
      <c r="F49" s="119"/>
      <c r="G49" s="119"/>
      <c r="H49" s="120"/>
      <c r="I49" s="120"/>
      <c r="J49" s="89"/>
      <c r="K49" s="89"/>
      <c r="L49" s="89"/>
      <c r="M49" s="89"/>
      <c r="N49" s="89"/>
      <c r="O49" s="89"/>
      <c r="P49" s="89"/>
      <c r="Q49" s="97"/>
      <c r="R49" s="97"/>
    </row>
    <row r="50" spans="1:26" ht="48" customHeight="1">
      <c r="A50" s="84" t="s">
        <v>805</v>
      </c>
      <c r="B50" s="84" t="e">
        <f ca="1">_xludf.IMAGE("https://static.wikia.nocookie.net/p-infinity/images/f/fb/721.png")</f>
        <v>#NAME?</v>
      </c>
      <c r="C50" s="115" t="s">
        <v>767</v>
      </c>
      <c r="D50" s="84" t="s">
        <v>676</v>
      </c>
      <c r="E50" s="88" t="s">
        <v>806</v>
      </c>
      <c r="F50" s="88" t="s">
        <v>807</v>
      </c>
      <c r="G50" s="88"/>
      <c r="H50" s="89"/>
      <c r="I50" s="121" t="s">
        <v>808</v>
      </c>
      <c r="J50" s="90">
        <v>385</v>
      </c>
      <c r="K50" s="91">
        <v>60</v>
      </c>
      <c r="L50" s="92">
        <v>75</v>
      </c>
      <c r="M50" s="93">
        <v>50</v>
      </c>
      <c r="N50" s="94">
        <v>70</v>
      </c>
      <c r="O50" s="95">
        <v>70</v>
      </c>
      <c r="P50" s="96">
        <v>60</v>
      </c>
      <c r="Q50" s="97"/>
      <c r="R50" s="97"/>
      <c r="S50" s="97"/>
      <c r="T50" s="97"/>
      <c r="U50" s="97"/>
      <c r="V50" s="97"/>
      <c r="W50" s="97"/>
      <c r="X50" s="97"/>
      <c r="Y50" s="97"/>
      <c r="Z50" s="97"/>
    </row>
    <row r="51" spans="1:26" ht="48" customHeight="1">
      <c r="A51" s="84" t="s">
        <v>809</v>
      </c>
      <c r="B51" s="84" t="e">
        <f ca="1">_xludf.IMAGE("https://static.wikia.nocookie.net/p-infinity/images/0/09/722.png")</f>
        <v>#NAME?</v>
      </c>
      <c r="C51" s="115" t="s">
        <v>767</v>
      </c>
      <c r="D51" s="102" t="s">
        <v>664</v>
      </c>
      <c r="E51" s="88" t="s">
        <v>806</v>
      </c>
      <c r="F51" s="88" t="s">
        <v>807</v>
      </c>
      <c r="G51" s="88"/>
      <c r="H51" s="89" t="s">
        <v>810</v>
      </c>
      <c r="I51" s="89"/>
      <c r="J51" s="90">
        <v>600</v>
      </c>
      <c r="K51" s="91">
        <v>100</v>
      </c>
      <c r="L51" s="92">
        <v>124</v>
      </c>
      <c r="M51" s="93">
        <v>88</v>
      </c>
      <c r="N51" s="94">
        <v>102</v>
      </c>
      <c r="O51" s="95">
        <v>92</v>
      </c>
      <c r="P51" s="96">
        <v>94</v>
      </c>
      <c r="Q51" s="97"/>
      <c r="R51" s="97"/>
      <c r="S51" s="97"/>
      <c r="T51" s="97"/>
      <c r="U51" s="97"/>
      <c r="V51" s="97"/>
      <c r="W51" s="97"/>
      <c r="X51" s="97"/>
      <c r="Y51" s="97"/>
      <c r="Z51" s="97"/>
    </row>
    <row r="52" spans="1:26" ht="48" customHeight="1">
      <c r="A52" s="84" t="s">
        <v>811</v>
      </c>
      <c r="B52" s="99" t="e">
        <f ca="1">_xludf.IMAGE("https://static.wikia.nocookie.net/p-infinity/images/8/83/723.png")</f>
        <v>#NAME?</v>
      </c>
      <c r="C52" s="86" t="s">
        <v>650</v>
      </c>
      <c r="D52" s="84" t="s">
        <v>676</v>
      </c>
      <c r="E52" s="88" t="s">
        <v>770</v>
      </c>
      <c r="F52" s="88" t="s">
        <v>812</v>
      </c>
      <c r="G52" s="88" t="s">
        <v>813</v>
      </c>
      <c r="H52" s="89"/>
      <c r="I52" s="89" t="s">
        <v>814</v>
      </c>
      <c r="J52" s="90">
        <v>310</v>
      </c>
      <c r="K52" s="91">
        <v>45</v>
      </c>
      <c r="L52" s="92">
        <v>55</v>
      </c>
      <c r="M52" s="93">
        <v>55</v>
      </c>
      <c r="N52" s="94">
        <v>55</v>
      </c>
      <c r="O52" s="95">
        <v>60</v>
      </c>
      <c r="P52" s="96">
        <v>40</v>
      </c>
      <c r="Q52" s="97"/>
      <c r="R52" s="97"/>
      <c r="S52" s="97"/>
      <c r="T52" s="97"/>
      <c r="U52" s="97"/>
      <c r="V52" s="97"/>
      <c r="W52" s="97"/>
      <c r="X52" s="97"/>
      <c r="Y52" s="97"/>
      <c r="Z52" s="97"/>
    </row>
    <row r="53" spans="1:26" ht="48" customHeight="1">
      <c r="A53" s="84" t="s">
        <v>815</v>
      </c>
      <c r="B53" s="99" t="e">
        <f ca="1">_xludf.IMAGE("https://static.wikia.nocookie.net/p-infinity/images/1/1a/724.png")</f>
        <v>#NAME?</v>
      </c>
      <c r="C53" s="86" t="s">
        <v>650</v>
      </c>
      <c r="D53" s="110" t="s">
        <v>703</v>
      </c>
      <c r="E53" s="88" t="s">
        <v>816</v>
      </c>
      <c r="F53" s="88" t="s">
        <v>812</v>
      </c>
      <c r="G53" s="88" t="s">
        <v>813</v>
      </c>
      <c r="H53" s="89" t="s">
        <v>817</v>
      </c>
      <c r="I53" s="89"/>
      <c r="J53" s="90">
        <v>393</v>
      </c>
      <c r="K53" s="91">
        <v>60</v>
      </c>
      <c r="L53" s="92">
        <v>85</v>
      </c>
      <c r="M53" s="93">
        <v>70</v>
      </c>
      <c r="N53" s="94">
        <v>53</v>
      </c>
      <c r="O53" s="95">
        <v>65</v>
      </c>
      <c r="P53" s="96">
        <v>60</v>
      </c>
      <c r="Q53" s="97"/>
      <c r="R53" s="97"/>
      <c r="S53" s="97"/>
      <c r="T53" s="97"/>
      <c r="U53" s="97"/>
      <c r="V53" s="97"/>
      <c r="W53" s="97"/>
      <c r="X53" s="97"/>
      <c r="Y53" s="97"/>
      <c r="Z53" s="97"/>
    </row>
    <row r="54" spans="1:26" ht="48" customHeight="1">
      <c r="A54" s="84" t="s">
        <v>818</v>
      </c>
      <c r="B54" s="99" t="e">
        <f ca="1">_xludf.IMAGE("https://static.wikia.nocookie.net/p-infinity/images/c/c4/725.png")</f>
        <v>#NAME?</v>
      </c>
      <c r="C54" s="86" t="s">
        <v>650</v>
      </c>
      <c r="D54" s="110" t="s">
        <v>703</v>
      </c>
      <c r="E54" s="88" t="s">
        <v>816</v>
      </c>
      <c r="F54" s="88" t="s">
        <v>819</v>
      </c>
      <c r="G54" s="88" t="s">
        <v>813</v>
      </c>
      <c r="H54" s="89" t="s">
        <v>820</v>
      </c>
      <c r="I54" s="89"/>
      <c r="J54" s="90">
        <v>525</v>
      </c>
      <c r="K54" s="91">
        <v>80</v>
      </c>
      <c r="L54" s="92">
        <v>130</v>
      </c>
      <c r="M54" s="93">
        <v>85</v>
      </c>
      <c r="N54" s="94">
        <v>65</v>
      </c>
      <c r="O54" s="95">
        <v>80</v>
      </c>
      <c r="P54" s="96">
        <v>85</v>
      </c>
      <c r="Q54" s="97"/>
      <c r="R54" s="97"/>
      <c r="S54" s="97"/>
      <c r="T54" s="97"/>
      <c r="U54" s="97"/>
      <c r="V54" s="97"/>
      <c r="W54" s="97"/>
      <c r="X54" s="97"/>
      <c r="Y54" s="97"/>
      <c r="Z54" s="97"/>
    </row>
    <row r="55" spans="1:26" ht="48" customHeight="1">
      <c r="A55" s="84" t="s">
        <v>821</v>
      </c>
      <c r="B55" s="99" t="e">
        <f ca="1">_xludf.IMAGE("https://static.wikia.nocookie.net/p-infinity/images/9/95/726.png")</f>
        <v>#NAME?</v>
      </c>
      <c r="C55" s="101" t="s">
        <v>663</v>
      </c>
      <c r="D55" s="84" t="s">
        <v>676</v>
      </c>
      <c r="E55" s="88" t="s">
        <v>769</v>
      </c>
      <c r="F55" s="105" t="s">
        <v>822</v>
      </c>
      <c r="G55" s="103" t="s">
        <v>823</v>
      </c>
      <c r="H55" s="89"/>
      <c r="I55" s="89" t="s">
        <v>814</v>
      </c>
      <c r="J55" s="90">
        <v>320</v>
      </c>
      <c r="K55" s="91">
        <v>49</v>
      </c>
      <c r="L55" s="92">
        <v>45</v>
      </c>
      <c r="M55" s="93">
        <v>50</v>
      </c>
      <c r="N55" s="94">
        <v>64</v>
      </c>
      <c r="O55" s="95">
        <v>54</v>
      </c>
      <c r="P55" s="96">
        <v>58</v>
      </c>
      <c r="Q55" s="97"/>
      <c r="R55" s="97"/>
      <c r="S55" s="97"/>
      <c r="T55" s="97"/>
      <c r="U55" s="97"/>
      <c r="V55" s="97"/>
      <c r="W55" s="97"/>
      <c r="X55" s="97"/>
      <c r="Y55" s="97"/>
      <c r="Z55" s="97"/>
    </row>
    <row r="56" spans="1:26" ht="48" customHeight="1">
      <c r="A56" s="84" t="s">
        <v>824</v>
      </c>
      <c r="B56" s="99" t="e">
        <f ca="1">_xludf.IMAGE("https://static.wikia.nocookie.net/p-infinity/images/9/9d/727.png")</f>
        <v>#NAME?</v>
      </c>
      <c r="C56" s="101" t="s">
        <v>663</v>
      </c>
      <c r="D56" s="84" t="s">
        <v>676</v>
      </c>
      <c r="E56" s="88" t="s">
        <v>769</v>
      </c>
      <c r="F56" s="105" t="s">
        <v>822</v>
      </c>
      <c r="G56" s="103" t="s">
        <v>823</v>
      </c>
      <c r="H56" s="89" t="s">
        <v>825</v>
      </c>
      <c r="I56" s="89"/>
      <c r="J56" s="90">
        <v>420</v>
      </c>
      <c r="K56" s="91">
        <v>58</v>
      </c>
      <c r="L56" s="92">
        <v>75</v>
      </c>
      <c r="M56" s="93">
        <v>61</v>
      </c>
      <c r="N56" s="94">
        <v>83</v>
      </c>
      <c r="O56" s="95">
        <v>68</v>
      </c>
      <c r="P56" s="96">
        <v>75</v>
      </c>
      <c r="Q56" s="97"/>
      <c r="R56" s="97"/>
      <c r="S56" s="97"/>
      <c r="T56" s="97"/>
      <c r="U56" s="97"/>
      <c r="V56" s="97"/>
      <c r="W56" s="97"/>
      <c r="X56" s="97"/>
      <c r="Y56" s="97"/>
      <c r="Z56" s="97"/>
    </row>
    <row r="57" spans="1:26" ht="48" customHeight="1">
      <c r="A57" s="84" t="s">
        <v>826</v>
      </c>
      <c r="B57" s="99" t="e">
        <f ca="1">_xludf.IMAGE("https://static.wikia.nocookie.net/p-infinity/images/f/f8/728.png")</f>
        <v>#NAME?</v>
      </c>
      <c r="C57" s="101" t="s">
        <v>663</v>
      </c>
      <c r="D57" s="122" t="s">
        <v>827</v>
      </c>
      <c r="E57" s="88" t="s">
        <v>769</v>
      </c>
      <c r="F57" s="103" t="s">
        <v>828</v>
      </c>
      <c r="G57" s="103" t="s">
        <v>823</v>
      </c>
      <c r="H57" s="89" t="s">
        <v>829</v>
      </c>
      <c r="I57" s="89"/>
      <c r="J57" s="90">
        <v>537</v>
      </c>
      <c r="K57" s="91">
        <v>80</v>
      </c>
      <c r="L57" s="92">
        <v>90</v>
      </c>
      <c r="M57" s="93">
        <v>82</v>
      </c>
      <c r="N57" s="94">
        <v>113</v>
      </c>
      <c r="O57" s="95">
        <v>85</v>
      </c>
      <c r="P57" s="96">
        <v>87</v>
      </c>
      <c r="Q57" s="97"/>
      <c r="R57" s="97"/>
      <c r="S57" s="97"/>
      <c r="T57" s="97"/>
      <c r="U57" s="97"/>
      <c r="V57" s="97"/>
      <c r="W57" s="97"/>
      <c r="X57" s="97"/>
      <c r="Y57" s="97"/>
      <c r="Z57" s="97"/>
    </row>
    <row r="58" spans="1:26" ht="48" customHeight="1">
      <c r="A58" s="84" t="s">
        <v>830</v>
      </c>
      <c r="B58" s="99" t="e">
        <f ca="1">_xludf.IMAGE("https://static.wikia.nocookie.net/p-infinity/images/6/6b/729.png")</f>
        <v>#NAME?</v>
      </c>
      <c r="C58" s="104" t="s">
        <v>675</v>
      </c>
      <c r="D58" s="84"/>
      <c r="E58" s="88" t="s">
        <v>831</v>
      </c>
      <c r="F58" s="103" t="s">
        <v>832</v>
      </c>
      <c r="G58" s="103" t="s">
        <v>833</v>
      </c>
      <c r="H58" s="89"/>
      <c r="I58" s="89" t="s">
        <v>814</v>
      </c>
      <c r="J58" s="90">
        <v>306</v>
      </c>
      <c r="K58" s="91">
        <v>56</v>
      </c>
      <c r="L58" s="92">
        <v>60</v>
      </c>
      <c r="M58" s="93">
        <v>50</v>
      </c>
      <c r="N58" s="94">
        <v>40</v>
      </c>
      <c r="O58" s="95">
        <v>60</v>
      </c>
      <c r="P58" s="96">
        <v>40</v>
      </c>
      <c r="Q58" s="97"/>
      <c r="R58" s="97"/>
      <c r="S58" s="97"/>
      <c r="T58" s="97"/>
      <c r="U58" s="97"/>
      <c r="V58" s="97"/>
      <c r="W58" s="97"/>
      <c r="X58" s="97"/>
      <c r="Y58" s="97"/>
      <c r="Z58" s="97"/>
    </row>
    <row r="59" spans="1:26" ht="48" customHeight="1">
      <c r="A59" s="84" t="s">
        <v>834</v>
      </c>
      <c r="B59" s="99" t="e">
        <f ca="1">_xludf.IMAGE("https://static.wikia.nocookie.net/p-infinity/images/a/ae/730.png")</f>
        <v>#NAME?</v>
      </c>
      <c r="C59" s="104" t="s">
        <v>675</v>
      </c>
      <c r="D59" s="109" t="s">
        <v>702</v>
      </c>
      <c r="E59" s="88" t="s">
        <v>831</v>
      </c>
      <c r="F59" s="103" t="s">
        <v>832</v>
      </c>
      <c r="G59" s="103" t="s">
        <v>833</v>
      </c>
      <c r="H59" s="89" t="s">
        <v>835</v>
      </c>
      <c r="I59" s="89"/>
      <c r="J59" s="90">
        <v>400</v>
      </c>
      <c r="K59" s="91">
        <v>68</v>
      </c>
      <c r="L59" s="92">
        <v>80</v>
      </c>
      <c r="M59" s="93">
        <v>71</v>
      </c>
      <c r="N59" s="94">
        <v>60</v>
      </c>
      <c r="O59" s="95">
        <v>71</v>
      </c>
      <c r="P59" s="96">
        <v>50</v>
      </c>
      <c r="Q59" s="97"/>
      <c r="R59" s="97"/>
      <c r="S59" s="97"/>
      <c r="T59" s="97"/>
      <c r="U59" s="97"/>
      <c r="V59" s="97"/>
      <c r="W59" s="97"/>
      <c r="X59" s="97"/>
      <c r="Y59" s="97"/>
      <c r="Z59" s="97"/>
    </row>
    <row r="60" spans="1:26" ht="48" customHeight="1">
      <c r="A60" s="84" t="s">
        <v>836</v>
      </c>
      <c r="B60" s="99" t="e">
        <f ca="1">_xludf.IMAGE("https://static.wikia.nocookie.net/p-infinity/images/b/b4/731.png")</f>
        <v>#NAME?</v>
      </c>
      <c r="C60" s="104" t="s">
        <v>675</v>
      </c>
      <c r="D60" s="109" t="s">
        <v>702</v>
      </c>
      <c r="E60" s="88" t="s">
        <v>837</v>
      </c>
      <c r="F60" s="103" t="s">
        <v>832</v>
      </c>
      <c r="G60" s="103" t="s">
        <v>833</v>
      </c>
      <c r="H60" s="89" t="s">
        <v>838</v>
      </c>
      <c r="I60" s="89"/>
      <c r="J60" s="90">
        <v>547</v>
      </c>
      <c r="K60" s="91">
        <v>85</v>
      </c>
      <c r="L60" s="92">
        <v>102</v>
      </c>
      <c r="M60" s="93">
        <v>95</v>
      </c>
      <c r="N60" s="94">
        <v>90</v>
      </c>
      <c r="O60" s="95">
        <v>105</v>
      </c>
      <c r="P60" s="96">
        <v>70</v>
      </c>
      <c r="Q60" s="97"/>
      <c r="R60" s="97"/>
      <c r="S60" s="97"/>
      <c r="T60" s="97"/>
      <c r="U60" s="97"/>
      <c r="V60" s="97"/>
      <c r="W60" s="97"/>
      <c r="X60" s="97"/>
      <c r="Y60" s="97"/>
      <c r="Z60" s="97"/>
    </row>
    <row r="61" spans="1:26" ht="48" customHeight="1">
      <c r="A61" s="84" t="s">
        <v>839</v>
      </c>
      <c r="B61" s="99" t="e">
        <f ca="1">_xludf.IMAGE("https://static.wikia.nocookie.net/p-infinity/images/b/b8/777.png")</f>
        <v>#NAME?</v>
      </c>
      <c r="C61" s="104" t="s">
        <v>675</v>
      </c>
      <c r="D61" s="116" t="s">
        <v>777</v>
      </c>
      <c r="E61" s="88" t="s">
        <v>840</v>
      </c>
      <c r="F61" s="103" t="s">
        <v>832</v>
      </c>
      <c r="G61" s="103" t="s">
        <v>841</v>
      </c>
      <c r="H61" s="89"/>
      <c r="I61" s="89" t="s">
        <v>842</v>
      </c>
      <c r="J61" s="90">
        <v>480</v>
      </c>
      <c r="K61" s="91">
        <v>28</v>
      </c>
      <c r="L61" s="92">
        <v>130</v>
      </c>
      <c r="M61" s="93">
        <v>57</v>
      </c>
      <c r="N61" s="94">
        <v>90</v>
      </c>
      <c r="O61" s="95">
        <v>57</v>
      </c>
      <c r="P61" s="96">
        <v>118</v>
      </c>
      <c r="Q61" s="97"/>
      <c r="R61" s="97"/>
      <c r="S61" s="97"/>
      <c r="T61" s="97"/>
      <c r="U61" s="97"/>
      <c r="V61" s="97"/>
      <c r="W61" s="97"/>
      <c r="X61" s="97"/>
      <c r="Y61" s="97"/>
      <c r="Z61" s="97"/>
    </row>
    <row r="62" spans="1:26" ht="48" customHeight="1">
      <c r="A62" s="84" t="s">
        <v>843</v>
      </c>
      <c r="B62" s="99" t="e">
        <f ca="1">_xludf.IMAGE("https://static.wikia.nocookie.net/p-infinity/images/3/31/781.png")</f>
        <v>#NAME?</v>
      </c>
      <c r="C62" s="111" t="s">
        <v>718</v>
      </c>
      <c r="D62" s="84" t="s">
        <v>676</v>
      </c>
      <c r="E62" s="88" t="s">
        <v>844</v>
      </c>
      <c r="F62" s="103" t="s">
        <v>705</v>
      </c>
      <c r="G62" s="88"/>
      <c r="H62" s="89"/>
      <c r="I62" s="113" t="s">
        <v>845</v>
      </c>
      <c r="J62" s="90">
        <v>325</v>
      </c>
      <c r="K62" s="91">
        <v>55</v>
      </c>
      <c r="L62" s="92">
        <v>75</v>
      </c>
      <c r="M62" s="93">
        <v>45</v>
      </c>
      <c r="N62" s="94">
        <v>45</v>
      </c>
      <c r="O62" s="95">
        <v>45</v>
      </c>
      <c r="P62" s="96">
        <v>60</v>
      </c>
      <c r="Q62" s="97"/>
      <c r="R62" s="97"/>
      <c r="S62" s="97"/>
      <c r="T62" s="97"/>
      <c r="U62" s="97"/>
      <c r="V62" s="97"/>
      <c r="W62" s="97"/>
      <c r="X62" s="97"/>
      <c r="Y62" s="97"/>
      <c r="Z62" s="97"/>
    </row>
    <row r="63" spans="1:26" ht="48" customHeight="1">
      <c r="A63" s="84" t="s">
        <v>846</v>
      </c>
      <c r="B63" s="99" t="e">
        <f ca="1">_xludf.IMAGE("https://static.wikia.nocookie.net/p-infinity/images/9/92/782.png")</f>
        <v>#NAME?</v>
      </c>
      <c r="C63" s="112" t="s">
        <v>736</v>
      </c>
      <c r="D63" s="87" t="s">
        <v>651</v>
      </c>
      <c r="E63" s="88" t="s">
        <v>847</v>
      </c>
      <c r="F63" s="103" t="s">
        <v>848</v>
      </c>
      <c r="G63" s="88"/>
      <c r="H63" s="89" t="s">
        <v>849</v>
      </c>
      <c r="I63" s="113" t="s">
        <v>845</v>
      </c>
      <c r="J63" s="123">
        <v>530</v>
      </c>
      <c r="K63" s="91">
        <v>74</v>
      </c>
      <c r="L63" s="92">
        <v>130</v>
      </c>
      <c r="M63" s="93">
        <v>100</v>
      </c>
      <c r="N63" s="94">
        <v>70</v>
      </c>
      <c r="O63" s="95">
        <v>60</v>
      </c>
      <c r="P63" s="123">
        <v>96</v>
      </c>
      <c r="Q63" s="97"/>
      <c r="R63" s="97"/>
      <c r="S63" s="97"/>
      <c r="T63" s="97"/>
      <c r="U63" s="97"/>
      <c r="V63" s="97"/>
      <c r="W63" s="97"/>
      <c r="X63" s="97"/>
      <c r="Y63" s="97"/>
      <c r="Z63" s="97"/>
    </row>
    <row r="64" spans="1:26" ht="48" customHeight="1">
      <c r="A64" s="84" t="s">
        <v>850</v>
      </c>
      <c r="B64" s="99" t="e">
        <f ca="1">_xludf.IMAGE("https://static.wikia.nocookie.net/p-infinity/images/0/08/783.png")</f>
        <v>#NAME?</v>
      </c>
      <c r="C64" s="86" t="s">
        <v>650</v>
      </c>
      <c r="D64" s="122" t="s">
        <v>827</v>
      </c>
      <c r="E64" s="88" t="s">
        <v>783</v>
      </c>
      <c r="F64" s="103" t="s">
        <v>851</v>
      </c>
      <c r="G64" s="88"/>
      <c r="H64" s="89" t="s">
        <v>852</v>
      </c>
      <c r="I64" s="113" t="s">
        <v>845</v>
      </c>
      <c r="J64" s="123">
        <v>530</v>
      </c>
      <c r="K64" s="91">
        <v>74</v>
      </c>
      <c r="L64" s="124">
        <v>70</v>
      </c>
      <c r="M64" s="93">
        <v>60</v>
      </c>
      <c r="N64" s="94">
        <v>130</v>
      </c>
      <c r="O64" s="95">
        <v>100</v>
      </c>
      <c r="P64" s="96">
        <v>96</v>
      </c>
      <c r="Q64" s="97"/>
      <c r="R64" s="97"/>
      <c r="S64" s="97"/>
      <c r="T64" s="97"/>
      <c r="U64" s="97"/>
      <c r="V64" s="97"/>
      <c r="W64" s="97"/>
      <c r="X64" s="97"/>
      <c r="Y64" s="97"/>
      <c r="Z64" s="97"/>
    </row>
    <row r="65" spans="1:26" ht="48" customHeight="1">
      <c r="A65" s="84" t="s">
        <v>853</v>
      </c>
      <c r="B65" s="99" t="e">
        <f ca="1">_xludf.IMAGE("https://static.wikia.nocookie.net/p-infinity/images/a/a5/784.png")</f>
        <v>#NAME?</v>
      </c>
      <c r="C65" s="112" t="s">
        <v>736</v>
      </c>
      <c r="D65" s="111" t="s">
        <v>718</v>
      </c>
      <c r="E65" s="88" t="s">
        <v>854</v>
      </c>
      <c r="F65" s="103" t="s">
        <v>855</v>
      </c>
      <c r="G65" s="88"/>
      <c r="H65" s="113"/>
      <c r="I65" s="89" t="s">
        <v>856</v>
      </c>
      <c r="J65" s="90">
        <v>350</v>
      </c>
      <c r="K65" s="91">
        <v>40</v>
      </c>
      <c r="L65" s="92">
        <v>60</v>
      </c>
      <c r="M65" s="93">
        <v>100</v>
      </c>
      <c r="N65" s="94">
        <v>30</v>
      </c>
      <c r="O65" s="95">
        <v>80</v>
      </c>
      <c r="P65" s="96">
        <v>40</v>
      </c>
      <c r="Q65" s="97"/>
      <c r="R65" s="97"/>
      <c r="S65" s="97"/>
      <c r="T65" s="97"/>
      <c r="U65" s="97"/>
      <c r="V65" s="97"/>
      <c r="W65" s="97"/>
      <c r="X65" s="97"/>
      <c r="Y65" s="97"/>
      <c r="Z65" s="97"/>
    </row>
    <row r="66" spans="1:26" ht="48" customHeight="1">
      <c r="A66" s="84" t="s">
        <v>857</v>
      </c>
      <c r="B66" s="99" t="e">
        <f ca="1">_xludf.IMAGE("https://static.wikia.nocookie.net/p-infinity/images/7/74/785.png")</f>
        <v>#NAME?</v>
      </c>
      <c r="C66" s="112" t="s">
        <v>736</v>
      </c>
      <c r="D66" s="107" t="s">
        <v>688</v>
      </c>
      <c r="E66" s="88" t="s">
        <v>854</v>
      </c>
      <c r="F66" s="103" t="s">
        <v>855</v>
      </c>
      <c r="G66" s="88"/>
      <c r="H66" s="89" t="s">
        <v>858</v>
      </c>
      <c r="I66" s="89"/>
      <c r="J66" s="90">
        <v>505</v>
      </c>
      <c r="K66" s="91">
        <v>85</v>
      </c>
      <c r="L66" s="92">
        <v>100</v>
      </c>
      <c r="M66" s="93">
        <v>133</v>
      </c>
      <c r="N66" s="94">
        <v>55</v>
      </c>
      <c r="O66" s="95">
        <v>75</v>
      </c>
      <c r="P66" s="96">
        <v>57</v>
      </c>
      <c r="Q66" s="97"/>
      <c r="R66" s="97"/>
      <c r="S66" s="97"/>
      <c r="T66" s="97"/>
      <c r="U66" s="97"/>
      <c r="V66" s="97"/>
      <c r="W66" s="97"/>
      <c r="X66" s="97"/>
      <c r="Y66" s="97"/>
      <c r="Z66" s="97"/>
    </row>
    <row r="67" spans="1:26" ht="48" customHeight="1">
      <c r="A67" s="84" t="s">
        <v>859</v>
      </c>
      <c r="B67" s="99" t="e">
        <f ca="1">_xludf.IMAGE("https://static.wikia.nocookie.net/p-infinity/images/6/6e/786.png")</f>
        <v>#NAME?</v>
      </c>
      <c r="C67" s="112" t="s">
        <v>736</v>
      </c>
      <c r="D67" s="125" t="s">
        <v>860</v>
      </c>
      <c r="E67" s="88" t="s">
        <v>861</v>
      </c>
      <c r="F67" s="105" t="s">
        <v>862</v>
      </c>
      <c r="G67" s="88"/>
      <c r="H67" s="89"/>
      <c r="I67" s="89" t="s">
        <v>856</v>
      </c>
      <c r="J67" s="90">
        <v>350</v>
      </c>
      <c r="K67" s="91">
        <v>50</v>
      </c>
      <c r="L67" s="92">
        <v>80</v>
      </c>
      <c r="M67" s="93">
        <v>70</v>
      </c>
      <c r="N67" s="94">
        <v>40</v>
      </c>
      <c r="O67" s="95">
        <v>60</v>
      </c>
      <c r="P67" s="96">
        <v>50</v>
      </c>
      <c r="Q67" s="97"/>
      <c r="R67" s="97"/>
      <c r="S67" s="97"/>
      <c r="T67" s="97"/>
      <c r="U67" s="97"/>
      <c r="V67" s="97"/>
      <c r="W67" s="97"/>
      <c r="X67" s="97"/>
      <c r="Y67" s="97"/>
      <c r="Z67" s="97"/>
    </row>
    <row r="68" spans="1:26" ht="48" customHeight="1">
      <c r="A68" s="84" t="s">
        <v>863</v>
      </c>
      <c r="B68" s="99" t="e">
        <f ca="1">_xludf.IMAGE("https://static.wikia.nocookie.net/p-infinity/images/f/fe/787.png")</f>
        <v>#NAME?</v>
      </c>
      <c r="C68" s="112" t="s">
        <v>736</v>
      </c>
      <c r="D68" s="125" t="s">
        <v>860</v>
      </c>
      <c r="E68" s="88" t="s">
        <v>861</v>
      </c>
      <c r="F68" s="105" t="s">
        <v>862</v>
      </c>
      <c r="G68" s="88"/>
      <c r="H68" s="89" t="s">
        <v>864</v>
      </c>
      <c r="I68" s="89"/>
      <c r="J68" s="90">
        <v>505</v>
      </c>
      <c r="K68" s="91">
        <v>75</v>
      </c>
      <c r="L68" s="92">
        <v>120</v>
      </c>
      <c r="M68" s="93">
        <v>100</v>
      </c>
      <c r="N68" s="94">
        <v>50</v>
      </c>
      <c r="O68" s="95">
        <v>76</v>
      </c>
      <c r="P68" s="96">
        <v>84</v>
      </c>
      <c r="Q68" s="97"/>
      <c r="R68" s="97"/>
      <c r="S68" s="97"/>
      <c r="T68" s="97"/>
      <c r="U68" s="97"/>
      <c r="V68" s="97"/>
      <c r="W68" s="97"/>
      <c r="X68" s="97"/>
      <c r="Y68" s="97"/>
      <c r="Z68" s="97"/>
    </row>
    <row r="69" spans="1:26" ht="48" customHeight="1">
      <c r="A69" s="84" t="s">
        <v>865</v>
      </c>
      <c r="B69" s="99" t="e">
        <f ca="1">_xludf.IMAGE("https://static.wikia.nocookie.net/p-infinity/images/8/8c/788.png")</f>
        <v>#NAME?</v>
      </c>
      <c r="C69" s="126" t="s">
        <v>866</v>
      </c>
      <c r="D69" s="109" t="s">
        <v>702</v>
      </c>
      <c r="E69" s="103" t="s">
        <v>867</v>
      </c>
      <c r="F69" s="103" t="s">
        <v>854</v>
      </c>
      <c r="G69" s="103" t="s">
        <v>868</v>
      </c>
      <c r="H69" s="89"/>
      <c r="I69" s="89" t="s">
        <v>869</v>
      </c>
      <c r="J69" s="90">
        <v>490</v>
      </c>
      <c r="K69" s="91">
        <v>52</v>
      </c>
      <c r="L69" s="92">
        <v>100</v>
      </c>
      <c r="M69" s="93">
        <v>70</v>
      </c>
      <c r="N69" s="94">
        <v>50</v>
      </c>
      <c r="O69" s="95">
        <v>90</v>
      </c>
      <c r="P69" s="96">
        <v>128</v>
      </c>
      <c r="Q69" s="97"/>
      <c r="R69" s="97"/>
      <c r="S69" s="97"/>
      <c r="T69" s="97"/>
      <c r="U69" s="97"/>
      <c r="V69" s="97"/>
      <c r="W69" s="97"/>
      <c r="X69" s="97"/>
      <c r="Y69" s="97"/>
      <c r="Z69" s="97"/>
    </row>
    <row r="70" spans="1:26" ht="48" customHeight="1">
      <c r="A70" s="84" t="s">
        <v>870</v>
      </c>
      <c r="B70" s="99" t="e">
        <f ca="1">_xludf.IMAGE("https://static.wikia.nocookie.net/p-infinity/images/7/77/825.png")</f>
        <v>#NAME?</v>
      </c>
      <c r="C70" s="86" t="s">
        <v>650</v>
      </c>
      <c r="D70" s="122" t="s">
        <v>827</v>
      </c>
      <c r="E70" s="88" t="s">
        <v>828</v>
      </c>
      <c r="F70" s="105" t="s">
        <v>871</v>
      </c>
      <c r="G70" s="88"/>
      <c r="H70" s="89"/>
      <c r="I70" s="89" t="s">
        <v>872</v>
      </c>
      <c r="J70" s="90">
        <v>267</v>
      </c>
      <c r="K70" s="91">
        <v>40</v>
      </c>
      <c r="L70" s="92">
        <v>30</v>
      </c>
      <c r="M70" s="93">
        <v>40</v>
      </c>
      <c r="N70" s="94">
        <v>60</v>
      </c>
      <c r="O70" s="95">
        <v>50</v>
      </c>
      <c r="P70" s="96">
        <v>47</v>
      </c>
      <c r="Q70" s="97"/>
      <c r="R70" s="97"/>
      <c r="S70" s="97"/>
      <c r="T70" s="97"/>
      <c r="U70" s="97"/>
      <c r="V70" s="97"/>
      <c r="W70" s="97"/>
      <c r="X70" s="97"/>
      <c r="Y70" s="97"/>
      <c r="Z70" s="97"/>
    </row>
    <row r="71" spans="1:26" ht="48" customHeight="1">
      <c r="A71" s="84" t="s">
        <v>873</v>
      </c>
      <c r="B71" s="99" t="e">
        <f ca="1">_xludf.IMAGE("https://static.wikia.nocookie.net/p-infinity/images/6/60/826.png")</f>
        <v>#NAME?</v>
      </c>
      <c r="C71" s="86" t="s">
        <v>650</v>
      </c>
      <c r="D71" s="122" t="s">
        <v>827</v>
      </c>
      <c r="E71" s="88" t="s">
        <v>828</v>
      </c>
      <c r="F71" s="105" t="s">
        <v>871</v>
      </c>
      <c r="G71" s="88"/>
      <c r="H71" s="89" t="s">
        <v>874</v>
      </c>
      <c r="I71" s="89" t="s">
        <v>872</v>
      </c>
      <c r="J71" s="90">
        <v>378</v>
      </c>
      <c r="K71" s="91">
        <v>55</v>
      </c>
      <c r="L71" s="92">
        <v>50</v>
      </c>
      <c r="M71" s="93">
        <v>60</v>
      </c>
      <c r="N71" s="94">
        <v>85</v>
      </c>
      <c r="O71" s="95">
        <v>70</v>
      </c>
      <c r="P71" s="96">
        <v>58</v>
      </c>
      <c r="Q71" s="97"/>
      <c r="R71" s="97"/>
      <c r="S71" s="97"/>
      <c r="T71" s="97"/>
      <c r="U71" s="97"/>
      <c r="V71" s="97"/>
      <c r="W71" s="97"/>
      <c r="X71" s="97"/>
      <c r="Y71" s="97"/>
      <c r="Z71" s="97"/>
    </row>
    <row r="72" spans="1:26" ht="48" customHeight="1">
      <c r="A72" s="84" t="s">
        <v>875</v>
      </c>
      <c r="B72" s="99" t="e">
        <f ca="1">_xludf.IMAGE("https://static.wikia.nocookie.net/p-infinity/images/5/51/827.png")</f>
        <v>#NAME?</v>
      </c>
      <c r="C72" s="86" t="s">
        <v>650</v>
      </c>
      <c r="D72" s="122" t="s">
        <v>827</v>
      </c>
      <c r="E72" s="88" t="s">
        <v>828</v>
      </c>
      <c r="F72" s="105" t="s">
        <v>871</v>
      </c>
      <c r="G72" s="88"/>
      <c r="H72" s="89" t="s">
        <v>876</v>
      </c>
      <c r="I72" s="89"/>
      <c r="J72" s="90">
        <v>531</v>
      </c>
      <c r="K72" s="91">
        <v>85</v>
      </c>
      <c r="L72" s="92">
        <v>60</v>
      </c>
      <c r="M72" s="93">
        <v>80</v>
      </c>
      <c r="N72" s="94">
        <v>130</v>
      </c>
      <c r="O72" s="95">
        <v>100</v>
      </c>
      <c r="P72" s="96">
        <v>76</v>
      </c>
      <c r="Q72" s="97"/>
      <c r="R72" s="97"/>
      <c r="S72" s="97"/>
      <c r="T72" s="97"/>
      <c r="U72" s="97"/>
      <c r="V72" s="97"/>
      <c r="W72" s="97"/>
      <c r="X72" s="97"/>
      <c r="Y72" s="97"/>
      <c r="Z72" s="97"/>
    </row>
    <row r="73" spans="1:26" ht="48" customHeight="1">
      <c r="A73" s="84" t="s">
        <v>877</v>
      </c>
      <c r="B73" s="99" t="e">
        <f ca="1">_xludf.IMAGE("https://static.wikia.nocookie.net/p-infinity/images/9/92/832.png")</f>
        <v>#NAME?</v>
      </c>
      <c r="C73" s="104" t="s">
        <v>675</v>
      </c>
      <c r="D73" s="84"/>
      <c r="E73" s="88" t="s">
        <v>878</v>
      </c>
      <c r="F73" s="103" t="s">
        <v>879</v>
      </c>
      <c r="G73" s="103" t="s">
        <v>867</v>
      </c>
      <c r="H73" s="89"/>
      <c r="I73" s="89" t="s">
        <v>880</v>
      </c>
      <c r="J73" s="90">
        <v>425</v>
      </c>
      <c r="K73" s="91">
        <v>85</v>
      </c>
      <c r="L73" s="92">
        <v>80</v>
      </c>
      <c r="M73" s="93">
        <v>75</v>
      </c>
      <c r="N73" s="94">
        <v>55</v>
      </c>
      <c r="O73" s="95">
        <v>60</v>
      </c>
      <c r="P73" s="96">
        <v>70</v>
      </c>
      <c r="Q73" s="97"/>
      <c r="R73" s="97"/>
      <c r="S73" s="97"/>
      <c r="T73" s="97"/>
      <c r="U73" s="97"/>
      <c r="V73" s="97"/>
      <c r="W73" s="97"/>
      <c r="X73" s="97"/>
      <c r="Y73" s="97"/>
      <c r="Z73" s="97"/>
    </row>
    <row r="74" spans="1:26" ht="48" customHeight="1">
      <c r="A74" s="84" t="s">
        <v>881</v>
      </c>
      <c r="B74" s="99" t="e">
        <f ca="1">_xludf.IMAGE("https://static.wikia.nocookie.net/p-infinity/images/c/c5/833.png")</f>
        <v>#NAME?</v>
      </c>
      <c r="C74" s="104" t="s">
        <v>675</v>
      </c>
      <c r="D74" s="84" t="s">
        <v>676</v>
      </c>
      <c r="E74" s="100" t="s">
        <v>878</v>
      </c>
      <c r="F74" s="103" t="s">
        <v>879</v>
      </c>
      <c r="G74" s="103" t="s">
        <v>867</v>
      </c>
      <c r="H74" s="89" t="s">
        <v>882</v>
      </c>
      <c r="I74" s="89" t="s">
        <v>883</v>
      </c>
      <c r="J74" s="90">
        <v>545</v>
      </c>
      <c r="K74" s="91">
        <v>110</v>
      </c>
      <c r="L74" s="92">
        <v>110</v>
      </c>
      <c r="M74" s="93">
        <v>100</v>
      </c>
      <c r="N74" s="94">
        <v>90</v>
      </c>
      <c r="O74" s="95">
        <v>85</v>
      </c>
      <c r="P74" s="96">
        <v>50</v>
      </c>
      <c r="Q74" s="97"/>
      <c r="R74" s="97"/>
      <c r="S74" s="97"/>
      <c r="T74" s="97"/>
      <c r="U74" s="97"/>
      <c r="V74" s="97"/>
      <c r="W74" s="97"/>
      <c r="X74" s="97"/>
      <c r="Y74" s="97"/>
      <c r="Z74" s="97"/>
    </row>
    <row r="75" spans="1:26" ht="48" customHeight="1">
      <c r="A75" s="84" t="s">
        <v>884</v>
      </c>
      <c r="B75" s="99" t="e">
        <f ca="1">_xludf.IMAGE("https://static.wikia.nocookie.net/p-infinity/images/0/08/834.png")</f>
        <v>#NAME?</v>
      </c>
      <c r="C75" s="114" t="s">
        <v>760</v>
      </c>
      <c r="D75" s="86" t="s">
        <v>650</v>
      </c>
      <c r="E75" s="88" t="s">
        <v>806</v>
      </c>
      <c r="F75" s="103" t="s">
        <v>885</v>
      </c>
      <c r="G75" s="88"/>
      <c r="H75" s="89"/>
      <c r="I75" s="113" t="s">
        <v>886</v>
      </c>
      <c r="J75" s="90">
        <v>310</v>
      </c>
      <c r="K75" s="91">
        <v>35</v>
      </c>
      <c r="L75" s="92">
        <v>75</v>
      </c>
      <c r="M75" s="93">
        <v>40</v>
      </c>
      <c r="N75" s="94">
        <v>35</v>
      </c>
      <c r="O75" s="95">
        <v>30</v>
      </c>
      <c r="P75" s="96">
        <v>95</v>
      </c>
      <c r="Q75" s="97"/>
      <c r="R75" s="97"/>
      <c r="S75" s="97"/>
      <c r="T75" s="97"/>
      <c r="U75" s="97"/>
      <c r="V75" s="97"/>
      <c r="W75" s="97"/>
      <c r="X75" s="97"/>
      <c r="Y75" s="97"/>
      <c r="Z75" s="97"/>
    </row>
    <row r="76" spans="1:26" ht="48" customHeight="1">
      <c r="A76" s="84" t="s">
        <v>887</v>
      </c>
      <c r="B76" s="99" t="e">
        <f ca="1">_xludf.IMAGE("https://static.wikia.nocookie.net/p-infinity/images/2/28/835.png")</f>
        <v>#NAME?</v>
      </c>
      <c r="C76" s="114" t="s">
        <v>760</v>
      </c>
      <c r="D76" s="86" t="s">
        <v>650</v>
      </c>
      <c r="E76" s="88" t="s">
        <v>806</v>
      </c>
      <c r="F76" s="103" t="s">
        <v>885</v>
      </c>
      <c r="G76" s="88"/>
      <c r="H76" s="89" t="s">
        <v>888</v>
      </c>
      <c r="I76" s="113" t="s">
        <v>886</v>
      </c>
      <c r="J76" s="90">
        <v>485</v>
      </c>
      <c r="K76" s="91">
        <v>70</v>
      </c>
      <c r="L76" s="92">
        <v>109</v>
      </c>
      <c r="M76" s="93">
        <v>80</v>
      </c>
      <c r="N76" s="94">
        <v>40</v>
      </c>
      <c r="O76" s="95">
        <v>55</v>
      </c>
      <c r="P76" s="96">
        <v>131</v>
      </c>
      <c r="Q76" s="97"/>
      <c r="R76" s="97"/>
      <c r="S76" s="97"/>
      <c r="T76" s="97"/>
      <c r="U76" s="97"/>
      <c r="V76" s="97"/>
      <c r="W76" s="97"/>
      <c r="X76" s="97"/>
      <c r="Y76" s="97"/>
      <c r="Z76" s="97"/>
    </row>
    <row r="77" spans="1:26" ht="48" customHeight="1">
      <c r="A77" s="84" t="s">
        <v>889</v>
      </c>
      <c r="B77" s="99" t="e">
        <f ca="1">_xludf.IMAGE("https://static.wikia.nocookie.net/p-infinity/images/8/83/828.png")</f>
        <v>#NAME?</v>
      </c>
      <c r="C77" s="111" t="s">
        <v>718</v>
      </c>
      <c r="D77" s="84" t="s">
        <v>676</v>
      </c>
      <c r="E77" s="103" t="s">
        <v>844</v>
      </c>
      <c r="F77" s="103" t="s">
        <v>890</v>
      </c>
      <c r="G77" s="103" t="s">
        <v>712</v>
      </c>
      <c r="H77" s="113" t="s">
        <v>891</v>
      </c>
      <c r="I77" s="113" t="s">
        <v>892</v>
      </c>
      <c r="J77" s="90">
        <v>320</v>
      </c>
      <c r="K77" s="91">
        <v>63</v>
      </c>
      <c r="L77" s="92">
        <v>65</v>
      </c>
      <c r="M77" s="93">
        <v>50</v>
      </c>
      <c r="N77" s="94">
        <v>27</v>
      </c>
      <c r="O77" s="95">
        <v>50</v>
      </c>
      <c r="P77" s="96">
        <v>65</v>
      </c>
      <c r="Q77" s="97"/>
      <c r="R77" s="97"/>
      <c r="S77" s="97"/>
      <c r="T77" s="97"/>
      <c r="U77" s="97"/>
      <c r="V77" s="97"/>
      <c r="W77" s="97"/>
      <c r="X77" s="97"/>
      <c r="Y77" s="97"/>
      <c r="Z77" s="97"/>
    </row>
    <row r="78" spans="1:26" ht="48" customHeight="1">
      <c r="A78" s="84" t="s">
        <v>893</v>
      </c>
      <c r="B78" s="99" t="e">
        <f ca="1">_xludf.IMAGE("https://static.wikia.nocookie.net/p-infinity/images/3/3a/829.png")</f>
        <v>#NAME?</v>
      </c>
      <c r="C78" s="107" t="s">
        <v>688</v>
      </c>
      <c r="D78" s="111" t="s">
        <v>718</v>
      </c>
      <c r="E78" s="103" t="s">
        <v>894</v>
      </c>
      <c r="F78" s="103" t="s">
        <v>854</v>
      </c>
      <c r="G78" s="103" t="s">
        <v>895</v>
      </c>
      <c r="H78" s="113" t="s">
        <v>896</v>
      </c>
      <c r="I78" s="113" t="s">
        <v>897</v>
      </c>
      <c r="J78" s="90">
        <v>320</v>
      </c>
      <c r="K78" s="91">
        <v>47</v>
      </c>
      <c r="L78" s="92">
        <v>56</v>
      </c>
      <c r="M78" s="93">
        <v>95</v>
      </c>
      <c r="N78" s="94">
        <v>18</v>
      </c>
      <c r="O78" s="95">
        <v>52</v>
      </c>
      <c r="P78" s="96">
        <v>52</v>
      </c>
      <c r="Q78" s="97"/>
      <c r="R78" s="97"/>
      <c r="S78" s="97"/>
      <c r="T78" s="97"/>
      <c r="U78" s="97"/>
      <c r="V78" s="97"/>
      <c r="W78" s="97"/>
      <c r="X78" s="97"/>
      <c r="Y78" s="97"/>
      <c r="Z78" s="97"/>
    </row>
    <row r="79" spans="1:26" ht="48" customHeight="1">
      <c r="A79" s="84" t="s">
        <v>898</v>
      </c>
      <c r="B79" s="99" t="e">
        <f ca="1">_xludf.IMAGE("https://static.wikia.nocookie.net/p-infinity/images/4/46/732.png")</f>
        <v>#NAME?</v>
      </c>
      <c r="C79" s="114" t="s">
        <v>760</v>
      </c>
      <c r="D79" s="101" t="s">
        <v>663</v>
      </c>
      <c r="E79" s="88" t="s">
        <v>899</v>
      </c>
      <c r="F79" s="103" t="s">
        <v>900</v>
      </c>
      <c r="G79" s="88"/>
      <c r="H79" s="89" t="s">
        <v>901</v>
      </c>
      <c r="I79" s="89" t="s">
        <v>902</v>
      </c>
      <c r="J79" s="90">
        <v>485</v>
      </c>
      <c r="K79" s="91">
        <v>60</v>
      </c>
      <c r="L79" s="92">
        <v>112</v>
      </c>
      <c r="M79" s="93">
        <v>50</v>
      </c>
      <c r="N79" s="94">
        <v>88</v>
      </c>
      <c r="O79" s="95">
        <v>70</v>
      </c>
      <c r="P79" s="96">
        <v>105</v>
      </c>
      <c r="Q79" s="97"/>
      <c r="R79" s="97"/>
      <c r="S79" s="97"/>
      <c r="T79" s="97"/>
      <c r="U79" s="97"/>
      <c r="V79" s="97"/>
      <c r="W79" s="97"/>
      <c r="X79" s="97"/>
      <c r="Y79" s="97"/>
      <c r="Z79" s="97"/>
    </row>
    <row r="80" spans="1:26" ht="48" customHeight="1">
      <c r="A80" s="84" t="s">
        <v>903</v>
      </c>
      <c r="B80" s="99" t="e">
        <f ca="1">_xludf.IMAGE("https://static.wikia.nocookie.net/p-infinity/images/e/e7/733.png")</f>
        <v>#NAME?</v>
      </c>
      <c r="C80" s="108" t="s">
        <v>694</v>
      </c>
      <c r="D80" s="125" t="s">
        <v>860</v>
      </c>
      <c r="E80" s="103" t="s">
        <v>653</v>
      </c>
      <c r="F80" s="103" t="s">
        <v>797</v>
      </c>
      <c r="G80" s="103" t="s">
        <v>862</v>
      </c>
      <c r="H80" s="89" t="s">
        <v>904</v>
      </c>
      <c r="I80" s="89" t="s">
        <v>905</v>
      </c>
      <c r="J80" s="90">
        <v>505</v>
      </c>
      <c r="K80" s="91">
        <v>78</v>
      </c>
      <c r="L80" s="92">
        <v>97</v>
      </c>
      <c r="M80" s="93">
        <v>75</v>
      </c>
      <c r="N80" s="94">
        <v>85</v>
      </c>
      <c r="O80" s="95">
        <v>70</v>
      </c>
      <c r="P80" s="96">
        <v>100</v>
      </c>
      <c r="Q80" s="97"/>
      <c r="R80" s="97"/>
      <c r="S80" s="97"/>
      <c r="T80" s="97"/>
      <c r="U80" s="97"/>
      <c r="V80" s="97"/>
      <c r="W80" s="97"/>
      <c r="X80" s="97"/>
      <c r="Y80" s="97"/>
      <c r="Z80" s="97"/>
    </row>
    <row r="81" spans="1:26" ht="48" customHeight="1">
      <c r="A81" s="84" t="s">
        <v>906</v>
      </c>
      <c r="B81" s="99" t="e">
        <f ca="1">_xludf.IMAGE("https://static.wikia.nocookie.net/p-infinity/images/8/8a/823.png")</f>
        <v>#NAME?</v>
      </c>
      <c r="C81" s="116" t="s">
        <v>777</v>
      </c>
      <c r="D81" s="108" t="s">
        <v>694</v>
      </c>
      <c r="E81" s="103" t="s">
        <v>671</v>
      </c>
      <c r="F81" s="117" t="s">
        <v>778</v>
      </c>
      <c r="G81" s="88"/>
      <c r="H81" s="98" t="s">
        <v>907</v>
      </c>
      <c r="I81" s="89" t="s">
        <v>908</v>
      </c>
      <c r="J81" s="90">
        <v>490</v>
      </c>
      <c r="K81" s="91">
        <v>80</v>
      </c>
      <c r="L81" s="92">
        <v>52</v>
      </c>
      <c r="M81" s="93">
        <v>113</v>
      </c>
      <c r="N81" s="94">
        <v>105</v>
      </c>
      <c r="O81" s="95">
        <v>80</v>
      </c>
      <c r="P81" s="96">
        <v>60</v>
      </c>
      <c r="Q81" s="97"/>
      <c r="R81" s="97"/>
      <c r="S81" s="97"/>
      <c r="T81" s="97"/>
      <c r="U81" s="97"/>
      <c r="V81" s="97"/>
      <c r="W81" s="97"/>
      <c r="X81" s="97"/>
      <c r="Y81" s="97"/>
      <c r="Z81" s="97"/>
    </row>
    <row r="82" spans="1:26" ht="48" customHeight="1">
      <c r="A82" s="84" t="s">
        <v>909</v>
      </c>
      <c r="B82" s="99" t="e">
        <f ca="1">_xludf.IMAGE("https://static.wikia.nocookie.net/p-infinity/images/7/7a/824.png")</f>
        <v>#NAME?</v>
      </c>
      <c r="C82" s="116" t="s">
        <v>777</v>
      </c>
      <c r="D82" s="115" t="s">
        <v>767</v>
      </c>
      <c r="E82" s="103" t="s">
        <v>671</v>
      </c>
      <c r="F82" s="117" t="s">
        <v>910</v>
      </c>
      <c r="G82" s="88"/>
      <c r="H82" s="98" t="s">
        <v>911</v>
      </c>
      <c r="I82" s="89" t="s">
        <v>908</v>
      </c>
      <c r="J82" s="90">
        <v>490</v>
      </c>
      <c r="K82" s="91">
        <v>90</v>
      </c>
      <c r="L82" s="92">
        <v>57</v>
      </c>
      <c r="M82" s="93">
        <v>80</v>
      </c>
      <c r="N82" s="94">
        <v>100</v>
      </c>
      <c r="O82" s="95">
        <v>80</v>
      </c>
      <c r="P82" s="96">
        <v>83</v>
      </c>
      <c r="Q82" s="97"/>
      <c r="R82" s="97"/>
      <c r="S82" s="97"/>
      <c r="T82" s="97"/>
      <c r="U82" s="97"/>
      <c r="V82" s="97"/>
      <c r="W82" s="97"/>
      <c r="X82" s="97"/>
      <c r="Y82" s="97"/>
      <c r="Z82" s="97"/>
    </row>
    <row r="83" spans="1:26" ht="48" customHeight="1">
      <c r="A83" s="84" t="s">
        <v>912</v>
      </c>
      <c r="B83" s="99" t="e">
        <f ca="1">_xludf.IMAGE("https://static.wikia.nocookie.net/p-infinity/images/d/d8/735.png")</f>
        <v>#NAME?</v>
      </c>
      <c r="C83" s="115" t="s">
        <v>767</v>
      </c>
      <c r="D83" s="109" t="s">
        <v>702</v>
      </c>
      <c r="E83" s="103" t="s">
        <v>833</v>
      </c>
      <c r="F83" s="103" t="s">
        <v>913</v>
      </c>
      <c r="G83" s="103" t="s">
        <v>914</v>
      </c>
      <c r="H83" s="89" t="s">
        <v>915</v>
      </c>
      <c r="I83" s="89" t="s">
        <v>916</v>
      </c>
      <c r="J83" s="90">
        <v>535</v>
      </c>
      <c r="K83" s="91">
        <v>75</v>
      </c>
      <c r="L83" s="92">
        <v>98</v>
      </c>
      <c r="M83" s="93">
        <v>73</v>
      </c>
      <c r="N83" s="94">
        <v>88</v>
      </c>
      <c r="O83" s="95">
        <v>75</v>
      </c>
      <c r="P83" s="96">
        <v>126</v>
      </c>
      <c r="Q83" s="97"/>
      <c r="R83" s="97"/>
      <c r="S83" s="97"/>
      <c r="T83" s="97"/>
      <c r="U83" s="97"/>
      <c r="V83" s="97"/>
      <c r="W83" s="97"/>
      <c r="X83" s="97"/>
      <c r="Y83" s="97"/>
      <c r="Z83" s="97"/>
    </row>
    <row r="84" spans="1:26" ht="48" customHeight="1">
      <c r="A84" s="84" t="s">
        <v>917</v>
      </c>
      <c r="B84" s="99" t="e">
        <f ca="1">_xludf.IMAGE("https://static.wikia.nocookie.net/p-infinity/images/5/54/737.png")</f>
        <v>#NAME?</v>
      </c>
      <c r="C84" s="104" t="s">
        <v>675</v>
      </c>
      <c r="D84" s="107" t="s">
        <v>688</v>
      </c>
      <c r="E84" s="103" t="s">
        <v>689</v>
      </c>
      <c r="F84" s="103" t="s">
        <v>690</v>
      </c>
      <c r="G84" s="88"/>
      <c r="H84" s="98" t="s">
        <v>918</v>
      </c>
      <c r="I84" s="89" t="s">
        <v>919</v>
      </c>
      <c r="J84" s="90">
        <v>525</v>
      </c>
      <c r="K84" s="91">
        <v>80</v>
      </c>
      <c r="L84" s="92">
        <v>83</v>
      </c>
      <c r="M84" s="93">
        <v>123</v>
      </c>
      <c r="N84" s="94">
        <v>83</v>
      </c>
      <c r="O84" s="95">
        <v>110</v>
      </c>
      <c r="P84" s="96">
        <v>46</v>
      </c>
      <c r="Q84" s="97"/>
      <c r="R84" s="97"/>
      <c r="S84" s="97"/>
      <c r="T84" s="97"/>
      <c r="U84" s="97"/>
      <c r="V84" s="97"/>
      <c r="W84" s="97"/>
      <c r="X84" s="97"/>
      <c r="Y84" s="97"/>
      <c r="Z84" s="97"/>
    </row>
    <row r="85" spans="1:26" ht="48" customHeight="1">
      <c r="A85" s="84" t="s">
        <v>920</v>
      </c>
      <c r="B85" s="99" t="e">
        <f ca="1">_xludf.IMAGE("https://static.wikia.nocookie.net/p-infinity/images/c/c7/740.png")</f>
        <v>#NAME?</v>
      </c>
      <c r="C85" s="101" t="s">
        <v>663</v>
      </c>
      <c r="D85" s="87" t="s">
        <v>651</v>
      </c>
      <c r="E85" s="88" t="s">
        <v>819</v>
      </c>
      <c r="F85" s="100" t="s">
        <v>921</v>
      </c>
      <c r="G85" s="103" t="s">
        <v>672</v>
      </c>
      <c r="H85" s="98" t="s">
        <v>922</v>
      </c>
      <c r="I85" s="89" t="s">
        <v>919</v>
      </c>
      <c r="J85" s="90">
        <v>575</v>
      </c>
      <c r="K85" s="91">
        <v>100</v>
      </c>
      <c r="L85" s="92">
        <v>134</v>
      </c>
      <c r="M85" s="93">
        <v>100</v>
      </c>
      <c r="N85" s="94">
        <v>100</v>
      </c>
      <c r="O85" s="95">
        <v>60</v>
      </c>
      <c r="P85" s="96">
        <v>81</v>
      </c>
      <c r="Q85" s="97"/>
      <c r="R85" s="97"/>
      <c r="S85" s="97"/>
      <c r="T85" s="97"/>
      <c r="U85" s="97"/>
      <c r="V85" s="97"/>
      <c r="W85" s="97"/>
      <c r="X85" s="97"/>
      <c r="Y85" s="97"/>
      <c r="Z85" s="97"/>
    </row>
    <row r="86" spans="1:26" ht="48" customHeight="1">
      <c r="A86" s="84" t="s">
        <v>923</v>
      </c>
      <c r="B86" s="99" t="e">
        <f ca="1">_xludf.IMAGE("https://static.wikia.nocookie.net/p-infinity/images/c/cd/752.png")</f>
        <v>#NAME?</v>
      </c>
      <c r="C86" s="125" t="s">
        <v>860</v>
      </c>
      <c r="D86" s="111" t="s">
        <v>718</v>
      </c>
      <c r="E86" s="103" t="s">
        <v>658</v>
      </c>
      <c r="F86" s="103" t="s">
        <v>812</v>
      </c>
      <c r="G86" s="103" t="s">
        <v>729</v>
      </c>
      <c r="H86" s="89" t="s">
        <v>924</v>
      </c>
      <c r="I86" s="89" t="s">
        <v>925</v>
      </c>
      <c r="J86" s="90">
        <v>565</v>
      </c>
      <c r="K86" s="91">
        <v>100</v>
      </c>
      <c r="L86" s="92">
        <v>135</v>
      </c>
      <c r="M86" s="93">
        <v>113</v>
      </c>
      <c r="N86" s="94">
        <v>60</v>
      </c>
      <c r="O86" s="95">
        <v>80</v>
      </c>
      <c r="P86" s="96">
        <v>77</v>
      </c>
      <c r="Q86" s="97"/>
      <c r="R86" s="97"/>
      <c r="S86" s="97"/>
      <c r="T86" s="97"/>
      <c r="U86" s="97"/>
      <c r="V86" s="97"/>
      <c r="W86" s="97"/>
      <c r="X86" s="97"/>
      <c r="Y86" s="97"/>
      <c r="Z86" s="97"/>
    </row>
    <row r="87" spans="1:26" ht="48" customHeight="1">
      <c r="A87" s="84" t="s">
        <v>926</v>
      </c>
      <c r="B87" s="99" t="e">
        <f ca="1">_xludf.IMAGE("https://static.wikia.nocookie.net/p-infinity/images/0/06/769.png")</f>
        <v>#NAME?</v>
      </c>
      <c r="C87" s="112" t="s">
        <v>736</v>
      </c>
      <c r="D87" s="122" t="s">
        <v>827</v>
      </c>
      <c r="E87" s="89" t="s">
        <v>665</v>
      </c>
      <c r="F87" s="88" t="s">
        <v>833</v>
      </c>
      <c r="G87" s="103" t="s">
        <v>720</v>
      </c>
      <c r="H87" s="89" t="s">
        <v>927</v>
      </c>
      <c r="I87" s="89"/>
      <c r="J87" s="90">
        <v>535</v>
      </c>
      <c r="K87" s="91">
        <v>75</v>
      </c>
      <c r="L87" s="92">
        <v>60</v>
      </c>
      <c r="M87" s="93">
        <v>40</v>
      </c>
      <c r="N87" s="94">
        <v>130</v>
      </c>
      <c r="O87" s="95">
        <v>105</v>
      </c>
      <c r="P87" s="96">
        <v>125</v>
      </c>
      <c r="Q87" s="97"/>
      <c r="R87" s="97"/>
      <c r="S87" s="97"/>
      <c r="T87" s="97"/>
      <c r="U87" s="97"/>
      <c r="V87" s="97"/>
      <c r="W87" s="97"/>
      <c r="X87" s="97"/>
      <c r="Y87" s="97"/>
      <c r="Z87" s="97"/>
    </row>
    <row r="88" spans="1:26" ht="48" customHeight="1">
      <c r="A88" s="84" t="s">
        <v>928</v>
      </c>
      <c r="B88" s="99" t="e">
        <f ca="1">_xludf.IMAGE("https://static.wikia.nocookie.net/p-infinity/images/1/1b/741.png")</f>
        <v>#NAME?</v>
      </c>
      <c r="C88" s="116" t="s">
        <v>777</v>
      </c>
      <c r="D88" s="84" t="s">
        <v>676</v>
      </c>
      <c r="E88" s="103" t="s">
        <v>690</v>
      </c>
      <c r="F88" s="127" t="s">
        <v>822</v>
      </c>
      <c r="G88" s="103" t="s">
        <v>847</v>
      </c>
      <c r="H88" s="98" t="s">
        <v>929</v>
      </c>
      <c r="J88" s="90">
        <v>525</v>
      </c>
      <c r="K88" s="91">
        <v>70</v>
      </c>
      <c r="L88" s="92">
        <v>124</v>
      </c>
      <c r="M88" s="93">
        <v>85</v>
      </c>
      <c r="N88" s="94">
        <v>65</v>
      </c>
      <c r="O88" s="95">
        <v>65</v>
      </c>
      <c r="P88" s="96">
        <v>116</v>
      </c>
      <c r="Q88" s="97"/>
      <c r="R88" s="97"/>
      <c r="S88" s="97"/>
      <c r="T88" s="97"/>
      <c r="U88" s="97"/>
      <c r="V88" s="97"/>
      <c r="W88" s="97"/>
      <c r="X88" s="97"/>
      <c r="Y88" s="97"/>
      <c r="Z88" s="97"/>
    </row>
    <row r="89" spans="1:26" ht="48" customHeight="1">
      <c r="A89" s="84" t="s">
        <v>930</v>
      </c>
      <c r="B89" s="99" t="e">
        <f ca="1">_xludf.IMAGE("https://static.wikia.nocookie.net/p-infinity/images/d/dc/742.png")</f>
        <v>#NAME?</v>
      </c>
      <c r="C89" s="110" t="s">
        <v>703</v>
      </c>
      <c r="D89" s="84" t="s">
        <v>676</v>
      </c>
      <c r="E89" s="103" t="s">
        <v>812</v>
      </c>
      <c r="F89" s="127" t="s">
        <v>931</v>
      </c>
      <c r="G89" s="103" t="s">
        <v>666</v>
      </c>
      <c r="H89" s="98" t="s">
        <v>932</v>
      </c>
      <c r="I89" s="89"/>
      <c r="J89" s="90">
        <v>525</v>
      </c>
      <c r="K89" s="91">
        <v>65</v>
      </c>
      <c r="L89" s="92">
        <v>110</v>
      </c>
      <c r="M89" s="93">
        <v>65</v>
      </c>
      <c r="N89" s="94">
        <v>95</v>
      </c>
      <c r="O89" s="95">
        <v>60</v>
      </c>
      <c r="P89" s="96">
        <v>130</v>
      </c>
      <c r="Q89" s="97"/>
      <c r="R89" s="97"/>
      <c r="S89" s="97"/>
      <c r="T89" s="97"/>
      <c r="U89" s="97"/>
      <c r="V89" s="97"/>
      <c r="W89" s="97"/>
      <c r="X89" s="97"/>
      <c r="Y89" s="97"/>
      <c r="Z89" s="97"/>
    </row>
    <row r="90" spans="1:26" ht="48" customHeight="1">
      <c r="A90" s="84" t="s">
        <v>933</v>
      </c>
      <c r="B90" s="99" t="e">
        <f ca="1">_xludf.IMAGE("https://static.wikia.nocookie.net/p-infinity/images/3/3e/743.png")</f>
        <v>#NAME?</v>
      </c>
      <c r="C90" s="126" t="s">
        <v>866</v>
      </c>
      <c r="D90" s="84" t="s">
        <v>676</v>
      </c>
      <c r="E90" s="88" t="s">
        <v>840</v>
      </c>
      <c r="F90" s="127" t="s">
        <v>934</v>
      </c>
      <c r="G90" s="103" t="s">
        <v>935</v>
      </c>
      <c r="H90" s="98" t="s">
        <v>936</v>
      </c>
      <c r="I90" s="89"/>
      <c r="J90" s="90">
        <v>525</v>
      </c>
      <c r="K90" s="91">
        <v>80</v>
      </c>
      <c r="L90" s="92">
        <v>65</v>
      </c>
      <c r="M90" s="93">
        <v>72</v>
      </c>
      <c r="N90" s="94">
        <v>115</v>
      </c>
      <c r="O90" s="95">
        <v>90</v>
      </c>
      <c r="P90" s="96">
        <v>103</v>
      </c>
      <c r="Q90" s="97"/>
      <c r="R90" s="97"/>
      <c r="S90" s="97"/>
      <c r="T90" s="97"/>
      <c r="U90" s="97"/>
      <c r="V90" s="97"/>
      <c r="W90" s="97"/>
      <c r="X90" s="97"/>
      <c r="Y90" s="97"/>
      <c r="Z90" s="97"/>
    </row>
    <row r="91" spans="1:26" ht="48" customHeight="1">
      <c r="A91" s="84" t="s">
        <v>937</v>
      </c>
      <c r="B91" s="99" t="e">
        <f ca="1">_xludf.IMAGE("https://static.wikia.nocookie.net/p-infinity/images/b/bc/744.png")</f>
        <v>#NAME?</v>
      </c>
      <c r="C91" s="107" t="s">
        <v>688</v>
      </c>
      <c r="D91" s="84" t="s">
        <v>676</v>
      </c>
      <c r="E91" s="103" t="s">
        <v>837</v>
      </c>
      <c r="F91" s="127" t="s">
        <v>938</v>
      </c>
      <c r="G91" s="103" t="s">
        <v>939</v>
      </c>
      <c r="H91" s="98" t="s">
        <v>940</v>
      </c>
      <c r="I91" s="89"/>
      <c r="J91" s="90">
        <v>525</v>
      </c>
      <c r="K91" s="91">
        <v>65</v>
      </c>
      <c r="L91" s="92">
        <v>60</v>
      </c>
      <c r="M91" s="93">
        <v>130</v>
      </c>
      <c r="N91" s="94">
        <v>110</v>
      </c>
      <c r="O91" s="95">
        <v>95</v>
      </c>
      <c r="P91" s="96">
        <v>65</v>
      </c>
      <c r="Q91" s="97"/>
      <c r="R91" s="97"/>
      <c r="S91" s="97"/>
      <c r="T91" s="97"/>
      <c r="U91" s="97"/>
      <c r="V91" s="97"/>
      <c r="W91" s="97"/>
      <c r="X91" s="97"/>
      <c r="Y91" s="97"/>
      <c r="Z91" s="97"/>
    </row>
    <row r="92" spans="1:26" ht="48" customHeight="1">
      <c r="A92" s="84" t="s">
        <v>941</v>
      </c>
      <c r="B92" s="99" t="e">
        <f ca="1">_xludf.IMAGE("https://static.wikia.nocookie.net/p-infinity/images/f/f0/745.png")</f>
        <v>#NAME?</v>
      </c>
      <c r="C92" s="87" t="s">
        <v>651</v>
      </c>
      <c r="D92" s="84" t="s">
        <v>676</v>
      </c>
      <c r="E92" s="103" t="s">
        <v>658</v>
      </c>
      <c r="F92" s="127" t="s">
        <v>854</v>
      </c>
      <c r="G92" s="103" t="s">
        <v>942</v>
      </c>
      <c r="H92" s="98" t="s">
        <v>943</v>
      </c>
      <c r="I92" s="89"/>
      <c r="J92" s="90">
        <v>525</v>
      </c>
      <c r="K92" s="91">
        <v>75</v>
      </c>
      <c r="L92" s="92">
        <v>120</v>
      </c>
      <c r="M92" s="93">
        <v>75</v>
      </c>
      <c r="N92" s="94">
        <v>60</v>
      </c>
      <c r="O92" s="95">
        <v>115</v>
      </c>
      <c r="P92" s="96">
        <v>80</v>
      </c>
      <c r="Q92" s="97"/>
      <c r="R92" s="97"/>
      <c r="S92" s="97"/>
      <c r="T92" s="97"/>
      <c r="U92" s="97"/>
      <c r="V92" s="97"/>
      <c r="W92" s="97"/>
      <c r="X92" s="97"/>
      <c r="Y92" s="97"/>
      <c r="Z92" s="97"/>
    </row>
    <row r="93" spans="1:26" ht="48" customHeight="1">
      <c r="A93" s="84" t="s">
        <v>944</v>
      </c>
      <c r="B93" s="99" t="e">
        <f ca="1">_xludf.IMAGE("https://static.wikia.nocookie.net/p-infinity/images/e/ec/746.png")</f>
        <v>#NAME?</v>
      </c>
      <c r="C93" s="108" t="s">
        <v>694</v>
      </c>
      <c r="D93" s="84" t="s">
        <v>676</v>
      </c>
      <c r="E93" s="88" t="s">
        <v>697</v>
      </c>
      <c r="F93" s="127" t="s">
        <v>797</v>
      </c>
      <c r="G93" s="103" t="s">
        <v>945</v>
      </c>
      <c r="H93" s="98" t="s">
        <v>946</v>
      </c>
      <c r="I93" s="89"/>
      <c r="J93" s="90">
        <v>525</v>
      </c>
      <c r="K93" s="91">
        <v>65</v>
      </c>
      <c r="L93" s="92">
        <v>110</v>
      </c>
      <c r="M93" s="93">
        <v>105</v>
      </c>
      <c r="N93" s="94">
        <v>80</v>
      </c>
      <c r="O93" s="95">
        <v>55</v>
      </c>
      <c r="P93" s="96">
        <v>110</v>
      </c>
      <c r="Q93" s="97"/>
      <c r="R93" s="97"/>
      <c r="S93" s="97"/>
      <c r="T93" s="97"/>
      <c r="U93" s="97"/>
      <c r="V93" s="97"/>
      <c r="W93" s="97"/>
      <c r="X93" s="97"/>
      <c r="Y93" s="97"/>
      <c r="Z93" s="97"/>
    </row>
    <row r="94" spans="1:26" ht="48" customHeight="1">
      <c r="A94" s="84" t="s">
        <v>947</v>
      </c>
      <c r="B94" s="99" t="e">
        <f ca="1">_xludf.IMAGE("https://static.wikia.nocookie.net/p-infinity/images/6/6c/747.png")</f>
        <v>#NAME?</v>
      </c>
      <c r="C94" s="125" t="s">
        <v>860</v>
      </c>
      <c r="D94" s="84" t="s">
        <v>676</v>
      </c>
      <c r="E94" s="103" t="s">
        <v>948</v>
      </c>
      <c r="F94" s="127" t="s">
        <v>949</v>
      </c>
      <c r="G94" s="103" t="s">
        <v>913</v>
      </c>
      <c r="H94" s="98" t="s">
        <v>950</v>
      </c>
      <c r="I94" s="89"/>
      <c r="J94" s="90">
        <v>525</v>
      </c>
      <c r="K94" s="91">
        <v>120</v>
      </c>
      <c r="L94" s="92">
        <v>88</v>
      </c>
      <c r="M94" s="93">
        <v>106</v>
      </c>
      <c r="N94" s="94">
        <v>70</v>
      </c>
      <c r="O94" s="95">
        <v>80</v>
      </c>
      <c r="P94" s="96">
        <v>61</v>
      </c>
      <c r="Q94" s="97"/>
      <c r="R94" s="97"/>
      <c r="S94" s="97"/>
      <c r="T94" s="97"/>
      <c r="U94" s="97"/>
      <c r="V94" s="97"/>
      <c r="W94" s="97"/>
      <c r="X94" s="97"/>
      <c r="Y94" s="97"/>
      <c r="Z94" s="97"/>
    </row>
    <row r="95" spans="1:26" ht="48" customHeight="1">
      <c r="A95" s="84" t="s">
        <v>951</v>
      </c>
      <c r="B95" s="99" t="e">
        <f ca="1">_xludf.IMAGE("https://static.wikia.nocookie.net/p-infinity/images/f/f9/748.png")</f>
        <v>#NAME?</v>
      </c>
      <c r="C95" s="106" t="s">
        <v>681</v>
      </c>
      <c r="D95" s="84" t="s">
        <v>676</v>
      </c>
      <c r="E95" s="103" t="s">
        <v>952</v>
      </c>
      <c r="F95" s="127" t="s">
        <v>790</v>
      </c>
      <c r="G95" s="103" t="s">
        <v>953</v>
      </c>
      <c r="H95" s="98" t="s">
        <v>954</v>
      </c>
      <c r="I95" s="89"/>
      <c r="J95" s="90">
        <v>525</v>
      </c>
      <c r="K95" s="91">
        <v>120</v>
      </c>
      <c r="L95" s="92">
        <v>88</v>
      </c>
      <c r="M95" s="93">
        <v>61</v>
      </c>
      <c r="N95" s="94">
        <v>70</v>
      </c>
      <c r="O95" s="95">
        <v>80</v>
      </c>
      <c r="P95" s="96">
        <v>106</v>
      </c>
      <c r="Q95" s="97"/>
      <c r="R95" s="97"/>
      <c r="S95" s="97"/>
      <c r="T95" s="97"/>
      <c r="U95" s="97"/>
      <c r="V95" s="97"/>
      <c r="W95" s="97"/>
      <c r="X95" s="97"/>
      <c r="Y95" s="97"/>
      <c r="Z95" s="97"/>
    </row>
    <row r="96" spans="1:26" ht="48" customHeight="1">
      <c r="A96" s="84" t="s">
        <v>955</v>
      </c>
      <c r="B96" s="99" t="e">
        <f ca="1">_xludf.IMAGE("https://static.wikia.nocookie.net/p-infinity/images/9/9a/749.png")</f>
        <v>#NAME?</v>
      </c>
      <c r="C96" s="102" t="s">
        <v>664</v>
      </c>
      <c r="D96" s="84" t="s">
        <v>676</v>
      </c>
      <c r="E96" s="88" t="s">
        <v>956</v>
      </c>
      <c r="F96" s="127" t="s">
        <v>957</v>
      </c>
      <c r="G96" s="103" t="s">
        <v>958</v>
      </c>
      <c r="H96" s="98" t="s">
        <v>959</v>
      </c>
      <c r="I96" s="89"/>
      <c r="J96" s="90">
        <v>525</v>
      </c>
      <c r="K96" s="91">
        <v>80</v>
      </c>
      <c r="L96" s="92">
        <v>127</v>
      </c>
      <c r="M96" s="93">
        <v>80</v>
      </c>
      <c r="N96" s="94">
        <v>70</v>
      </c>
      <c r="O96" s="95">
        <v>50</v>
      </c>
      <c r="P96" s="96">
        <v>118</v>
      </c>
      <c r="Q96" s="97"/>
      <c r="R96" s="97"/>
      <c r="S96" s="97"/>
      <c r="T96" s="97"/>
      <c r="U96" s="97"/>
      <c r="V96" s="97"/>
      <c r="W96" s="97"/>
      <c r="X96" s="97"/>
      <c r="Y96" s="97"/>
      <c r="Z96" s="97"/>
    </row>
    <row r="97" spans="1:26" ht="48" customHeight="1">
      <c r="A97" s="84" t="s">
        <v>960</v>
      </c>
      <c r="B97" s="99" t="e">
        <f ca="1">_xludf.IMAGE("https://static.wikia.nocookie.net/p-infinity/images/3/33/750.png")</f>
        <v>#NAME?</v>
      </c>
      <c r="C97" s="111" t="s">
        <v>718</v>
      </c>
      <c r="D97" s="84" t="s">
        <v>676</v>
      </c>
      <c r="E97" s="103" t="s">
        <v>705</v>
      </c>
      <c r="F97" s="127" t="s">
        <v>812</v>
      </c>
      <c r="G97" s="103" t="s">
        <v>961</v>
      </c>
      <c r="H97" s="98" t="s">
        <v>962</v>
      </c>
      <c r="I97" s="89"/>
      <c r="J97" s="90">
        <v>525</v>
      </c>
      <c r="K97" s="91">
        <v>90</v>
      </c>
      <c r="L97" s="92">
        <v>95</v>
      </c>
      <c r="M97" s="93">
        <v>70</v>
      </c>
      <c r="N97" s="94">
        <v>95</v>
      </c>
      <c r="O97" s="95">
        <v>70</v>
      </c>
      <c r="P97" s="96">
        <v>105</v>
      </c>
      <c r="Q97" s="97"/>
      <c r="R97" s="97"/>
      <c r="S97" s="97"/>
      <c r="T97" s="97"/>
      <c r="U97" s="97"/>
      <c r="V97" s="97"/>
      <c r="W97" s="97"/>
      <c r="X97" s="97"/>
      <c r="Y97" s="97"/>
      <c r="Z97" s="97"/>
    </row>
    <row r="98" spans="1:26" ht="48" customHeight="1">
      <c r="A98" s="84" t="s">
        <v>963</v>
      </c>
      <c r="B98" s="99" t="e">
        <f ca="1">_xludf.IMAGE("https://static.wikia.nocookie.net/p-infinity/images/0/09/751.png")</f>
        <v>#NAME?</v>
      </c>
      <c r="C98" s="128" t="s">
        <v>964</v>
      </c>
      <c r="D98" s="84" t="s">
        <v>676</v>
      </c>
      <c r="E98" s="103" t="s">
        <v>965</v>
      </c>
      <c r="F98" s="127" t="s">
        <v>966</v>
      </c>
      <c r="G98" s="103" t="s">
        <v>967</v>
      </c>
      <c r="H98" s="98" t="s">
        <v>968</v>
      </c>
      <c r="I98" s="89"/>
      <c r="J98" s="90">
        <v>600</v>
      </c>
      <c r="K98" s="91">
        <v>100</v>
      </c>
      <c r="L98" s="92">
        <v>110</v>
      </c>
      <c r="M98" s="93">
        <v>100</v>
      </c>
      <c r="N98" s="94">
        <v>110</v>
      </c>
      <c r="O98" s="95">
        <v>100</v>
      </c>
      <c r="P98" s="96">
        <v>80</v>
      </c>
      <c r="Q98" s="97"/>
      <c r="R98" s="97"/>
      <c r="S98" s="97"/>
      <c r="T98" s="97"/>
      <c r="U98" s="97"/>
      <c r="V98" s="97"/>
      <c r="W98" s="97"/>
      <c r="X98" s="97"/>
      <c r="Y98" s="97"/>
      <c r="Z98" s="97"/>
    </row>
    <row r="99" spans="1:26" ht="48" customHeight="1">
      <c r="A99" s="84" t="s">
        <v>969</v>
      </c>
      <c r="B99" s="99" t="e">
        <f ca="1">_xludf.IMAGE("https://static.wikia.nocookie.net/p-infinity/images/d/d1/757.png")</f>
        <v>#NAME?</v>
      </c>
      <c r="C99" s="109" t="s">
        <v>702</v>
      </c>
      <c r="D99" s="106" t="s">
        <v>681</v>
      </c>
      <c r="E99" s="88" t="s">
        <v>711</v>
      </c>
      <c r="F99" s="103" t="s">
        <v>712</v>
      </c>
      <c r="G99" s="88"/>
      <c r="H99" s="98" t="s">
        <v>970</v>
      </c>
      <c r="I99" s="89" t="s">
        <v>971</v>
      </c>
      <c r="J99" s="90">
        <v>540</v>
      </c>
      <c r="K99" s="91">
        <v>112</v>
      </c>
      <c r="L99" s="92">
        <v>63</v>
      </c>
      <c r="M99" s="93">
        <v>80</v>
      </c>
      <c r="N99" s="94">
        <v>130</v>
      </c>
      <c r="O99" s="95">
        <v>77</v>
      </c>
      <c r="P99" s="96">
        <v>78</v>
      </c>
      <c r="Q99" s="97"/>
      <c r="R99" s="97"/>
      <c r="S99" s="97"/>
      <c r="T99" s="97"/>
      <c r="U99" s="97"/>
      <c r="V99" s="97"/>
      <c r="W99" s="97"/>
      <c r="X99" s="97"/>
      <c r="Y99" s="97"/>
      <c r="Z99" s="97"/>
    </row>
    <row r="100" spans="1:26" ht="48" customHeight="1">
      <c r="A100" s="84" t="s">
        <v>972</v>
      </c>
      <c r="B100" s="99" t="e">
        <f ca="1">_xludf.IMAGE("https://static.wikia.nocookie.net/p-infinity/images/8/84/768.png")</f>
        <v>#NAME?</v>
      </c>
      <c r="C100" s="86" t="s">
        <v>650</v>
      </c>
      <c r="D100" s="101" t="s">
        <v>663</v>
      </c>
      <c r="E100" s="103" t="s">
        <v>783</v>
      </c>
      <c r="F100" s="103" t="s">
        <v>973</v>
      </c>
      <c r="G100" s="103" t="s">
        <v>974</v>
      </c>
      <c r="H100" s="89" t="s">
        <v>975</v>
      </c>
      <c r="I100" s="89" t="s">
        <v>905</v>
      </c>
      <c r="J100" s="90">
        <v>535</v>
      </c>
      <c r="K100" s="91">
        <v>110</v>
      </c>
      <c r="L100" s="92">
        <v>90</v>
      </c>
      <c r="M100" s="93">
        <v>75</v>
      </c>
      <c r="N100" s="94">
        <v>115</v>
      </c>
      <c r="O100" s="95">
        <v>80</v>
      </c>
      <c r="P100" s="96">
        <v>65</v>
      </c>
      <c r="Q100" s="97"/>
      <c r="R100" s="97"/>
      <c r="S100" s="97"/>
      <c r="T100" s="97"/>
      <c r="U100" s="97"/>
      <c r="V100" s="97"/>
      <c r="W100" s="97"/>
      <c r="X100" s="97"/>
      <c r="Y100" s="97"/>
      <c r="Z100" s="97"/>
    </row>
    <row r="101" spans="1:26" ht="48" customHeight="1">
      <c r="A101" s="84" t="s">
        <v>976</v>
      </c>
      <c r="B101" s="99" t="e">
        <f ca="1">_xludf.IMAGE("https://static.wikia.nocookie.net/p-infinity/images/5/55/830.png")</f>
        <v>#NAME?</v>
      </c>
      <c r="C101" s="115" t="s">
        <v>767</v>
      </c>
      <c r="D101" s="122" t="s">
        <v>827</v>
      </c>
      <c r="E101" s="127" t="s">
        <v>977</v>
      </c>
      <c r="F101" s="103" t="s">
        <v>914</v>
      </c>
      <c r="G101" s="103" t="s">
        <v>978</v>
      </c>
      <c r="H101" s="89" t="s">
        <v>979</v>
      </c>
      <c r="I101" s="89" t="s">
        <v>980</v>
      </c>
      <c r="J101" s="90">
        <v>545</v>
      </c>
      <c r="K101" s="91">
        <v>75</v>
      </c>
      <c r="L101" s="92">
        <v>80</v>
      </c>
      <c r="M101" s="93">
        <v>70</v>
      </c>
      <c r="N101" s="94">
        <v>120</v>
      </c>
      <c r="O101" s="95">
        <v>105</v>
      </c>
      <c r="P101" s="96">
        <v>95</v>
      </c>
      <c r="Q101" s="97"/>
      <c r="R101" s="97"/>
      <c r="S101" s="97"/>
      <c r="T101" s="97"/>
      <c r="U101" s="97"/>
      <c r="V101" s="97"/>
      <c r="W101" s="97"/>
      <c r="X101" s="97"/>
      <c r="Y101" s="97"/>
      <c r="Z101" s="97"/>
    </row>
    <row r="102" spans="1:26" ht="48" customHeight="1">
      <c r="A102" s="84" t="s">
        <v>981</v>
      </c>
      <c r="B102" s="99" t="e">
        <f ca="1">_xludf.IMAGE("https://static.wikia.nocookie.net/p-infinity/images/a/ad/831.png")</f>
        <v>#NAME?</v>
      </c>
      <c r="C102" s="109" t="s">
        <v>702</v>
      </c>
      <c r="D102" s="122" t="s">
        <v>827</v>
      </c>
      <c r="E102" s="127" t="s">
        <v>977</v>
      </c>
      <c r="F102" s="103" t="s">
        <v>982</v>
      </c>
      <c r="G102" s="103" t="s">
        <v>978</v>
      </c>
      <c r="H102" s="89" t="s">
        <v>983</v>
      </c>
      <c r="I102" s="89" t="s">
        <v>980</v>
      </c>
      <c r="J102" s="90">
        <v>545</v>
      </c>
      <c r="K102" s="91">
        <v>70</v>
      </c>
      <c r="L102" s="92">
        <v>120</v>
      </c>
      <c r="M102" s="93">
        <v>70</v>
      </c>
      <c r="N102" s="94">
        <v>110</v>
      </c>
      <c r="O102" s="95">
        <v>70</v>
      </c>
      <c r="P102" s="96">
        <v>105</v>
      </c>
      <c r="Q102" s="97"/>
      <c r="R102" s="97"/>
      <c r="S102" s="97"/>
      <c r="T102" s="97"/>
      <c r="U102" s="97"/>
      <c r="V102" s="97"/>
      <c r="W102" s="97"/>
      <c r="X102" s="97"/>
      <c r="Y102" s="97"/>
      <c r="Z102" s="97"/>
    </row>
    <row r="103" spans="1:26" ht="48" customHeight="1">
      <c r="A103" s="84" t="s">
        <v>984</v>
      </c>
      <c r="B103" s="99" t="e">
        <f ca="1">_xludf.IMAGE("https://static.wikia.nocookie.net/p-infinity/images/c/c9/734.png")</f>
        <v>#NAME?</v>
      </c>
      <c r="C103" s="115" t="s">
        <v>767</v>
      </c>
      <c r="D103" s="125" t="s">
        <v>860</v>
      </c>
      <c r="E103" s="103" t="s">
        <v>677</v>
      </c>
      <c r="F103" s="103" t="s">
        <v>985</v>
      </c>
      <c r="G103" s="103" t="s">
        <v>840</v>
      </c>
      <c r="H103" s="89" t="s">
        <v>986</v>
      </c>
      <c r="I103" s="89" t="s">
        <v>987</v>
      </c>
      <c r="J103" s="90">
        <v>540</v>
      </c>
      <c r="K103" s="91">
        <v>110</v>
      </c>
      <c r="L103" s="92">
        <v>105</v>
      </c>
      <c r="M103" s="93">
        <v>75</v>
      </c>
      <c r="N103" s="94">
        <v>80</v>
      </c>
      <c r="O103" s="95">
        <v>70</v>
      </c>
      <c r="P103" s="96">
        <v>100</v>
      </c>
      <c r="Q103" s="97"/>
      <c r="R103" s="97"/>
      <c r="S103" s="97"/>
      <c r="T103" s="97"/>
      <c r="U103" s="97"/>
      <c r="V103" s="97"/>
      <c r="W103" s="97"/>
      <c r="X103" s="97"/>
      <c r="Y103" s="97"/>
      <c r="Z103" s="97"/>
    </row>
    <row r="104" spans="1:26" ht="48" customHeight="1">
      <c r="A104" s="84" t="s">
        <v>988</v>
      </c>
      <c r="B104" s="99" t="e">
        <f ca="1">_xludf.IMAGE("https://static.wikia.nocookie.net/p-infinity/images/3/3d/790.png")</f>
        <v>#NAME?</v>
      </c>
      <c r="C104" s="104" t="s">
        <v>675</v>
      </c>
      <c r="D104" s="107" t="s">
        <v>688</v>
      </c>
      <c r="E104" s="103" t="s">
        <v>653</v>
      </c>
      <c r="F104" s="103" t="s">
        <v>832</v>
      </c>
      <c r="G104" s="103" t="s">
        <v>672</v>
      </c>
      <c r="H104" s="89" t="s">
        <v>989</v>
      </c>
      <c r="I104" s="89" t="s">
        <v>990</v>
      </c>
      <c r="J104" s="90">
        <v>525</v>
      </c>
      <c r="K104" s="91">
        <v>75</v>
      </c>
      <c r="L104" s="92">
        <v>95</v>
      </c>
      <c r="M104" s="93">
        <v>130</v>
      </c>
      <c r="N104" s="94">
        <v>75</v>
      </c>
      <c r="O104" s="95">
        <v>85</v>
      </c>
      <c r="P104" s="96">
        <v>65</v>
      </c>
      <c r="Q104" s="97"/>
      <c r="R104" s="97"/>
      <c r="S104" s="97"/>
      <c r="T104" s="97"/>
      <c r="U104" s="97"/>
      <c r="V104" s="97"/>
      <c r="W104" s="97"/>
      <c r="X104" s="97"/>
      <c r="Y104" s="97"/>
      <c r="Z104" s="97"/>
    </row>
    <row r="105" spans="1:26" ht="48" customHeight="1">
      <c r="A105" s="84" t="s">
        <v>991</v>
      </c>
      <c r="B105" s="99" t="e">
        <f ca="1">_xludf.IMAGE("https://static.wikia.nocookie.net/p-infinity/images/7/76/789.png")</f>
        <v>#NAME?</v>
      </c>
      <c r="C105" s="112" t="s">
        <v>736</v>
      </c>
      <c r="D105" s="115" t="s">
        <v>767</v>
      </c>
      <c r="E105" s="103" t="s">
        <v>992</v>
      </c>
      <c r="F105" s="103" t="s">
        <v>868</v>
      </c>
      <c r="G105" s="103" t="s">
        <v>685</v>
      </c>
      <c r="H105" s="89" t="s">
        <v>993</v>
      </c>
      <c r="I105" s="89" t="s">
        <v>919</v>
      </c>
      <c r="J105" s="90">
        <v>565</v>
      </c>
      <c r="K105" s="91">
        <v>80</v>
      </c>
      <c r="L105" s="92">
        <v>95</v>
      </c>
      <c r="M105" s="93">
        <v>105</v>
      </c>
      <c r="N105" s="94">
        <v>95</v>
      </c>
      <c r="O105" s="95">
        <v>120</v>
      </c>
      <c r="P105" s="96">
        <v>70</v>
      </c>
      <c r="Q105" s="97"/>
      <c r="R105" s="97"/>
      <c r="S105" s="97"/>
      <c r="T105" s="97"/>
      <c r="U105" s="97"/>
      <c r="V105" s="97"/>
      <c r="W105" s="97"/>
      <c r="X105" s="97"/>
      <c r="Y105" s="97"/>
      <c r="Z105" s="97"/>
    </row>
    <row r="106" spans="1:26" ht="48" customHeight="1">
      <c r="A106" s="84" t="s">
        <v>994</v>
      </c>
      <c r="B106" s="99" t="e">
        <f ca="1">_xludf.IMAGE("https://static.wikia.nocookie.net/p-infinity/images/2/2d/776.png")</f>
        <v>#NAME?</v>
      </c>
      <c r="C106" s="109" t="s">
        <v>702</v>
      </c>
      <c r="D106" s="115" t="s">
        <v>767</v>
      </c>
      <c r="E106" s="103" t="s">
        <v>672</v>
      </c>
      <c r="F106" s="103" t="s">
        <v>995</v>
      </c>
      <c r="G106" s="103" t="s">
        <v>847</v>
      </c>
      <c r="H106" s="89" t="s">
        <v>996</v>
      </c>
      <c r="I106" s="89" t="s">
        <v>916</v>
      </c>
      <c r="J106" s="90">
        <v>535</v>
      </c>
      <c r="K106" s="91">
        <v>75</v>
      </c>
      <c r="L106" s="92">
        <v>129</v>
      </c>
      <c r="M106" s="93">
        <v>75</v>
      </c>
      <c r="N106" s="94">
        <v>84</v>
      </c>
      <c r="O106" s="95">
        <v>70</v>
      </c>
      <c r="P106" s="96">
        <v>102</v>
      </c>
      <c r="Q106" s="97"/>
      <c r="R106" s="97"/>
      <c r="S106" s="97"/>
      <c r="T106" s="97"/>
      <c r="U106" s="97"/>
      <c r="V106" s="97"/>
      <c r="W106" s="97"/>
      <c r="X106" s="97"/>
      <c r="Y106" s="97"/>
      <c r="Z106" s="97"/>
    </row>
    <row r="107" spans="1:26" ht="48" customHeight="1">
      <c r="A107" s="84" t="s">
        <v>997</v>
      </c>
      <c r="B107" s="99" t="e">
        <f ca="1">_xludf.IMAGE("https://static.wikia.nocookie.net/p-infinity/images/0/00/770.png")</f>
        <v>#NAME?</v>
      </c>
      <c r="C107" s="111" t="s">
        <v>718</v>
      </c>
      <c r="D107" s="84" t="s">
        <v>676</v>
      </c>
      <c r="E107" s="127" t="s">
        <v>966</v>
      </c>
      <c r="F107" s="103" t="s">
        <v>965</v>
      </c>
      <c r="G107" s="88"/>
      <c r="H107" s="89" t="s">
        <v>998</v>
      </c>
      <c r="I107" s="89" t="s">
        <v>916</v>
      </c>
      <c r="J107" s="90">
        <v>535</v>
      </c>
      <c r="K107" s="91">
        <v>90</v>
      </c>
      <c r="L107" s="92">
        <v>110</v>
      </c>
      <c r="M107" s="93">
        <v>75</v>
      </c>
      <c r="N107" s="94">
        <v>80</v>
      </c>
      <c r="O107" s="95">
        <v>140</v>
      </c>
      <c r="P107" s="96">
        <v>40</v>
      </c>
      <c r="Q107" s="97"/>
      <c r="R107" s="97"/>
      <c r="S107" s="97"/>
      <c r="T107" s="97"/>
      <c r="U107" s="97"/>
      <c r="V107" s="97"/>
      <c r="W107" s="97"/>
      <c r="X107" s="97"/>
      <c r="Y107" s="97"/>
      <c r="Z107" s="97"/>
    </row>
    <row r="108" spans="1:26" ht="48" customHeight="1">
      <c r="A108" s="84" t="s">
        <v>999</v>
      </c>
      <c r="B108" s="99" t="e">
        <f ca="1">_xludf.IMAGE("https://static.wikia.nocookie.net/p-infinity/images/1/17/798.png")</f>
        <v>#NAME?</v>
      </c>
      <c r="C108" s="111" t="s">
        <v>718</v>
      </c>
      <c r="D108" s="114" t="s">
        <v>760</v>
      </c>
      <c r="E108" s="103" t="s">
        <v>705</v>
      </c>
      <c r="F108" s="103" t="s">
        <v>1000</v>
      </c>
      <c r="G108" s="103" t="s">
        <v>671</v>
      </c>
      <c r="H108" s="89" t="s">
        <v>1001</v>
      </c>
      <c r="I108" s="89"/>
      <c r="J108" s="90">
        <v>535</v>
      </c>
      <c r="K108" s="91">
        <v>75</v>
      </c>
      <c r="L108" s="92">
        <v>65</v>
      </c>
      <c r="M108" s="93">
        <v>70</v>
      </c>
      <c r="N108" s="94">
        <v>115</v>
      </c>
      <c r="O108" s="95">
        <v>70</v>
      </c>
      <c r="P108" s="96">
        <v>140</v>
      </c>
      <c r="Q108" s="97"/>
      <c r="R108" s="97"/>
      <c r="S108" s="97"/>
      <c r="T108" s="97"/>
      <c r="U108" s="97"/>
      <c r="V108" s="97"/>
      <c r="W108" s="97"/>
      <c r="X108" s="97"/>
      <c r="Y108" s="97"/>
      <c r="Z108" s="97"/>
    </row>
    <row r="109" spans="1:26" ht="48" customHeight="1">
      <c r="A109" s="84" t="s">
        <v>1002</v>
      </c>
      <c r="B109" s="99" t="e">
        <f ca="1">_xludf.IMAGE("https://static.wikia.nocookie.net/p-infinity/images/d/df/794.png")</f>
        <v>#NAME?</v>
      </c>
      <c r="C109" s="87" t="s">
        <v>651</v>
      </c>
      <c r="D109" s="102" t="s">
        <v>664</v>
      </c>
      <c r="E109" s="103" t="s">
        <v>672</v>
      </c>
      <c r="F109" s="103" t="s">
        <v>854</v>
      </c>
      <c r="G109" s="103" t="s">
        <v>712</v>
      </c>
      <c r="H109" s="89"/>
      <c r="I109" s="89" t="s">
        <v>1003</v>
      </c>
      <c r="J109" s="90">
        <v>325</v>
      </c>
      <c r="K109" s="91">
        <v>45</v>
      </c>
      <c r="L109" s="92">
        <v>65</v>
      </c>
      <c r="M109" s="93">
        <v>65</v>
      </c>
      <c r="N109" s="94">
        <v>60</v>
      </c>
      <c r="O109" s="95">
        <v>45</v>
      </c>
      <c r="P109" s="96">
        <v>45</v>
      </c>
      <c r="Q109" s="97"/>
      <c r="R109" s="97"/>
      <c r="S109" s="97"/>
      <c r="T109" s="97"/>
      <c r="U109" s="97"/>
      <c r="V109" s="97"/>
      <c r="W109" s="97"/>
      <c r="X109" s="97"/>
      <c r="Y109" s="97"/>
      <c r="Z109" s="97"/>
    </row>
    <row r="110" spans="1:26" ht="48" customHeight="1">
      <c r="A110" s="84" t="s">
        <v>1004</v>
      </c>
      <c r="B110" s="99" t="e">
        <f ca="1">_xludf.IMAGE("https://static.wikia.nocookie.net/p-infinity/images/a/aa/795.png")</f>
        <v>#NAME?</v>
      </c>
      <c r="C110" s="87" t="s">
        <v>651</v>
      </c>
      <c r="D110" s="102" t="s">
        <v>664</v>
      </c>
      <c r="E110" s="103" t="s">
        <v>672</v>
      </c>
      <c r="F110" s="103" t="s">
        <v>854</v>
      </c>
      <c r="G110" s="103" t="s">
        <v>712</v>
      </c>
      <c r="H110" s="89" t="s">
        <v>1005</v>
      </c>
      <c r="I110" s="89" t="s">
        <v>109</v>
      </c>
      <c r="J110" s="90">
        <v>425</v>
      </c>
      <c r="K110" s="91">
        <v>65</v>
      </c>
      <c r="L110" s="92">
        <v>80</v>
      </c>
      <c r="M110" s="93">
        <v>90</v>
      </c>
      <c r="N110" s="94">
        <v>70</v>
      </c>
      <c r="O110" s="95">
        <v>60</v>
      </c>
      <c r="P110" s="96">
        <v>60</v>
      </c>
      <c r="Q110" s="97"/>
      <c r="R110" s="97"/>
      <c r="S110" s="97"/>
      <c r="T110" s="97"/>
      <c r="U110" s="97"/>
      <c r="V110" s="97"/>
      <c r="W110" s="97"/>
      <c r="X110" s="97"/>
      <c r="Y110" s="97"/>
      <c r="Z110" s="97"/>
    </row>
    <row r="111" spans="1:26" ht="48" customHeight="1">
      <c r="A111" s="84" t="s">
        <v>1006</v>
      </c>
      <c r="B111" s="99" t="e">
        <f ca="1">_xludf.IMAGE("https://static.wikia.nocookie.net/p-infinity/images/7/7d/796.png")</f>
        <v>#NAME?</v>
      </c>
      <c r="C111" s="87" t="s">
        <v>651</v>
      </c>
      <c r="D111" s="102" t="s">
        <v>664</v>
      </c>
      <c r="E111" s="103" t="s">
        <v>672</v>
      </c>
      <c r="F111" s="103" t="s">
        <v>854</v>
      </c>
      <c r="G111" s="103" t="s">
        <v>712</v>
      </c>
      <c r="H111" s="89" t="s">
        <v>1007</v>
      </c>
      <c r="I111" s="89"/>
      <c r="J111" s="90">
        <v>550</v>
      </c>
      <c r="K111" s="91">
        <v>70</v>
      </c>
      <c r="L111" s="92">
        <v>113</v>
      </c>
      <c r="M111" s="93">
        <v>122</v>
      </c>
      <c r="N111" s="94">
        <v>99</v>
      </c>
      <c r="O111" s="95">
        <v>65</v>
      </c>
      <c r="P111" s="96">
        <v>81</v>
      </c>
      <c r="Q111" s="97"/>
      <c r="R111" s="97"/>
      <c r="S111" s="97"/>
      <c r="T111" s="97"/>
      <c r="U111" s="97"/>
      <c r="V111" s="97"/>
      <c r="W111" s="97"/>
      <c r="X111" s="97"/>
      <c r="Y111" s="97"/>
      <c r="Z111" s="97"/>
    </row>
    <row r="112" spans="1:26" ht="48" customHeight="1">
      <c r="A112" s="84" t="s">
        <v>1008</v>
      </c>
      <c r="B112" s="99" t="e">
        <f ca="1">_xludf.IMAGE("https://static.wikia.nocookie.net/p-infinity/images/b/b0/791.png")</f>
        <v>#NAME?</v>
      </c>
      <c r="C112" s="126" t="s">
        <v>866</v>
      </c>
      <c r="D112" s="102" t="s">
        <v>664</v>
      </c>
      <c r="E112" s="103" t="s">
        <v>934</v>
      </c>
      <c r="F112" s="103" t="s">
        <v>672</v>
      </c>
      <c r="G112" s="88"/>
      <c r="H112" s="89"/>
      <c r="I112" s="89" t="s">
        <v>1009</v>
      </c>
      <c r="J112" s="90">
        <v>300</v>
      </c>
      <c r="K112" s="91">
        <v>50</v>
      </c>
      <c r="L112" s="92">
        <v>70</v>
      </c>
      <c r="M112" s="93">
        <v>65</v>
      </c>
      <c r="N112" s="94">
        <v>40</v>
      </c>
      <c r="O112" s="95">
        <v>40</v>
      </c>
      <c r="P112" s="96">
        <v>35</v>
      </c>
      <c r="Q112" s="97"/>
      <c r="R112" s="97"/>
      <c r="S112" s="97"/>
      <c r="T112" s="97"/>
      <c r="U112" s="97"/>
      <c r="V112" s="97"/>
      <c r="W112" s="97"/>
      <c r="X112" s="97"/>
      <c r="Y112" s="97"/>
      <c r="Z112" s="97"/>
    </row>
    <row r="113" spans="1:26" ht="48" customHeight="1">
      <c r="A113" s="84" t="s">
        <v>1010</v>
      </c>
      <c r="B113" s="99" t="e">
        <f ca="1">_xludf.IMAGE("https://static.wikia.nocookie.net/p-infinity/images/7/7f/792.png")</f>
        <v>#NAME?</v>
      </c>
      <c r="C113" s="126" t="s">
        <v>866</v>
      </c>
      <c r="D113" s="102" t="s">
        <v>664</v>
      </c>
      <c r="E113" s="103" t="s">
        <v>934</v>
      </c>
      <c r="F113" s="103" t="s">
        <v>672</v>
      </c>
      <c r="G113" s="88"/>
      <c r="H113" s="89" t="s">
        <v>1011</v>
      </c>
      <c r="I113" s="89"/>
      <c r="J113" s="90">
        <v>410</v>
      </c>
      <c r="K113" s="91">
        <v>70</v>
      </c>
      <c r="L113" s="92">
        <v>80</v>
      </c>
      <c r="M113" s="93">
        <v>100</v>
      </c>
      <c r="N113" s="94">
        <v>70</v>
      </c>
      <c r="O113" s="95">
        <v>65</v>
      </c>
      <c r="P113" s="96">
        <v>25</v>
      </c>
      <c r="Q113" s="97"/>
      <c r="R113" s="97"/>
      <c r="S113" s="97"/>
      <c r="T113" s="97"/>
      <c r="U113" s="97"/>
      <c r="V113" s="97"/>
      <c r="W113" s="97"/>
      <c r="X113" s="97"/>
      <c r="Y113" s="97"/>
      <c r="Z113" s="97"/>
    </row>
    <row r="114" spans="1:26" ht="48" customHeight="1">
      <c r="A114" s="84" t="s">
        <v>1012</v>
      </c>
      <c r="B114" s="99" t="e">
        <f ca="1">_xludf.IMAGE("https://static.wikia.nocookie.net/p-infinity/images/e/e4/793.png")</f>
        <v>#NAME?</v>
      </c>
      <c r="C114" s="126" t="s">
        <v>866</v>
      </c>
      <c r="D114" s="102" t="s">
        <v>664</v>
      </c>
      <c r="E114" s="103" t="s">
        <v>934</v>
      </c>
      <c r="F114" s="103" t="s">
        <v>672</v>
      </c>
      <c r="G114" s="88"/>
      <c r="H114" s="89" t="s">
        <v>1013</v>
      </c>
      <c r="I114" s="89"/>
      <c r="J114" s="90">
        <v>600</v>
      </c>
      <c r="K114" s="91">
        <v>80</v>
      </c>
      <c r="L114" s="92">
        <v>145</v>
      </c>
      <c r="M114" s="93">
        <v>110</v>
      </c>
      <c r="N114" s="94">
        <v>90</v>
      </c>
      <c r="O114" s="95">
        <v>75</v>
      </c>
      <c r="P114" s="96">
        <v>100</v>
      </c>
      <c r="Q114" s="97"/>
      <c r="R114" s="97"/>
      <c r="S114" s="97"/>
      <c r="T114" s="97"/>
      <c r="U114" s="97"/>
      <c r="V114" s="97"/>
      <c r="W114" s="97"/>
      <c r="X114" s="97"/>
      <c r="Y114" s="97"/>
      <c r="Z114" s="97"/>
    </row>
    <row r="115" spans="1:26" ht="48" customHeight="1">
      <c r="A115" s="84" t="s">
        <v>1014</v>
      </c>
      <c r="B115" s="99" t="e">
        <f ca="1">_xludf.IMAGE("https://static.wikia.nocookie.net/p-infinity/images/a/ad/799.png")</f>
        <v>#NAME?</v>
      </c>
      <c r="C115" s="122" t="s">
        <v>827</v>
      </c>
      <c r="D115" s="129" t="s">
        <v>1015</v>
      </c>
      <c r="E115" s="103" t="s">
        <v>913</v>
      </c>
      <c r="F115" s="88"/>
      <c r="G115" s="88"/>
      <c r="H115" s="89"/>
      <c r="I115" s="89" t="s">
        <v>1016</v>
      </c>
      <c r="J115" s="90">
        <v>720</v>
      </c>
      <c r="K115" s="91">
        <v>120</v>
      </c>
      <c r="L115" s="92">
        <v>120</v>
      </c>
      <c r="M115" s="93">
        <v>120</v>
      </c>
      <c r="N115" s="94">
        <v>120</v>
      </c>
      <c r="O115" s="95">
        <v>120</v>
      </c>
      <c r="P115" s="96">
        <v>120</v>
      </c>
      <c r="Q115" s="97"/>
      <c r="R115" s="97"/>
      <c r="S115" s="97"/>
      <c r="T115" s="97"/>
      <c r="U115" s="97"/>
      <c r="V115" s="97"/>
      <c r="W115" s="97"/>
      <c r="X115" s="97"/>
      <c r="Y115" s="97"/>
      <c r="Z115" s="97"/>
    </row>
    <row r="116" spans="1:26" ht="48" customHeight="1">
      <c r="A116" s="84" t="s">
        <v>1017</v>
      </c>
      <c r="B116" s="99" t="e">
        <f ca="1">_xludf.IMAGE("https://static.wikia.nocookie.net/p-infinity/images/c/cf/800.png")</f>
        <v>#NAME?</v>
      </c>
      <c r="C116" s="129" t="s">
        <v>1015</v>
      </c>
      <c r="D116" s="84" t="s">
        <v>676</v>
      </c>
      <c r="E116" s="103" t="s">
        <v>958</v>
      </c>
      <c r="F116" s="103" t="s">
        <v>985</v>
      </c>
      <c r="G116" s="88"/>
      <c r="H116" s="89"/>
      <c r="I116" s="130" t="s">
        <v>1018</v>
      </c>
      <c r="J116" s="90">
        <v>800</v>
      </c>
      <c r="K116" s="91">
        <v>140</v>
      </c>
      <c r="L116" s="92">
        <v>136</v>
      </c>
      <c r="M116" s="93">
        <v>100</v>
      </c>
      <c r="N116" s="94">
        <v>136</v>
      </c>
      <c r="O116" s="95">
        <v>100</v>
      </c>
      <c r="P116" s="96">
        <v>188</v>
      </c>
      <c r="Q116" s="97"/>
      <c r="R116" s="97"/>
      <c r="S116" s="97"/>
      <c r="T116" s="97"/>
      <c r="U116" s="97"/>
      <c r="V116" s="97"/>
      <c r="W116" s="97"/>
      <c r="X116" s="97"/>
      <c r="Y116" s="97"/>
      <c r="Z116" s="97"/>
    </row>
    <row r="117" spans="1:26" ht="48" customHeight="1">
      <c r="A117" s="84" t="s">
        <v>1019</v>
      </c>
      <c r="B117" s="99" t="e">
        <f ca="1">_xludf.IMAGE("https://static.wikia.nocookie.net/p-infinity/images/9/93/845.png")</f>
        <v>#NAME?</v>
      </c>
      <c r="C117" s="122" t="s">
        <v>827</v>
      </c>
      <c r="D117" s="84" t="s">
        <v>676</v>
      </c>
      <c r="E117" s="88" t="s">
        <v>899</v>
      </c>
      <c r="F117" s="103" t="s">
        <v>854</v>
      </c>
      <c r="G117" s="88"/>
      <c r="H117" s="89"/>
      <c r="I117" s="89" t="s">
        <v>1020</v>
      </c>
      <c r="J117" s="90">
        <v>720</v>
      </c>
      <c r="K117" s="91">
        <v>150</v>
      </c>
      <c r="L117" s="92">
        <v>100</v>
      </c>
      <c r="M117" s="93">
        <v>95</v>
      </c>
      <c r="N117" s="94">
        <v>150</v>
      </c>
      <c r="O117" s="95">
        <v>95</v>
      </c>
      <c r="P117" s="96">
        <v>130</v>
      </c>
      <c r="Q117" s="97"/>
      <c r="R117" s="97"/>
      <c r="S117" s="97"/>
      <c r="T117" s="97"/>
      <c r="U117" s="97"/>
      <c r="V117" s="97"/>
      <c r="W117" s="97"/>
      <c r="X117" s="97"/>
      <c r="Y117" s="97"/>
      <c r="Z117" s="97"/>
    </row>
    <row r="118" spans="1:26" ht="48" customHeight="1">
      <c r="A118" s="84" t="s">
        <v>1021</v>
      </c>
      <c r="B118" s="99" t="e">
        <f ca="1">_xludf.IMAGE("https://static.wikia.nocookie.net/p-infinity/images/0/0a/810.png")</f>
        <v>#NAME?</v>
      </c>
      <c r="C118" s="111" t="s">
        <v>718</v>
      </c>
      <c r="D118" s="84" t="s">
        <v>676</v>
      </c>
      <c r="E118" s="103" t="s">
        <v>705</v>
      </c>
      <c r="F118" s="103" t="s">
        <v>1022</v>
      </c>
      <c r="G118" s="88"/>
      <c r="H118" s="89"/>
      <c r="I118" s="98" t="s">
        <v>1023</v>
      </c>
      <c r="J118" s="131">
        <v>205</v>
      </c>
      <c r="K118" s="132">
        <v>40</v>
      </c>
      <c r="L118" s="133">
        <v>40</v>
      </c>
      <c r="M118" s="134">
        <v>30</v>
      </c>
      <c r="N118" s="135">
        <v>30</v>
      </c>
      <c r="O118" s="136">
        <v>30</v>
      </c>
      <c r="P118" s="137">
        <v>35</v>
      </c>
      <c r="Q118" s="97"/>
      <c r="R118" s="97"/>
      <c r="S118" s="97"/>
      <c r="T118" s="97"/>
      <c r="U118" s="97"/>
      <c r="V118" s="97"/>
      <c r="W118" s="97"/>
      <c r="X118" s="97"/>
      <c r="Y118" s="97"/>
      <c r="Z118" s="97"/>
    </row>
    <row r="119" spans="1:26" ht="48" customHeight="1">
      <c r="A119" s="84" t="s">
        <v>1024</v>
      </c>
      <c r="B119" s="99" t="e">
        <f ca="1">_xludf.IMAGE("https://static.wikia.nocookie.net/p-infinity/images/d/df/811.png")</f>
        <v>#NAME?</v>
      </c>
      <c r="C119" s="111" t="s">
        <v>718</v>
      </c>
      <c r="D119" s="84" t="s">
        <v>676</v>
      </c>
      <c r="E119" s="103" t="s">
        <v>705</v>
      </c>
      <c r="F119" s="103" t="s">
        <v>1022</v>
      </c>
      <c r="G119" s="88"/>
      <c r="H119" s="89" t="s">
        <v>1025</v>
      </c>
      <c r="I119" s="89"/>
      <c r="J119" s="131">
        <v>315</v>
      </c>
      <c r="K119" s="132">
        <v>65</v>
      </c>
      <c r="L119" s="133">
        <v>55</v>
      </c>
      <c r="M119" s="134">
        <v>55</v>
      </c>
      <c r="N119" s="135">
        <v>45</v>
      </c>
      <c r="O119" s="136">
        <v>45</v>
      </c>
      <c r="P119" s="137">
        <v>50</v>
      </c>
      <c r="Q119" s="97"/>
      <c r="R119" s="97"/>
      <c r="S119" s="97"/>
      <c r="T119" s="97"/>
      <c r="U119" s="97"/>
      <c r="V119" s="97"/>
      <c r="W119" s="97"/>
      <c r="X119" s="97"/>
      <c r="Y119" s="97"/>
      <c r="Z119" s="97"/>
    </row>
    <row r="120" spans="1:26" ht="48" customHeight="1">
      <c r="A120" s="84" t="s">
        <v>1026</v>
      </c>
      <c r="B120" s="99" t="e">
        <f ca="1">_xludf.IMAGE("https://static.wikia.nocookie.net/p-infinity/images/5/54/812.png")</f>
        <v>#NAME?</v>
      </c>
      <c r="C120" s="101" t="s">
        <v>663</v>
      </c>
      <c r="D120" s="84" t="s">
        <v>676</v>
      </c>
      <c r="E120" s="103" t="s">
        <v>705</v>
      </c>
      <c r="F120" s="103" t="s">
        <v>1022</v>
      </c>
      <c r="G120" s="88"/>
      <c r="H120" s="113" t="s">
        <v>1027</v>
      </c>
      <c r="I120" s="113"/>
      <c r="J120" s="90">
        <v>430</v>
      </c>
      <c r="K120" s="91">
        <v>75</v>
      </c>
      <c r="L120" s="92">
        <v>80</v>
      </c>
      <c r="M120" s="93">
        <v>65</v>
      </c>
      <c r="N120" s="94">
        <v>85</v>
      </c>
      <c r="O120" s="95">
        <v>65</v>
      </c>
      <c r="P120" s="96">
        <v>60</v>
      </c>
      <c r="Q120" s="97"/>
      <c r="R120" s="97"/>
      <c r="S120" s="97"/>
      <c r="T120" s="97"/>
      <c r="U120" s="97"/>
      <c r="V120" s="97"/>
      <c r="W120" s="97"/>
      <c r="X120" s="97"/>
      <c r="Y120" s="97"/>
      <c r="Z120" s="97"/>
    </row>
    <row r="121" spans="1:26" ht="48" customHeight="1">
      <c r="A121" s="84" t="s">
        <v>1028</v>
      </c>
      <c r="B121" s="99" t="e">
        <f ca="1">_xludf.IMAGE("https://static.wikia.nocookie.net/p-infinity/images/a/aa/813.png")</f>
        <v>#NAME?</v>
      </c>
      <c r="C121" s="101" t="s">
        <v>663</v>
      </c>
      <c r="D121" s="84" t="s">
        <v>676</v>
      </c>
      <c r="E121" s="103" t="s">
        <v>705</v>
      </c>
      <c r="F121" s="103" t="s">
        <v>1022</v>
      </c>
      <c r="G121" s="88"/>
      <c r="H121" s="113" t="s">
        <v>1029</v>
      </c>
      <c r="I121" s="113"/>
      <c r="J121" s="90">
        <v>575</v>
      </c>
      <c r="K121" s="91">
        <v>90</v>
      </c>
      <c r="L121" s="92">
        <v>115</v>
      </c>
      <c r="M121" s="93">
        <v>100</v>
      </c>
      <c r="N121" s="94">
        <v>100</v>
      </c>
      <c r="O121" s="95">
        <v>80</v>
      </c>
      <c r="P121" s="96">
        <v>90</v>
      </c>
      <c r="Q121" s="97"/>
      <c r="R121" s="97"/>
      <c r="S121" s="97"/>
      <c r="T121" s="97"/>
      <c r="U121" s="97"/>
      <c r="V121" s="97"/>
      <c r="W121" s="97"/>
      <c r="X121" s="97"/>
      <c r="Y121" s="97"/>
      <c r="Z121" s="97"/>
    </row>
    <row r="122" spans="1:26" ht="48" customHeight="1">
      <c r="A122" s="84" t="s">
        <v>1030</v>
      </c>
      <c r="B122" s="99" t="e">
        <f ca="1">_xludf.IMAGE("https://static.wikia.nocookie.net/p-infinity/images/5/57/814.png")</f>
        <v>#NAME?</v>
      </c>
      <c r="C122" s="101" t="s">
        <v>663</v>
      </c>
      <c r="D122" s="107" t="s">
        <v>688</v>
      </c>
      <c r="E122" s="103" t="s">
        <v>705</v>
      </c>
      <c r="F122" s="103" t="s">
        <v>921</v>
      </c>
      <c r="G122" s="88"/>
      <c r="H122" s="113" t="s">
        <v>1031</v>
      </c>
      <c r="I122" s="113"/>
      <c r="J122" s="90">
        <v>620</v>
      </c>
      <c r="K122" s="91">
        <v>90</v>
      </c>
      <c r="L122" s="92">
        <v>110</v>
      </c>
      <c r="M122" s="93">
        <v>120</v>
      </c>
      <c r="N122" s="94">
        <v>110</v>
      </c>
      <c r="O122" s="95">
        <v>90</v>
      </c>
      <c r="P122" s="96">
        <v>100</v>
      </c>
      <c r="Q122" s="97"/>
      <c r="R122" s="97"/>
      <c r="S122" s="97"/>
      <c r="T122" s="97"/>
      <c r="U122" s="97"/>
      <c r="V122" s="97"/>
      <c r="W122" s="97"/>
      <c r="X122" s="97"/>
      <c r="Y122" s="97"/>
      <c r="Z122" s="97"/>
    </row>
    <row r="123" spans="1:26" ht="48" customHeight="1">
      <c r="A123" s="84" t="s">
        <v>1032</v>
      </c>
      <c r="B123" s="99" t="e">
        <f ca="1">_xludf.IMAGE("https://static.wikia.nocookie.net/p-infinity/images/4/4d/815.png")</f>
        <v>#NAME?</v>
      </c>
      <c r="C123" s="101" t="s">
        <v>663</v>
      </c>
      <c r="D123" s="107" t="s">
        <v>688</v>
      </c>
      <c r="E123" s="103" t="s">
        <v>1000</v>
      </c>
      <c r="F123" s="103" t="s">
        <v>921</v>
      </c>
      <c r="G123" s="88"/>
      <c r="H123" s="113" t="s">
        <v>1033</v>
      </c>
      <c r="I123" s="113"/>
      <c r="J123" s="90">
        <v>715</v>
      </c>
      <c r="K123" s="91">
        <v>109</v>
      </c>
      <c r="L123" s="92">
        <v>135</v>
      </c>
      <c r="M123" s="93">
        <v>150</v>
      </c>
      <c r="N123" s="94">
        <v>135</v>
      </c>
      <c r="O123" s="95">
        <v>100</v>
      </c>
      <c r="P123" s="96">
        <v>86</v>
      </c>
      <c r="Q123" s="97"/>
      <c r="R123" s="97"/>
      <c r="S123" s="97"/>
      <c r="T123" s="97"/>
      <c r="U123" s="97"/>
      <c r="V123" s="97"/>
      <c r="W123" s="97"/>
      <c r="X123" s="97"/>
      <c r="Y123" s="97"/>
      <c r="Z123" s="97"/>
    </row>
    <row r="124" spans="1:26" ht="48" customHeight="1">
      <c r="A124" s="84" t="s">
        <v>1034</v>
      </c>
      <c r="B124" s="99" t="e">
        <f ca="1">_xludf.IMAGE("https://static.wikia.nocookie.net/p-infinity/images/5/5e/816.png")</f>
        <v>#NAME?</v>
      </c>
      <c r="C124" s="101" t="s">
        <v>663</v>
      </c>
      <c r="D124" s="84" t="s">
        <v>676</v>
      </c>
      <c r="E124" s="105" t="s">
        <v>705</v>
      </c>
      <c r="F124" s="103" t="s">
        <v>862</v>
      </c>
      <c r="G124" s="88"/>
      <c r="H124" s="89" t="s">
        <v>1035</v>
      </c>
      <c r="I124" s="89"/>
      <c r="J124" s="90">
        <v>585</v>
      </c>
      <c r="K124" s="91">
        <v>90</v>
      </c>
      <c r="L124" s="92">
        <v>115</v>
      </c>
      <c r="M124" s="93">
        <v>110</v>
      </c>
      <c r="N124" s="94">
        <v>80</v>
      </c>
      <c r="O124" s="95">
        <v>90</v>
      </c>
      <c r="P124" s="96">
        <v>100</v>
      </c>
      <c r="Q124" s="97"/>
      <c r="R124" s="97"/>
      <c r="S124" s="97"/>
      <c r="T124" s="97"/>
      <c r="U124" s="97"/>
      <c r="V124" s="97"/>
      <c r="W124" s="97"/>
      <c r="X124" s="97"/>
      <c r="Y124" s="97"/>
      <c r="Z124" s="97"/>
    </row>
    <row r="125" spans="1:26" ht="48" customHeight="1">
      <c r="A125" s="84" t="s">
        <v>1036</v>
      </c>
      <c r="B125" s="99" t="e">
        <f ca="1">_xludf.IMAGE("https://static.wikia.nocookie.net/p-infinity/images/3/37/817.png")</f>
        <v>#NAME?</v>
      </c>
      <c r="C125" s="101" t="s">
        <v>663</v>
      </c>
      <c r="D125" s="116" t="s">
        <v>777</v>
      </c>
      <c r="E125" s="88" t="s">
        <v>1037</v>
      </c>
      <c r="F125" s="103" t="s">
        <v>956</v>
      </c>
      <c r="G125" s="88"/>
      <c r="H125" s="89" t="s">
        <v>1038</v>
      </c>
      <c r="I125" s="89"/>
      <c r="J125" s="90">
        <v>620</v>
      </c>
      <c r="K125" s="91">
        <v>75</v>
      </c>
      <c r="L125" s="92">
        <v>150</v>
      </c>
      <c r="M125" s="93">
        <v>60</v>
      </c>
      <c r="N125" s="94">
        <v>145</v>
      </c>
      <c r="O125" s="95">
        <v>80</v>
      </c>
      <c r="P125" s="96">
        <v>110</v>
      </c>
      <c r="Q125" s="97"/>
      <c r="R125" s="97"/>
      <c r="S125" s="97"/>
      <c r="T125" s="97"/>
      <c r="U125" s="97"/>
      <c r="V125" s="97"/>
      <c r="W125" s="97"/>
      <c r="X125" s="97"/>
      <c r="Y125" s="97"/>
      <c r="Z125" s="97"/>
    </row>
    <row r="126" spans="1:26" ht="48" customHeight="1">
      <c r="A126" s="84" t="s">
        <v>1039</v>
      </c>
      <c r="B126" s="99" t="e">
        <f ca="1">_xludf.IMAGE("https://static.wikia.nocookie.net/p-infinity/images/5/5b/818.png")</f>
        <v>#NAME?</v>
      </c>
      <c r="C126" s="104" t="s">
        <v>675</v>
      </c>
      <c r="D126" s="84" t="s">
        <v>676</v>
      </c>
      <c r="E126" s="88" t="s">
        <v>957</v>
      </c>
      <c r="F126" s="88" t="s">
        <v>1022</v>
      </c>
      <c r="G126" s="88"/>
      <c r="H126" s="113" t="s">
        <v>1040</v>
      </c>
      <c r="I126" s="113"/>
      <c r="J126" s="90">
        <v>430</v>
      </c>
      <c r="K126" s="91">
        <v>80</v>
      </c>
      <c r="L126" s="92">
        <v>75</v>
      </c>
      <c r="M126" s="93">
        <v>85</v>
      </c>
      <c r="N126" s="94">
        <v>65</v>
      </c>
      <c r="O126" s="95">
        <v>65</v>
      </c>
      <c r="P126" s="96">
        <v>60</v>
      </c>
      <c r="Q126" s="97"/>
      <c r="R126" s="97"/>
      <c r="S126" s="97"/>
      <c r="T126" s="97"/>
      <c r="U126" s="97"/>
      <c r="V126" s="97"/>
      <c r="W126" s="97"/>
      <c r="X126" s="97"/>
      <c r="Y126" s="97"/>
      <c r="Z126" s="97"/>
    </row>
    <row r="127" spans="1:26" ht="48" customHeight="1">
      <c r="A127" s="84" t="s">
        <v>1041</v>
      </c>
      <c r="B127" s="99" t="e">
        <f ca="1">_xludf.IMAGE("https://static.wikia.nocookie.net/p-infinity/images/a/ad/819.png")</f>
        <v>#NAME?</v>
      </c>
      <c r="C127" s="104" t="s">
        <v>675</v>
      </c>
      <c r="D127" s="102" t="s">
        <v>664</v>
      </c>
      <c r="E127" s="88" t="s">
        <v>957</v>
      </c>
      <c r="F127" s="88" t="s">
        <v>967</v>
      </c>
      <c r="G127" s="88"/>
      <c r="H127" s="113" t="s">
        <v>1042</v>
      </c>
      <c r="I127" s="113"/>
      <c r="J127" s="90">
        <v>585</v>
      </c>
      <c r="K127" s="91">
        <v>100</v>
      </c>
      <c r="L127" s="92">
        <v>110</v>
      </c>
      <c r="M127" s="93">
        <v>110</v>
      </c>
      <c r="N127" s="94">
        <v>90</v>
      </c>
      <c r="O127" s="95">
        <v>80</v>
      </c>
      <c r="P127" s="96">
        <v>95</v>
      </c>
      <c r="Q127" s="97"/>
      <c r="R127" s="97"/>
      <c r="S127" s="97"/>
      <c r="T127" s="97"/>
      <c r="U127" s="97"/>
      <c r="V127" s="97"/>
      <c r="W127" s="97"/>
      <c r="X127" s="97"/>
      <c r="Y127" s="97"/>
      <c r="Z127" s="97"/>
    </row>
    <row r="128" spans="1:26" ht="48" customHeight="1">
      <c r="A128" s="84" t="s">
        <v>1043</v>
      </c>
      <c r="B128" s="99" t="e">
        <f ca="1">_xludf.IMAGE("https://static.wikia.nocookie.net/p-infinity/images/2/22/820.png")</f>
        <v>#NAME?</v>
      </c>
      <c r="C128" s="108" t="s">
        <v>694</v>
      </c>
      <c r="D128" s="109" t="s">
        <v>702</v>
      </c>
      <c r="E128" s="88" t="s">
        <v>1044</v>
      </c>
      <c r="F128" s="103" t="s">
        <v>1045</v>
      </c>
      <c r="G128" s="88"/>
      <c r="H128" s="89" t="s">
        <v>1046</v>
      </c>
      <c r="I128" s="89"/>
      <c r="J128" s="90">
        <v>565</v>
      </c>
      <c r="K128" s="91">
        <v>115</v>
      </c>
      <c r="L128" s="92">
        <v>90</v>
      </c>
      <c r="M128" s="93">
        <v>105</v>
      </c>
      <c r="N128" s="94">
        <v>90</v>
      </c>
      <c r="O128" s="95">
        <v>105</v>
      </c>
      <c r="P128" s="96">
        <v>60</v>
      </c>
      <c r="Q128" s="97"/>
      <c r="R128" s="97"/>
      <c r="S128" s="97"/>
      <c r="T128" s="97"/>
      <c r="U128" s="97"/>
      <c r="V128" s="97"/>
      <c r="W128" s="97"/>
      <c r="X128" s="97"/>
      <c r="Y128" s="97"/>
      <c r="Z128" s="97"/>
    </row>
    <row r="129" spans="1:26" ht="48" customHeight="1">
      <c r="A129" s="84" t="s">
        <v>1047</v>
      </c>
      <c r="B129" s="99" t="e">
        <f ca="1">_xludf.IMAGE("https://static.wikia.nocookie.net/p-infinity/images/6/69/846.png")</f>
        <v>#NAME?</v>
      </c>
      <c r="C129" s="86" t="s">
        <v>650</v>
      </c>
      <c r="D129" s="84" t="s">
        <v>676</v>
      </c>
      <c r="E129" s="103" t="s">
        <v>690</v>
      </c>
      <c r="F129" s="103" t="s">
        <v>1022</v>
      </c>
      <c r="G129" s="88"/>
      <c r="H129" s="113" t="s">
        <v>1048</v>
      </c>
      <c r="I129" s="113"/>
      <c r="J129" s="90">
        <v>430</v>
      </c>
      <c r="K129" s="91">
        <v>90</v>
      </c>
      <c r="L129" s="92">
        <v>65</v>
      </c>
      <c r="M129" s="93">
        <v>73</v>
      </c>
      <c r="N129" s="94">
        <v>75</v>
      </c>
      <c r="O129" s="95">
        <v>62</v>
      </c>
      <c r="P129" s="96">
        <v>65</v>
      </c>
      <c r="Q129" s="97"/>
      <c r="R129" s="97"/>
      <c r="S129" s="97"/>
      <c r="T129" s="97"/>
      <c r="U129" s="97"/>
      <c r="V129" s="97"/>
      <c r="W129" s="97"/>
      <c r="X129" s="97"/>
      <c r="Y129" s="97"/>
      <c r="Z129" s="97"/>
    </row>
    <row r="130" spans="1:26" ht="48" customHeight="1">
      <c r="A130" s="84" t="s">
        <v>1049</v>
      </c>
      <c r="B130" s="99" t="e">
        <f ca="1">_xludf.IMAGE("https://static.wikia.nocookie.net/p-infinity/images/1/10/847.png")</f>
        <v>#NAME?</v>
      </c>
      <c r="C130" s="86" t="s">
        <v>650</v>
      </c>
      <c r="D130" s="110" t="s">
        <v>703</v>
      </c>
      <c r="E130" s="103" t="s">
        <v>690</v>
      </c>
      <c r="F130" s="103" t="s">
        <v>819</v>
      </c>
      <c r="G130" s="88"/>
      <c r="H130" s="113" t="s">
        <v>1050</v>
      </c>
      <c r="I130" s="113"/>
      <c r="J130" s="90">
        <v>575</v>
      </c>
      <c r="K130" s="91">
        <v>110</v>
      </c>
      <c r="L130" s="92">
        <v>160</v>
      </c>
      <c r="M130" s="93">
        <v>125</v>
      </c>
      <c r="N130" s="94">
        <v>65</v>
      </c>
      <c r="O130" s="95">
        <v>65</v>
      </c>
      <c r="P130" s="96">
        <v>50</v>
      </c>
      <c r="Q130" s="97"/>
      <c r="R130" s="97"/>
      <c r="S130" s="97"/>
      <c r="T130" s="97"/>
      <c r="U130" s="97"/>
      <c r="V130" s="97"/>
      <c r="W130" s="97"/>
      <c r="X130" s="97"/>
      <c r="Y130" s="97"/>
      <c r="Z130" s="97"/>
    </row>
    <row r="131" spans="1:26" ht="48" customHeight="1">
      <c r="A131" s="84" t="s">
        <v>1051</v>
      </c>
      <c r="B131" s="99" t="e">
        <f ca="1">_xludf.IMAGE("https://static.wikia.nocookie.net/p-infinity/images/9/99/848.png")</f>
        <v>#NAME?</v>
      </c>
      <c r="C131" s="104" t="s">
        <v>675</v>
      </c>
      <c r="D131" s="125" t="s">
        <v>860</v>
      </c>
      <c r="E131" s="103" t="s">
        <v>690</v>
      </c>
      <c r="F131" s="103" t="s">
        <v>1052</v>
      </c>
      <c r="G131" s="88"/>
      <c r="H131" s="89" t="s">
        <v>1053</v>
      </c>
      <c r="I131" s="89"/>
      <c r="J131" s="90">
        <v>580</v>
      </c>
      <c r="K131" s="91">
        <v>145</v>
      </c>
      <c r="L131" s="92">
        <v>75</v>
      </c>
      <c r="M131" s="93">
        <v>120</v>
      </c>
      <c r="N131" s="94">
        <v>80</v>
      </c>
      <c r="O131" s="95">
        <v>110</v>
      </c>
      <c r="P131" s="96">
        <v>50</v>
      </c>
      <c r="Q131" s="97"/>
      <c r="R131" s="97"/>
      <c r="S131" s="97"/>
      <c r="T131" s="97"/>
      <c r="U131" s="97"/>
      <c r="V131" s="97"/>
      <c r="W131" s="97"/>
      <c r="X131" s="97"/>
      <c r="Y131" s="97"/>
      <c r="Z131" s="97"/>
    </row>
    <row r="132" spans="1:26" ht="48" customHeight="1">
      <c r="A132" s="84" t="s">
        <v>1054</v>
      </c>
      <c r="B132" s="99" t="e">
        <f ca="1">_xludf.IMAGE("https://static.wikia.nocookie.net/p-infinity/images/2/2d/849.png")</f>
        <v>#NAME?</v>
      </c>
      <c r="C132" s="128" t="s">
        <v>964</v>
      </c>
      <c r="D132" s="84" t="s">
        <v>676</v>
      </c>
      <c r="E132" s="88" t="s">
        <v>967</v>
      </c>
      <c r="F132" s="105" t="s">
        <v>752</v>
      </c>
      <c r="G132" s="88"/>
      <c r="H132" s="89"/>
      <c r="I132" s="89" t="s">
        <v>1055</v>
      </c>
      <c r="J132" s="90">
        <v>532</v>
      </c>
      <c r="K132" s="91">
        <v>111</v>
      </c>
      <c r="L132" s="92">
        <v>100</v>
      </c>
      <c r="M132" s="93">
        <v>110</v>
      </c>
      <c r="N132" s="94">
        <v>110</v>
      </c>
      <c r="O132" s="95">
        <v>101</v>
      </c>
      <c r="P132" s="96">
        <v>0</v>
      </c>
      <c r="Q132" s="97"/>
      <c r="R132" s="97"/>
      <c r="S132" s="97"/>
      <c r="T132" s="97"/>
      <c r="U132" s="97"/>
      <c r="V132" s="97"/>
      <c r="W132" s="97"/>
      <c r="X132" s="97"/>
      <c r="Y132" s="97"/>
      <c r="Z132" s="97"/>
    </row>
    <row r="133" spans="1:26" ht="48" customHeight="1">
      <c r="A133" s="71"/>
      <c r="B133" s="71"/>
      <c r="C133" s="138"/>
      <c r="D133" s="138"/>
      <c r="E133" s="119"/>
      <c r="F133" s="119"/>
      <c r="G133" s="119"/>
      <c r="H133" s="120"/>
      <c r="I133" s="120"/>
      <c r="J133" s="71"/>
      <c r="K133" s="71"/>
      <c r="L133" s="71"/>
      <c r="M133" s="71"/>
      <c r="N133" s="71"/>
      <c r="O133" s="71"/>
      <c r="P133" s="71"/>
      <c r="R133" s="71"/>
    </row>
    <row r="134" spans="1:26" ht="48" customHeight="1">
      <c r="A134" s="139" t="s">
        <v>1056</v>
      </c>
      <c r="B134" s="118" t="e">
        <f ca="1">_xludf.IMAGE("https://img.pokemondb.net/sprites/emerald/normal/eevee.png")</f>
        <v>#NAME?</v>
      </c>
      <c r="C134" s="97"/>
      <c r="D134" s="97"/>
      <c r="E134" s="103"/>
      <c r="F134" s="103"/>
      <c r="G134" s="103"/>
      <c r="H134" s="89" t="s">
        <v>1057</v>
      </c>
      <c r="I134" s="89" t="s">
        <v>1058</v>
      </c>
      <c r="J134" s="89"/>
      <c r="K134" s="89"/>
      <c r="L134" s="89"/>
      <c r="M134" s="89"/>
      <c r="N134" s="89"/>
      <c r="O134" s="89"/>
      <c r="P134" s="89"/>
      <c r="Q134" s="97"/>
      <c r="R134" s="71"/>
      <c r="S134" s="97"/>
      <c r="T134" s="97"/>
      <c r="U134" s="97"/>
      <c r="V134" s="97"/>
      <c r="W134" s="97"/>
      <c r="X134" s="97"/>
      <c r="Y134" s="97"/>
      <c r="Z134" s="97"/>
    </row>
    <row r="135" spans="1:26" ht="48" customHeight="1">
      <c r="A135" s="71"/>
      <c r="B135" s="71"/>
      <c r="C135" s="138"/>
      <c r="D135" s="138"/>
      <c r="E135" s="119"/>
      <c r="F135" s="119"/>
      <c r="G135" s="119"/>
      <c r="H135" s="120"/>
      <c r="I135" s="120"/>
      <c r="J135" s="71"/>
      <c r="K135" s="71"/>
      <c r="L135" s="71"/>
      <c r="M135" s="71"/>
      <c r="N135" s="71"/>
      <c r="O135" s="71"/>
      <c r="P135" s="71"/>
      <c r="R135" s="71"/>
    </row>
    <row r="136" spans="1:26" ht="48" customHeight="1">
      <c r="A136" s="71"/>
      <c r="B136" s="71"/>
      <c r="C136" s="138"/>
      <c r="D136" s="138"/>
      <c r="E136" s="119"/>
      <c r="F136" s="119"/>
      <c r="G136" s="119"/>
      <c r="H136" s="120"/>
      <c r="I136" s="120"/>
      <c r="J136" s="71"/>
      <c r="K136" s="71"/>
      <c r="L136" s="71"/>
      <c r="M136" s="71"/>
      <c r="N136" s="71"/>
      <c r="O136" s="71"/>
      <c r="P136" s="71"/>
      <c r="R136" s="71"/>
    </row>
    <row r="137" spans="1:26" ht="48" customHeight="1">
      <c r="A137" s="71"/>
      <c r="B137" s="71"/>
      <c r="C137" s="138"/>
      <c r="D137" s="138"/>
      <c r="E137" s="119"/>
      <c r="F137" s="119"/>
      <c r="G137" s="119"/>
      <c r="H137" s="120"/>
      <c r="I137" s="120"/>
      <c r="J137" s="71"/>
      <c r="K137" s="71"/>
      <c r="L137" s="71"/>
      <c r="M137" s="71"/>
      <c r="N137" s="71"/>
      <c r="O137" s="71"/>
      <c r="P137" s="71"/>
      <c r="R137" s="71"/>
    </row>
    <row r="138" spans="1:26" ht="48" customHeight="1">
      <c r="A138" s="71"/>
      <c r="B138" s="71"/>
      <c r="C138" s="138"/>
      <c r="D138" s="138"/>
      <c r="E138" s="119"/>
      <c r="F138" s="119"/>
      <c r="G138" s="119"/>
      <c r="H138" s="120"/>
      <c r="I138" s="120"/>
      <c r="J138" s="71"/>
      <c r="K138" s="71"/>
      <c r="L138" s="71"/>
      <c r="M138" s="71"/>
      <c r="N138" s="71"/>
      <c r="O138" s="71"/>
      <c r="P138" s="71"/>
      <c r="R138" s="71"/>
    </row>
    <row r="139" spans="1:26" ht="48" customHeight="1">
      <c r="A139" s="71"/>
      <c r="B139" s="71"/>
      <c r="C139" s="138"/>
      <c r="D139" s="138"/>
      <c r="E139" s="119"/>
      <c r="F139" s="119"/>
      <c r="G139" s="119"/>
      <c r="H139" s="120"/>
      <c r="I139" s="120"/>
      <c r="J139" s="71"/>
      <c r="K139" s="71"/>
      <c r="L139" s="71"/>
      <c r="M139" s="71"/>
      <c r="N139" s="71"/>
      <c r="O139" s="71"/>
      <c r="P139" s="71"/>
      <c r="R139" s="71"/>
    </row>
    <row r="140" spans="1:26" ht="48" customHeight="1">
      <c r="A140" s="71"/>
      <c r="B140" s="71"/>
      <c r="C140" s="138"/>
      <c r="D140" s="138"/>
      <c r="E140" s="119"/>
      <c r="F140" s="119"/>
      <c r="G140" s="119"/>
      <c r="H140" s="120"/>
      <c r="I140" s="120"/>
      <c r="J140" s="71"/>
      <c r="K140" s="71"/>
      <c r="L140" s="71"/>
      <c r="M140" s="71"/>
      <c r="N140" s="71"/>
      <c r="O140" s="71"/>
      <c r="P140" s="71"/>
      <c r="R140" s="71"/>
    </row>
    <row r="141" spans="1:26" ht="48" customHeight="1">
      <c r="A141" s="71"/>
      <c r="B141" s="71"/>
      <c r="C141" s="138"/>
      <c r="D141" s="138"/>
      <c r="E141" s="119"/>
      <c r="F141" s="119"/>
      <c r="G141" s="119"/>
      <c r="H141" s="120"/>
      <c r="I141" s="120"/>
      <c r="J141" s="71"/>
      <c r="K141" s="71"/>
      <c r="L141" s="71"/>
      <c r="M141" s="71"/>
      <c r="N141" s="71"/>
      <c r="O141" s="71"/>
      <c r="P141" s="71"/>
      <c r="R141" s="71"/>
    </row>
    <row r="142" spans="1:26" ht="48" customHeight="1">
      <c r="A142" s="71"/>
      <c r="B142" s="71"/>
      <c r="C142" s="138"/>
      <c r="D142" s="138"/>
      <c r="E142" s="119"/>
      <c r="F142" s="119"/>
      <c r="G142" s="119"/>
      <c r="H142" s="120"/>
      <c r="I142" s="120"/>
      <c r="J142" s="71"/>
      <c r="K142" s="71"/>
      <c r="L142" s="71"/>
      <c r="M142" s="71"/>
      <c r="N142" s="71"/>
      <c r="O142" s="71"/>
      <c r="P142" s="71"/>
      <c r="R142" s="71"/>
    </row>
    <row r="143" spans="1:26" ht="48" customHeight="1">
      <c r="A143" s="71"/>
      <c r="B143" s="71"/>
      <c r="C143" s="138"/>
      <c r="D143" s="138"/>
      <c r="E143" s="119"/>
      <c r="F143" s="119"/>
      <c r="G143" s="119"/>
      <c r="H143" s="120"/>
      <c r="I143" s="120"/>
      <c r="J143" s="71"/>
      <c r="K143" s="71"/>
      <c r="L143" s="71"/>
      <c r="M143" s="71"/>
      <c r="N143" s="71"/>
      <c r="O143" s="71"/>
      <c r="P143" s="71"/>
      <c r="R143" s="71"/>
    </row>
    <row r="144" spans="1:26" ht="48" customHeight="1">
      <c r="A144" s="71"/>
      <c r="B144" s="71"/>
      <c r="C144" s="138"/>
      <c r="D144" s="138"/>
      <c r="E144" s="119"/>
      <c r="F144" s="119"/>
      <c r="G144" s="119"/>
      <c r="H144" s="120"/>
      <c r="I144" s="120"/>
      <c r="J144" s="71"/>
      <c r="K144" s="71"/>
      <c r="L144" s="71"/>
      <c r="M144" s="71"/>
      <c r="N144" s="71"/>
      <c r="O144" s="71"/>
      <c r="P144" s="71"/>
      <c r="R144" s="71"/>
    </row>
    <row r="145" spans="1:18" ht="48" customHeight="1">
      <c r="A145" s="71"/>
      <c r="B145" s="71"/>
      <c r="C145" s="138"/>
      <c r="D145" s="138"/>
      <c r="E145" s="119"/>
      <c r="F145" s="119"/>
      <c r="G145" s="119"/>
      <c r="H145" s="120"/>
      <c r="I145" s="120"/>
      <c r="J145" s="71"/>
      <c r="K145" s="71"/>
      <c r="L145" s="71"/>
      <c r="M145" s="71"/>
      <c r="N145" s="71"/>
      <c r="O145" s="71"/>
      <c r="P145" s="71"/>
      <c r="R145" s="71"/>
    </row>
    <row r="146" spans="1:18" ht="48" customHeight="1">
      <c r="A146" s="71"/>
      <c r="B146" s="71"/>
      <c r="C146" s="138"/>
      <c r="D146" s="138"/>
      <c r="E146" s="119"/>
      <c r="F146" s="119"/>
      <c r="G146" s="119"/>
      <c r="H146" s="120"/>
      <c r="I146" s="120"/>
      <c r="J146" s="71"/>
      <c r="K146" s="71"/>
      <c r="L146" s="71"/>
      <c r="M146" s="71"/>
      <c r="N146" s="71"/>
      <c r="O146" s="71"/>
      <c r="P146" s="71"/>
      <c r="R146" s="71"/>
    </row>
    <row r="147" spans="1:18" ht="48" customHeight="1">
      <c r="A147" s="71"/>
      <c r="B147" s="71"/>
      <c r="C147" s="138"/>
      <c r="D147" s="138"/>
      <c r="E147" s="119"/>
      <c r="F147" s="119"/>
      <c r="G147" s="119"/>
      <c r="H147" s="120"/>
      <c r="I147" s="120"/>
      <c r="J147" s="71"/>
      <c r="K147" s="71"/>
      <c r="L147" s="71"/>
      <c r="M147" s="71"/>
      <c r="N147" s="71"/>
      <c r="O147" s="71"/>
      <c r="P147" s="71"/>
      <c r="R147" s="71"/>
    </row>
    <row r="148" spans="1:18" ht="48" customHeight="1">
      <c r="A148" s="71"/>
      <c r="B148" s="71"/>
      <c r="C148" s="138"/>
      <c r="D148" s="138"/>
      <c r="E148" s="119"/>
      <c r="F148" s="119"/>
      <c r="G148" s="119"/>
      <c r="H148" s="120"/>
      <c r="I148" s="120"/>
      <c r="J148" s="71"/>
      <c r="K148" s="71"/>
      <c r="L148" s="71"/>
      <c r="M148" s="71"/>
      <c r="N148" s="71"/>
      <c r="O148" s="71"/>
      <c r="P148" s="71"/>
      <c r="R148" s="71"/>
    </row>
    <row r="149" spans="1:18" ht="48" customHeight="1">
      <c r="A149" s="71"/>
      <c r="B149" s="71"/>
      <c r="C149" s="138"/>
      <c r="D149" s="138"/>
      <c r="E149" s="119"/>
      <c r="F149" s="119"/>
      <c r="G149" s="119"/>
      <c r="H149" s="120"/>
      <c r="I149" s="120"/>
      <c r="J149" s="71"/>
      <c r="K149" s="71"/>
      <c r="L149" s="71"/>
      <c r="M149" s="71"/>
      <c r="N149" s="71"/>
      <c r="O149" s="71"/>
      <c r="P149" s="71"/>
      <c r="R149" s="71"/>
    </row>
    <row r="150" spans="1:18" ht="48" customHeight="1">
      <c r="A150" s="71"/>
      <c r="B150" s="71"/>
      <c r="C150" s="138"/>
      <c r="D150" s="138"/>
      <c r="E150" s="119"/>
      <c r="F150" s="119"/>
      <c r="G150" s="119"/>
      <c r="H150" s="120"/>
      <c r="I150" s="120"/>
      <c r="J150" s="71"/>
      <c r="K150" s="71"/>
      <c r="L150" s="71"/>
      <c r="M150" s="71"/>
      <c r="N150" s="71"/>
      <c r="O150" s="71"/>
      <c r="P150" s="71"/>
      <c r="R150" s="71"/>
    </row>
    <row r="151" spans="1:18" ht="48" customHeight="1">
      <c r="A151" s="71"/>
      <c r="B151" s="71"/>
      <c r="C151" s="138"/>
      <c r="D151" s="138"/>
      <c r="E151" s="119"/>
      <c r="F151" s="119"/>
      <c r="G151" s="119"/>
      <c r="H151" s="120"/>
      <c r="I151" s="120"/>
      <c r="J151" s="71"/>
      <c r="K151" s="71"/>
      <c r="L151" s="71"/>
      <c r="M151" s="71"/>
      <c r="N151" s="71"/>
      <c r="O151" s="71"/>
      <c r="P151" s="71"/>
      <c r="R151" s="71"/>
    </row>
    <row r="152" spans="1:18" ht="48" customHeight="1">
      <c r="A152" s="71"/>
      <c r="B152" s="71"/>
      <c r="C152" s="138"/>
      <c r="D152" s="138"/>
      <c r="E152" s="119"/>
      <c r="F152" s="119"/>
      <c r="G152" s="119"/>
      <c r="H152" s="120"/>
      <c r="I152" s="120"/>
      <c r="J152" s="71"/>
      <c r="K152" s="71"/>
      <c r="L152" s="71"/>
      <c r="M152" s="71"/>
      <c r="N152" s="71"/>
      <c r="O152" s="71"/>
      <c r="P152" s="71"/>
      <c r="R152" s="71"/>
    </row>
    <row r="153" spans="1:18" ht="48" customHeight="1">
      <c r="A153" s="71"/>
      <c r="B153" s="71"/>
      <c r="C153" s="138"/>
      <c r="D153" s="138"/>
      <c r="E153" s="119"/>
      <c r="F153" s="119"/>
      <c r="G153" s="119"/>
      <c r="H153" s="120"/>
      <c r="I153" s="120"/>
      <c r="J153" s="71"/>
      <c r="K153" s="71"/>
      <c r="L153" s="71"/>
      <c r="M153" s="71"/>
      <c r="N153" s="71"/>
      <c r="O153" s="71"/>
      <c r="P153" s="71"/>
      <c r="R153" s="71"/>
    </row>
    <row r="154" spans="1:18" ht="48" customHeight="1">
      <c r="A154" s="71"/>
      <c r="B154" s="71"/>
      <c r="C154" s="138"/>
      <c r="D154" s="138"/>
      <c r="E154" s="119"/>
      <c r="F154" s="119"/>
      <c r="G154" s="119"/>
      <c r="H154" s="120"/>
      <c r="I154" s="120"/>
      <c r="J154" s="71"/>
      <c r="K154" s="71"/>
      <c r="L154" s="71"/>
      <c r="M154" s="71"/>
      <c r="N154" s="71"/>
      <c r="O154" s="71"/>
      <c r="P154" s="71"/>
      <c r="R154" s="71"/>
    </row>
    <row r="155" spans="1:18" ht="48" customHeight="1">
      <c r="A155" s="71"/>
      <c r="B155" s="71"/>
      <c r="C155" s="138"/>
      <c r="D155" s="138"/>
      <c r="E155" s="119"/>
      <c r="F155" s="119"/>
      <c r="G155" s="119"/>
      <c r="H155" s="120"/>
      <c r="I155" s="120"/>
      <c r="J155" s="71"/>
      <c r="K155" s="71"/>
      <c r="L155" s="71"/>
      <c r="M155" s="71"/>
      <c r="N155" s="71"/>
      <c r="O155" s="71"/>
      <c r="P155" s="71"/>
      <c r="R155" s="71"/>
    </row>
    <row r="156" spans="1:18" ht="48" customHeight="1">
      <c r="A156" s="71"/>
      <c r="B156" s="71"/>
      <c r="C156" s="138"/>
      <c r="D156" s="138"/>
      <c r="E156" s="119"/>
      <c r="F156" s="119"/>
      <c r="G156" s="119"/>
      <c r="H156" s="120"/>
      <c r="I156" s="120"/>
      <c r="J156" s="71"/>
      <c r="K156" s="71"/>
      <c r="L156" s="71"/>
      <c r="M156" s="71"/>
      <c r="N156" s="71"/>
      <c r="O156" s="71"/>
      <c r="P156" s="71"/>
      <c r="R156" s="71"/>
    </row>
    <row r="157" spans="1:18" ht="48" customHeight="1">
      <c r="A157" s="71"/>
      <c r="B157" s="71"/>
      <c r="C157" s="138"/>
      <c r="D157" s="138"/>
      <c r="E157" s="119"/>
      <c r="F157" s="119"/>
      <c r="G157" s="119"/>
      <c r="H157" s="120"/>
      <c r="I157" s="120"/>
      <c r="J157" s="71"/>
      <c r="K157" s="71"/>
      <c r="L157" s="71"/>
      <c r="M157" s="71"/>
      <c r="N157" s="71"/>
      <c r="O157" s="71"/>
      <c r="P157" s="71"/>
      <c r="R157" s="71"/>
    </row>
    <row r="158" spans="1:18" ht="48" customHeight="1">
      <c r="A158" s="71"/>
      <c r="B158" s="71"/>
      <c r="C158" s="138"/>
      <c r="D158" s="138"/>
      <c r="E158" s="119"/>
      <c r="F158" s="119"/>
      <c r="G158" s="119"/>
      <c r="H158" s="120"/>
      <c r="I158" s="120"/>
      <c r="J158" s="71"/>
      <c r="K158" s="71"/>
      <c r="L158" s="71"/>
      <c r="M158" s="71"/>
      <c r="N158" s="71"/>
      <c r="O158" s="71"/>
      <c r="P158" s="71"/>
      <c r="R158" s="71"/>
    </row>
    <row r="159" spans="1:18" ht="48" customHeight="1">
      <c r="A159" s="71"/>
      <c r="B159" s="71"/>
      <c r="C159" s="138"/>
      <c r="D159" s="138"/>
      <c r="E159" s="119"/>
      <c r="F159" s="119"/>
      <c r="G159" s="119"/>
      <c r="H159" s="120"/>
      <c r="I159" s="120"/>
      <c r="J159" s="71"/>
      <c r="K159" s="71"/>
      <c r="L159" s="71"/>
      <c r="M159" s="71"/>
      <c r="N159" s="71"/>
      <c r="O159" s="71"/>
      <c r="P159" s="71"/>
      <c r="R159" s="71"/>
    </row>
    <row r="160" spans="1:18" ht="48" customHeight="1">
      <c r="A160" s="71"/>
      <c r="B160" s="71"/>
      <c r="C160" s="138"/>
      <c r="D160" s="138"/>
      <c r="E160" s="119"/>
      <c r="F160" s="119"/>
      <c r="G160" s="119"/>
      <c r="H160" s="120"/>
      <c r="I160" s="120"/>
      <c r="J160" s="71"/>
      <c r="K160" s="71"/>
      <c r="L160" s="71"/>
      <c r="M160" s="71"/>
      <c r="N160" s="71"/>
      <c r="O160" s="71"/>
      <c r="P160" s="71"/>
      <c r="R160" s="71"/>
    </row>
    <row r="161" spans="1:18" ht="48" customHeight="1">
      <c r="A161" s="71"/>
      <c r="B161" s="71"/>
      <c r="C161" s="138"/>
      <c r="D161" s="138"/>
      <c r="E161" s="119"/>
      <c r="F161" s="119"/>
      <c r="G161" s="119"/>
      <c r="H161" s="120"/>
      <c r="I161" s="120"/>
      <c r="J161" s="71"/>
      <c r="K161" s="71"/>
      <c r="L161" s="71"/>
      <c r="M161" s="71"/>
      <c r="N161" s="71"/>
      <c r="O161" s="71"/>
      <c r="P161" s="71"/>
      <c r="R161" s="71"/>
    </row>
    <row r="162" spans="1:18" ht="48" customHeight="1">
      <c r="A162" s="71"/>
      <c r="B162" s="71"/>
      <c r="C162" s="138"/>
      <c r="D162" s="138"/>
      <c r="E162" s="119"/>
      <c r="F162" s="119"/>
      <c r="G162" s="119"/>
      <c r="H162" s="120"/>
      <c r="I162" s="120"/>
      <c r="J162" s="71"/>
      <c r="K162" s="71"/>
      <c r="L162" s="71"/>
      <c r="M162" s="71"/>
      <c r="N162" s="71"/>
      <c r="O162" s="71"/>
      <c r="P162" s="71"/>
      <c r="R162" s="71"/>
    </row>
    <row r="163" spans="1:18" ht="48" customHeight="1">
      <c r="A163" s="71"/>
      <c r="B163" s="71"/>
      <c r="C163" s="138"/>
      <c r="D163" s="138"/>
      <c r="E163" s="119"/>
      <c r="F163" s="119"/>
      <c r="G163" s="119"/>
      <c r="H163" s="120"/>
      <c r="I163" s="120"/>
      <c r="J163" s="71"/>
      <c r="K163" s="71"/>
      <c r="L163" s="71"/>
      <c r="M163" s="71"/>
      <c r="N163" s="71"/>
      <c r="O163" s="71"/>
      <c r="P163" s="71"/>
      <c r="R163" s="71"/>
    </row>
    <row r="164" spans="1:18" ht="48" customHeight="1">
      <c r="A164" s="71"/>
      <c r="B164" s="71"/>
      <c r="C164" s="138"/>
      <c r="D164" s="138"/>
      <c r="E164" s="119"/>
      <c r="F164" s="119"/>
      <c r="G164" s="119"/>
      <c r="H164" s="120"/>
      <c r="I164" s="120"/>
      <c r="J164" s="71"/>
      <c r="K164" s="71"/>
      <c r="L164" s="71"/>
      <c r="M164" s="71"/>
      <c r="N164" s="71"/>
      <c r="O164" s="71"/>
      <c r="P164" s="71"/>
      <c r="R164" s="71"/>
    </row>
    <row r="165" spans="1:18" ht="48" customHeight="1">
      <c r="A165" s="71"/>
      <c r="B165" s="71"/>
      <c r="C165" s="138"/>
      <c r="D165" s="138"/>
      <c r="E165" s="119"/>
      <c r="F165" s="119"/>
      <c r="G165" s="119"/>
      <c r="H165" s="120"/>
      <c r="I165" s="120"/>
      <c r="J165" s="71"/>
      <c r="K165" s="71"/>
      <c r="L165" s="71"/>
      <c r="M165" s="71"/>
      <c r="N165" s="71"/>
      <c r="O165" s="71"/>
      <c r="P165" s="71"/>
      <c r="R165" s="71"/>
    </row>
    <row r="166" spans="1:18" ht="48" customHeight="1">
      <c r="A166" s="71"/>
      <c r="B166" s="71"/>
      <c r="C166" s="138"/>
      <c r="D166" s="138"/>
      <c r="E166" s="119"/>
      <c r="F166" s="119"/>
      <c r="G166" s="119"/>
      <c r="H166" s="120"/>
      <c r="I166" s="120"/>
      <c r="J166" s="71"/>
      <c r="K166" s="71"/>
      <c r="L166" s="71"/>
      <c r="M166" s="71"/>
      <c r="N166" s="71"/>
      <c r="O166" s="71"/>
      <c r="P166" s="71"/>
      <c r="R166" s="71"/>
    </row>
    <row r="167" spans="1:18" ht="48" customHeight="1">
      <c r="A167" s="71"/>
      <c r="B167" s="71"/>
      <c r="C167" s="138"/>
      <c r="D167" s="138"/>
      <c r="E167" s="119"/>
      <c r="F167" s="119"/>
      <c r="G167" s="119"/>
      <c r="H167" s="120"/>
      <c r="I167" s="120"/>
      <c r="J167" s="71"/>
      <c r="K167" s="71"/>
      <c r="L167" s="71"/>
      <c r="M167" s="71"/>
      <c r="N167" s="71"/>
      <c r="O167" s="71"/>
      <c r="P167" s="71"/>
      <c r="R167" s="71"/>
    </row>
    <row r="168" spans="1:18" ht="48" customHeight="1">
      <c r="A168" s="71"/>
      <c r="B168" s="71"/>
      <c r="C168" s="138"/>
      <c r="D168" s="138"/>
      <c r="E168" s="119"/>
      <c r="F168" s="119"/>
      <c r="G168" s="119"/>
      <c r="H168" s="120"/>
      <c r="I168" s="120"/>
      <c r="J168" s="71"/>
      <c r="K168" s="71"/>
      <c r="L168" s="71"/>
      <c r="M168" s="71"/>
      <c r="N168" s="71"/>
      <c r="O168" s="71"/>
      <c r="P168" s="71"/>
      <c r="R168" s="71"/>
    </row>
    <row r="169" spans="1:18" ht="48" customHeight="1">
      <c r="A169" s="71"/>
      <c r="B169" s="71"/>
      <c r="C169" s="138"/>
      <c r="D169" s="138"/>
      <c r="E169" s="119"/>
      <c r="F169" s="119"/>
      <c r="G169" s="119"/>
      <c r="H169" s="120"/>
      <c r="I169" s="120"/>
      <c r="J169" s="71"/>
      <c r="K169" s="71"/>
      <c r="L169" s="71"/>
      <c r="M169" s="71"/>
      <c r="N169" s="71"/>
      <c r="O169" s="71"/>
      <c r="P169" s="71"/>
      <c r="R169" s="71"/>
    </row>
    <row r="170" spans="1:18" ht="48" customHeight="1">
      <c r="A170" s="71"/>
      <c r="B170" s="71"/>
      <c r="C170" s="138"/>
      <c r="D170" s="138"/>
      <c r="E170" s="119"/>
      <c r="F170" s="119"/>
      <c r="G170" s="119"/>
      <c r="H170" s="120"/>
      <c r="I170" s="120"/>
      <c r="J170" s="71"/>
      <c r="K170" s="71"/>
      <c r="L170" s="71"/>
      <c r="M170" s="71"/>
      <c r="N170" s="71"/>
      <c r="O170" s="71"/>
      <c r="P170" s="71"/>
      <c r="R170" s="71"/>
    </row>
    <row r="171" spans="1:18" ht="48" customHeight="1">
      <c r="A171" s="71"/>
      <c r="B171" s="71"/>
      <c r="C171" s="138"/>
      <c r="D171" s="138"/>
      <c r="E171" s="119"/>
      <c r="F171" s="119"/>
      <c r="G171" s="119"/>
      <c r="H171" s="120"/>
      <c r="I171" s="120"/>
      <c r="J171" s="71"/>
      <c r="K171" s="71"/>
      <c r="L171" s="71"/>
      <c r="M171" s="71"/>
      <c r="N171" s="71"/>
      <c r="O171" s="71"/>
      <c r="P171" s="71"/>
      <c r="R171" s="71"/>
    </row>
    <row r="172" spans="1:18" ht="48" customHeight="1">
      <c r="A172" s="71"/>
      <c r="B172" s="71"/>
      <c r="C172" s="138"/>
      <c r="D172" s="138"/>
      <c r="E172" s="119"/>
      <c r="F172" s="119"/>
      <c r="G172" s="119"/>
      <c r="H172" s="120"/>
      <c r="I172" s="120"/>
      <c r="J172" s="71"/>
      <c r="K172" s="71"/>
      <c r="L172" s="71"/>
      <c r="M172" s="71"/>
      <c r="N172" s="71"/>
      <c r="O172" s="71"/>
      <c r="P172" s="71"/>
      <c r="R172" s="71"/>
    </row>
    <row r="173" spans="1:18" ht="48" customHeight="1">
      <c r="A173" s="71"/>
      <c r="B173" s="71"/>
      <c r="C173" s="138"/>
      <c r="D173" s="138"/>
      <c r="E173" s="119"/>
      <c r="F173" s="119"/>
      <c r="G173" s="119"/>
      <c r="H173" s="120"/>
      <c r="I173" s="120"/>
      <c r="J173" s="71"/>
      <c r="K173" s="71"/>
      <c r="L173" s="71"/>
      <c r="M173" s="71"/>
      <c r="N173" s="71"/>
      <c r="O173" s="71"/>
      <c r="P173" s="71"/>
      <c r="R173" s="71"/>
    </row>
    <row r="174" spans="1:18" ht="48" customHeight="1">
      <c r="A174" s="71"/>
      <c r="B174" s="71"/>
      <c r="C174" s="138"/>
      <c r="D174" s="138"/>
      <c r="E174" s="119"/>
      <c r="F174" s="119"/>
      <c r="G174" s="119"/>
      <c r="H174" s="120"/>
      <c r="I174" s="120"/>
      <c r="J174" s="71"/>
      <c r="K174" s="71"/>
      <c r="L174" s="71"/>
      <c r="M174" s="71"/>
      <c r="N174" s="71"/>
      <c r="O174" s="71"/>
      <c r="P174" s="71"/>
      <c r="R174" s="71"/>
    </row>
    <row r="175" spans="1:18" ht="48" customHeight="1">
      <c r="A175" s="71"/>
      <c r="B175" s="71"/>
      <c r="C175" s="138"/>
      <c r="D175" s="138"/>
      <c r="E175" s="119"/>
      <c r="F175" s="119"/>
      <c r="G175" s="119"/>
      <c r="H175" s="120"/>
      <c r="I175" s="120"/>
      <c r="J175" s="71"/>
      <c r="K175" s="71"/>
      <c r="L175" s="71"/>
      <c r="M175" s="71"/>
      <c r="N175" s="71"/>
      <c r="O175" s="71"/>
      <c r="P175" s="71"/>
      <c r="R175" s="71"/>
    </row>
    <row r="176" spans="1:18" ht="48" customHeight="1">
      <c r="A176" s="71"/>
      <c r="B176" s="71"/>
      <c r="C176" s="138"/>
      <c r="D176" s="138"/>
      <c r="E176" s="119"/>
      <c r="F176" s="119"/>
      <c r="G176" s="119"/>
      <c r="H176" s="120"/>
      <c r="I176" s="120"/>
      <c r="J176" s="71"/>
      <c r="K176" s="71"/>
      <c r="L176" s="71"/>
      <c r="M176" s="71"/>
      <c r="N176" s="71"/>
      <c r="O176" s="71"/>
      <c r="P176" s="71"/>
      <c r="R176" s="71"/>
    </row>
    <row r="177" spans="1:18" ht="48" customHeight="1">
      <c r="A177" s="71"/>
      <c r="B177" s="71"/>
      <c r="C177" s="138"/>
      <c r="D177" s="138"/>
      <c r="E177" s="119"/>
      <c r="F177" s="119"/>
      <c r="G177" s="119"/>
      <c r="H177" s="120"/>
      <c r="I177" s="120"/>
      <c r="J177" s="71"/>
      <c r="K177" s="71"/>
      <c r="L177" s="71"/>
      <c r="M177" s="71"/>
      <c r="N177" s="71"/>
      <c r="O177" s="71"/>
      <c r="P177" s="71"/>
      <c r="R177" s="71"/>
    </row>
    <row r="178" spans="1:18" ht="48" customHeight="1">
      <c r="A178" s="71"/>
      <c r="B178" s="71"/>
      <c r="C178" s="138"/>
      <c r="D178" s="138"/>
      <c r="E178" s="119"/>
      <c r="F178" s="119"/>
      <c r="G178" s="119"/>
      <c r="H178" s="120"/>
      <c r="I178" s="120"/>
      <c r="J178" s="71"/>
      <c r="K178" s="71"/>
      <c r="L178" s="71"/>
      <c r="M178" s="71"/>
      <c r="N178" s="71"/>
      <c r="O178" s="71"/>
      <c r="P178" s="71"/>
      <c r="R178" s="71"/>
    </row>
    <row r="179" spans="1:18" ht="48" customHeight="1">
      <c r="A179" s="71"/>
      <c r="B179" s="71"/>
      <c r="C179" s="138"/>
      <c r="D179" s="138"/>
      <c r="E179" s="119"/>
      <c r="F179" s="119"/>
      <c r="G179" s="119"/>
      <c r="H179" s="120"/>
      <c r="I179" s="120"/>
      <c r="J179" s="71"/>
      <c r="K179" s="71"/>
      <c r="L179" s="71"/>
      <c r="M179" s="71"/>
      <c r="N179" s="71"/>
      <c r="O179" s="71"/>
      <c r="P179" s="71"/>
      <c r="R179" s="71"/>
    </row>
    <row r="180" spans="1:18" ht="48" customHeight="1">
      <c r="A180" s="71"/>
      <c r="B180" s="71"/>
      <c r="C180" s="138"/>
      <c r="D180" s="138"/>
      <c r="E180" s="119"/>
      <c r="F180" s="119"/>
      <c r="G180" s="119"/>
      <c r="H180" s="120"/>
      <c r="I180" s="120"/>
      <c r="J180" s="71"/>
      <c r="K180" s="71"/>
      <c r="L180" s="71"/>
      <c r="M180" s="71"/>
      <c r="N180" s="71"/>
      <c r="O180" s="71"/>
      <c r="P180" s="71"/>
      <c r="R180" s="71"/>
    </row>
    <row r="181" spans="1:18" ht="48" customHeight="1">
      <c r="A181" s="71"/>
      <c r="B181" s="71"/>
      <c r="C181" s="138"/>
      <c r="D181" s="138"/>
      <c r="E181" s="119"/>
      <c r="F181" s="119"/>
      <c r="G181" s="119"/>
      <c r="H181" s="120"/>
      <c r="I181" s="120"/>
      <c r="J181" s="71"/>
      <c r="K181" s="71"/>
      <c r="L181" s="71"/>
      <c r="M181" s="71"/>
      <c r="N181" s="71"/>
      <c r="O181" s="71"/>
      <c r="P181" s="71"/>
      <c r="R181" s="71"/>
    </row>
    <row r="182" spans="1:18" ht="48" customHeight="1">
      <c r="A182" s="71"/>
      <c r="B182" s="71"/>
      <c r="C182" s="138"/>
      <c r="D182" s="138"/>
      <c r="E182" s="119"/>
      <c r="F182" s="119"/>
      <c r="G182" s="119"/>
      <c r="H182" s="120"/>
      <c r="I182" s="120"/>
      <c r="J182" s="71"/>
      <c r="K182" s="71"/>
      <c r="L182" s="71"/>
      <c r="M182" s="71"/>
      <c r="N182" s="71"/>
      <c r="O182" s="71"/>
      <c r="P182" s="71"/>
      <c r="R182" s="71"/>
    </row>
    <row r="183" spans="1:18" ht="48" customHeight="1">
      <c r="A183" s="71"/>
      <c r="B183" s="71"/>
      <c r="C183" s="138"/>
      <c r="D183" s="138"/>
      <c r="E183" s="119"/>
      <c r="F183" s="119"/>
      <c r="G183" s="119"/>
      <c r="H183" s="120"/>
      <c r="I183" s="120"/>
      <c r="J183" s="71"/>
      <c r="K183" s="71"/>
      <c r="L183" s="71"/>
      <c r="M183" s="71"/>
      <c r="N183" s="71"/>
      <c r="O183" s="71"/>
      <c r="P183" s="71"/>
      <c r="R183" s="71"/>
    </row>
    <row r="184" spans="1:18" ht="48" customHeight="1">
      <c r="A184" s="71"/>
      <c r="B184" s="71"/>
      <c r="C184" s="138"/>
      <c r="D184" s="138"/>
      <c r="E184" s="119"/>
      <c r="F184" s="119"/>
      <c r="G184" s="119"/>
      <c r="H184" s="120"/>
      <c r="I184" s="120"/>
      <c r="J184" s="71"/>
      <c r="K184" s="71"/>
      <c r="L184" s="71"/>
      <c r="M184" s="71"/>
      <c r="N184" s="71"/>
      <c r="O184" s="71"/>
      <c r="P184" s="71"/>
      <c r="R184" s="71"/>
    </row>
    <row r="185" spans="1:18" ht="48" customHeight="1">
      <c r="A185" s="71"/>
      <c r="B185" s="71"/>
      <c r="C185" s="138"/>
      <c r="D185" s="138"/>
      <c r="E185" s="119"/>
      <c r="F185" s="119"/>
      <c r="G185" s="119"/>
      <c r="H185" s="120"/>
      <c r="I185" s="120"/>
      <c r="J185" s="71"/>
      <c r="K185" s="71"/>
      <c r="L185" s="71"/>
      <c r="M185" s="71"/>
      <c r="N185" s="71"/>
      <c r="O185" s="71"/>
      <c r="P185" s="71"/>
      <c r="R185" s="71"/>
    </row>
    <row r="186" spans="1:18" ht="48" customHeight="1">
      <c r="A186" s="71"/>
      <c r="B186" s="71"/>
      <c r="C186" s="138"/>
      <c r="D186" s="138"/>
      <c r="E186" s="119"/>
      <c r="F186" s="119"/>
      <c r="G186" s="119"/>
      <c r="H186" s="120"/>
      <c r="I186" s="120"/>
      <c r="J186" s="71"/>
      <c r="K186" s="71"/>
      <c r="L186" s="71"/>
      <c r="M186" s="71"/>
      <c r="N186" s="71"/>
      <c r="O186" s="71"/>
      <c r="P186" s="71"/>
      <c r="R186" s="71"/>
    </row>
    <row r="187" spans="1:18" ht="48" customHeight="1">
      <c r="A187" s="71"/>
      <c r="B187" s="71"/>
      <c r="C187" s="138"/>
      <c r="D187" s="138"/>
      <c r="E187" s="119"/>
      <c r="F187" s="119"/>
      <c r="G187" s="119"/>
      <c r="H187" s="120"/>
      <c r="I187" s="120"/>
      <c r="J187" s="71"/>
      <c r="K187" s="71"/>
      <c r="L187" s="71"/>
      <c r="M187" s="71"/>
      <c r="N187" s="71"/>
      <c r="O187" s="71"/>
      <c r="P187" s="71"/>
      <c r="R187" s="71"/>
    </row>
    <row r="188" spans="1:18" ht="48" customHeight="1">
      <c r="A188" s="71"/>
      <c r="B188" s="71"/>
      <c r="C188" s="138"/>
      <c r="D188" s="138"/>
      <c r="E188" s="119"/>
      <c r="F188" s="119"/>
      <c r="G188" s="119"/>
      <c r="H188" s="120"/>
      <c r="I188" s="120"/>
      <c r="J188" s="71"/>
      <c r="K188" s="71"/>
      <c r="L188" s="71"/>
      <c r="M188" s="71"/>
      <c r="N188" s="71"/>
      <c r="O188" s="71"/>
      <c r="P188" s="71"/>
      <c r="R188" s="71"/>
    </row>
    <row r="189" spans="1:18" ht="48" customHeight="1">
      <c r="A189" s="71"/>
      <c r="B189" s="71"/>
      <c r="C189" s="138"/>
      <c r="D189" s="138"/>
      <c r="E189" s="119"/>
      <c r="F189" s="119"/>
      <c r="G189" s="119"/>
      <c r="H189" s="120"/>
      <c r="I189" s="120"/>
      <c r="J189" s="71"/>
      <c r="K189" s="71"/>
      <c r="L189" s="71"/>
      <c r="M189" s="71"/>
      <c r="N189" s="71"/>
      <c r="O189" s="71"/>
      <c r="P189" s="71"/>
      <c r="R189" s="71"/>
    </row>
    <row r="190" spans="1:18" ht="48" customHeight="1">
      <c r="A190" s="71"/>
      <c r="B190" s="71"/>
      <c r="C190" s="138"/>
      <c r="D190" s="138"/>
      <c r="E190" s="119"/>
      <c r="F190" s="119"/>
      <c r="G190" s="119"/>
      <c r="H190" s="120"/>
      <c r="I190" s="120"/>
      <c r="J190" s="71"/>
      <c r="K190" s="71"/>
      <c r="L190" s="71"/>
      <c r="M190" s="71"/>
      <c r="N190" s="71"/>
      <c r="O190" s="71"/>
      <c r="P190" s="71"/>
      <c r="R190" s="71"/>
    </row>
    <row r="191" spans="1:18" ht="48" customHeight="1">
      <c r="A191" s="71"/>
      <c r="B191" s="71"/>
      <c r="C191" s="138"/>
      <c r="D191" s="138"/>
      <c r="E191" s="119"/>
      <c r="F191" s="119"/>
      <c r="G191" s="119"/>
      <c r="H191" s="120"/>
      <c r="I191" s="120"/>
      <c r="J191" s="71"/>
      <c r="K191" s="71"/>
      <c r="L191" s="71"/>
      <c r="M191" s="71"/>
      <c r="N191" s="71"/>
      <c r="O191" s="71"/>
      <c r="P191" s="71"/>
      <c r="R191" s="71"/>
    </row>
    <row r="192" spans="1:18" ht="48" customHeight="1">
      <c r="A192" s="71"/>
      <c r="B192" s="71"/>
      <c r="C192" s="138"/>
      <c r="D192" s="138"/>
      <c r="E192" s="119"/>
      <c r="F192" s="119"/>
      <c r="G192" s="119"/>
      <c r="H192" s="120"/>
      <c r="I192" s="120"/>
      <c r="J192" s="71"/>
      <c r="K192" s="71"/>
      <c r="L192" s="71"/>
      <c r="M192" s="71"/>
      <c r="N192" s="71"/>
      <c r="O192" s="71"/>
      <c r="P192" s="71"/>
      <c r="R192" s="71"/>
    </row>
    <row r="193" spans="1:18" ht="48" customHeight="1">
      <c r="A193" s="71"/>
      <c r="B193" s="71"/>
      <c r="C193" s="138"/>
      <c r="D193" s="138"/>
      <c r="E193" s="119"/>
      <c r="F193" s="119"/>
      <c r="G193" s="119"/>
      <c r="H193" s="120"/>
      <c r="I193" s="120"/>
      <c r="J193" s="71"/>
      <c r="K193" s="71"/>
      <c r="L193" s="71"/>
      <c r="M193" s="71"/>
      <c r="N193" s="71"/>
      <c r="O193" s="71"/>
      <c r="P193" s="71"/>
      <c r="R193" s="71"/>
    </row>
    <row r="194" spans="1:18" ht="48" customHeight="1">
      <c r="A194" s="71"/>
      <c r="B194" s="71"/>
      <c r="C194" s="138"/>
      <c r="D194" s="138"/>
      <c r="E194" s="119"/>
      <c r="F194" s="119"/>
      <c r="G194" s="119"/>
      <c r="H194" s="120"/>
      <c r="I194" s="120"/>
      <c r="J194" s="71"/>
      <c r="K194" s="71"/>
      <c r="L194" s="71"/>
      <c r="M194" s="71"/>
      <c r="N194" s="71"/>
      <c r="O194" s="71"/>
      <c r="P194" s="71"/>
      <c r="R194" s="71"/>
    </row>
    <row r="195" spans="1:18" ht="48" customHeight="1">
      <c r="A195" s="71"/>
      <c r="B195" s="71"/>
      <c r="C195" s="138"/>
      <c r="D195" s="138"/>
      <c r="E195" s="119"/>
      <c r="F195" s="119"/>
      <c r="G195" s="119"/>
      <c r="H195" s="120"/>
      <c r="I195" s="120"/>
      <c r="J195" s="71"/>
      <c r="K195" s="71"/>
      <c r="L195" s="71"/>
      <c r="M195" s="71"/>
      <c r="N195" s="71"/>
      <c r="O195" s="71"/>
      <c r="P195" s="71"/>
      <c r="R195" s="71"/>
    </row>
    <row r="196" spans="1:18" ht="48" customHeight="1">
      <c r="A196" s="71"/>
      <c r="B196" s="71"/>
      <c r="C196" s="138"/>
      <c r="D196" s="138"/>
      <c r="E196" s="119"/>
      <c r="F196" s="119"/>
      <c r="G196" s="119"/>
      <c r="H196" s="120"/>
      <c r="I196" s="120"/>
      <c r="J196" s="71"/>
      <c r="K196" s="71"/>
      <c r="L196" s="71"/>
      <c r="M196" s="71"/>
      <c r="N196" s="71"/>
      <c r="O196" s="71"/>
      <c r="P196" s="71"/>
      <c r="R196" s="71"/>
    </row>
    <row r="197" spans="1:18" ht="48" customHeight="1">
      <c r="A197" s="71"/>
      <c r="B197" s="71"/>
      <c r="C197" s="138"/>
      <c r="D197" s="138"/>
      <c r="E197" s="119"/>
      <c r="F197" s="119"/>
      <c r="G197" s="119"/>
      <c r="H197" s="120"/>
      <c r="I197" s="120"/>
      <c r="J197" s="71"/>
      <c r="K197" s="71"/>
      <c r="L197" s="71"/>
      <c r="M197" s="71"/>
      <c r="N197" s="71"/>
      <c r="O197" s="71"/>
      <c r="P197" s="71"/>
      <c r="R197" s="71"/>
    </row>
    <row r="198" spans="1:18" ht="48" customHeight="1">
      <c r="A198" s="71"/>
      <c r="B198" s="71"/>
      <c r="C198" s="138"/>
      <c r="D198" s="138"/>
      <c r="E198" s="119"/>
      <c r="F198" s="119"/>
      <c r="G198" s="119"/>
      <c r="H198" s="120"/>
      <c r="I198" s="120"/>
      <c r="J198" s="71"/>
      <c r="K198" s="71"/>
      <c r="L198" s="71"/>
      <c r="M198" s="71"/>
      <c r="N198" s="71"/>
      <c r="O198" s="71"/>
      <c r="P198" s="71"/>
      <c r="R198" s="71"/>
    </row>
    <row r="199" spans="1:18" ht="48" customHeight="1">
      <c r="A199" s="71"/>
      <c r="B199" s="71"/>
      <c r="C199" s="138"/>
      <c r="D199" s="138"/>
      <c r="E199" s="119"/>
      <c r="F199" s="119"/>
      <c r="G199" s="119"/>
      <c r="H199" s="120"/>
      <c r="I199" s="120"/>
      <c r="J199" s="71"/>
      <c r="K199" s="71"/>
      <c r="L199" s="71"/>
      <c r="M199" s="71"/>
      <c r="N199" s="71"/>
      <c r="O199" s="71"/>
      <c r="P199" s="71"/>
      <c r="R199" s="71"/>
    </row>
    <row r="200" spans="1:18" ht="48" customHeight="1">
      <c r="A200" s="71"/>
      <c r="B200" s="71"/>
      <c r="C200" s="138"/>
      <c r="D200" s="138"/>
      <c r="E200" s="119"/>
      <c r="F200" s="119"/>
      <c r="G200" s="119"/>
      <c r="H200" s="120"/>
      <c r="I200" s="120"/>
      <c r="J200" s="71"/>
      <c r="K200" s="71"/>
      <c r="L200" s="71"/>
      <c r="M200" s="71"/>
      <c r="N200" s="71"/>
      <c r="O200" s="71"/>
      <c r="P200" s="71"/>
      <c r="R200" s="71"/>
    </row>
    <row r="201" spans="1:18" ht="48" customHeight="1">
      <c r="A201" s="71"/>
      <c r="B201" s="71"/>
      <c r="C201" s="138"/>
      <c r="D201" s="138"/>
      <c r="E201" s="119"/>
      <c r="F201" s="119"/>
      <c r="G201" s="119"/>
      <c r="H201" s="120"/>
      <c r="I201" s="120"/>
      <c r="J201" s="71"/>
      <c r="K201" s="71"/>
      <c r="L201" s="71"/>
      <c r="M201" s="71"/>
      <c r="N201" s="71"/>
      <c r="O201" s="71"/>
      <c r="P201" s="71"/>
      <c r="R201" s="71"/>
    </row>
    <row r="202" spans="1:18" ht="48" customHeight="1">
      <c r="A202" s="71"/>
      <c r="B202" s="71"/>
      <c r="C202" s="138"/>
      <c r="D202" s="138"/>
      <c r="E202" s="119"/>
      <c r="F202" s="119"/>
      <c r="G202" s="119"/>
      <c r="H202" s="120"/>
      <c r="I202" s="120"/>
      <c r="J202" s="71"/>
      <c r="K202" s="71"/>
      <c r="L202" s="71"/>
      <c r="M202" s="71"/>
      <c r="N202" s="71"/>
      <c r="O202" s="71"/>
      <c r="P202" s="71"/>
      <c r="R202" s="71"/>
    </row>
    <row r="203" spans="1:18" ht="48" customHeight="1">
      <c r="A203" s="71"/>
      <c r="B203" s="71"/>
      <c r="C203" s="138"/>
      <c r="D203" s="138"/>
      <c r="E203" s="119"/>
      <c r="F203" s="119"/>
      <c r="G203" s="119"/>
      <c r="H203" s="120"/>
      <c r="I203" s="120"/>
      <c r="J203" s="71"/>
      <c r="K203" s="71"/>
      <c r="L203" s="71"/>
      <c r="M203" s="71"/>
      <c r="N203" s="71"/>
      <c r="O203" s="71"/>
      <c r="P203" s="71"/>
      <c r="R203" s="71"/>
    </row>
    <row r="204" spans="1:18" ht="48" customHeight="1">
      <c r="A204" s="71"/>
      <c r="B204" s="71"/>
      <c r="C204" s="138"/>
      <c r="D204" s="138"/>
      <c r="E204" s="119"/>
      <c r="F204" s="119"/>
      <c r="G204" s="119"/>
      <c r="H204" s="120"/>
      <c r="I204" s="120"/>
      <c r="J204" s="71"/>
      <c r="K204" s="71"/>
      <c r="L204" s="71"/>
      <c r="M204" s="71"/>
      <c r="N204" s="71"/>
      <c r="O204" s="71"/>
      <c r="P204" s="71"/>
      <c r="R204" s="71"/>
    </row>
    <row r="205" spans="1:18" ht="48" customHeight="1">
      <c r="A205" s="71"/>
      <c r="B205" s="71"/>
      <c r="C205" s="138"/>
      <c r="D205" s="138"/>
      <c r="E205" s="119"/>
      <c r="F205" s="119"/>
      <c r="G205" s="119"/>
      <c r="H205" s="120"/>
      <c r="I205" s="120"/>
      <c r="J205" s="71"/>
      <c r="K205" s="71"/>
      <c r="L205" s="71"/>
      <c r="M205" s="71"/>
      <c r="N205" s="71"/>
      <c r="O205" s="71"/>
      <c r="P205" s="71"/>
      <c r="R205" s="71"/>
    </row>
    <row r="206" spans="1:18" ht="48" customHeight="1">
      <c r="A206" s="71"/>
      <c r="B206" s="71"/>
      <c r="C206" s="138"/>
      <c r="D206" s="138"/>
      <c r="E206" s="119"/>
      <c r="F206" s="119"/>
      <c r="G206" s="119"/>
      <c r="H206" s="120"/>
      <c r="I206" s="120"/>
      <c r="J206" s="71"/>
      <c r="K206" s="71"/>
      <c r="L206" s="71"/>
      <c r="M206" s="71"/>
      <c r="N206" s="71"/>
      <c r="O206" s="71"/>
      <c r="P206" s="71"/>
      <c r="R206" s="71"/>
    </row>
    <row r="207" spans="1:18" ht="48" customHeight="1">
      <c r="A207" s="71"/>
      <c r="B207" s="71"/>
      <c r="C207" s="138"/>
      <c r="D207" s="138"/>
      <c r="E207" s="119"/>
      <c r="F207" s="119"/>
      <c r="G207" s="119"/>
      <c r="H207" s="120"/>
      <c r="I207" s="120"/>
      <c r="J207" s="71"/>
      <c r="K207" s="71"/>
      <c r="L207" s="71"/>
      <c r="M207" s="71"/>
      <c r="N207" s="71"/>
      <c r="O207" s="71"/>
      <c r="P207" s="71"/>
      <c r="R207" s="71"/>
    </row>
    <row r="208" spans="1:18" ht="48" customHeight="1">
      <c r="A208" s="71"/>
      <c r="B208" s="71"/>
      <c r="C208" s="138"/>
      <c r="D208" s="138"/>
      <c r="E208" s="119"/>
      <c r="F208" s="119"/>
      <c r="G208" s="119"/>
      <c r="H208" s="120"/>
      <c r="I208" s="120"/>
      <c r="J208" s="71"/>
      <c r="K208" s="71"/>
      <c r="L208" s="71"/>
      <c r="M208" s="71"/>
      <c r="N208" s="71"/>
      <c r="O208" s="71"/>
      <c r="P208" s="71"/>
      <c r="R208" s="71"/>
    </row>
    <row r="209" spans="1:18" ht="48" customHeight="1">
      <c r="A209" s="71"/>
      <c r="B209" s="71"/>
      <c r="C209" s="138"/>
      <c r="D209" s="138"/>
      <c r="E209" s="119"/>
      <c r="F209" s="119"/>
      <c r="G209" s="119"/>
      <c r="H209" s="120"/>
      <c r="I209" s="120"/>
      <c r="J209" s="71"/>
      <c r="K209" s="71"/>
      <c r="L209" s="71"/>
      <c r="M209" s="71"/>
      <c r="N209" s="71"/>
      <c r="O209" s="71"/>
      <c r="P209" s="71"/>
      <c r="R209" s="71"/>
    </row>
    <row r="210" spans="1:18" ht="48" customHeight="1">
      <c r="A210" s="71"/>
      <c r="B210" s="71"/>
      <c r="C210" s="138"/>
      <c r="D210" s="138"/>
      <c r="E210" s="119"/>
      <c r="F210" s="119"/>
      <c r="G210" s="119"/>
      <c r="H210" s="120"/>
      <c r="I210" s="120"/>
      <c r="J210" s="71"/>
      <c r="K210" s="71"/>
      <c r="L210" s="71"/>
      <c r="M210" s="71"/>
      <c r="N210" s="71"/>
      <c r="O210" s="71"/>
      <c r="P210" s="71"/>
      <c r="R210" s="71"/>
    </row>
    <row r="211" spans="1:18" ht="48" customHeight="1">
      <c r="A211" s="71"/>
      <c r="B211" s="71"/>
      <c r="C211" s="138"/>
      <c r="D211" s="138"/>
      <c r="E211" s="119"/>
      <c r="F211" s="119"/>
      <c r="G211" s="119"/>
      <c r="H211" s="120"/>
      <c r="I211" s="120"/>
      <c r="J211" s="71"/>
      <c r="K211" s="71"/>
      <c r="L211" s="71"/>
      <c r="M211" s="71"/>
      <c r="N211" s="71"/>
      <c r="O211" s="71"/>
      <c r="P211" s="71"/>
      <c r="R211" s="71"/>
    </row>
    <row r="212" spans="1:18" ht="48" customHeight="1">
      <c r="A212" s="71"/>
      <c r="B212" s="71"/>
      <c r="C212" s="138"/>
      <c r="D212" s="138"/>
      <c r="E212" s="119"/>
      <c r="F212" s="119"/>
      <c r="G212" s="119"/>
      <c r="H212" s="120"/>
      <c r="I212" s="120"/>
      <c r="J212" s="71"/>
      <c r="K212" s="71"/>
      <c r="L212" s="71"/>
      <c r="M212" s="71"/>
      <c r="N212" s="71"/>
      <c r="O212" s="71"/>
      <c r="P212" s="71"/>
      <c r="R212" s="71"/>
    </row>
    <row r="213" spans="1:18" ht="48" customHeight="1">
      <c r="A213" s="71"/>
      <c r="B213" s="71"/>
      <c r="C213" s="138"/>
      <c r="D213" s="138"/>
      <c r="E213" s="119"/>
      <c r="F213" s="119"/>
      <c r="G213" s="119"/>
      <c r="H213" s="120"/>
      <c r="I213" s="120"/>
      <c r="J213" s="71"/>
      <c r="K213" s="71"/>
      <c r="L213" s="71"/>
      <c r="M213" s="71"/>
      <c r="N213" s="71"/>
      <c r="O213" s="71"/>
      <c r="P213" s="71"/>
      <c r="R213" s="71"/>
    </row>
    <row r="214" spans="1:18" ht="48" customHeight="1">
      <c r="A214" s="71"/>
      <c r="B214" s="71"/>
      <c r="C214" s="138"/>
      <c r="D214" s="138"/>
      <c r="E214" s="119"/>
      <c r="F214" s="119"/>
      <c r="G214" s="119"/>
      <c r="H214" s="120"/>
      <c r="I214" s="120"/>
      <c r="J214" s="71"/>
      <c r="K214" s="71"/>
      <c r="L214" s="71"/>
      <c r="M214" s="71"/>
      <c r="N214" s="71"/>
      <c r="O214" s="71"/>
      <c r="P214" s="71"/>
      <c r="R214" s="71"/>
    </row>
    <row r="215" spans="1:18" ht="48" customHeight="1">
      <c r="A215" s="71"/>
      <c r="B215" s="71"/>
      <c r="C215" s="138"/>
      <c r="D215" s="138"/>
      <c r="E215" s="119"/>
      <c r="F215" s="119"/>
      <c r="G215" s="119"/>
      <c r="H215" s="120"/>
      <c r="I215" s="120"/>
      <c r="J215" s="71"/>
      <c r="K215" s="71"/>
      <c r="L215" s="71"/>
      <c r="M215" s="71"/>
      <c r="N215" s="71"/>
      <c r="O215" s="71"/>
      <c r="P215" s="71"/>
      <c r="R215" s="71"/>
    </row>
    <row r="216" spans="1:18" ht="48" customHeight="1">
      <c r="A216" s="71"/>
      <c r="B216" s="71"/>
      <c r="C216" s="138"/>
      <c r="D216" s="138"/>
      <c r="E216" s="119"/>
      <c r="F216" s="119"/>
      <c r="G216" s="119"/>
      <c r="H216" s="120"/>
      <c r="I216" s="120"/>
      <c r="J216" s="71"/>
      <c r="K216" s="71"/>
      <c r="L216" s="71"/>
      <c r="M216" s="71"/>
      <c r="N216" s="71"/>
      <c r="O216" s="71"/>
      <c r="P216" s="71"/>
      <c r="R216" s="71"/>
    </row>
    <row r="217" spans="1:18" ht="48" customHeight="1">
      <c r="A217" s="71"/>
      <c r="B217" s="71"/>
      <c r="C217" s="138"/>
      <c r="D217" s="138"/>
      <c r="E217" s="119"/>
      <c r="F217" s="119"/>
      <c r="G217" s="119"/>
      <c r="H217" s="120"/>
      <c r="I217" s="120"/>
      <c r="J217" s="71"/>
      <c r="K217" s="71"/>
      <c r="L217" s="71"/>
      <c r="M217" s="71"/>
      <c r="N217" s="71"/>
      <c r="O217" s="71"/>
      <c r="P217" s="71"/>
      <c r="R217" s="71"/>
    </row>
    <row r="218" spans="1:18" ht="48" customHeight="1">
      <c r="A218" s="71"/>
      <c r="B218" s="71"/>
      <c r="C218" s="138"/>
      <c r="D218" s="138"/>
      <c r="E218" s="119"/>
      <c r="F218" s="119"/>
      <c r="G218" s="119"/>
      <c r="H218" s="120"/>
      <c r="I218" s="120"/>
      <c r="J218" s="71"/>
      <c r="K218" s="71"/>
      <c r="L218" s="71"/>
      <c r="M218" s="71"/>
      <c r="N218" s="71"/>
      <c r="O218" s="71"/>
      <c r="P218" s="71"/>
      <c r="R218" s="71"/>
    </row>
    <row r="219" spans="1:18" ht="48" customHeight="1">
      <c r="A219" s="71"/>
      <c r="B219" s="71"/>
      <c r="C219" s="138"/>
      <c r="D219" s="138"/>
      <c r="E219" s="119"/>
      <c r="F219" s="119"/>
      <c r="G219" s="119"/>
      <c r="H219" s="120"/>
      <c r="I219" s="120"/>
      <c r="J219" s="71"/>
      <c r="K219" s="71"/>
      <c r="L219" s="71"/>
      <c r="M219" s="71"/>
      <c r="N219" s="71"/>
      <c r="O219" s="71"/>
      <c r="P219" s="71"/>
      <c r="R219" s="71"/>
    </row>
    <row r="220" spans="1:18" ht="48" customHeight="1">
      <c r="A220" s="71"/>
      <c r="B220" s="71"/>
      <c r="C220" s="138"/>
      <c r="D220" s="138"/>
      <c r="E220" s="119"/>
      <c r="F220" s="119"/>
      <c r="G220" s="119"/>
      <c r="H220" s="120"/>
      <c r="I220" s="120"/>
      <c r="J220" s="71"/>
      <c r="K220" s="71"/>
      <c r="L220" s="71"/>
      <c r="M220" s="71"/>
      <c r="N220" s="71"/>
      <c r="O220" s="71"/>
      <c r="P220" s="71"/>
      <c r="R220" s="71"/>
    </row>
    <row r="221" spans="1:18" ht="48" customHeight="1">
      <c r="A221" s="71"/>
      <c r="B221" s="71"/>
      <c r="C221" s="138"/>
      <c r="D221" s="138"/>
      <c r="E221" s="119"/>
      <c r="F221" s="119"/>
      <c r="G221" s="119"/>
      <c r="H221" s="120"/>
      <c r="I221" s="120"/>
      <c r="J221" s="71"/>
      <c r="K221" s="71"/>
      <c r="L221" s="71"/>
      <c r="M221" s="71"/>
      <c r="N221" s="71"/>
      <c r="O221" s="71"/>
      <c r="P221" s="71"/>
      <c r="R221" s="71"/>
    </row>
    <row r="222" spans="1:18" ht="48" customHeight="1">
      <c r="A222" s="71"/>
      <c r="B222" s="71"/>
      <c r="C222" s="138"/>
      <c r="D222" s="138"/>
      <c r="E222" s="119"/>
      <c r="F222" s="119"/>
      <c r="G222" s="119"/>
      <c r="H222" s="120"/>
      <c r="I222" s="120"/>
      <c r="J222" s="71"/>
      <c r="K222" s="71"/>
      <c r="L222" s="71"/>
      <c r="M222" s="71"/>
      <c r="N222" s="71"/>
      <c r="O222" s="71"/>
      <c r="P222" s="71"/>
      <c r="R222" s="71"/>
    </row>
    <row r="223" spans="1:18" ht="48" customHeight="1">
      <c r="A223" s="71"/>
      <c r="B223" s="71"/>
      <c r="C223" s="138"/>
      <c r="D223" s="138"/>
      <c r="E223" s="119"/>
      <c r="F223" s="119"/>
      <c r="G223" s="119"/>
      <c r="H223" s="120"/>
      <c r="I223" s="120"/>
      <c r="J223" s="71"/>
      <c r="K223" s="71"/>
      <c r="L223" s="71"/>
      <c r="M223" s="71"/>
      <c r="N223" s="71"/>
      <c r="O223" s="71"/>
      <c r="P223" s="71"/>
      <c r="R223" s="71"/>
    </row>
    <row r="224" spans="1:18" ht="48" customHeight="1">
      <c r="A224" s="71"/>
      <c r="B224" s="71"/>
      <c r="C224" s="138"/>
      <c r="D224" s="138"/>
      <c r="E224" s="119"/>
      <c r="F224" s="119"/>
      <c r="G224" s="119"/>
      <c r="H224" s="120"/>
      <c r="I224" s="120"/>
      <c r="J224" s="71"/>
      <c r="K224" s="71"/>
      <c r="L224" s="71"/>
      <c r="M224" s="71"/>
      <c r="N224" s="71"/>
      <c r="O224" s="71"/>
      <c r="P224" s="71"/>
      <c r="R224" s="71"/>
    </row>
    <row r="225" spans="1:18" ht="48" customHeight="1">
      <c r="A225" s="71"/>
      <c r="B225" s="71"/>
      <c r="C225" s="138"/>
      <c r="D225" s="138"/>
      <c r="E225" s="119"/>
      <c r="F225" s="119"/>
      <c r="G225" s="119"/>
      <c r="H225" s="120"/>
      <c r="I225" s="120"/>
      <c r="J225" s="71"/>
      <c r="K225" s="71"/>
      <c r="L225" s="71"/>
      <c r="M225" s="71"/>
      <c r="N225" s="71"/>
      <c r="O225" s="71"/>
      <c r="P225" s="71"/>
      <c r="R225" s="71"/>
    </row>
    <row r="226" spans="1:18" ht="48" customHeight="1">
      <c r="A226" s="71"/>
      <c r="B226" s="71"/>
      <c r="C226" s="138"/>
      <c r="D226" s="138"/>
      <c r="E226" s="119"/>
      <c r="F226" s="119"/>
      <c r="G226" s="119"/>
      <c r="H226" s="120"/>
      <c r="I226" s="120"/>
      <c r="J226" s="71"/>
      <c r="K226" s="71"/>
      <c r="L226" s="71"/>
      <c r="M226" s="71"/>
      <c r="N226" s="71"/>
      <c r="O226" s="71"/>
      <c r="P226" s="71"/>
      <c r="R226" s="71"/>
    </row>
    <row r="227" spans="1:18" ht="48" customHeight="1">
      <c r="A227" s="71"/>
      <c r="B227" s="71"/>
      <c r="C227" s="138"/>
      <c r="D227" s="138"/>
      <c r="E227" s="119"/>
      <c r="F227" s="119"/>
      <c r="G227" s="119"/>
      <c r="H227" s="120"/>
      <c r="I227" s="120"/>
      <c r="J227" s="71"/>
      <c r="K227" s="71"/>
      <c r="L227" s="71"/>
      <c r="M227" s="71"/>
      <c r="N227" s="71"/>
      <c r="O227" s="71"/>
      <c r="P227" s="71"/>
      <c r="R227" s="71"/>
    </row>
    <row r="228" spans="1:18" ht="48" customHeight="1">
      <c r="A228" s="71"/>
      <c r="B228" s="71"/>
      <c r="C228" s="138"/>
      <c r="D228" s="138"/>
      <c r="E228" s="119"/>
      <c r="F228" s="119"/>
      <c r="G228" s="119"/>
      <c r="H228" s="120"/>
      <c r="I228" s="120"/>
      <c r="J228" s="71"/>
      <c r="K228" s="71"/>
      <c r="L228" s="71"/>
      <c r="M228" s="71"/>
      <c r="N228" s="71"/>
      <c r="O228" s="71"/>
      <c r="P228" s="71"/>
      <c r="R228" s="71"/>
    </row>
    <row r="229" spans="1:18" ht="48" customHeight="1">
      <c r="A229" s="71"/>
      <c r="B229" s="71"/>
      <c r="C229" s="138"/>
      <c r="D229" s="138"/>
      <c r="E229" s="119"/>
      <c r="F229" s="119"/>
      <c r="G229" s="119"/>
      <c r="H229" s="120"/>
      <c r="I229" s="120"/>
      <c r="J229" s="71"/>
      <c r="K229" s="71"/>
      <c r="L229" s="71"/>
      <c r="M229" s="71"/>
      <c r="N229" s="71"/>
      <c r="O229" s="71"/>
      <c r="P229" s="71"/>
      <c r="R229" s="71"/>
    </row>
    <row r="230" spans="1:18" ht="48" customHeight="1">
      <c r="A230" s="71"/>
      <c r="B230" s="71"/>
      <c r="C230" s="138"/>
      <c r="D230" s="138"/>
      <c r="E230" s="119"/>
      <c r="F230" s="119"/>
      <c r="G230" s="119"/>
      <c r="H230" s="120"/>
      <c r="I230" s="120"/>
      <c r="J230" s="71"/>
      <c r="K230" s="71"/>
      <c r="L230" s="71"/>
      <c r="M230" s="71"/>
      <c r="N230" s="71"/>
      <c r="O230" s="71"/>
      <c r="P230" s="71"/>
      <c r="R230" s="71"/>
    </row>
    <row r="231" spans="1:18" ht="48" customHeight="1">
      <c r="A231" s="71"/>
      <c r="B231" s="71"/>
      <c r="C231" s="138"/>
      <c r="D231" s="138"/>
      <c r="E231" s="119"/>
      <c r="F231" s="119"/>
      <c r="G231" s="119"/>
      <c r="H231" s="120"/>
      <c r="I231" s="120"/>
      <c r="J231" s="71"/>
      <c r="K231" s="71"/>
      <c r="L231" s="71"/>
      <c r="M231" s="71"/>
      <c r="N231" s="71"/>
      <c r="O231" s="71"/>
      <c r="P231" s="71"/>
      <c r="R231" s="71"/>
    </row>
    <row r="232" spans="1:18" ht="48" customHeight="1">
      <c r="A232" s="71"/>
      <c r="B232" s="71"/>
      <c r="C232" s="138"/>
      <c r="D232" s="138"/>
      <c r="E232" s="119"/>
      <c r="F232" s="119"/>
      <c r="G232" s="119"/>
      <c r="H232" s="120"/>
      <c r="I232" s="120"/>
      <c r="J232" s="71"/>
      <c r="K232" s="71"/>
      <c r="L232" s="71"/>
      <c r="M232" s="71"/>
      <c r="N232" s="71"/>
      <c r="O232" s="71"/>
      <c r="P232" s="71"/>
      <c r="R232" s="71"/>
    </row>
    <row r="233" spans="1:18" ht="48" customHeight="1">
      <c r="A233" s="71"/>
      <c r="B233" s="71"/>
      <c r="C233" s="138"/>
      <c r="D233" s="138"/>
      <c r="E233" s="119"/>
      <c r="F233" s="119"/>
      <c r="G233" s="119"/>
      <c r="H233" s="120"/>
      <c r="I233" s="120"/>
      <c r="J233" s="71"/>
      <c r="K233" s="71"/>
      <c r="L233" s="71"/>
      <c r="M233" s="71"/>
      <c r="N233" s="71"/>
      <c r="O233" s="71"/>
      <c r="P233" s="71"/>
      <c r="R233" s="71"/>
    </row>
    <row r="234" spans="1:18" ht="48" customHeight="1">
      <c r="A234" s="71"/>
      <c r="B234" s="71"/>
      <c r="C234" s="138"/>
      <c r="D234" s="138"/>
      <c r="E234" s="119"/>
      <c r="F234" s="119"/>
      <c r="G234" s="119"/>
      <c r="H234" s="120"/>
      <c r="I234" s="120"/>
      <c r="J234" s="71"/>
      <c r="K234" s="71"/>
      <c r="L234" s="71"/>
      <c r="M234" s="71"/>
      <c r="N234" s="71"/>
      <c r="O234" s="71"/>
      <c r="P234" s="71"/>
      <c r="R234" s="71"/>
    </row>
    <row r="235" spans="1:18" ht="48" customHeight="1">
      <c r="A235" s="71"/>
      <c r="B235" s="71"/>
      <c r="C235" s="138"/>
      <c r="D235" s="138"/>
      <c r="E235" s="119"/>
      <c r="F235" s="119"/>
      <c r="G235" s="119"/>
      <c r="H235" s="120"/>
      <c r="I235" s="120"/>
      <c r="J235" s="71"/>
      <c r="K235" s="71"/>
      <c r="L235" s="71"/>
      <c r="M235" s="71"/>
      <c r="N235" s="71"/>
      <c r="O235" s="71"/>
      <c r="P235" s="71"/>
      <c r="R235" s="71"/>
    </row>
    <row r="236" spans="1:18" ht="48" customHeight="1">
      <c r="A236" s="71"/>
      <c r="B236" s="71"/>
      <c r="C236" s="138"/>
      <c r="D236" s="138"/>
      <c r="E236" s="119"/>
      <c r="F236" s="119"/>
      <c r="G236" s="119"/>
      <c r="H236" s="120"/>
      <c r="I236" s="120"/>
      <c r="J236" s="71"/>
      <c r="K236" s="71"/>
      <c r="L236" s="71"/>
      <c r="M236" s="71"/>
      <c r="N236" s="71"/>
      <c r="O236" s="71"/>
      <c r="P236" s="71"/>
      <c r="R236" s="71"/>
    </row>
    <row r="237" spans="1:18" ht="48" customHeight="1">
      <c r="A237" s="71"/>
      <c r="B237" s="71"/>
      <c r="C237" s="138"/>
      <c r="D237" s="138"/>
      <c r="E237" s="119"/>
      <c r="F237" s="119"/>
      <c r="G237" s="119"/>
      <c r="H237" s="120"/>
      <c r="I237" s="120"/>
      <c r="J237" s="71"/>
      <c r="K237" s="71"/>
      <c r="L237" s="71"/>
      <c r="M237" s="71"/>
      <c r="N237" s="71"/>
      <c r="O237" s="71"/>
      <c r="P237" s="71"/>
      <c r="R237" s="71"/>
    </row>
    <row r="238" spans="1:18" ht="48" customHeight="1">
      <c r="A238" s="71"/>
      <c r="B238" s="71"/>
      <c r="C238" s="138"/>
      <c r="D238" s="138"/>
      <c r="E238" s="119"/>
      <c r="F238" s="119"/>
      <c r="G238" s="119"/>
      <c r="H238" s="120"/>
      <c r="I238" s="120"/>
      <c r="J238" s="71"/>
      <c r="K238" s="71"/>
      <c r="L238" s="71"/>
      <c r="M238" s="71"/>
      <c r="N238" s="71"/>
      <c r="O238" s="71"/>
      <c r="P238" s="71"/>
      <c r="R238" s="71"/>
    </row>
    <row r="239" spans="1:18" ht="48" customHeight="1">
      <c r="A239" s="71"/>
      <c r="B239" s="71"/>
      <c r="C239" s="138"/>
      <c r="D239" s="138"/>
      <c r="E239" s="119"/>
      <c r="F239" s="119"/>
      <c r="G239" s="119"/>
      <c r="H239" s="120"/>
      <c r="I239" s="120"/>
      <c r="J239" s="71"/>
      <c r="K239" s="71"/>
      <c r="L239" s="71"/>
      <c r="M239" s="71"/>
      <c r="N239" s="71"/>
      <c r="O239" s="71"/>
      <c r="P239" s="71"/>
      <c r="R239" s="71"/>
    </row>
    <row r="240" spans="1:18" ht="48" customHeight="1">
      <c r="A240" s="71"/>
      <c r="B240" s="71"/>
      <c r="C240" s="138"/>
      <c r="D240" s="138"/>
      <c r="E240" s="119"/>
      <c r="F240" s="119"/>
      <c r="G240" s="119"/>
      <c r="H240" s="120"/>
      <c r="I240" s="120"/>
      <c r="J240" s="71"/>
      <c r="K240" s="71"/>
      <c r="L240" s="71"/>
      <c r="M240" s="71"/>
      <c r="N240" s="71"/>
      <c r="O240" s="71"/>
      <c r="P240" s="71"/>
      <c r="R240" s="71"/>
    </row>
    <row r="241" spans="1:18" ht="48" customHeight="1">
      <c r="A241" s="71"/>
      <c r="B241" s="71"/>
      <c r="C241" s="138"/>
      <c r="D241" s="138"/>
      <c r="E241" s="119"/>
      <c r="F241" s="119"/>
      <c r="G241" s="119"/>
      <c r="H241" s="120"/>
      <c r="I241" s="120"/>
      <c r="J241" s="71"/>
      <c r="K241" s="71"/>
      <c r="L241" s="71"/>
      <c r="M241" s="71"/>
      <c r="N241" s="71"/>
      <c r="O241" s="71"/>
      <c r="P241" s="71"/>
      <c r="R241" s="71"/>
    </row>
    <row r="242" spans="1:18" ht="48" customHeight="1">
      <c r="A242" s="71"/>
      <c r="B242" s="71"/>
      <c r="C242" s="138"/>
      <c r="D242" s="138"/>
      <c r="E242" s="119"/>
      <c r="F242" s="119"/>
      <c r="G242" s="119"/>
      <c r="H242" s="120"/>
      <c r="I242" s="120"/>
      <c r="J242" s="71"/>
      <c r="K242" s="71"/>
      <c r="L242" s="71"/>
      <c r="M242" s="71"/>
      <c r="N242" s="71"/>
      <c r="O242" s="71"/>
      <c r="P242" s="71"/>
      <c r="R242" s="71"/>
    </row>
    <row r="243" spans="1:18" ht="48" customHeight="1">
      <c r="A243" s="71"/>
      <c r="B243" s="71"/>
      <c r="C243" s="138"/>
      <c r="D243" s="138"/>
      <c r="E243" s="119"/>
      <c r="F243" s="119"/>
      <c r="G243" s="119"/>
      <c r="H243" s="120"/>
      <c r="I243" s="120"/>
      <c r="J243" s="71"/>
      <c r="K243" s="71"/>
      <c r="L243" s="71"/>
      <c r="M243" s="71"/>
      <c r="N243" s="71"/>
      <c r="O243" s="71"/>
      <c r="P243" s="71"/>
      <c r="R243" s="71"/>
    </row>
    <row r="244" spans="1:18" ht="48" customHeight="1">
      <c r="A244" s="71"/>
      <c r="B244" s="71"/>
      <c r="C244" s="138"/>
      <c r="D244" s="138"/>
      <c r="E244" s="119"/>
      <c r="F244" s="119"/>
      <c r="G244" s="119"/>
      <c r="H244" s="120"/>
      <c r="I244" s="120"/>
      <c r="J244" s="71"/>
      <c r="K244" s="71"/>
      <c r="L244" s="71"/>
      <c r="M244" s="71"/>
      <c r="N244" s="71"/>
      <c r="O244" s="71"/>
      <c r="P244" s="71"/>
      <c r="R244" s="71"/>
    </row>
    <row r="245" spans="1:18" ht="48" customHeight="1">
      <c r="A245" s="71"/>
      <c r="B245" s="71"/>
      <c r="C245" s="138"/>
      <c r="D245" s="138"/>
      <c r="E245" s="119"/>
      <c r="F245" s="119"/>
      <c r="G245" s="119"/>
      <c r="H245" s="120"/>
      <c r="I245" s="120"/>
      <c r="J245" s="71"/>
      <c r="K245" s="71"/>
      <c r="L245" s="71"/>
      <c r="M245" s="71"/>
      <c r="N245" s="71"/>
      <c r="O245" s="71"/>
      <c r="P245" s="71"/>
      <c r="R245" s="71"/>
    </row>
    <row r="246" spans="1:18" ht="48" customHeight="1">
      <c r="A246" s="71"/>
      <c r="B246" s="71"/>
      <c r="C246" s="138"/>
      <c r="D246" s="138"/>
      <c r="E246" s="119"/>
      <c r="F246" s="119"/>
      <c r="G246" s="119"/>
      <c r="H246" s="120"/>
      <c r="I246" s="120"/>
      <c r="J246" s="71"/>
      <c r="K246" s="71"/>
      <c r="L246" s="71"/>
      <c r="M246" s="71"/>
      <c r="N246" s="71"/>
      <c r="O246" s="71"/>
      <c r="P246" s="71"/>
      <c r="R246" s="71"/>
    </row>
    <row r="247" spans="1:18" ht="48" customHeight="1">
      <c r="A247" s="71"/>
      <c r="B247" s="71"/>
      <c r="C247" s="138"/>
      <c r="D247" s="138"/>
      <c r="E247" s="119"/>
      <c r="F247" s="119"/>
      <c r="G247" s="119"/>
      <c r="H247" s="120"/>
      <c r="I247" s="120"/>
      <c r="J247" s="71"/>
      <c r="K247" s="71"/>
      <c r="L247" s="71"/>
      <c r="M247" s="71"/>
      <c r="N247" s="71"/>
      <c r="O247" s="71"/>
      <c r="P247" s="71"/>
      <c r="R247" s="71"/>
    </row>
    <row r="248" spans="1:18" ht="48" customHeight="1">
      <c r="A248" s="71"/>
      <c r="B248" s="71"/>
      <c r="C248" s="138"/>
      <c r="D248" s="138"/>
      <c r="E248" s="119"/>
      <c r="F248" s="119"/>
      <c r="G248" s="119"/>
      <c r="H248" s="120"/>
      <c r="I248" s="120"/>
      <c r="J248" s="71"/>
      <c r="K248" s="71"/>
      <c r="L248" s="71"/>
      <c r="M248" s="71"/>
      <c r="N248" s="71"/>
      <c r="O248" s="71"/>
      <c r="P248" s="71"/>
      <c r="R248" s="71"/>
    </row>
    <row r="249" spans="1:18" ht="48" customHeight="1">
      <c r="A249" s="71"/>
      <c r="B249" s="71"/>
      <c r="C249" s="138"/>
      <c r="D249" s="138"/>
      <c r="E249" s="119"/>
      <c r="F249" s="119"/>
      <c r="G249" s="119"/>
      <c r="H249" s="120"/>
      <c r="I249" s="120"/>
      <c r="J249" s="71"/>
      <c r="K249" s="71"/>
      <c r="L249" s="71"/>
      <c r="M249" s="71"/>
      <c r="N249" s="71"/>
      <c r="O249" s="71"/>
      <c r="P249" s="71"/>
      <c r="R249" s="71"/>
    </row>
    <row r="250" spans="1:18" ht="48" customHeight="1">
      <c r="A250" s="71"/>
      <c r="B250" s="71"/>
      <c r="C250" s="138"/>
      <c r="D250" s="138"/>
      <c r="E250" s="119"/>
      <c r="F250" s="119"/>
      <c r="G250" s="119"/>
      <c r="H250" s="120"/>
      <c r="I250" s="120"/>
      <c r="J250" s="71"/>
      <c r="K250" s="71"/>
      <c r="L250" s="71"/>
      <c r="M250" s="71"/>
      <c r="N250" s="71"/>
      <c r="O250" s="71"/>
      <c r="P250" s="71"/>
      <c r="R250" s="71"/>
    </row>
    <row r="251" spans="1:18" ht="48" customHeight="1">
      <c r="A251" s="71"/>
      <c r="B251" s="71"/>
      <c r="C251" s="138"/>
      <c r="D251" s="138"/>
      <c r="E251" s="119"/>
      <c r="F251" s="119"/>
      <c r="G251" s="119"/>
      <c r="H251" s="120"/>
      <c r="I251" s="120"/>
      <c r="J251" s="71"/>
      <c r="K251" s="71"/>
      <c r="L251" s="71"/>
      <c r="M251" s="71"/>
      <c r="N251" s="71"/>
      <c r="O251" s="71"/>
      <c r="P251" s="71"/>
      <c r="R251" s="71"/>
    </row>
    <row r="252" spans="1:18" ht="48" customHeight="1">
      <c r="A252" s="71"/>
      <c r="B252" s="71"/>
      <c r="C252" s="138"/>
      <c r="D252" s="138"/>
      <c r="E252" s="119"/>
      <c r="F252" s="119"/>
      <c r="G252" s="119"/>
      <c r="H252" s="120"/>
      <c r="I252" s="120"/>
      <c r="J252" s="71"/>
      <c r="K252" s="71"/>
      <c r="L252" s="71"/>
      <c r="M252" s="71"/>
      <c r="N252" s="71"/>
      <c r="O252" s="71"/>
      <c r="P252" s="71"/>
      <c r="R252" s="71"/>
    </row>
    <row r="253" spans="1:18" ht="48" customHeight="1">
      <c r="A253" s="71"/>
      <c r="B253" s="71"/>
      <c r="C253" s="138"/>
      <c r="D253" s="138"/>
      <c r="E253" s="119"/>
      <c r="F253" s="119"/>
      <c r="G253" s="119"/>
      <c r="H253" s="120"/>
      <c r="I253" s="120"/>
      <c r="J253" s="71"/>
      <c r="K253" s="71"/>
      <c r="L253" s="71"/>
      <c r="M253" s="71"/>
      <c r="N253" s="71"/>
      <c r="O253" s="71"/>
      <c r="P253" s="71"/>
      <c r="R253" s="71"/>
    </row>
    <row r="254" spans="1:18" ht="48" customHeight="1">
      <c r="A254" s="71"/>
      <c r="B254" s="71"/>
      <c r="C254" s="138"/>
      <c r="D254" s="138"/>
      <c r="E254" s="119"/>
      <c r="F254" s="119"/>
      <c r="G254" s="119"/>
      <c r="H254" s="120"/>
      <c r="I254" s="120"/>
      <c r="J254" s="71"/>
      <c r="K254" s="71"/>
      <c r="L254" s="71"/>
      <c r="M254" s="71"/>
      <c r="N254" s="71"/>
      <c r="O254" s="71"/>
      <c r="P254" s="71"/>
      <c r="R254" s="71"/>
    </row>
    <row r="255" spans="1:18" ht="48" customHeight="1">
      <c r="A255" s="71"/>
      <c r="B255" s="71"/>
      <c r="C255" s="138"/>
      <c r="D255" s="138"/>
      <c r="E255" s="119"/>
      <c r="F255" s="119"/>
      <c r="G255" s="119"/>
      <c r="H255" s="120"/>
      <c r="I255" s="120"/>
      <c r="J255" s="71"/>
      <c r="K255" s="71"/>
      <c r="L255" s="71"/>
      <c r="M255" s="71"/>
      <c r="N255" s="71"/>
      <c r="O255" s="71"/>
      <c r="P255" s="71"/>
      <c r="R255" s="71"/>
    </row>
    <row r="256" spans="1:18" ht="48" customHeight="1">
      <c r="A256" s="71"/>
      <c r="B256" s="71"/>
      <c r="C256" s="138"/>
      <c r="D256" s="138"/>
      <c r="E256" s="119"/>
      <c r="F256" s="119"/>
      <c r="G256" s="119"/>
      <c r="H256" s="120"/>
      <c r="I256" s="120"/>
      <c r="J256" s="71"/>
      <c r="K256" s="71"/>
      <c r="L256" s="71"/>
      <c r="M256" s="71"/>
      <c r="N256" s="71"/>
      <c r="O256" s="71"/>
      <c r="P256" s="71"/>
      <c r="R256" s="71"/>
    </row>
    <row r="257" spans="1:18" ht="48" customHeight="1">
      <c r="A257" s="71"/>
      <c r="B257" s="71"/>
      <c r="C257" s="138"/>
      <c r="D257" s="138"/>
      <c r="E257" s="119"/>
      <c r="F257" s="119"/>
      <c r="G257" s="119"/>
      <c r="H257" s="120"/>
      <c r="I257" s="120"/>
      <c r="J257" s="71"/>
      <c r="K257" s="71"/>
      <c r="L257" s="71"/>
      <c r="M257" s="71"/>
      <c r="N257" s="71"/>
      <c r="O257" s="71"/>
      <c r="P257" s="71"/>
      <c r="R257" s="71"/>
    </row>
    <row r="258" spans="1:18" ht="48" customHeight="1">
      <c r="A258" s="71"/>
      <c r="B258" s="71"/>
      <c r="C258" s="138"/>
      <c r="D258" s="138"/>
      <c r="E258" s="119"/>
      <c r="F258" s="119"/>
      <c r="G258" s="119"/>
      <c r="H258" s="120"/>
      <c r="I258" s="120"/>
      <c r="J258" s="71"/>
      <c r="K258" s="71"/>
      <c r="L258" s="71"/>
      <c r="M258" s="71"/>
      <c r="N258" s="71"/>
      <c r="O258" s="71"/>
      <c r="P258" s="71"/>
      <c r="R258" s="71"/>
    </row>
    <row r="259" spans="1:18" ht="48" customHeight="1">
      <c r="A259" s="71"/>
      <c r="B259" s="71"/>
      <c r="C259" s="138"/>
      <c r="D259" s="138"/>
      <c r="E259" s="119"/>
      <c r="F259" s="119"/>
      <c r="G259" s="119"/>
      <c r="H259" s="120"/>
      <c r="I259" s="120"/>
      <c r="J259" s="71"/>
      <c r="K259" s="71"/>
      <c r="L259" s="71"/>
      <c r="M259" s="71"/>
      <c r="N259" s="71"/>
      <c r="O259" s="71"/>
      <c r="P259" s="71"/>
      <c r="R259" s="71"/>
    </row>
    <row r="260" spans="1:18" ht="48" customHeight="1">
      <c r="A260" s="71"/>
      <c r="B260" s="71"/>
      <c r="C260" s="138"/>
      <c r="D260" s="138"/>
      <c r="E260" s="119"/>
      <c r="F260" s="119"/>
      <c r="G260" s="119"/>
      <c r="H260" s="120"/>
      <c r="I260" s="120"/>
      <c r="J260" s="71"/>
      <c r="K260" s="71"/>
      <c r="L260" s="71"/>
      <c r="M260" s="71"/>
      <c r="N260" s="71"/>
      <c r="O260" s="71"/>
      <c r="P260" s="71"/>
      <c r="R260" s="71"/>
    </row>
    <row r="261" spans="1:18" ht="48" customHeight="1">
      <c r="A261" s="71"/>
      <c r="B261" s="71"/>
      <c r="C261" s="138"/>
      <c r="D261" s="138"/>
      <c r="E261" s="119"/>
      <c r="F261" s="119"/>
      <c r="G261" s="119"/>
      <c r="H261" s="120"/>
      <c r="I261" s="120"/>
      <c r="J261" s="71"/>
      <c r="K261" s="71"/>
      <c r="L261" s="71"/>
      <c r="M261" s="71"/>
      <c r="N261" s="71"/>
      <c r="O261" s="71"/>
      <c r="P261" s="71"/>
      <c r="R261" s="71"/>
    </row>
    <row r="262" spans="1:18" ht="48" customHeight="1">
      <c r="A262" s="71"/>
      <c r="B262" s="71"/>
      <c r="C262" s="138"/>
      <c r="D262" s="138"/>
      <c r="E262" s="119"/>
      <c r="F262" s="119"/>
      <c r="G262" s="119"/>
      <c r="H262" s="120"/>
      <c r="I262" s="120"/>
      <c r="J262" s="71"/>
      <c r="K262" s="71"/>
      <c r="L262" s="71"/>
      <c r="M262" s="71"/>
      <c r="N262" s="71"/>
      <c r="O262" s="71"/>
      <c r="P262" s="71"/>
      <c r="R262" s="71"/>
    </row>
    <row r="263" spans="1:18" ht="48" customHeight="1">
      <c r="A263" s="71"/>
      <c r="B263" s="71"/>
      <c r="C263" s="138"/>
      <c r="D263" s="138"/>
      <c r="E263" s="119"/>
      <c r="F263" s="119"/>
      <c r="G263" s="119"/>
      <c r="H263" s="120"/>
      <c r="I263" s="120"/>
      <c r="J263" s="71"/>
      <c r="K263" s="71"/>
      <c r="L263" s="71"/>
      <c r="M263" s="71"/>
      <c r="N263" s="71"/>
      <c r="O263" s="71"/>
      <c r="P263" s="71"/>
      <c r="R263" s="71"/>
    </row>
    <row r="264" spans="1:18" ht="48" customHeight="1">
      <c r="A264" s="71"/>
      <c r="B264" s="71"/>
      <c r="C264" s="138"/>
      <c r="D264" s="138"/>
      <c r="E264" s="119"/>
      <c r="F264" s="119"/>
      <c r="G264" s="119"/>
      <c r="H264" s="120"/>
      <c r="I264" s="120"/>
      <c r="J264" s="71"/>
      <c r="K264" s="71"/>
      <c r="L264" s="71"/>
      <c r="M264" s="71"/>
      <c r="N264" s="71"/>
      <c r="O264" s="71"/>
      <c r="P264" s="71"/>
      <c r="R264" s="71"/>
    </row>
    <row r="265" spans="1:18" ht="48" customHeight="1">
      <c r="A265" s="71"/>
      <c r="B265" s="71"/>
      <c r="C265" s="138"/>
      <c r="D265" s="138"/>
      <c r="E265" s="119"/>
      <c r="F265" s="119"/>
      <c r="G265" s="119"/>
      <c r="H265" s="120"/>
      <c r="I265" s="120"/>
      <c r="J265" s="71"/>
      <c r="K265" s="71"/>
      <c r="L265" s="71"/>
      <c r="M265" s="71"/>
      <c r="N265" s="71"/>
      <c r="O265" s="71"/>
      <c r="P265" s="71"/>
      <c r="R265" s="71"/>
    </row>
    <row r="266" spans="1:18" ht="48" customHeight="1">
      <c r="A266" s="71"/>
      <c r="B266" s="71"/>
      <c r="C266" s="138"/>
      <c r="D266" s="138"/>
      <c r="E266" s="119"/>
      <c r="F266" s="119"/>
      <c r="G266" s="119"/>
      <c r="H266" s="120"/>
      <c r="I266" s="120"/>
      <c r="J266" s="71"/>
      <c r="K266" s="71"/>
      <c r="L266" s="71"/>
      <c r="M266" s="71"/>
      <c r="N266" s="71"/>
      <c r="O266" s="71"/>
      <c r="P266" s="71"/>
      <c r="R266" s="71"/>
    </row>
    <row r="267" spans="1:18" ht="48" customHeight="1">
      <c r="A267" s="71"/>
      <c r="B267" s="71"/>
      <c r="C267" s="138"/>
      <c r="D267" s="138"/>
      <c r="E267" s="119"/>
      <c r="F267" s="119"/>
      <c r="G267" s="119"/>
      <c r="H267" s="120"/>
      <c r="I267" s="120"/>
      <c r="J267" s="71"/>
      <c r="K267" s="71"/>
      <c r="L267" s="71"/>
      <c r="M267" s="71"/>
      <c r="N267" s="71"/>
      <c r="O267" s="71"/>
      <c r="P267" s="71"/>
      <c r="R267" s="71"/>
    </row>
    <row r="268" spans="1:18" ht="48" customHeight="1">
      <c r="A268" s="71"/>
      <c r="B268" s="71"/>
      <c r="C268" s="138"/>
      <c r="D268" s="138"/>
      <c r="E268" s="119"/>
      <c r="F268" s="119"/>
      <c r="G268" s="119"/>
      <c r="H268" s="120"/>
      <c r="I268" s="120"/>
      <c r="J268" s="71"/>
      <c r="K268" s="71"/>
      <c r="L268" s="71"/>
      <c r="M268" s="71"/>
      <c r="N268" s="71"/>
      <c r="O268" s="71"/>
      <c r="P268" s="71"/>
      <c r="R268" s="71"/>
    </row>
    <row r="269" spans="1:18" ht="48" customHeight="1">
      <c r="A269" s="71"/>
      <c r="B269" s="71"/>
      <c r="C269" s="138"/>
      <c r="D269" s="138"/>
      <c r="E269" s="119"/>
      <c r="F269" s="119"/>
      <c r="G269" s="119"/>
      <c r="H269" s="120"/>
      <c r="I269" s="120"/>
      <c r="J269" s="71"/>
      <c r="K269" s="71"/>
      <c r="L269" s="71"/>
      <c r="M269" s="71"/>
      <c r="N269" s="71"/>
      <c r="O269" s="71"/>
      <c r="P269" s="71"/>
      <c r="R269" s="71"/>
    </row>
    <row r="270" spans="1:18" ht="48" customHeight="1">
      <c r="A270" s="71"/>
      <c r="B270" s="71"/>
      <c r="C270" s="138"/>
      <c r="D270" s="138"/>
      <c r="E270" s="119"/>
      <c r="F270" s="119"/>
      <c r="G270" s="119"/>
      <c r="H270" s="120"/>
      <c r="I270" s="120"/>
      <c r="J270" s="71"/>
      <c r="K270" s="71"/>
      <c r="L270" s="71"/>
      <c r="M270" s="71"/>
      <c r="N270" s="71"/>
      <c r="O270" s="71"/>
      <c r="P270" s="71"/>
      <c r="R270" s="71"/>
    </row>
    <row r="271" spans="1:18" ht="48" customHeight="1">
      <c r="A271" s="71"/>
      <c r="B271" s="71"/>
      <c r="C271" s="138"/>
      <c r="D271" s="138"/>
      <c r="E271" s="119"/>
      <c r="F271" s="119"/>
      <c r="G271" s="119"/>
      <c r="H271" s="120"/>
      <c r="I271" s="120"/>
      <c r="J271" s="71"/>
      <c r="K271" s="71"/>
      <c r="L271" s="71"/>
      <c r="M271" s="71"/>
      <c r="N271" s="71"/>
      <c r="O271" s="71"/>
      <c r="P271" s="71"/>
      <c r="R271" s="71"/>
    </row>
    <row r="272" spans="1:18" ht="48" customHeight="1">
      <c r="A272" s="71"/>
      <c r="B272" s="71"/>
      <c r="C272" s="138"/>
      <c r="D272" s="138"/>
      <c r="E272" s="119"/>
      <c r="F272" s="119"/>
      <c r="G272" s="119"/>
      <c r="H272" s="120"/>
      <c r="I272" s="120"/>
      <c r="J272" s="71"/>
      <c r="K272" s="71"/>
      <c r="L272" s="71"/>
      <c r="M272" s="71"/>
      <c r="N272" s="71"/>
      <c r="O272" s="71"/>
      <c r="P272" s="71"/>
      <c r="R272" s="71"/>
    </row>
    <row r="273" spans="1:18" ht="48" customHeight="1">
      <c r="A273" s="71"/>
      <c r="B273" s="71"/>
      <c r="C273" s="138"/>
      <c r="D273" s="138"/>
      <c r="E273" s="119"/>
      <c r="F273" s="119"/>
      <c r="G273" s="119"/>
      <c r="H273" s="120"/>
      <c r="I273" s="120"/>
      <c r="J273" s="71"/>
      <c r="K273" s="71"/>
      <c r="L273" s="71"/>
      <c r="M273" s="71"/>
      <c r="N273" s="71"/>
      <c r="O273" s="71"/>
      <c r="P273" s="71"/>
      <c r="R273" s="71"/>
    </row>
    <row r="274" spans="1:18" ht="48" customHeight="1">
      <c r="A274" s="71"/>
      <c r="B274" s="71"/>
      <c r="C274" s="138"/>
      <c r="D274" s="138"/>
      <c r="E274" s="119"/>
      <c r="F274" s="119"/>
      <c r="G274" s="119"/>
      <c r="H274" s="120"/>
      <c r="I274" s="120"/>
      <c r="J274" s="71"/>
      <c r="K274" s="71"/>
      <c r="L274" s="71"/>
      <c r="M274" s="71"/>
      <c r="N274" s="71"/>
      <c r="O274" s="71"/>
      <c r="P274" s="71"/>
      <c r="R274" s="71"/>
    </row>
    <row r="275" spans="1:18" ht="48" customHeight="1">
      <c r="A275" s="71"/>
      <c r="B275" s="71"/>
      <c r="C275" s="138"/>
      <c r="D275" s="138"/>
      <c r="E275" s="119"/>
      <c r="F275" s="119"/>
      <c r="G275" s="119"/>
      <c r="H275" s="120"/>
      <c r="I275" s="120"/>
      <c r="J275" s="71"/>
      <c r="K275" s="71"/>
      <c r="L275" s="71"/>
      <c r="M275" s="71"/>
      <c r="N275" s="71"/>
      <c r="O275" s="71"/>
      <c r="P275" s="71"/>
      <c r="R275" s="71"/>
    </row>
    <row r="276" spans="1:18" ht="48" customHeight="1">
      <c r="A276" s="71"/>
      <c r="B276" s="71"/>
      <c r="C276" s="138"/>
      <c r="D276" s="138"/>
      <c r="E276" s="119"/>
      <c r="F276" s="119"/>
      <c r="G276" s="119"/>
      <c r="H276" s="120"/>
      <c r="I276" s="120"/>
      <c r="J276" s="71"/>
      <c r="K276" s="71"/>
      <c r="L276" s="71"/>
      <c r="M276" s="71"/>
      <c r="N276" s="71"/>
      <c r="O276" s="71"/>
      <c r="P276" s="71"/>
      <c r="R276" s="71"/>
    </row>
    <row r="277" spans="1:18" ht="48" customHeight="1">
      <c r="A277" s="71"/>
      <c r="B277" s="71"/>
      <c r="C277" s="138"/>
      <c r="D277" s="138"/>
      <c r="E277" s="119"/>
      <c r="F277" s="119"/>
      <c r="G277" s="119"/>
      <c r="H277" s="120"/>
      <c r="I277" s="120"/>
      <c r="J277" s="71"/>
      <c r="K277" s="71"/>
      <c r="L277" s="71"/>
      <c r="M277" s="71"/>
      <c r="N277" s="71"/>
      <c r="O277" s="71"/>
      <c r="P277" s="71"/>
      <c r="R277" s="71"/>
    </row>
    <row r="278" spans="1:18" ht="48" customHeight="1">
      <c r="A278" s="71"/>
      <c r="B278" s="71"/>
      <c r="C278" s="138"/>
      <c r="D278" s="138"/>
      <c r="E278" s="119"/>
      <c r="F278" s="119"/>
      <c r="G278" s="119"/>
      <c r="H278" s="120"/>
      <c r="I278" s="120"/>
      <c r="J278" s="71"/>
      <c r="K278" s="71"/>
      <c r="L278" s="71"/>
      <c r="M278" s="71"/>
      <c r="N278" s="71"/>
      <c r="O278" s="71"/>
      <c r="P278" s="71"/>
      <c r="R278" s="71"/>
    </row>
    <row r="279" spans="1:18" ht="48" customHeight="1">
      <c r="A279" s="71"/>
      <c r="B279" s="71"/>
      <c r="C279" s="138"/>
      <c r="D279" s="138"/>
      <c r="E279" s="119"/>
      <c r="F279" s="119"/>
      <c r="G279" s="119"/>
      <c r="H279" s="120"/>
      <c r="I279" s="120"/>
      <c r="J279" s="71"/>
      <c r="K279" s="71"/>
      <c r="L279" s="71"/>
      <c r="M279" s="71"/>
      <c r="N279" s="71"/>
      <c r="O279" s="71"/>
      <c r="P279" s="71"/>
      <c r="R279" s="71"/>
    </row>
    <row r="280" spans="1:18" ht="48" customHeight="1">
      <c r="A280" s="71"/>
      <c r="B280" s="71"/>
      <c r="C280" s="138"/>
      <c r="D280" s="138"/>
      <c r="E280" s="119"/>
      <c r="F280" s="119"/>
      <c r="G280" s="119"/>
      <c r="H280" s="120"/>
      <c r="I280" s="120"/>
      <c r="J280" s="71"/>
      <c r="K280" s="71"/>
      <c r="L280" s="71"/>
      <c r="M280" s="71"/>
      <c r="N280" s="71"/>
      <c r="O280" s="71"/>
      <c r="P280" s="71"/>
      <c r="R280" s="71"/>
    </row>
    <row r="281" spans="1:18" ht="48" customHeight="1">
      <c r="A281" s="71"/>
      <c r="B281" s="71"/>
      <c r="C281" s="138"/>
      <c r="D281" s="138"/>
      <c r="E281" s="119"/>
      <c r="F281" s="119"/>
      <c r="G281" s="119"/>
      <c r="H281" s="120"/>
      <c r="I281" s="120"/>
      <c r="J281" s="71"/>
      <c r="K281" s="71"/>
      <c r="L281" s="71"/>
      <c r="M281" s="71"/>
      <c r="N281" s="71"/>
      <c r="O281" s="71"/>
      <c r="P281" s="71"/>
      <c r="R281" s="71"/>
    </row>
    <row r="282" spans="1:18" ht="48" customHeight="1">
      <c r="A282" s="71"/>
      <c r="B282" s="71"/>
      <c r="C282" s="138"/>
      <c r="D282" s="138"/>
      <c r="E282" s="119"/>
      <c r="F282" s="119"/>
      <c r="G282" s="119"/>
      <c r="H282" s="120"/>
      <c r="I282" s="120"/>
      <c r="J282" s="71"/>
      <c r="K282" s="71"/>
      <c r="L282" s="71"/>
      <c r="M282" s="71"/>
      <c r="N282" s="71"/>
      <c r="O282" s="71"/>
      <c r="P282" s="71"/>
      <c r="R282" s="71"/>
    </row>
    <row r="283" spans="1:18" ht="48" customHeight="1">
      <c r="A283" s="71"/>
      <c r="B283" s="71"/>
      <c r="C283" s="138"/>
      <c r="D283" s="138"/>
      <c r="E283" s="119"/>
      <c r="F283" s="119"/>
      <c r="G283" s="119"/>
      <c r="H283" s="120"/>
      <c r="I283" s="120"/>
      <c r="J283" s="71"/>
      <c r="K283" s="71"/>
      <c r="L283" s="71"/>
      <c r="M283" s="71"/>
      <c r="N283" s="71"/>
      <c r="O283" s="71"/>
      <c r="P283" s="71"/>
      <c r="R283" s="71"/>
    </row>
    <row r="284" spans="1:18" ht="48" customHeight="1">
      <c r="A284" s="71"/>
      <c r="B284" s="71"/>
      <c r="C284" s="138"/>
      <c r="D284" s="138"/>
      <c r="E284" s="119"/>
      <c r="F284" s="119"/>
      <c r="G284" s="119"/>
      <c r="H284" s="120"/>
      <c r="I284" s="120"/>
      <c r="J284" s="71"/>
      <c r="K284" s="71"/>
      <c r="L284" s="71"/>
      <c r="M284" s="71"/>
      <c r="N284" s="71"/>
      <c r="O284" s="71"/>
      <c r="P284" s="71"/>
      <c r="R284" s="71"/>
    </row>
    <row r="285" spans="1:18" ht="48" customHeight="1">
      <c r="A285" s="71"/>
      <c r="B285" s="71"/>
      <c r="C285" s="138"/>
      <c r="D285" s="138"/>
      <c r="E285" s="119"/>
      <c r="F285" s="119"/>
      <c r="G285" s="119"/>
      <c r="H285" s="120"/>
      <c r="I285" s="120"/>
      <c r="J285" s="71"/>
      <c r="K285" s="71"/>
      <c r="L285" s="71"/>
      <c r="M285" s="71"/>
      <c r="N285" s="71"/>
      <c r="O285" s="71"/>
      <c r="P285" s="71"/>
      <c r="R285" s="71"/>
    </row>
    <row r="286" spans="1:18" ht="48" customHeight="1">
      <c r="A286" s="71"/>
      <c r="B286" s="71"/>
      <c r="C286" s="138"/>
      <c r="D286" s="138"/>
      <c r="E286" s="119"/>
      <c r="F286" s="119"/>
      <c r="G286" s="119"/>
      <c r="H286" s="120"/>
      <c r="I286" s="120"/>
      <c r="J286" s="71"/>
      <c r="K286" s="71"/>
      <c r="L286" s="71"/>
      <c r="M286" s="71"/>
      <c r="N286" s="71"/>
      <c r="O286" s="71"/>
      <c r="P286" s="71"/>
      <c r="R286" s="71"/>
    </row>
    <row r="287" spans="1:18" ht="48" customHeight="1">
      <c r="A287" s="71"/>
      <c r="B287" s="71"/>
      <c r="C287" s="138"/>
      <c r="D287" s="138"/>
      <c r="E287" s="119"/>
      <c r="F287" s="119"/>
      <c r="G287" s="119"/>
      <c r="H287" s="120"/>
      <c r="I287" s="120"/>
      <c r="J287" s="71"/>
      <c r="K287" s="71"/>
      <c r="L287" s="71"/>
      <c r="M287" s="71"/>
      <c r="N287" s="71"/>
      <c r="O287" s="71"/>
      <c r="P287" s="71"/>
      <c r="R287" s="71"/>
    </row>
    <row r="288" spans="1:18" ht="48" customHeight="1">
      <c r="A288" s="71"/>
      <c r="B288" s="71"/>
      <c r="C288" s="138"/>
      <c r="D288" s="138"/>
      <c r="E288" s="119"/>
      <c r="F288" s="119"/>
      <c r="G288" s="119"/>
      <c r="H288" s="120"/>
      <c r="I288" s="120"/>
      <c r="J288" s="71"/>
      <c r="K288" s="71"/>
      <c r="L288" s="71"/>
      <c r="M288" s="71"/>
      <c r="N288" s="71"/>
      <c r="O288" s="71"/>
      <c r="P288" s="71"/>
      <c r="R288" s="71"/>
    </row>
    <row r="289" spans="1:18" ht="48" customHeight="1">
      <c r="A289" s="71"/>
      <c r="B289" s="71"/>
      <c r="C289" s="138"/>
      <c r="D289" s="138"/>
      <c r="E289" s="119"/>
      <c r="F289" s="119"/>
      <c r="G289" s="119"/>
      <c r="H289" s="120"/>
      <c r="I289" s="120"/>
      <c r="J289" s="71"/>
      <c r="K289" s="71"/>
      <c r="L289" s="71"/>
      <c r="M289" s="71"/>
      <c r="N289" s="71"/>
      <c r="O289" s="71"/>
      <c r="P289" s="71"/>
      <c r="R289" s="71"/>
    </row>
    <row r="290" spans="1:18" ht="48" customHeight="1">
      <c r="A290" s="71"/>
      <c r="B290" s="71"/>
      <c r="C290" s="138"/>
      <c r="D290" s="138"/>
      <c r="E290" s="119"/>
      <c r="F290" s="119"/>
      <c r="G290" s="119"/>
      <c r="H290" s="120"/>
      <c r="I290" s="120"/>
      <c r="J290" s="71"/>
      <c r="K290" s="71"/>
      <c r="L290" s="71"/>
      <c r="M290" s="71"/>
      <c r="N290" s="71"/>
      <c r="O290" s="71"/>
      <c r="P290" s="71"/>
      <c r="R290" s="71"/>
    </row>
    <row r="291" spans="1:18" ht="48" customHeight="1">
      <c r="A291" s="71"/>
      <c r="B291" s="71"/>
      <c r="C291" s="138"/>
      <c r="D291" s="138"/>
      <c r="E291" s="119"/>
      <c r="F291" s="119"/>
      <c r="G291" s="119"/>
      <c r="H291" s="120"/>
      <c r="I291" s="120"/>
      <c r="J291" s="71"/>
      <c r="K291" s="71"/>
      <c r="L291" s="71"/>
      <c r="M291" s="71"/>
      <c r="N291" s="71"/>
      <c r="O291" s="71"/>
      <c r="P291" s="71"/>
      <c r="R291" s="71"/>
    </row>
    <row r="292" spans="1:18" ht="48" customHeight="1">
      <c r="A292" s="71"/>
      <c r="B292" s="71"/>
      <c r="C292" s="138"/>
      <c r="D292" s="138"/>
      <c r="E292" s="119"/>
      <c r="F292" s="119"/>
      <c r="G292" s="119"/>
      <c r="H292" s="120"/>
      <c r="I292" s="120"/>
      <c r="J292" s="71"/>
      <c r="K292" s="71"/>
      <c r="L292" s="71"/>
      <c r="M292" s="71"/>
      <c r="N292" s="71"/>
      <c r="O292" s="71"/>
      <c r="P292" s="71"/>
      <c r="R292" s="71"/>
    </row>
    <row r="293" spans="1:18" ht="48" customHeight="1">
      <c r="A293" s="71"/>
      <c r="B293" s="71"/>
      <c r="C293" s="138"/>
      <c r="D293" s="138"/>
      <c r="E293" s="119"/>
      <c r="F293" s="119"/>
      <c r="G293" s="119"/>
      <c r="H293" s="120"/>
      <c r="I293" s="120"/>
      <c r="J293" s="71"/>
      <c r="K293" s="71"/>
      <c r="L293" s="71"/>
      <c r="M293" s="71"/>
      <c r="N293" s="71"/>
      <c r="O293" s="71"/>
      <c r="P293" s="71"/>
      <c r="R293" s="71"/>
    </row>
    <row r="294" spans="1:18" ht="48" customHeight="1">
      <c r="A294" s="71"/>
      <c r="B294" s="71"/>
      <c r="C294" s="138"/>
      <c r="D294" s="138"/>
      <c r="E294" s="119"/>
      <c r="F294" s="119"/>
      <c r="G294" s="119"/>
      <c r="H294" s="120"/>
      <c r="I294" s="120"/>
      <c r="J294" s="71"/>
      <c r="K294" s="71"/>
      <c r="L294" s="71"/>
      <c r="M294" s="71"/>
      <c r="N294" s="71"/>
      <c r="O294" s="71"/>
      <c r="P294" s="71"/>
      <c r="R294" s="71"/>
    </row>
    <row r="295" spans="1:18" ht="48" customHeight="1">
      <c r="A295" s="71"/>
      <c r="B295" s="71"/>
      <c r="C295" s="138"/>
      <c r="D295" s="138"/>
      <c r="E295" s="119"/>
      <c r="F295" s="119"/>
      <c r="G295" s="119"/>
      <c r="H295" s="120"/>
      <c r="I295" s="120"/>
      <c r="J295" s="71"/>
      <c r="K295" s="71"/>
      <c r="L295" s="71"/>
      <c r="M295" s="71"/>
      <c r="N295" s="71"/>
      <c r="O295" s="71"/>
      <c r="P295" s="71"/>
      <c r="R295" s="71"/>
    </row>
    <row r="296" spans="1:18" ht="48" customHeight="1">
      <c r="A296" s="71"/>
      <c r="B296" s="71"/>
      <c r="C296" s="138"/>
      <c r="D296" s="138"/>
      <c r="E296" s="119"/>
      <c r="F296" s="119"/>
      <c r="G296" s="119"/>
      <c r="H296" s="120"/>
      <c r="I296" s="120"/>
      <c r="J296" s="71"/>
      <c r="K296" s="71"/>
      <c r="L296" s="71"/>
      <c r="M296" s="71"/>
      <c r="N296" s="71"/>
      <c r="O296" s="71"/>
      <c r="P296" s="71"/>
      <c r="R296" s="71"/>
    </row>
    <row r="297" spans="1:18" ht="48" customHeight="1">
      <c r="A297" s="71"/>
      <c r="B297" s="71"/>
      <c r="C297" s="138"/>
      <c r="D297" s="138"/>
      <c r="E297" s="119"/>
      <c r="F297" s="119"/>
      <c r="G297" s="119"/>
      <c r="H297" s="120"/>
      <c r="I297" s="120"/>
      <c r="J297" s="71"/>
      <c r="K297" s="71"/>
      <c r="L297" s="71"/>
      <c r="M297" s="71"/>
      <c r="N297" s="71"/>
      <c r="O297" s="71"/>
      <c r="P297" s="71"/>
      <c r="R297" s="71"/>
    </row>
    <row r="298" spans="1:18" ht="48" customHeight="1">
      <c r="A298" s="71"/>
      <c r="B298" s="71"/>
      <c r="C298" s="138"/>
      <c r="D298" s="138"/>
      <c r="E298" s="119"/>
      <c r="F298" s="119"/>
      <c r="G298" s="119"/>
      <c r="H298" s="120"/>
      <c r="I298" s="120"/>
      <c r="J298" s="71"/>
      <c r="K298" s="71"/>
      <c r="L298" s="71"/>
      <c r="M298" s="71"/>
      <c r="N298" s="71"/>
      <c r="O298" s="71"/>
      <c r="P298" s="71"/>
      <c r="R298" s="71"/>
    </row>
    <row r="299" spans="1:18" ht="48" customHeight="1">
      <c r="A299" s="71"/>
      <c r="B299" s="71"/>
      <c r="C299" s="138"/>
      <c r="D299" s="138"/>
      <c r="E299" s="119"/>
      <c r="F299" s="119"/>
      <c r="G299" s="119"/>
      <c r="H299" s="120"/>
      <c r="I299" s="120"/>
      <c r="J299" s="71"/>
      <c r="K299" s="71"/>
      <c r="L299" s="71"/>
      <c r="M299" s="71"/>
      <c r="N299" s="71"/>
      <c r="O299" s="71"/>
      <c r="P299" s="71"/>
      <c r="R299" s="71"/>
    </row>
    <row r="300" spans="1:18" ht="48" customHeight="1">
      <c r="A300" s="71"/>
      <c r="B300" s="71"/>
      <c r="C300" s="138"/>
      <c r="D300" s="138"/>
      <c r="E300" s="119"/>
      <c r="F300" s="119"/>
      <c r="G300" s="119"/>
      <c r="H300" s="120"/>
      <c r="I300" s="120"/>
      <c r="J300" s="71"/>
      <c r="K300" s="71"/>
      <c r="L300" s="71"/>
      <c r="M300" s="71"/>
      <c r="N300" s="71"/>
      <c r="O300" s="71"/>
      <c r="P300" s="71"/>
      <c r="R300" s="71"/>
    </row>
    <row r="301" spans="1:18" ht="48" customHeight="1">
      <c r="A301" s="71"/>
      <c r="B301" s="71"/>
      <c r="C301" s="138"/>
      <c r="D301" s="138"/>
      <c r="E301" s="119"/>
      <c r="F301" s="119"/>
      <c r="G301" s="119"/>
      <c r="H301" s="120"/>
      <c r="I301" s="120"/>
      <c r="J301" s="71"/>
      <c r="K301" s="71"/>
      <c r="L301" s="71"/>
      <c r="M301" s="71"/>
      <c r="N301" s="71"/>
      <c r="O301" s="71"/>
      <c r="P301" s="71"/>
      <c r="R301" s="71"/>
    </row>
    <row r="302" spans="1:18" ht="48" customHeight="1">
      <c r="A302" s="71"/>
      <c r="B302" s="71"/>
      <c r="C302" s="138"/>
      <c r="D302" s="138"/>
      <c r="E302" s="119"/>
      <c r="F302" s="119"/>
      <c r="G302" s="119"/>
      <c r="H302" s="120"/>
      <c r="I302" s="120"/>
      <c r="J302" s="71"/>
      <c r="K302" s="71"/>
      <c r="L302" s="71"/>
      <c r="M302" s="71"/>
      <c r="N302" s="71"/>
      <c r="O302" s="71"/>
      <c r="P302" s="71"/>
      <c r="R302" s="71"/>
    </row>
    <row r="303" spans="1:18" ht="48" customHeight="1">
      <c r="A303" s="71"/>
      <c r="B303" s="71"/>
      <c r="C303" s="138"/>
      <c r="D303" s="138"/>
      <c r="E303" s="119"/>
      <c r="F303" s="119"/>
      <c r="G303" s="119"/>
      <c r="H303" s="120"/>
      <c r="I303" s="120"/>
      <c r="J303" s="71"/>
      <c r="K303" s="71"/>
      <c r="L303" s="71"/>
      <c r="M303" s="71"/>
      <c r="N303" s="71"/>
      <c r="O303" s="71"/>
      <c r="P303" s="71"/>
      <c r="R303" s="71"/>
    </row>
    <row r="304" spans="1:18" ht="48" customHeight="1">
      <c r="A304" s="71"/>
      <c r="B304" s="71"/>
      <c r="C304" s="138"/>
      <c r="D304" s="138"/>
      <c r="E304" s="119"/>
      <c r="F304" s="119"/>
      <c r="G304" s="119"/>
      <c r="H304" s="120"/>
      <c r="I304" s="120"/>
      <c r="J304" s="71"/>
      <c r="K304" s="71"/>
      <c r="L304" s="71"/>
      <c r="M304" s="71"/>
      <c r="N304" s="71"/>
      <c r="O304" s="71"/>
      <c r="P304" s="71"/>
      <c r="R304" s="71"/>
    </row>
    <row r="305" spans="1:18" ht="48" customHeight="1">
      <c r="A305" s="71"/>
      <c r="B305" s="71"/>
      <c r="C305" s="138"/>
      <c r="D305" s="138"/>
      <c r="E305" s="119"/>
      <c r="F305" s="119"/>
      <c r="G305" s="119"/>
      <c r="H305" s="120"/>
      <c r="I305" s="120"/>
      <c r="J305" s="71"/>
      <c r="K305" s="71"/>
      <c r="L305" s="71"/>
      <c r="M305" s="71"/>
      <c r="N305" s="71"/>
      <c r="O305" s="71"/>
      <c r="P305" s="71"/>
      <c r="R305" s="71"/>
    </row>
    <row r="306" spans="1:18" ht="48" customHeight="1">
      <c r="A306" s="71"/>
      <c r="B306" s="71"/>
      <c r="C306" s="138"/>
      <c r="D306" s="138"/>
      <c r="E306" s="119"/>
      <c r="F306" s="119"/>
      <c r="G306" s="119"/>
      <c r="H306" s="120"/>
      <c r="I306" s="120"/>
      <c r="J306" s="71"/>
      <c r="K306" s="71"/>
      <c r="L306" s="71"/>
      <c r="M306" s="71"/>
      <c r="N306" s="71"/>
      <c r="O306" s="71"/>
      <c r="P306" s="71"/>
      <c r="R306" s="71"/>
    </row>
    <row r="307" spans="1:18" ht="48" customHeight="1">
      <c r="A307" s="71"/>
      <c r="B307" s="71"/>
      <c r="C307" s="138"/>
      <c r="D307" s="138"/>
      <c r="E307" s="119"/>
      <c r="F307" s="119"/>
      <c r="G307" s="119"/>
      <c r="H307" s="120"/>
      <c r="I307" s="120"/>
      <c r="J307" s="71"/>
      <c r="K307" s="71"/>
      <c r="L307" s="71"/>
      <c r="M307" s="71"/>
      <c r="N307" s="71"/>
      <c r="O307" s="71"/>
      <c r="P307" s="71"/>
      <c r="R307" s="71"/>
    </row>
    <row r="308" spans="1:18" ht="48" customHeight="1">
      <c r="A308" s="71"/>
      <c r="B308" s="71"/>
      <c r="C308" s="138"/>
      <c r="D308" s="138"/>
      <c r="E308" s="119"/>
      <c r="F308" s="119"/>
      <c r="G308" s="119"/>
      <c r="H308" s="120"/>
      <c r="I308" s="120"/>
      <c r="J308" s="71"/>
      <c r="K308" s="71"/>
      <c r="L308" s="71"/>
      <c r="M308" s="71"/>
      <c r="N308" s="71"/>
      <c r="O308" s="71"/>
      <c r="P308" s="71"/>
      <c r="R308" s="71"/>
    </row>
    <row r="309" spans="1:18" ht="48" customHeight="1">
      <c r="A309" s="71"/>
      <c r="B309" s="71"/>
      <c r="C309" s="138"/>
      <c r="D309" s="138"/>
      <c r="E309" s="119"/>
      <c r="F309" s="119"/>
      <c r="G309" s="119"/>
      <c r="H309" s="120"/>
      <c r="I309" s="120"/>
      <c r="J309" s="71"/>
      <c r="K309" s="71"/>
      <c r="L309" s="71"/>
      <c r="M309" s="71"/>
      <c r="N309" s="71"/>
      <c r="O309" s="71"/>
      <c r="P309" s="71"/>
      <c r="R309" s="71"/>
    </row>
    <row r="310" spans="1:18" ht="48" customHeight="1">
      <c r="A310" s="71"/>
      <c r="B310" s="71"/>
      <c r="C310" s="138"/>
      <c r="D310" s="138"/>
      <c r="E310" s="119"/>
      <c r="F310" s="119"/>
      <c r="G310" s="119"/>
      <c r="H310" s="120"/>
      <c r="I310" s="120"/>
      <c r="J310" s="71"/>
      <c r="K310" s="71"/>
      <c r="L310" s="71"/>
      <c r="M310" s="71"/>
      <c r="N310" s="71"/>
      <c r="O310" s="71"/>
      <c r="P310" s="71"/>
      <c r="R310" s="71"/>
    </row>
    <row r="311" spans="1:18" ht="48" customHeight="1">
      <c r="A311" s="71"/>
      <c r="B311" s="71"/>
      <c r="C311" s="138"/>
      <c r="D311" s="138"/>
      <c r="E311" s="119"/>
      <c r="F311" s="119"/>
      <c r="G311" s="119"/>
      <c r="H311" s="120"/>
      <c r="I311" s="120"/>
      <c r="J311" s="71"/>
      <c r="K311" s="71"/>
      <c r="L311" s="71"/>
      <c r="M311" s="71"/>
      <c r="N311" s="71"/>
      <c r="O311" s="71"/>
      <c r="P311" s="71"/>
      <c r="R311" s="71"/>
    </row>
    <row r="312" spans="1:18" ht="48" customHeight="1">
      <c r="A312" s="71"/>
      <c r="B312" s="71"/>
      <c r="C312" s="138"/>
      <c r="D312" s="138"/>
      <c r="E312" s="119"/>
      <c r="F312" s="119"/>
      <c r="G312" s="119"/>
      <c r="H312" s="120"/>
      <c r="I312" s="120"/>
      <c r="J312" s="71"/>
      <c r="K312" s="71"/>
      <c r="L312" s="71"/>
      <c r="M312" s="71"/>
      <c r="N312" s="71"/>
      <c r="O312" s="71"/>
      <c r="P312" s="71"/>
      <c r="R312" s="71"/>
    </row>
    <row r="313" spans="1:18" ht="48" customHeight="1">
      <c r="A313" s="71"/>
      <c r="B313" s="71"/>
      <c r="C313" s="138"/>
      <c r="D313" s="138"/>
      <c r="E313" s="119"/>
      <c r="F313" s="119"/>
      <c r="G313" s="119"/>
      <c r="H313" s="120"/>
      <c r="I313" s="120"/>
      <c r="J313" s="71"/>
      <c r="K313" s="71"/>
      <c r="L313" s="71"/>
      <c r="M313" s="71"/>
      <c r="N313" s="71"/>
      <c r="O313" s="71"/>
      <c r="P313" s="71"/>
      <c r="R313" s="71"/>
    </row>
    <row r="314" spans="1:18" ht="48" customHeight="1">
      <c r="A314" s="71"/>
      <c r="B314" s="71"/>
      <c r="C314" s="138"/>
      <c r="D314" s="138"/>
      <c r="E314" s="119"/>
      <c r="F314" s="119"/>
      <c r="G314" s="119"/>
      <c r="H314" s="120"/>
      <c r="I314" s="120"/>
      <c r="J314" s="71"/>
      <c r="K314" s="71"/>
      <c r="L314" s="71"/>
      <c r="M314" s="71"/>
      <c r="N314" s="71"/>
      <c r="O314" s="71"/>
      <c r="P314" s="71"/>
      <c r="R314" s="71"/>
    </row>
    <row r="315" spans="1:18" ht="48" customHeight="1">
      <c r="A315" s="71"/>
      <c r="B315" s="71"/>
      <c r="C315" s="138"/>
      <c r="D315" s="138"/>
      <c r="E315" s="119"/>
      <c r="F315" s="119"/>
      <c r="G315" s="119"/>
      <c r="H315" s="120"/>
      <c r="I315" s="120"/>
      <c r="J315" s="71"/>
      <c r="K315" s="71"/>
      <c r="L315" s="71"/>
      <c r="M315" s="71"/>
      <c r="N315" s="71"/>
      <c r="O315" s="71"/>
      <c r="P315" s="71"/>
      <c r="R315" s="71"/>
    </row>
    <row r="316" spans="1:18" ht="48" customHeight="1">
      <c r="A316" s="71"/>
      <c r="B316" s="71"/>
      <c r="C316" s="138"/>
      <c r="D316" s="138"/>
      <c r="E316" s="119"/>
      <c r="F316" s="119"/>
      <c r="G316" s="119"/>
      <c r="H316" s="120"/>
      <c r="I316" s="120"/>
      <c r="J316" s="71"/>
      <c r="K316" s="71"/>
      <c r="L316" s="71"/>
      <c r="M316" s="71"/>
      <c r="N316" s="71"/>
      <c r="O316" s="71"/>
      <c r="P316" s="71"/>
      <c r="R316" s="71"/>
    </row>
    <row r="317" spans="1:18" ht="48" customHeight="1">
      <c r="A317" s="71"/>
      <c r="B317" s="71"/>
      <c r="C317" s="138"/>
      <c r="D317" s="138"/>
      <c r="E317" s="119"/>
      <c r="F317" s="119"/>
      <c r="G317" s="119"/>
      <c r="H317" s="120"/>
      <c r="I317" s="120"/>
      <c r="J317" s="71"/>
      <c r="K317" s="71"/>
      <c r="L317" s="71"/>
      <c r="M317" s="71"/>
      <c r="N317" s="71"/>
      <c r="O317" s="71"/>
      <c r="P317" s="71"/>
      <c r="R317" s="71"/>
    </row>
    <row r="318" spans="1:18" ht="48" customHeight="1">
      <c r="A318" s="71"/>
      <c r="B318" s="71"/>
      <c r="C318" s="138"/>
      <c r="D318" s="138"/>
      <c r="E318" s="119"/>
      <c r="F318" s="119"/>
      <c r="G318" s="119"/>
      <c r="H318" s="120"/>
      <c r="I318" s="120"/>
      <c r="J318" s="71"/>
      <c r="K318" s="71"/>
      <c r="L318" s="71"/>
      <c r="M318" s="71"/>
      <c r="N318" s="71"/>
      <c r="O318" s="71"/>
      <c r="P318" s="71"/>
      <c r="R318" s="71"/>
    </row>
    <row r="319" spans="1:18" ht="48" customHeight="1">
      <c r="A319" s="71"/>
      <c r="B319" s="71"/>
      <c r="C319" s="138"/>
      <c r="D319" s="138"/>
      <c r="E319" s="119"/>
      <c r="F319" s="119"/>
      <c r="G319" s="119"/>
      <c r="H319" s="120"/>
      <c r="I319" s="120"/>
      <c r="J319" s="71"/>
      <c r="K319" s="71"/>
      <c r="L319" s="71"/>
      <c r="M319" s="71"/>
      <c r="N319" s="71"/>
      <c r="O319" s="71"/>
      <c r="P319" s="71"/>
      <c r="R319" s="71"/>
    </row>
    <row r="320" spans="1:18" ht="48" customHeight="1">
      <c r="A320" s="71"/>
      <c r="B320" s="71"/>
      <c r="C320" s="138"/>
      <c r="D320" s="138"/>
      <c r="E320" s="119"/>
      <c r="F320" s="119"/>
      <c r="G320" s="119"/>
      <c r="H320" s="120"/>
      <c r="I320" s="120"/>
      <c r="J320" s="71"/>
      <c r="K320" s="71"/>
      <c r="L320" s="71"/>
      <c r="M320" s="71"/>
      <c r="N320" s="71"/>
      <c r="O320" s="71"/>
      <c r="P320" s="71"/>
      <c r="R320" s="71"/>
    </row>
    <row r="321" spans="1:18" ht="48" customHeight="1">
      <c r="A321" s="71"/>
      <c r="B321" s="71"/>
      <c r="C321" s="138"/>
      <c r="D321" s="138"/>
      <c r="E321" s="119"/>
      <c r="F321" s="119"/>
      <c r="G321" s="119"/>
      <c r="H321" s="120"/>
      <c r="I321" s="120"/>
      <c r="J321" s="71"/>
      <c r="K321" s="71"/>
      <c r="L321" s="71"/>
      <c r="M321" s="71"/>
      <c r="N321" s="71"/>
      <c r="O321" s="71"/>
      <c r="P321" s="71"/>
      <c r="R321" s="71"/>
    </row>
    <row r="322" spans="1:18" ht="48" customHeight="1">
      <c r="A322" s="71"/>
      <c r="B322" s="71"/>
      <c r="C322" s="138"/>
      <c r="D322" s="138"/>
      <c r="E322" s="119"/>
      <c r="F322" s="119"/>
      <c r="G322" s="119"/>
      <c r="H322" s="120"/>
      <c r="I322" s="120"/>
      <c r="J322" s="71"/>
      <c r="K322" s="71"/>
      <c r="L322" s="71"/>
      <c r="M322" s="71"/>
      <c r="N322" s="71"/>
      <c r="O322" s="71"/>
      <c r="P322" s="71"/>
      <c r="R322" s="71"/>
    </row>
    <row r="323" spans="1:18" ht="48" customHeight="1">
      <c r="A323" s="71"/>
      <c r="B323" s="71"/>
      <c r="C323" s="138"/>
      <c r="D323" s="138"/>
      <c r="E323" s="119"/>
      <c r="F323" s="119"/>
      <c r="G323" s="119"/>
      <c r="H323" s="120"/>
      <c r="I323" s="120"/>
      <c r="J323" s="71"/>
      <c r="K323" s="71"/>
      <c r="L323" s="71"/>
      <c r="M323" s="71"/>
      <c r="N323" s="71"/>
      <c r="O323" s="71"/>
      <c r="P323" s="71"/>
      <c r="R323" s="71"/>
    </row>
    <row r="324" spans="1:18" ht="48" customHeight="1">
      <c r="A324" s="71"/>
      <c r="B324" s="71"/>
      <c r="C324" s="138"/>
      <c r="D324" s="138"/>
      <c r="E324" s="119"/>
      <c r="F324" s="119"/>
      <c r="G324" s="119"/>
      <c r="H324" s="120"/>
      <c r="I324" s="120"/>
      <c r="J324" s="71"/>
      <c r="K324" s="71"/>
      <c r="L324" s="71"/>
      <c r="M324" s="71"/>
      <c r="N324" s="71"/>
      <c r="O324" s="71"/>
      <c r="P324" s="71"/>
      <c r="R324" s="71"/>
    </row>
    <row r="325" spans="1:18" ht="48" customHeight="1">
      <c r="A325" s="71"/>
      <c r="B325" s="71"/>
      <c r="C325" s="138"/>
      <c r="D325" s="138"/>
      <c r="E325" s="119"/>
      <c r="F325" s="119"/>
      <c r="G325" s="119"/>
      <c r="H325" s="120"/>
      <c r="I325" s="120"/>
      <c r="J325" s="71"/>
      <c r="K325" s="71"/>
      <c r="L325" s="71"/>
      <c r="M325" s="71"/>
      <c r="N325" s="71"/>
      <c r="O325" s="71"/>
      <c r="P325" s="71"/>
      <c r="R325" s="71"/>
    </row>
    <row r="326" spans="1:18" ht="48" customHeight="1">
      <c r="A326" s="71"/>
      <c r="B326" s="71"/>
      <c r="C326" s="138"/>
      <c r="D326" s="138"/>
      <c r="E326" s="119"/>
      <c r="F326" s="119"/>
      <c r="G326" s="119"/>
      <c r="H326" s="120"/>
      <c r="I326" s="120"/>
      <c r="J326" s="71"/>
      <c r="K326" s="71"/>
      <c r="L326" s="71"/>
      <c r="M326" s="71"/>
      <c r="N326" s="71"/>
      <c r="O326" s="71"/>
      <c r="P326" s="71"/>
      <c r="R326" s="71"/>
    </row>
    <row r="327" spans="1:18" ht="48" customHeight="1">
      <c r="A327" s="71"/>
      <c r="B327" s="71"/>
      <c r="C327" s="138"/>
      <c r="D327" s="138"/>
      <c r="E327" s="119"/>
      <c r="F327" s="119"/>
      <c r="G327" s="119"/>
      <c r="H327" s="120"/>
      <c r="I327" s="120"/>
      <c r="J327" s="71"/>
      <c r="K327" s="71"/>
      <c r="L327" s="71"/>
      <c r="M327" s="71"/>
      <c r="N327" s="71"/>
      <c r="O327" s="71"/>
      <c r="P327" s="71"/>
      <c r="R327" s="71"/>
    </row>
    <row r="328" spans="1:18" ht="48" customHeight="1">
      <c r="A328" s="71"/>
      <c r="B328" s="71"/>
      <c r="C328" s="138"/>
      <c r="D328" s="138"/>
      <c r="E328" s="119"/>
      <c r="F328" s="119"/>
      <c r="G328" s="119"/>
      <c r="H328" s="120"/>
      <c r="I328" s="120"/>
      <c r="J328" s="71"/>
      <c r="K328" s="71"/>
      <c r="L328" s="71"/>
      <c r="M328" s="71"/>
      <c r="N328" s="71"/>
      <c r="O328" s="71"/>
      <c r="P328" s="71"/>
      <c r="R328" s="71"/>
    </row>
    <row r="329" spans="1:18" ht="48" customHeight="1">
      <c r="A329" s="71"/>
      <c r="B329" s="71"/>
      <c r="C329" s="138"/>
      <c r="D329" s="138"/>
      <c r="E329" s="119"/>
      <c r="F329" s="119"/>
      <c r="G329" s="119"/>
      <c r="H329" s="120"/>
      <c r="I329" s="120"/>
      <c r="J329" s="71"/>
      <c r="K329" s="71"/>
      <c r="L329" s="71"/>
      <c r="M329" s="71"/>
      <c r="N329" s="71"/>
      <c r="O329" s="71"/>
      <c r="P329" s="71"/>
      <c r="R329" s="71"/>
    </row>
    <row r="330" spans="1:18" ht="48" customHeight="1">
      <c r="A330" s="71"/>
      <c r="B330" s="71"/>
      <c r="C330" s="138"/>
      <c r="D330" s="138"/>
      <c r="E330" s="119"/>
      <c r="F330" s="119"/>
      <c r="G330" s="119"/>
      <c r="H330" s="120"/>
      <c r="I330" s="120"/>
      <c r="J330" s="71"/>
      <c r="K330" s="71"/>
      <c r="L330" s="71"/>
      <c r="M330" s="71"/>
      <c r="N330" s="71"/>
      <c r="O330" s="71"/>
      <c r="P330" s="71"/>
      <c r="R330" s="71"/>
    </row>
    <row r="331" spans="1:18" ht="48" customHeight="1">
      <c r="A331" s="71"/>
      <c r="B331" s="71"/>
      <c r="C331" s="138"/>
      <c r="D331" s="138"/>
      <c r="E331" s="119"/>
      <c r="F331" s="119"/>
      <c r="G331" s="119"/>
      <c r="H331" s="120"/>
      <c r="I331" s="120"/>
      <c r="J331" s="71"/>
      <c r="K331" s="71"/>
      <c r="L331" s="71"/>
      <c r="M331" s="71"/>
      <c r="N331" s="71"/>
      <c r="O331" s="71"/>
      <c r="P331" s="71"/>
      <c r="R331" s="71"/>
    </row>
    <row r="332" spans="1:18" ht="48" customHeight="1">
      <c r="A332" s="71"/>
      <c r="B332" s="71"/>
      <c r="C332" s="138"/>
      <c r="D332" s="138"/>
      <c r="E332" s="119"/>
      <c r="F332" s="119"/>
      <c r="G332" s="119"/>
      <c r="H332" s="120"/>
      <c r="I332" s="120"/>
      <c r="J332" s="71"/>
      <c r="K332" s="71"/>
      <c r="L332" s="71"/>
      <c r="M332" s="71"/>
      <c r="N332" s="71"/>
      <c r="O332" s="71"/>
      <c r="P332" s="71"/>
      <c r="R332" s="71"/>
    </row>
    <row r="333" spans="1:18" ht="48" customHeight="1">
      <c r="A333" s="71"/>
      <c r="B333" s="71"/>
      <c r="C333" s="138"/>
      <c r="D333" s="138"/>
      <c r="E333" s="119"/>
      <c r="F333" s="119"/>
      <c r="G333" s="119"/>
      <c r="H333" s="120"/>
      <c r="I333" s="120"/>
      <c r="J333" s="71"/>
      <c r="K333" s="71"/>
      <c r="L333" s="71"/>
      <c r="M333" s="71"/>
      <c r="N333" s="71"/>
      <c r="O333" s="71"/>
      <c r="P333" s="71"/>
      <c r="R333" s="71"/>
    </row>
    <row r="334" spans="1:18" ht="48" customHeight="1">
      <c r="A334" s="71"/>
      <c r="B334" s="71"/>
      <c r="C334" s="138"/>
      <c r="D334" s="138"/>
      <c r="E334" s="119"/>
      <c r="F334" s="119"/>
      <c r="G334" s="119"/>
      <c r="H334" s="120"/>
      <c r="I334" s="120"/>
      <c r="J334" s="71"/>
      <c r="K334" s="71"/>
      <c r="L334" s="71"/>
      <c r="M334" s="71"/>
      <c r="N334" s="71"/>
      <c r="O334" s="71"/>
      <c r="P334" s="71"/>
      <c r="R334" s="71"/>
    </row>
    <row r="335" spans="1:18" ht="48" customHeight="1">
      <c r="A335" s="71"/>
      <c r="B335" s="71"/>
      <c r="C335" s="138"/>
      <c r="D335" s="138"/>
      <c r="E335" s="119"/>
      <c r="F335" s="119"/>
      <c r="G335" s="119"/>
      <c r="H335" s="120"/>
      <c r="I335" s="120"/>
      <c r="J335" s="71"/>
      <c r="K335" s="71"/>
      <c r="L335" s="71"/>
      <c r="M335" s="71"/>
      <c r="N335" s="71"/>
      <c r="O335" s="71"/>
      <c r="P335" s="71"/>
      <c r="R335" s="71"/>
    </row>
    <row r="336" spans="1:18" ht="48" customHeight="1">
      <c r="A336" s="71"/>
      <c r="B336" s="71"/>
      <c r="C336" s="138"/>
      <c r="D336" s="138"/>
      <c r="E336" s="119"/>
      <c r="F336" s="119"/>
      <c r="G336" s="119"/>
      <c r="H336" s="120"/>
      <c r="I336" s="120"/>
      <c r="J336" s="71"/>
      <c r="K336" s="71"/>
      <c r="L336" s="71"/>
      <c r="M336" s="71"/>
      <c r="N336" s="71"/>
      <c r="O336" s="71"/>
      <c r="P336" s="71"/>
      <c r="R336" s="71"/>
    </row>
    <row r="337" spans="1:18" ht="48" customHeight="1">
      <c r="A337" s="71"/>
      <c r="B337" s="71"/>
      <c r="C337" s="138"/>
      <c r="D337" s="138"/>
      <c r="E337" s="119"/>
      <c r="F337" s="119"/>
      <c r="G337" s="119"/>
      <c r="H337" s="120"/>
      <c r="I337" s="120"/>
      <c r="J337" s="71"/>
      <c r="K337" s="71"/>
      <c r="L337" s="71"/>
      <c r="M337" s="71"/>
      <c r="N337" s="71"/>
      <c r="O337" s="71"/>
      <c r="P337" s="71"/>
      <c r="R337" s="71"/>
    </row>
    <row r="338" spans="1:18" ht="48" customHeight="1">
      <c r="A338" s="71"/>
      <c r="B338" s="71"/>
      <c r="C338" s="138"/>
      <c r="D338" s="138"/>
      <c r="E338" s="119"/>
      <c r="F338" s="119"/>
      <c r="G338" s="119"/>
      <c r="H338" s="120"/>
      <c r="I338" s="120"/>
      <c r="J338" s="71"/>
      <c r="K338" s="71"/>
      <c r="L338" s="71"/>
      <c r="M338" s="71"/>
      <c r="N338" s="71"/>
      <c r="O338" s="71"/>
      <c r="P338" s="71"/>
      <c r="R338" s="71"/>
    </row>
    <row r="339" spans="1:18" ht="48" customHeight="1">
      <c r="A339" s="71"/>
      <c r="B339" s="71"/>
      <c r="C339" s="138"/>
      <c r="D339" s="138"/>
      <c r="E339" s="119"/>
      <c r="F339" s="119"/>
      <c r="G339" s="119"/>
      <c r="H339" s="120"/>
      <c r="I339" s="120"/>
      <c r="J339" s="71"/>
      <c r="K339" s="71"/>
      <c r="L339" s="71"/>
      <c r="M339" s="71"/>
      <c r="N339" s="71"/>
      <c r="O339" s="71"/>
      <c r="P339" s="71"/>
      <c r="R339" s="71"/>
    </row>
    <row r="340" spans="1:18" ht="48" customHeight="1">
      <c r="A340" s="71"/>
      <c r="B340" s="71"/>
      <c r="C340" s="138"/>
      <c r="D340" s="138"/>
      <c r="E340" s="119"/>
      <c r="F340" s="119"/>
      <c r="G340" s="119"/>
      <c r="H340" s="120"/>
      <c r="I340" s="120"/>
      <c r="J340" s="71"/>
      <c r="K340" s="71"/>
      <c r="L340" s="71"/>
      <c r="M340" s="71"/>
      <c r="N340" s="71"/>
      <c r="O340" s="71"/>
      <c r="P340" s="71"/>
      <c r="R340" s="71"/>
    </row>
    <row r="341" spans="1:18" ht="48" customHeight="1">
      <c r="A341" s="71"/>
      <c r="B341" s="71"/>
      <c r="C341" s="138"/>
      <c r="D341" s="138"/>
      <c r="E341" s="119"/>
      <c r="F341" s="119"/>
      <c r="G341" s="119"/>
      <c r="H341" s="120"/>
      <c r="I341" s="120"/>
      <c r="J341" s="71"/>
      <c r="K341" s="71"/>
      <c r="L341" s="71"/>
      <c r="M341" s="71"/>
      <c r="N341" s="71"/>
      <c r="O341" s="71"/>
      <c r="P341" s="71"/>
      <c r="R341" s="71"/>
    </row>
    <row r="342" spans="1:18" ht="48" customHeight="1">
      <c r="A342" s="71"/>
      <c r="B342" s="71"/>
      <c r="C342" s="138"/>
      <c r="D342" s="138"/>
      <c r="E342" s="119"/>
      <c r="F342" s="119"/>
      <c r="G342" s="119"/>
      <c r="H342" s="120"/>
      <c r="I342" s="120"/>
      <c r="J342" s="71"/>
      <c r="K342" s="71"/>
      <c r="L342" s="71"/>
      <c r="M342" s="71"/>
      <c r="N342" s="71"/>
      <c r="O342" s="71"/>
      <c r="P342" s="71"/>
      <c r="R342" s="71"/>
    </row>
    <row r="343" spans="1:18" ht="48" customHeight="1">
      <c r="A343" s="71"/>
      <c r="B343" s="71"/>
      <c r="C343" s="138"/>
      <c r="D343" s="138"/>
      <c r="E343" s="119"/>
      <c r="F343" s="119"/>
      <c r="G343" s="119"/>
      <c r="H343" s="120"/>
      <c r="I343" s="120"/>
      <c r="J343" s="71"/>
      <c r="K343" s="71"/>
      <c r="L343" s="71"/>
      <c r="M343" s="71"/>
      <c r="N343" s="71"/>
      <c r="O343" s="71"/>
      <c r="P343" s="71"/>
      <c r="R343" s="71"/>
    </row>
    <row r="344" spans="1:18" ht="48" customHeight="1">
      <c r="A344" s="71"/>
      <c r="B344" s="71"/>
      <c r="C344" s="138"/>
      <c r="D344" s="138"/>
      <c r="E344" s="119"/>
      <c r="F344" s="119"/>
      <c r="G344" s="119"/>
      <c r="H344" s="120"/>
      <c r="I344" s="120"/>
      <c r="J344" s="71"/>
      <c r="K344" s="71"/>
      <c r="L344" s="71"/>
      <c r="M344" s="71"/>
      <c r="N344" s="71"/>
      <c r="O344" s="71"/>
      <c r="P344" s="71"/>
      <c r="R344" s="71"/>
    </row>
    <row r="345" spans="1:18" ht="48" customHeight="1">
      <c r="A345" s="71"/>
      <c r="B345" s="71"/>
      <c r="C345" s="138"/>
      <c r="D345" s="138"/>
      <c r="E345" s="119"/>
      <c r="F345" s="119"/>
      <c r="G345" s="119"/>
      <c r="H345" s="120"/>
      <c r="I345" s="120"/>
      <c r="J345" s="71"/>
      <c r="K345" s="71"/>
      <c r="L345" s="71"/>
      <c r="M345" s="71"/>
      <c r="N345" s="71"/>
      <c r="O345" s="71"/>
      <c r="P345" s="71"/>
      <c r="R345" s="71"/>
    </row>
    <row r="346" spans="1:18" ht="48" customHeight="1">
      <c r="A346" s="71"/>
      <c r="B346" s="71"/>
      <c r="C346" s="138"/>
      <c r="D346" s="138"/>
      <c r="E346" s="119"/>
      <c r="F346" s="119"/>
      <c r="G346" s="119"/>
      <c r="H346" s="120"/>
      <c r="I346" s="120"/>
      <c r="J346" s="71"/>
      <c r="K346" s="71"/>
      <c r="L346" s="71"/>
      <c r="M346" s="71"/>
      <c r="N346" s="71"/>
      <c r="O346" s="71"/>
      <c r="P346" s="71"/>
      <c r="R346" s="71"/>
    </row>
    <row r="347" spans="1:18" ht="48" customHeight="1">
      <c r="A347" s="71"/>
      <c r="B347" s="71"/>
      <c r="C347" s="138"/>
      <c r="D347" s="138"/>
      <c r="E347" s="119"/>
      <c r="F347" s="119"/>
      <c r="G347" s="119"/>
      <c r="H347" s="120"/>
      <c r="I347" s="120"/>
      <c r="J347" s="71"/>
      <c r="K347" s="71"/>
      <c r="L347" s="71"/>
      <c r="M347" s="71"/>
      <c r="N347" s="71"/>
      <c r="O347" s="71"/>
      <c r="P347" s="71"/>
      <c r="R347" s="71"/>
    </row>
    <row r="348" spans="1:18" ht="48" customHeight="1">
      <c r="A348" s="71"/>
      <c r="B348" s="71"/>
      <c r="C348" s="138"/>
      <c r="D348" s="138"/>
      <c r="E348" s="119"/>
      <c r="F348" s="119"/>
      <c r="G348" s="119"/>
      <c r="H348" s="120"/>
      <c r="I348" s="120"/>
      <c r="J348" s="71"/>
      <c r="K348" s="71"/>
      <c r="L348" s="71"/>
      <c r="M348" s="71"/>
      <c r="N348" s="71"/>
      <c r="O348" s="71"/>
      <c r="P348" s="71"/>
      <c r="R348" s="71"/>
    </row>
    <row r="349" spans="1:18" ht="48" customHeight="1">
      <c r="A349" s="71"/>
      <c r="B349" s="71"/>
      <c r="C349" s="138"/>
      <c r="D349" s="138"/>
      <c r="E349" s="119"/>
      <c r="F349" s="119"/>
      <c r="G349" s="119"/>
      <c r="H349" s="120"/>
      <c r="I349" s="120"/>
      <c r="J349" s="71"/>
      <c r="K349" s="71"/>
      <c r="L349" s="71"/>
      <c r="M349" s="71"/>
      <c r="N349" s="71"/>
      <c r="O349" s="71"/>
      <c r="P349" s="71"/>
      <c r="R349" s="71"/>
    </row>
    <row r="350" spans="1:18" ht="48" customHeight="1">
      <c r="A350" s="71"/>
      <c r="B350" s="71"/>
      <c r="C350" s="138"/>
      <c r="D350" s="138"/>
      <c r="E350" s="119"/>
      <c r="F350" s="119"/>
      <c r="G350" s="119"/>
      <c r="H350" s="120"/>
      <c r="I350" s="120"/>
      <c r="J350" s="71"/>
      <c r="K350" s="71"/>
      <c r="L350" s="71"/>
      <c r="M350" s="71"/>
      <c r="N350" s="71"/>
      <c r="O350" s="71"/>
      <c r="P350" s="71"/>
      <c r="R350" s="71"/>
    </row>
    <row r="351" spans="1:18" ht="48" customHeight="1">
      <c r="A351" s="71"/>
      <c r="B351" s="71"/>
      <c r="C351" s="138"/>
      <c r="D351" s="138"/>
      <c r="E351" s="119"/>
      <c r="F351" s="119"/>
      <c r="G351" s="119"/>
      <c r="H351" s="120"/>
      <c r="I351" s="120"/>
      <c r="J351" s="71"/>
      <c r="K351" s="71"/>
      <c r="L351" s="71"/>
      <c r="M351" s="71"/>
      <c r="N351" s="71"/>
      <c r="O351" s="71"/>
      <c r="P351" s="71"/>
      <c r="R351" s="71"/>
    </row>
    <row r="352" spans="1:18" ht="48" customHeight="1">
      <c r="A352" s="71"/>
      <c r="B352" s="71"/>
      <c r="C352" s="138"/>
      <c r="D352" s="138"/>
      <c r="E352" s="119"/>
      <c r="F352" s="119"/>
      <c r="G352" s="119"/>
      <c r="H352" s="120"/>
      <c r="I352" s="120"/>
      <c r="J352" s="71"/>
      <c r="K352" s="71"/>
      <c r="L352" s="71"/>
      <c r="M352" s="71"/>
      <c r="N352" s="71"/>
      <c r="O352" s="71"/>
      <c r="P352" s="71"/>
      <c r="R352" s="71"/>
    </row>
    <row r="353" spans="1:18" ht="48" customHeight="1">
      <c r="A353" s="71"/>
      <c r="B353" s="71"/>
      <c r="C353" s="138"/>
      <c r="D353" s="138"/>
      <c r="E353" s="119"/>
      <c r="F353" s="119"/>
      <c r="G353" s="119"/>
      <c r="H353" s="120"/>
      <c r="I353" s="120"/>
      <c r="J353" s="71"/>
      <c r="K353" s="71"/>
      <c r="L353" s="71"/>
      <c r="M353" s="71"/>
      <c r="N353" s="71"/>
      <c r="O353" s="71"/>
      <c r="P353" s="71"/>
      <c r="R353" s="71"/>
    </row>
    <row r="354" spans="1:18" ht="48" customHeight="1">
      <c r="A354" s="71"/>
      <c r="B354" s="71"/>
      <c r="C354" s="138"/>
      <c r="D354" s="138"/>
      <c r="E354" s="119"/>
      <c r="F354" s="119"/>
      <c r="G354" s="119"/>
      <c r="H354" s="120"/>
      <c r="I354" s="120"/>
      <c r="J354" s="71"/>
      <c r="K354" s="71"/>
      <c r="L354" s="71"/>
      <c r="M354" s="71"/>
      <c r="N354" s="71"/>
      <c r="O354" s="71"/>
      <c r="P354" s="71"/>
      <c r="R354" s="71"/>
    </row>
    <row r="355" spans="1:18" ht="48" customHeight="1">
      <c r="A355" s="71"/>
      <c r="B355" s="71"/>
      <c r="C355" s="138"/>
      <c r="D355" s="138"/>
      <c r="E355" s="119"/>
      <c r="F355" s="119"/>
      <c r="G355" s="119"/>
      <c r="H355" s="120"/>
      <c r="I355" s="120"/>
      <c r="J355" s="71"/>
      <c r="K355" s="71"/>
      <c r="L355" s="71"/>
      <c r="M355" s="71"/>
      <c r="N355" s="71"/>
      <c r="O355" s="71"/>
      <c r="P355" s="71"/>
      <c r="R355" s="71"/>
    </row>
    <row r="356" spans="1:18" ht="48" customHeight="1">
      <c r="A356" s="71"/>
      <c r="B356" s="71"/>
      <c r="C356" s="138"/>
      <c r="D356" s="138"/>
      <c r="E356" s="119"/>
      <c r="F356" s="119"/>
      <c r="G356" s="119"/>
      <c r="H356" s="120"/>
      <c r="I356" s="120"/>
      <c r="J356" s="71"/>
      <c r="K356" s="71"/>
      <c r="L356" s="71"/>
      <c r="M356" s="71"/>
      <c r="N356" s="71"/>
      <c r="O356" s="71"/>
      <c r="P356" s="71"/>
      <c r="R356" s="71"/>
    </row>
    <row r="357" spans="1:18" ht="48" customHeight="1">
      <c r="A357" s="71"/>
      <c r="B357" s="71"/>
      <c r="C357" s="138"/>
      <c r="D357" s="138"/>
      <c r="E357" s="119"/>
      <c r="F357" s="119"/>
      <c r="G357" s="119"/>
      <c r="H357" s="120"/>
      <c r="I357" s="120"/>
      <c r="J357" s="71"/>
      <c r="K357" s="71"/>
      <c r="L357" s="71"/>
      <c r="M357" s="71"/>
      <c r="N357" s="71"/>
      <c r="O357" s="71"/>
      <c r="P357" s="71"/>
      <c r="R357" s="71"/>
    </row>
    <row r="358" spans="1:18" ht="48" customHeight="1">
      <c r="A358" s="71"/>
      <c r="B358" s="71"/>
      <c r="C358" s="138"/>
      <c r="D358" s="138"/>
      <c r="E358" s="119"/>
      <c r="F358" s="119"/>
      <c r="G358" s="119"/>
      <c r="H358" s="120"/>
      <c r="I358" s="120"/>
      <c r="J358" s="71"/>
      <c r="K358" s="71"/>
      <c r="L358" s="71"/>
      <c r="M358" s="71"/>
      <c r="N358" s="71"/>
      <c r="O358" s="71"/>
      <c r="P358" s="71"/>
      <c r="R358" s="71"/>
    </row>
    <row r="359" spans="1:18" ht="48" customHeight="1">
      <c r="A359" s="71"/>
      <c r="B359" s="71"/>
      <c r="C359" s="138"/>
      <c r="D359" s="138"/>
      <c r="E359" s="119"/>
      <c r="F359" s="119"/>
      <c r="G359" s="119"/>
      <c r="H359" s="120"/>
      <c r="I359" s="120"/>
      <c r="J359" s="71"/>
      <c r="K359" s="71"/>
      <c r="L359" s="71"/>
      <c r="M359" s="71"/>
      <c r="N359" s="71"/>
      <c r="O359" s="71"/>
      <c r="P359" s="71"/>
      <c r="R359" s="71"/>
    </row>
    <row r="360" spans="1:18" ht="48" customHeight="1">
      <c r="A360" s="71"/>
      <c r="B360" s="71"/>
      <c r="C360" s="138"/>
      <c r="D360" s="138"/>
      <c r="E360" s="119"/>
      <c r="F360" s="119"/>
      <c r="G360" s="119"/>
      <c r="H360" s="120"/>
      <c r="I360" s="120"/>
      <c r="J360" s="71"/>
      <c r="K360" s="71"/>
      <c r="L360" s="71"/>
      <c r="M360" s="71"/>
      <c r="N360" s="71"/>
      <c r="O360" s="71"/>
      <c r="P360" s="71"/>
      <c r="R360" s="71"/>
    </row>
    <row r="361" spans="1:18" ht="48" customHeight="1">
      <c r="A361" s="71"/>
      <c r="B361" s="71"/>
      <c r="C361" s="138"/>
      <c r="D361" s="138"/>
      <c r="E361" s="119"/>
      <c r="F361" s="119"/>
      <c r="G361" s="119"/>
      <c r="H361" s="120"/>
      <c r="I361" s="120"/>
      <c r="J361" s="71"/>
      <c r="K361" s="71"/>
      <c r="L361" s="71"/>
      <c r="M361" s="71"/>
      <c r="N361" s="71"/>
      <c r="O361" s="71"/>
      <c r="P361" s="71"/>
      <c r="R361" s="71"/>
    </row>
    <row r="362" spans="1:18" ht="48" customHeight="1">
      <c r="A362" s="71"/>
      <c r="B362" s="71"/>
      <c r="C362" s="138"/>
      <c r="D362" s="138"/>
      <c r="E362" s="119"/>
      <c r="F362" s="119"/>
      <c r="G362" s="119"/>
      <c r="H362" s="120"/>
      <c r="I362" s="120"/>
      <c r="J362" s="71"/>
      <c r="K362" s="71"/>
      <c r="L362" s="71"/>
      <c r="M362" s="71"/>
      <c r="N362" s="71"/>
      <c r="O362" s="71"/>
      <c r="P362" s="71"/>
      <c r="R362" s="71"/>
    </row>
    <row r="363" spans="1:18" ht="48" customHeight="1">
      <c r="A363" s="71"/>
      <c r="B363" s="71"/>
      <c r="C363" s="138"/>
      <c r="D363" s="138"/>
      <c r="E363" s="119"/>
      <c r="F363" s="119"/>
      <c r="G363" s="119"/>
      <c r="H363" s="120"/>
      <c r="I363" s="120"/>
      <c r="J363" s="71"/>
      <c r="K363" s="71"/>
      <c r="L363" s="71"/>
      <c r="M363" s="71"/>
      <c r="N363" s="71"/>
      <c r="O363" s="71"/>
      <c r="P363" s="71"/>
      <c r="R363" s="71"/>
    </row>
    <row r="364" spans="1:18" ht="48" customHeight="1">
      <c r="A364" s="71"/>
      <c r="B364" s="71"/>
      <c r="C364" s="138"/>
      <c r="D364" s="138"/>
      <c r="E364" s="119"/>
      <c r="F364" s="119"/>
      <c r="G364" s="119"/>
      <c r="H364" s="120"/>
      <c r="I364" s="120"/>
      <c r="J364" s="71"/>
      <c r="K364" s="71"/>
      <c r="L364" s="71"/>
      <c r="M364" s="71"/>
      <c r="N364" s="71"/>
      <c r="O364" s="71"/>
      <c r="P364" s="71"/>
      <c r="R364" s="71"/>
    </row>
    <row r="365" spans="1:18" ht="48" customHeight="1">
      <c r="A365" s="71"/>
      <c r="B365" s="71"/>
      <c r="C365" s="138"/>
      <c r="D365" s="138"/>
      <c r="E365" s="119"/>
      <c r="F365" s="119"/>
      <c r="G365" s="119"/>
      <c r="H365" s="120"/>
      <c r="I365" s="120"/>
      <c r="J365" s="71"/>
      <c r="K365" s="71"/>
      <c r="L365" s="71"/>
      <c r="M365" s="71"/>
      <c r="N365" s="71"/>
      <c r="O365" s="71"/>
      <c r="P365" s="71"/>
      <c r="R365" s="71"/>
    </row>
    <row r="366" spans="1:18" ht="48" customHeight="1">
      <c r="A366" s="71"/>
      <c r="B366" s="71"/>
      <c r="C366" s="138"/>
      <c r="D366" s="138"/>
      <c r="E366" s="119"/>
      <c r="F366" s="119"/>
      <c r="G366" s="119"/>
      <c r="H366" s="120"/>
      <c r="I366" s="120"/>
      <c r="J366" s="71"/>
      <c r="K366" s="71"/>
      <c r="L366" s="71"/>
      <c r="M366" s="71"/>
      <c r="N366" s="71"/>
      <c r="O366" s="71"/>
      <c r="P366" s="71"/>
      <c r="R366" s="71"/>
    </row>
    <row r="367" spans="1:18" ht="48" customHeight="1">
      <c r="A367" s="71"/>
      <c r="B367" s="71"/>
      <c r="C367" s="138"/>
      <c r="D367" s="138"/>
      <c r="E367" s="119"/>
      <c r="F367" s="119"/>
      <c r="G367" s="119"/>
      <c r="H367" s="120"/>
      <c r="I367" s="120"/>
      <c r="J367" s="71"/>
      <c r="K367" s="71"/>
      <c r="L367" s="71"/>
      <c r="M367" s="71"/>
      <c r="N367" s="71"/>
      <c r="O367" s="71"/>
      <c r="P367" s="71"/>
      <c r="R367" s="71"/>
    </row>
    <row r="368" spans="1:18" ht="48" customHeight="1">
      <c r="A368" s="71"/>
      <c r="B368" s="71"/>
      <c r="C368" s="138"/>
      <c r="D368" s="138"/>
      <c r="E368" s="119"/>
      <c r="F368" s="119"/>
      <c r="G368" s="119"/>
      <c r="H368" s="120"/>
      <c r="I368" s="120"/>
      <c r="J368" s="71"/>
      <c r="K368" s="71"/>
      <c r="L368" s="71"/>
      <c r="M368" s="71"/>
      <c r="N368" s="71"/>
      <c r="O368" s="71"/>
      <c r="P368" s="71"/>
      <c r="R368" s="71"/>
    </row>
    <row r="369" spans="1:18" ht="48" customHeight="1">
      <c r="A369" s="71"/>
      <c r="B369" s="71"/>
      <c r="C369" s="138"/>
      <c r="D369" s="138"/>
      <c r="E369" s="119"/>
      <c r="F369" s="119"/>
      <c r="G369" s="119"/>
      <c r="H369" s="120"/>
      <c r="I369" s="120"/>
      <c r="J369" s="71"/>
      <c r="K369" s="71"/>
      <c r="L369" s="71"/>
      <c r="M369" s="71"/>
      <c r="N369" s="71"/>
      <c r="O369" s="71"/>
      <c r="P369" s="71"/>
      <c r="R369" s="71"/>
    </row>
    <row r="370" spans="1:18" ht="48" customHeight="1">
      <c r="A370" s="71"/>
      <c r="B370" s="71"/>
      <c r="C370" s="138"/>
      <c r="D370" s="138"/>
      <c r="E370" s="119"/>
      <c r="F370" s="119"/>
      <c r="G370" s="119"/>
      <c r="H370" s="120"/>
      <c r="I370" s="120"/>
      <c r="J370" s="71"/>
      <c r="K370" s="71"/>
      <c r="L370" s="71"/>
      <c r="M370" s="71"/>
      <c r="N370" s="71"/>
      <c r="O370" s="71"/>
      <c r="P370" s="71"/>
      <c r="R370" s="71"/>
    </row>
    <row r="371" spans="1:18" ht="48" customHeight="1">
      <c r="A371" s="71"/>
      <c r="B371" s="71"/>
      <c r="C371" s="138"/>
      <c r="D371" s="138"/>
      <c r="E371" s="119"/>
      <c r="F371" s="119"/>
      <c r="G371" s="119"/>
      <c r="H371" s="120"/>
      <c r="I371" s="120"/>
      <c r="J371" s="71"/>
      <c r="K371" s="71"/>
      <c r="L371" s="71"/>
      <c r="M371" s="71"/>
      <c r="N371" s="71"/>
      <c r="O371" s="71"/>
      <c r="P371" s="71"/>
      <c r="R371" s="71"/>
    </row>
    <row r="372" spans="1:18" ht="48" customHeight="1">
      <c r="A372" s="71"/>
      <c r="B372" s="71"/>
      <c r="C372" s="138"/>
      <c r="D372" s="138"/>
      <c r="E372" s="119"/>
      <c r="F372" s="119"/>
      <c r="G372" s="119"/>
      <c r="H372" s="120"/>
      <c r="I372" s="120"/>
      <c r="J372" s="71"/>
      <c r="K372" s="71"/>
      <c r="L372" s="71"/>
      <c r="M372" s="71"/>
      <c r="N372" s="71"/>
      <c r="O372" s="71"/>
      <c r="P372" s="71"/>
      <c r="R372" s="71"/>
    </row>
    <row r="373" spans="1:18" ht="48" customHeight="1">
      <c r="A373" s="71"/>
      <c r="B373" s="71"/>
      <c r="C373" s="138"/>
      <c r="D373" s="138"/>
      <c r="E373" s="119"/>
      <c r="F373" s="119"/>
      <c r="G373" s="119"/>
      <c r="H373" s="120"/>
      <c r="I373" s="120"/>
      <c r="J373" s="71"/>
      <c r="K373" s="71"/>
      <c r="L373" s="71"/>
      <c r="M373" s="71"/>
      <c r="N373" s="71"/>
      <c r="O373" s="71"/>
      <c r="P373" s="71"/>
      <c r="R373" s="71"/>
    </row>
    <row r="374" spans="1:18" ht="48" customHeight="1">
      <c r="A374" s="71"/>
      <c r="B374" s="71"/>
      <c r="C374" s="138"/>
      <c r="D374" s="138"/>
      <c r="E374" s="119"/>
      <c r="F374" s="119"/>
      <c r="G374" s="119"/>
      <c r="H374" s="120"/>
      <c r="I374" s="120"/>
      <c r="J374" s="71"/>
      <c r="K374" s="71"/>
      <c r="L374" s="71"/>
      <c r="M374" s="71"/>
      <c r="N374" s="71"/>
      <c r="O374" s="71"/>
      <c r="P374" s="71"/>
      <c r="R374" s="71"/>
    </row>
    <row r="375" spans="1:18" ht="48" customHeight="1">
      <c r="A375" s="71"/>
      <c r="B375" s="71"/>
      <c r="C375" s="138"/>
      <c r="D375" s="138"/>
      <c r="E375" s="119"/>
      <c r="F375" s="119"/>
      <c r="G375" s="119"/>
      <c r="H375" s="120"/>
      <c r="I375" s="120"/>
      <c r="J375" s="71"/>
      <c r="K375" s="71"/>
      <c r="L375" s="71"/>
      <c r="M375" s="71"/>
      <c r="N375" s="71"/>
      <c r="O375" s="71"/>
      <c r="P375" s="71"/>
      <c r="R375" s="71"/>
    </row>
    <row r="376" spans="1:18" ht="48" customHeight="1">
      <c r="A376" s="71"/>
      <c r="B376" s="71"/>
      <c r="C376" s="138"/>
      <c r="D376" s="138"/>
      <c r="E376" s="119"/>
      <c r="F376" s="119"/>
      <c r="G376" s="119"/>
      <c r="H376" s="120"/>
      <c r="I376" s="120"/>
      <c r="J376" s="71"/>
      <c r="K376" s="71"/>
      <c r="L376" s="71"/>
      <c r="M376" s="71"/>
      <c r="N376" s="71"/>
      <c r="O376" s="71"/>
      <c r="P376" s="71"/>
      <c r="R376" s="71"/>
    </row>
    <row r="377" spans="1:18" ht="48" customHeight="1">
      <c r="A377" s="71"/>
      <c r="B377" s="71"/>
      <c r="C377" s="138"/>
      <c r="D377" s="138"/>
      <c r="E377" s="119"/>
      <c r="F377" s="119"/>
      <c r="G377" s="119"/>
      <c r="H377" s="120"/>
      <c r="I377" s="120"/>
      <c r="J377" s="71"/>
      <c r="K377" s="71"/>
      <c r="L377" s="71"/>
      <c r="M377" s="71"/>
      <c r="N377" s="71"/>
      <c r="O377" s="71"/>
      <c r="P377" s="71"/>
      <c r="R377" s="71"/>
    </row>
    <row r="378" spans="1:18" ht="48" customHeight="1">
      <c r="A378" s="71"/>
      <c r="B378" s="71"/>
      <c r="C378" s="138"/>
      <c r="D378" s="138"/>
      <c r="E378" s="119"/>
      <c r="F378" s="119"/>
      <c r="G378" s="119"/>
      <c r="H378" s="120"/>
      <c r="I378" s="120"/>
      <c r="J378" s="71"/>
      <c r="K378" s="71"/>
      <c r="L378" s="71"/>
      <c r="M378" s="71"/>
      <c r="N378" s="71"/>
      <c r="O378" s="71"/>
      <c r="P378" s="71"/>
      <c r="R378" s="71"/>
    </row>
    <row r="379" spans="1:18" ht="48" customHeight="1">
      <c r="A379" s="71"/>
      <c r="B379" s="71"/>
      <c r="C379" s="138"/>
      <c r="D379" s="138"/>
      <c r="E379" s="119"/>
      <c r="F379" s="119"/>
      <c r="G379" s="119"/>
      <c r="H379" s="120"/>
      <c r="I379" s="120"/>
      <c r="J379" s="71"/>
      <c r="K379" s="71"/>
      <c r="L379" s="71"/>
      <c r="M379" s="71"/>
      <c r="N379" s="71"/>
      <c r="O379" s="71"/>
      <c r="P379" s="71"/>
      <c r="R379" s="71"/>
    </row>
    <row r="380" spans="1:18" ht="48" customHeight="1">
      <c r="A380" s="71"/>
      <c r="B380" s="71"/>
      <c r="C380" s="138"/>
      <c r="D380" s="138"/>
      <c r="E380" s="119"/>
      <c r="F380" s="119"/>
      <c r="G380" s="119"/>
      <c r="H380" s="120"/>
      <c r="I380" s="120"/>
      <c r="J380" s="71"/>
      <c r="K380" s="71"/>
      <c r="L380" s="71"/>
      <c r="M380" s="71"/>
      <c r="N380" s="71"/>
      <c r="O380" s="71"/>
      <c r="P380" s="71"/>
      <c r="R380" s="71"/>
    </row>
    <row r="381" spans="1:18" ht="48" customHeight="1">
      <c r="A381" s="71"/>
      <c r="B381" s="71"/>
      <c r="C381" s="138"/>
      <c r="D381" s="138"/>
      <c r="E381" s="119"/>
      <c r="F381" s="119"/>
      <c r="G381" s="119"/>
      <c r="H381" s="120"/>
      <c r="I381" s="120"/>
      <c r="J381" s="71"/>
      <c r="K381" s="71"/>
      <c r="L381" s="71"/>
      <c r="M381" s="71"/>
      <c r="N381" s="71"/>
      <c r="O381" s="71"/>
      <c r="P381" s="71"/>
      <c r="R381" s="71"/>
    </row>
    <row r="382" spans="1:18" ht="48" customHeight="1">
      <c r="A382" s="71"/>
      <c r="B382" s="71"/>
      <c r="C382" s="138"/>
      <c r="D382" s="138"/>
      <c r="E382" s="119"/>
      <c r="F382" s="119"/>
      <c r="G382" s="119"/>
      <c r="H382" s="120"/>
      <c r="I382" s="120"/>
      <c r="J382" s="71"/>
      <c r="K382" s="71"/>
      <c r="L382" s="71"/>
      <c r="M382" s="71"/>
      <c r="N382" s="71"/>
      <c r="O382" s="71"/>
      <c r="P382" s="71"/>
      <c r="R382" s="71"/>
    </row>
    <row r="383" spans="1:18" ht="48" customHeight="1">
      <c r="A383" s="71"/>
      <c r="B383" s="71"/>
      <c r="C383" s="138"/>
      <c r="D383" s="138"/>
      <c r="E383" s="119"/>
      <c r="F383" s="119"/>
      <c r="G383" s="119"/>
      <c r="H383" s="120"/>
      <c r="I383" s="120"/>
      <c r="J383" s="71"/>
      <c r="K383" s="71"/>
      <c r="L383" s="71"/>
      <c r="M383" s="71"/>
      <c r="N383" s="71"/>
      <c r="O383" s="71"/>
      <c r="P383" s="71"/>
      <c r="R383" s="71"/>
    </row>
    <row r="384" spans="1:18" ht="48" customHeight="1">
      <c r="A384" s="71"/>
      <c r="B384" s="71"/>
      <c r="C384" s="138"/>
      <c r="D384" s="138"/>
      <c r="E384" s="119"/>
      <c r="F384" s="119"/>
      <c r="G384" s="119"/>
      <c r="H384" s="120"/>
      <c r="I384" s="120"/>
      <c r="J384" s="71"/>
      <c r="K384" s="71"/>
      <c r="L384" s="71"/>
      <c r="M384" s="71"/>
      <c r="N384" s="71"/>
      <c r="O384" s="71"/>
      <c r="P384" s="71"/>
      <c r="R384" s="71"/>
    </row>
    <row r="385" spans="1:18" ht="48" customHeight="1">
      <c r="A385" s="71"/>
      <c r="B385" s="71"/>
      <c r="C385" s="138"/>
      <c r="D385" s="138"/>
      <c r="E385" s="119"/>
      <c r="F385" s="119"/>
      <c r="G385" s="119"/>
      <c r="H385" s="120"/>
      <c r="I385" s="120"/>
      <c r="J385" s="71"/>
      <c r="K385" s="71"/>
      <c r="L385" s="71"/>
      <c r="M385" s="71"/>
      <c r="N385" s="71"/>
      <c r="O385" s="71"/>
      <c r="P385" s="71"/>
      <c r="R385" s="71"/>
    </row>
    <row r="386" spans="1:18" ht="48" customHeight="1">
      <c r="A386" s="71"/>
      <c r="B386" s="71"/>
      <c r="C386" s="138"/>
      <c r="D386" s="138"/>
      <c r="E386" s="119"/>
      <c r="F386" s="119"/>
      <c r="G386" s="119"/>
      <c r="H386" s="120"/>
      <c r="I386" s="120"/>
      <c r="J386" s="71"/>
      <c r="K386" s="71"/>
      <c r="L386" s="71"/>
      <c r="M386" s="71"/>
      <c r="N386" s="71"/>
      <c r="O386" s="71"/>
      <c r="P386" s="71"/>
      <c r="R386" s="71"/>
    </row>
    <row r="387" spans="1:18" ht="48" customHeight="1">
      <c r="A387" s="71"/>
      <c r="B387" s="71"/>
      <c r="C387" s="138"/>
      <c r="D387" s="138"/>
      <c r="E387" s="119"/>
      <c r="F387" s="119"/>
      <c r="G387" s="119"/>
      <c r="H387" s="120"/>
      <c r="I387" s="120"/>
      <c r="J387" s="71"/>
      <c r="K387" s="71"/>
      <c r="L387" s="71"/>
      <c r="M387" s="71"/>
      <c r="N387" s="71"/>
      <c r="O387" s="71"/>
      <c r="P387" s="71"/>
      <c r="R387" s="71"/>
    </row>
    <row r="388" spans="1:18" ht="48" customHeight="1">
      <c r="A388" s="71"/>
      <c r="B388" s="71"/>
      <c r="C388" s="138"/>
      <c r="D388" s="138"/>
      <c r="E388" s="119"/>
      <c r="F388" s="119"/>
      <c r="G388" s="119"/>
      <c r="H388" s="120"/>
      <c r="I388" s="120"/>
      <c r="J388" s="71"/>
      <c r="K388" s="71"/>
      <c r="L388" s="71"/>
      <c r="M388" s="71"/>
      <c r="N388" s="71"/>
      <c r="O388" s="71"/>
      <c r="P388" s="71"/>
      <c r="R388" s="71"/>
    </row>
    <row r="389" spans="1:18" ht="48" customHeight="1">
      <c r="A389" s="71"/>
      <c r="B389" s="71"/>
      <c r="C389" s="138"/>
      <c r="D389" s="138"/>
      <c r="E389" s="119"/>
      <c r="F389" s="119"/>
      <c r="G389" s="119"/>
      <c r="H389" s="120"/>
      <c r="I389" s="120"/>
      <c r="J389" s="71"/>
      <c r="K389" s="71"/>
      <c r="L389" s="71"/>
      <c r="M389" s="71"/>
      <c r="N389" s="71"/>
      <c r="O389" s="71"/>
      <c r="P389" s="71"/>
      <c r="R389" s="71"/>
    </row>
    <row r="390" spans="1:18" ht="48" customHeight="1">
      <c r="A390" s="71"/>
      <c r="B390" s="71"/>
      <c r="C390" s="138"/>
      <c r="D390" s="138"/>
      <c r="E390" s="119"/>
      <c r="F390" s="119"/>
      <c r="G390" s="119"/>
      <c r="H390" s="120"/>
      <c r="I390" s="120"/>
      <c r="J390" s="71"/>
      <c r="K390" s="71"/>
      <c r="L390" s="71"/>
      <c r="M390" s="71"/>
      <c r="N390" s="71"/>
      <c r="O390" s="71"/>
      <c r="P390" s="71"/>
      <c r="R390" s="71"/>
    </row>
    <row r="391" spans="1:18" ht="48" customHeight="1">
      <c r="A391" s="71"/>
      <c r="B391" s="71"/>
      <c r="C391" s="138"/>
      <c r="D391" s="138"/>
      <c r="E391" s="119"/>
      <c r="F391" s="119"/>
      <c r="G391" s="119"/>
      <c r="H391" s="120"/>
      <c r="I391" s="120"/>
      <c r="J391" s="71"/>
      <c r="K391" s="71"/>
      <c r="L391" s="71"/>
      <c r="M391" s="71"/>
      <c r="N391" s="71"/>
      <c r="O391" s="71"/>
      <c r="P391" s="71"/>
      <c r="R391" s="71"/>
    </row>
    <row r="392" spans="1:18" ht="48" customHeight="1">
      <c r="A392" s="71"/>
      <c r="B392" s="71"/>
      <c r="C392" s="138"/>
      <c r="D392" s="138"/>
      <c r="E392" s="119"/>
      <c r="F392" s="119"/>
      <c r="G392" s="119"/>
      <c r="H392" s="120"/>
      <c r="I392" s="120"/>
      <c r="J392" s="71"/>
      <c r="K392" s="71"/>
      <c r="L392" s="71"/>
      <c r="M392" s="71"/>
      <c r="N392" s="71"/>
      <c r="O392" s="71"/>
      <c r="P392" s="71"/>
      <c r="R392" s="71"/>
    </row>
    <row r="393" spans="1:18" ht="48" customHeight="1">
      <c r="A393" s="71"/>
      <c r="B393" s="71"/>
      <c r="C393" s="138"/>
      <c r="D393" s="138"/>
      <c r="E393" s="119"/>
      <c r="F393" s="119"/>
      <c r="G393" s="119"/>
      <c r="H393" s="120"/>
      <c r="I393" s="120"/>
      <c r="J393" s="71"/>
      <c r="K393" s="71"/>
      <c r="L393" s="71"/>
      <c r="M393" s="71"/>
      <c r="N393" s="71"/>
      <c r="O393" s="71"/>
      <c r="P393" s="71"/>
      <c r="R393" s="71"/>
    </row>
    <row r="394" spans="1:18" ht="48" customHeight="1">
      <c r="A394" s="71"/>
      <c r="B394" s="71"/>
      <c r="C394" s="138"/>
      <c r="D394" s="138"/>
      <c r="E394" s="119"/>
      <c r="F394" s="119"/>
      <c r="G394" s="119"/>
      <c r="H394" s="120"/>
      <c r="I394" s="120"/>
      <c r="J394" s="71"/>
      <c r="K394" s="71"/>
      <c r="L394" s="71"/>
      <c r="M394" s="71"/>
      <c r="N394" s="71"/>
      <c r="O394" s="71"/>
      <c r="P394" s="71"/>
      <c r="R394" s="71"/>
    </row>
    <row r="395" spans="1:18" ht="48" customHeight="1">
      <c r="A395" s="71"/>
      <c r="B395" s="71"/>
      <c r="C395" s="138"/>
      <c r="D395" s="138"/>
      <c r="E395" s="119"/>
      <c r="F395" s="119"/>
      <c r="G395" s="119"/>
      <c r="H395" s="120"/>
      <c r="I395" s="120"/>
      <c r="J395" s="71"/>
      <c r="K395" s="71"/>
      <c r="L395" s="71"/>
      <c r="M395" s="71"/>
      <c r="N395" s="71"/>
      <c r="O395" s="71"/>
      <c r="P395" s="71"/>
      <c r="R395" s="71"/>
    </row>
    <row r="396" spans="1:18" ht="48" customHeight="1">
      <c r="A396" s="71"/>
      <c r="B396" s="71"/>
      <c r="C396" s="138"/>
      <c r="D396" s="138"/>
      <c r="E396" s="119"/>
      <c r="F396" s="119"/>
      <c r="G396" s="119"/>
      <c r="H396" s="120"/>
      <c r="I396" s="120"/>
      <c r="J396" s="71"/>
      <c r="K396" s="71"/>
      <c r="L396" s="71"/>
      <c r="M396" s="71"/>
      <c r="N396" s="71"/>
      <c r="O396" s="71"/>
      <c r="P396" s="71"/>
      <c r="R396" s="71"/>
    </row>
    <row r="397" spans="1:18" ht="48" customHeight="1">
      <c r="A397" s="71"/>
      <c r="B397" s="71"/>
      <c r="C397" s="138"/>
      <c r="D397" s="138"/>
      <c r="E397" s="119"/>
      <c r="F397" s="119"/>
      <c r="G397" s="119"/>
      <c r="H397" s="120"/>
      <c r="I397" s="120"/>
      <c r="J397" s="71"/>
      <c r="K397" s="71"/>
      <c r="L397" s="71"/>
      <c r="M397" s="71"/>
      <c r="N397" s="71"/>
      <c r="O397" s="71"/>
      <c r="P397" s="71"/>
      <c r="R397" s="71"/>
    </row>
    <row r="398" spans="1:18" ht="48" customHeight="1">
      <c r="A398" s="71"/>
      <c r="B398" s="71"/>
      <c r="C398" s="138"/>
      <c r="D398" s="138"/>
      <c r="E398" s="119"/>
      <c r="F398" s="119"/>
      <c r="G398" s="119"/>
      <c r="H398" s="120"/>
      <c r="I398" s="120"/>
      <c r="J398" s="71"/>
      <c r="K398" s="71"/>
      <c r="L398" s="71"/>
      <c r="M398" s="71"/>
      <c r="N398" s="71"/>
      <c r="O398" s="71"/>
      <c r="P398" s="71"/>
      <c r="R398" s="71"/>
    </row>
    <row r="399" spans="1:18" ht="48" customHeight="1">
      <c r="A399" s="71"/>
      <c r="B399" s="71"/>
      <c r="C399" s="138"/>
      <c r="D399" s="138"/>
      <c r="E399" s="119"/>
      <c r="F399" s="119"/>
      <c r="G399" s="119"/>
      <c r="H399" s="120"/>
      <c r="I399" s="120"/>
      <c r="J399" s="71"/>
      <c r="K399" s="71"/>
      <c r="L399" s="71"/>
      <c r="M399" s="71"/>
      <c r="N399" s="71"/>
      <c r="O399" s="71"/>
      <c r="P399" s="71"/>
      <c r="R399" s="71"/>
    </row>
    <row r="400" spans="1:18" ht="48" customHeight="1">
      <c r="A400" s="71"/>
      <c r="B400" s="71"/>
      <c r="C400" s="138"/>
      <c r="D400" s="138"/>
      <c r="E400" s="119"/>
      <c r="F400" s="119"/>
      <c r="G400" s="119"/>
      <c r="H400" s="120"/>
      <c r="I400" s="120"/>
      <c r="J400" s="71"/>
      <c r="K400" s="71"/>
      <c r="L400" s="71"/>
      <c r="M400" s="71"/>
      <c r="N400" s="71"/>
      <c r="O400" s="71"/>
      <c r="P400" s="71"/>
      <c r="R400" s="71"/>
    </row>
    <row r="401" spans="1:18" ht="48" customHeight="1">
      <c r="A401" s="71"/>
      <c r="B401" s="71"/>
      <c r="C401" s="138"/>
      <c r="D401" s="138"/>
      <c r="E401" s="119"/>
      <c r="F401" s="119"/>
      <c r="G401" s="119"/>
      <c r="H401" s="120"/>
      <c r="I401" s="120"/>
      <c r="J401" s="71"/>
      <c r="K401" s="71"/>
      <c r="L401" s="71"/>
      <c r="M401" s="71"/>
      <c r="N401" s="71"/>
      <c r="O401" s="71"/>
      <c r="P401" s="71"/>
      <c r="R401" s="71"/>
    </row>
    <row r="402" spans="1:18" ht="48" customHeight="1">
      <c r="A402" s="71"/>
      <c r="B402" s="71"/>
      <c r="C402" s="138"/>
      <c r="D402" s="138"/>
      <c r="E402" s="119"/>
      <c r="F402" s="119"/>
      <c r="G402" s="119"/>
      <c r="H402" s="120"/>
      <c r="I402" s="120"/>
      <c r="J402" s="71"/>
      <c r="K402" s="71"/>
      <c r="L402" s="71"/>
      <c r="M402" s="71"/>
      <c r="N402" s="71"/>
      <c r="O402" s="71"/>
      <c r="P402" s="71"/>
      <c r="R402" s="71"/>
    </row>
    <row r="403" spans="1:18" ht="48" customHeight="1">
      <c r="A403" s="71"/>
      <c r="B403" s="71"/>
      <c r="C403" s="138"/>
      <c r="D403" s="138"/>
      <c r="E403" s="119"/>
      <c r="F403" s="119"/>
      <c r="G403" s="119"/>
      <c r="H403" s="120"/>
      <c r="I403" s="120"/>
      <c r="J403" s="71"/>
      <c r="K403" s="71"/>
      <c r="L403" s="71"/>
      <c r="M403" s="71"/>
      <c r="N403" s="71"/>
      <c r="O403" s="71"/>
      <c r="P403" s="71"/>
      <c r="R403" s="71"/>
    </row>
    <row r="404" spans="1:18" ht="48" customHeight="1">
      <c r="A404" s="71"/>
      <c r="B404" s="71"/>
      <c r="C404" s="138"/>
      <c r="D404" s="138"/>
      <c r="E404" s="119"/>
      <c r="F404" s="119"/>
      <c r="G404" s="119"/>
      <c r="H404" s="120"/>
      <c r="I404" s="120"/>
      <c r="J404" s="71"/>
      <c r="K404" s="71"/>
      <c r="L404" s="71"/>
      <c r="M404" s="71"/>
      <c r="N404" s="71"/>
      <c r="O404" s="71"/>
      <c r="P404" s="71"/>
      <c r="R404" s="71"/>
    </row>
    <row r="405" spans="1:18" ht="48" customHeight="1">
      <c r="A405" s="71"/>
      <c r="B405" s="71"/>
      <c r="C405" s="138"/>
      <c r="D405" s="138"/>
      <c r="E405" s="119"/>
      <c r="F405" s="119"/>
      <c r="G405" s="119"/>
      <c r="H405" s="120"/>
      <c r="I405" s="120"/>
      <c r="J405" s="71"/>
      <c r="K405" s="71"/>
      <c r="L405" s="71"/>
      <c r="M405" s="71"/>
      <c r="N405" s="71"/>
      <c r="O405" s="71"/>
      <c r="P405" s="71"/>
      <c r="R405" s="71"/>
    </row>
    <row r="406" spans="1:18" ht="48" customHeight="1">
      <c r="A406" s="71"/>
      <c r="B406" s="71"/>
      <c r="C406" s="138"/>
      <c r="D406" s="138"/>
      <c r="E406" s="119"/>
      <c r="F406" s="119"/>
      <c r="G406" s="119"/>
      <c r="H406" s="120"/>
      <c r="I406" s="120"/>
      <c r="J406" s="71"/>
      <c r="K406" s="71"/>
      <c r="L406" s="71"/>
      <c r="M406" s="71"/>
      <c r="N406" s="71"/>
      <c r="O406" s="71"/>
      <c r="P406" s="71"/>
      <c r="R406" s="71"/>
    </row>
    <row r="407" spans="1:18" ht="48" customHeight="1">
      <c r="A407" s="71"/>
      <c r="B407" s="71"/>
      <c r="C407" s="138"/>
      <c r="D407" s="138"/>
      <c r="E407" s="119"/>
      <c r="F407" s="119"/>
      <c r="G407" s="119"/>
      <c r="H407" s="120"/>
      <c r="I407" s="120"/>
      <c r="J407" s="71"/>
      <c r="K407" s="71"/>
      <c r="L407" s="71"/>
      <c r="M407" s="71"/>
      <c r="N407" s="71"/>
      <c r="O407" s="71"/>
      <c r="P407" s="71"/>
      <c r="R407" s="71"/>
    </row>
    <row r="408" spans="1:18" ht="48" customHeight="1">
      <c r="A408" s="71"/>
      <c r="B408" s="71"/>
      <c r="C408" s="138"/>
      <c r="D408" s="138"/>
      <c r="E408" s="119"/>
      <c r="F408" s="119"/>
      <c r="G408" s="119"/>
      <c r="H408" s="120"/>
      <c r="I408" s="120"/>
      <c r="J408" s="71"/>
      <c r="K408" s="71"/>
      <c r="L408" s="71"/>
      <c r="M408" s="71"/>
      <c r="N408" s="71"/>
      <c r="O408" s="71"/>
      <c r="P408" s="71"/>
      <c r="R408" s="71"/>
    </row>
    <row r="409" spans="1:18" ht="48" customHeight="1">
      <c r="A409" s="71"/>
      <c r="B409" s="71"/>
      <c r="C409" s="138"/>
      <c r="D409" s="138"/>
      <c r="E409" s="119"/>
      <c r="F409" s="119"/>
      <c r="G409" s="119"/>
      <c r="H409" s="120"/>
      <c r="I409" s="120"/>
      <c r="J409" s="71"/>
      <c r="K409" s="71"/>
      <c r="L409" s="71"/>
      <c r="M409" s="71"/>
      <c r="N409" s="71"/>
      <c r="O409" s="71"/>
      <c r="P409" s="71"/>
      <c r="R409" s="71"/>
    </row>
    <row r="410" spans="1:18" ht="48" customHeight="1">
      <c r="A410" s="71"/>
      <c r="B410" s="71"/>
      <c r="C410" s="138"/>
      <c r="D410" s="138"/>
      <c r="E410" s="119"/>
      <c r="F410" s="119"/>
      <c r="G410" s="119"/>
      <c r="H410" s="120"/>
      <c r="I410" s="120"/>
      <c r="J410" s="71"/>
      <c r="K410" s="71"/>
      <c r="L410" s="71"/>
      <c r="M410" s="71"/>
      <c r="N410" s="71"/>
      <c r="O410" s="71"/>
      <c r="P410" s="71"/>
      <c r="R410" s="71"/>
    </row>
    <row r="411" spans="1:18" ht="48" customHeight="1">
      <c r="A411" s="71"/>
      <c r="B411" s="71"/>
      <c r="C411" s="138"/>
      <c r="D411" s="138"/>
      <c r="E411" s="119"/>
      <c r="F411" s="119"/>
      <c r="G411" s="119"/>
      <c r="H411" s="120"/>
      <c r="I411" s="120"/>
      <c r="J411" s="71"/>
      <c r="K411" s="71"/>
      <c r="L411" s="71"/>
      <c r="M411" s="71"/>
      <c r="N411" s="71"/>
      <c r="O411" s="71"/>
      <c r="P411" s="71"/>
      <c r="R411" s="71"/>
    </row>
    <row r="412" spans="1:18" ht="48" customHeight="1">
      <c r="A412" s="71"/>
      <c r="B412" s="71"/>
      <c r="C412" s="138"/>
      <c r="D412" s="138"/>
      <c r="E412" s="119"/>
      <c r="F412" s="119"/>
      <c r="G412" s="119"/>
      <c r="H412" s="120"/>
      <c r="I412" s="120"/>
      <c r="J412" s="71"/>
      <c r="K412" s="71"/>
      <c r="L412" s="71"/>
      <c r="M412" s="71"/>
      <c r="N412" s="71"/>
      <c r="O412" s="71"/>
      <c r="P412" s="71"/>
      <c r="R412" s="71"/>
    </row>
    <row r="413" spans="1:18" ht="48" customHeight="1">
      <c r="A413" s="71"/>
      <c r="B413" s="71"/>
      <c r="C413" s="138"/>
      <c r="D413" s="138"/>
      <c r="E413" s="119"/>
      <c r="F413" s="119"/>
      <c r="G413" s="119"/>
      <c r="H413" s="120"/>
      <c r="I413" s="120"/>
      <c r="J413" s="71"/>
      <c r="K413" s="71"/>
      <c r="L413" s="71"/>
      <c r="M413" s="71"/>
      <c r="N413" s="71"/>
      <c r="O413" s="71"/>
      <c r="P413" s="71"/>
      <c r="R413" s="71"/>
    </row>
    <row r="414" spans="1:18" ht="48" customHeight="1">
      <c r="A414" s="71"/>
      <c r="B414" s="71"/>
      <c r="C414" s="138"/>
      <c r="D414" s="138"/>
      <c r="E414" s="119"/>
      <c r="F414" s="119"/>
      <c r="G414" s="119"/>
      <c r="H414" s="120"/>
      <c r="I414" s="120"/>
      <c r="J414" s="71"/>
      <c r="K414" s="71"/>
      <c r="L414" s="71"/>
      <c r="M414" s="71"/>
      <c r="N414" s="71"/>
      <c r="O414" s="71"/>
      <c r="P414" s="71"/>
      <c r="R414" s="71"/>
    </row>
    <row r="415" spans="1:18" ht="48" customHeight="1">
      <c r="A415" s="71"/>
      <c r="B415" s="71"/>
      <c r="C415" s="138"/>
      <c r="D415" s="138"/>
      <c r="E415" s="119"/>
      <c r="F415" s="119"/>
      <c r="G415" s="119"/>
      <c r="H415" s="120"/>
      <c r="I415" s="120"/>
      <c r="J415" s="71"/>
      <c r="K415" s="71"/>
      <c r="L415" s="71"/>
      <c r="M415" s="71"/>
      <c r="N415" s="71"/>
      <c r="O415" s="71"/>
      <c r="P415" s="71"/>
      <c r="R415" s="71"/>
    </row>
    <row r="416" spans="1:18" ht="48" customHeight="1">
      <c r="A416" s="71"/>
      <c r="B416" s="71"/>
      <c r="C416" s="138"/>
      <c r="D416" s="138"/>
      <c r="E416" s="119"/>
      <c r="F416" s="119"/>
      <c r="G416" s="119"/>
      <c r="H416" s="120"/>
      <c r="I416" s="120"/>
      <c r="J416" s="71"/>
      <c r="K416" s="71"/>
      <c r="L416" s="71"/>
      <c r="M416" s="71"/>
      <c r="N416" s="71"/>
      <c r="O416" s="71"/>
      <c r="P416" s="71"/>
      <c r="R416" s="71"/>
    </row>
    <row r="417" spans="1:18" ht="48" customHeight="1">
      <c r="A417" s="71"/>
      <c r="B417" s="71"/>
      <c r="C417" s="138"/>
      <c r="D417" s="138"/>
      <c r="E417" s="119"/>
      <c r="F417" s="119"/>
      <c r="G417" s="119"/>
      <c r="H417" s="120"/>
      <c r="I417" s="120"/>
      <c r="J417" s="71"/>
      <c r="K417" s="71"/>
      <c r="L417" s="71"/>
      <c r="M417" s="71"/>
      <c r="N417" s="71"/>
      <c r="O417" s="71"/>
      <c r="P417" s="71"/>
      <c r="R417" s="71"/>
    </row>
    <row r="418" spans="1:18" ht="48" customHeight="1">
      <c r="A418" s="71"/>
      <c r="B418" s="71"/>
      <c r="C418" s="138"/>
      <c r="D418" s="138"/>
      <c r="E418" s="119"/>
      <c r="F418" s="119"/>
      <c r="G418" s="119"/>
      <c r="H418" s="120"/>
      <c r="I418" s="120"/>
      <c r="J418" s="71"/>
      <c r="K418" s="71"/>
      <c r="L418" s="71"/>
      <c r="M418" s="71"/>
      <c r="N418" s="71"/>
      <c r="O418" s="71"/>
      <c r="P418" s="71"/>
      <c r="R418" s="71"/>
    </row>
    <row r="419" spans="1:18" ht="48" customHeight="1">
      <c r="A419" s="71"/>
      <c r="B419" s="71"/>
      <c r="C419" s="138"/>
      <c r="D419" s="138"/>
      <c r="E419" s="119"/>
      <c r="F419" s="119"/>
      <c r="G419" s="119"/>
      <c r="H419" s="120"/>
      <c r="I419" s="120"/>
      <c r="J419" s="71"/>
      <c r="K419" s="71"/>
      <c r="L419" s="71"/>
      <c r="M419" s="71"/>
      <c r="N419" s="71"/>
      <c r="O419" s="71"/>
      <c r="P419" s="71"/>
      <c r="R419" s="71"/>
    </row>
    <row r="420" spans="1:18" ht="48" customHeight="1">
      <c r="A420" s="71"/>
      <c r="B420" s="71"/>
      <c r="C420" s="138"/>
      <c r="D420" s="138"/>
      <c r="E420" s="119"/>
      <c r="F420" s="119"/>
      <c r="G420" s="119"/>
      <c r="H420" s="120"/>
      <c r="I420" s="120"/>
      <c r="J420" s="71"/>
      <c r="K420" s="71"/>
      <c r="L420" s="71"/>
      <c r="M420" s="71"/>
      <c r="N420" s="71"/>
      <c r="O420" s="71"/>
      <c r="P420" s="71"/>
      <c r="R420" s="71"/>
    </row>
    <row r="421" spans="1:18" ht="48" customHeight="1">
      <c r="A421" s="71"/>
      <c r="B421" s="71"/>
      <c r="C421" s="138"/>
      <c r="D421" s="138"/>
      <c r="E421" s="119"/>
      <c r="F421" s="119"/>
      <c r="G421" s="119"/>
      <c r="H421" s="120"/>
      <c r="I421" s="120"/>
      <c r="J421" s="71"/>
      <c r="K421" s="71"/>
      <c r="L421" s="71"/>
      <c r="M421" s="71"/>
      <c r="N421" s="71"/>
      <c r="O421" s="71"/>
      <c r="P421" s="71"/>
      <c r="R421" s="71"/>
    </row>
    <row r="422" spans="1:18" ht="48" customHeight="1">
      <c r="A422" s="71"/>
      <c r="B422" s="71"/>
      <c r="C422" s="138"/>
      <c r="D422" s="138"/>
      <c r="E422" s="119"/>
      <c r="F422" s="119"/>
      <c r="G422" s="119"/>
      <c r="H422" s="120"/>
      <c r="I422" s="120"/>
      <c r="J422" s="71"/>
      <c r="K422" s="71"/>
      <c r="L422" s="71"/>
      <c r="M422" s="71"/>
      <c r="N422" s="71"/>
      <c r="O422" s="71"/>
      <c r="P422" s="71"/>
      <c r="R422" s="71"/>
    </row>
    <row r="423" spans="1:18" ht="48" customHeight="1">
      <c r="A423" s="71"/>
      <c r="B423" s="71"/>
      <c r="C423" s="138"/>
      <c r="D423" s="138"/>
      <c r="E423" s="119"/>
      <c r="F423" s="119"/>
      <c r="G423" s="119"/>
      <c r="H423" s="120"/>
      <c r="I423" s="120"/>
      <c r="J423" s="71"/>
      <c r="K423" s="71"/>
      <c r="L423" s="71"/>
      <c r="M423" s="71"/>
      <c r="N423" s="71"/>
      <c r="O423" s="71"/>
      <c r="P423" s="71"/>
      <c r="R423" s="71"/>
    </row>
    <row r="424" spans="1:18" ht="48" customHeight="1">
      <c r="A424" s="71"/>
      <c r="B424" s="71"/>
      <c r="C424" s="138"/>
      <c r="D424" s="138"/>
      <c r="E424" s="119"/>
      <c r="F424" s="119"/>
      <c r="G424" s="119"/>
      <c r="H424" s="120"/>
      <c r="I424" s="120"/>
      <c r="J424" s="71"/>
      <c r="K424" s="71"/>
      <c r="L424" s="71"/>
      <c r="M424" s="71"/>
      <c r="N424" s="71"/>
      <c r="O424" s="71"/>
      <c r="P424" s="71"/>
      <c r="R424" s="71"/>
    </row>
    <row r="425" spans="1:18" ht="48" customHeight="1">
      <c r="A425" s="71"/>
      <c r="B425" s="71"/>
      <c r="C425" s="138"/>
      <c r="D425" s="138"/>
      <c r="E425" s="119"/>
      <c r="F425" s="119"/>
      <c r="G425" s="119"/>
      <c r="H425" s="120"/>
      <c r="I425" s="120"/>
      <c r="J425" s="71"/>
      <c r="K425" s="71"/>
      <c r="L425" s="71"/>
      <c r="M425" s="71"/>
      <c r="N425" s="71"/>
      <c r="O425" s="71"/>
      <c r="P425" s="71"/>
      <c r="R425" s="71"/>
    </row>
    <row r="426" spans="1:18" ht="48" customHeight="1">
      <c r="A426" s="71"/>
      <c r="B426" s="71"/>
      <c r="C426" s="138"/>
      <c r="D426" s="138"/>
      <c r="E426" s="119"/>
      <c r="F426" s="119"/>
      <c r="G426" s="119"/>
      <c r="H426" s="120"/>
      <c r="I426" s="120"/>
      <c r="J426" s="71"/>
      <c r="K426" s="71"/>
      <c r="L426" s="71"/>
      <c r="M426" s="71"/>
      <c r="N426" s="71"/>
      <c r="O426" s="71"/>
      <c r="P426" s="71"/>
      <c r="R426" s="71"/>
    </row>
    <row r="427" spans="1:18" ht="48" customHeight="1">
      <c r="A427" s="71"/>
      <c r="B427" s="71"/>
      <c r="C427" s="138"/>
      <c r="D427" s="138"/>
      <c r="E427" s="119"/>
      <c r="F427" s="119"/>
      <c r="G427" s="119"/>
      <c r="H427" s="120"/>
      <c r="I427" s="120"/>
      <c r="J427" s="71"/>
      <c r="K427" s="71"/>
      <c r="L427" s="71"/>
      <c r="M427" s="71"/>
      <c r="N427" s="71"/>
      <c r="O427" s="71"/>
      <c r="P427" s="71"/>
      <c r="R427" s="71"/>
    </row>
    <row r="428" spans="1:18" ht="48" customHeight="1">
      <c r="A428" s="71"/>
      <c r="B428" s="71"/>
      <c r="C428" s="138"/>
      <c r="D428" s="138"/>
      <c r="E428" s="119"/>
      <c r="F428" s="119"/>
      <c r="G428" s="119"/>
      <c r="H428" s="120"/>
      <c r="I428" s="120"/>
      <c r="J428" s="71"/>
      <c r="K428" s="71"/>
      <c r="L428" s="71"/>
      <c r="M428" s="71"/>
      <c r="N428" s="71"/>
      <c r="O428" s="71"/>
      <c r="P428" s="71"/>
      <c r="R428" s="71"/>
    </row>
    <row r="429" spans="1:18" ht="48" customHeight="1">
      <c r="A429" s="71"/>
      <c r="B429" s="71"/>
      <c r="C429" s="138"/>
      <c r="D429" s="138"/>
      <c r="E429" s="119"/>
      <c r="F429" s="119"/>
      <c r="G429" s="119"/>
      <c r="H429" s="120"/>
      <c r="I429" s="120"/>
      <c r="J429" s="71"/>
      <c r="K429" s="71"/>
      <c r="L429" s="71"/>
      <c r="M429" s="71"/>
      <c r="N429" s="71"/>
      <c r="O429" s="71"/>
      <c r="P429" s="71"/>
      <c r="R429" s="71"/>
    </row>
    <row r="430" spans="1:18" ht="48" customHeight="1">
      <c r="A430" s="71"/>
      <c r="B430" s="71"/>
      <c r="C430" s="138"/>
      <c r="D430" s="138"/>
      <c r="E430" s="119"/>
      <c r="F430" s="119"/>
      <c r="G430" s="119"/>
      <c r="H430" s="120"/>
      <c r="I430" s="120"/>
      <c r="J430" s="71"/>
      <c r="K430" s="71"/>
      <c r="L430" s="71"/>
      <c r="M430" s="71"/>
      <c r="N430" s="71"/>
      <c r="O430" s="71"/>
      <c r="P430" s="71"/>
      <c r="R430" s="71"/>
    </row>
    <row r="431" spans="1:18" ht="48" customHeight="1">
      <c r="A431" s="71"/>
      <c r="B431" s="71"/>
      <c r="C431" s="138"/>
      <c r="D431" s="138"/>
      <c r="E431" s="119"/>
      <c r="F431" s="119"/>
      <c r="G431" s="119"/>
      <c r="H431" s="120"/>
      <c r="I431" s="120"/>
      <c r="J431" s="71"/>
      <c r="K431" s="71"/>
      <c r="L431" s="71"/>
      <c r="M431" s="71"/>
      <c r="N431" s="71"/>
      <c r="O431" s="71"/>
      <c r="P431" s="71"/>
      <c r="R431" s="71"/>
    </row>
    <row r="432" spans="1:18" ht="48" customHeight="1">
      <c r="A432" s="71"/>
      <c r="B432" s="71"/>
      <c r="C432" s="138"/>
      <c r="D432" s="138"/>
      <c r="E432" s="119"/>
      <c r="F432" s="119"/>
      <c r="G432" s="119"/>
      <c r="H432" s="120"/>
      <c r="I432" s="120"/>
      <c r="J432" s="71"/>
      <c r="K432" s="71"/>
      <c r="L432" s="71"/>
      <c r="M432" s="71"/>
      <c r="N432" s="71"/>
      <c r="O432" s="71"/>
      <c r="P432" s="71"/>
      <c r="R432" s="71"/>
    </row>
    <row r="433" spans="1:18" ht="48" customHeight="1">
      <c r="A433" s="71"/>
      <c r="B433" s="71"/>
      <c r="C433" s="138"/>
      <c r="D433" s="138"/>
      <c r="E433" s="119"/>
      <c r="F433" s="119"/>
      <c r="G433" s="119"/>
      <c r="H433" s="120"/>
      <c r="I433" s="120"/>
      <c r="J433" s="71"/>
      <c r="K433" s="71"/>
      <c r="L433" s="71"/>
      <c r="M433" s="71"/>
      <c r="N433" s="71"/>
      <c r="O433" s="71"/>
      <c r="P433" s="71"/>
      <c r="R433" s="71"/>
    </row>
    <row r="434" spans="1:18" ht="48" customHeight="1">
      <c r="A434" s="71"/>
      <c r="B434" s="71"/>
      <c r="C434" s="138"/>
      <c r="D434" s="138"/>
      <c r="E434" s="119"/>
      <c r="F434" s="119"/>
      <c r="G434" s="119"/>
      <c r="H434" s="120"/>
      <c r="I434" s="120"/>
      <c r="J434" s="71"/>
      <c r="K434" s="71"/>
      <c r="L434" s="71"/>
      <c r="M434" s="71"/>
      <c r="N434" s="71"/>
      <c r="O434" s="71"/>
      <c r="P434" s="71"/>
      <c r="R434" s="71"/>
    </row>
    <row r="435" spans="1:18" ht="48" customHeight="1">
      <c r="A435" s="71"/>
      <c r="B435" s="71"/>
      <c r="C435" s="138"/>
      <c r="D435" s="138"/>
      <c r="E435" s="119"/>
      <c r="F435" s="119"/>
      <c r="G435" s="119"/>
      <c r="H435" s="120"/>
      <c r="I435" s="120"/>
      <c r="J435" s="71"/>
      <c r="K435" s="71"/>
      <c r="L435" s="71"/>
      <c r="M435" s="71"/>
      <c r="N435" s="71"/>
      <c r="O435" s="71"/>
      <c r="P435" s="71"/>
      <c r="R435" s="71"/>
    </row>
    <row r="436" spans="1:18" ht="48" customHeight="1">
      <c r="A436" s="71"/>
      <c r="B436" s="71"/>
      <c r="C436" s="138"/>
      <c r="D436" s="138"/>
      <c r="E436" s="119"/>
      <c r="F436" s="119"/>
      <c r="G436" s="119"/>
      <c r="H436" s="120"/>
      <c r="I436" s="120"/>
      <c r="J436" s="71"/>
      <c r="K436" s="71"/>
      <c r="L436" s="71"/>
      <c r="M436" s="71"/>
      <c r="N436" s="71"/>
      <c r="O436" s="71"/>
      <c r="P436" s="71"/>
      <c r="R436" s="71"/>
    </row>
    <row r="437" spans="1:18" ht="48" customHeight="1">
      <c r="A437" s="71"/>
      <c r="B437" s="71"/>
      <c r="C437" s="138"/>
      <c r="D437" s="138"/>
      <c r="E437" s="119"/>
      <c r="F437" s="119"/>
      <c r="G437" s="119"/>
      <c r="H437" s="120"/>
      <c r="I437" s="120"/>
      <c r="J437" s="71"/>
      <c r="K437" s="71"/>
      <c r="L437" s="71"/>
      <c r="M437" s="71"/>
      <c r="N437" s="71"/>
      <c r="O437" s="71"/>
      <c r="P437" s="71"/>
      <c r="R437" s="71"/>
    </row>
    <row r="438" spans="1:18" ht="48" customHeight="1">
      <c r="A438" s="71"/>
      <c r="B438" s="71"/>
      <c r="C438" s="138"/>
      <c r="D438" s="138"/>
      <c r="E438" s="119"/>
      <c r="F438" s="119"/>
      <c r="G438" s="119"/>
      <c r="H438" s="120"/>
      <c r="I438" s="120"/>
      <c r="J438" s="71"/>
      <c r="K438" s="71"/>
      <c r="L438" s="71"/>
      <c r="M438" s="71"/>
      <c r="N438" s="71"/>
      <c r="O438" s="71"/>
      <c r="P438" s="71"/>
      <c r="R438" s="71"/>
    </row>
    <row r="439" spans="1:18" ht="48" customHeight="1">
      <c r="A439" s="71"/>
      <c r="B439" s="71"/>
      <c r="C439" s="138"/>
      <c r="D439" s="138"/>
      <c r="E439" s="119"/>
      <c r="F439" s="119"/>
      <c r="G439" s="119"/>
      <c r="H439" s="120"/>
      <c r="I439" s="120"/>
      <c r="J439" s="71"/>
      <c r="K439" s="71"/>
      <c r="L439" s="71"/>
      <c r="M439" s="71"/>
      <c r="N439" s="71"/>
      <c r="O439" s="71"/>
      <c r="P439" s="71"/>
      <c r="R439" s="71"/>
    </row>
    <row r="440" spans="1:18" ht="48" customHeight="1">
      <c r="A440" s="71"/>
      <c r="B440" s="71"/>
      <c r="C440" s="138"/>
      <c r="D440" s="138"/>
      <c r="E440" s="119"/>
      <c r="F440" s="119"/>
      <c r="G440" s="119"/>
      <c r="H440" s="120"/>
      <c r="I440" s="120"/>
      <c r="J440" s="71"/>
      <c r="K440" s="71"/>
      <c r="L440" s="71"/>
      <c r="M440" s="71"/>
      <c r="N440" s="71"/>
      <c r="O440" s="71"/>
      <c r="P440" s="71"/>
      <c r="R440" s="71"/>
    </row>
    <row r="441" spans="1:18" ht="48" customHeight="1">
      <c r="A441" s="71"/>
      <c r="B441" s="71"/>
      <c r="C441" s="138"/>
      <c r="D441" s="138"/>
      <c r="E441" s="119"/>
      <c r="F441" s="119"/>
      <c r="G441" s="119"/>
      <c r="H441" s="120"/>
      <c r="I441" s="120"/>
      <c r="J441" s="71"/>
      <c r="K441" s="71"/>
      <c r="L441" s="71"/>
      <c r="M441" s="71"/>
      <c r="N441" s="71"/>
      <c r="O441" s="71"/>
      <c r="P441" s="71"/>
      <c r="R441" s="71"/>
    </row>
    <row r="442" spans="1:18" ht="48" customHeight="1">
      <c r="A442" s="71"/>
      <c r="B442" s="71"/>
      <c r="C442" s="138"/>
      <c r="D442" s="138"/>
      <c r="E442" s="119"/>
      <c r="F442" s="119"/>
      <c r="G442" s="119"/>
      <c r="H442" s="120"/>
      <c r="I442" s="120"/>
      <c r="J442" s="71"/>
      <c r="K442" s="71"/>
      <c r="L442" s="71"/>
      <c r="M442" s="71"/>
      <c r="N442" s="71"/>
      <c r="O442" s="71"/>
      <c r="P442" s="71"/>
      <c r="R442" s="71"/>
    </row>
    <row r="443" spans="1:18" ht="48" customHeight="1">
      <c r="A443" s="71"/>
      <c r="B443" s="71"/>
      <c r="C443" s="138"/>
      <c r="D443" s="138"/>
      <c r="E443" s="119"/>
      <c r="F443" s="119"/>
      <c r="G443" s="119"/>
      <c r="H443" s="120"/>
      <c r="I443" s="120"/>
      <c r="J443" s="71"/>
      <c r="K443" s="71"/>
      <c r="L443" s="71"/>
      <c r="M443" s="71"/>
      <c r="N443" s="71"/>
      <c r="O443" s="71"/>
      <c r="P443" s="71"/>
      <c r="R443" s="71"/>
    </row>
    <row r="444" spans="1:18" ht="48" customHeight="1">
      <c r="A444" s="71"/>
      <c r="B444" s="71"/>
      <c r="C444" s="138"/>
      <c r="D444" s="138"/>
      <c r="E444" s="119"/>
      <c r="F444" s="119"/>
      <c r="G444" s="119"/>
      <c r="H444" s="120"/>
      <c r="I444" s="120"/>
      <c r="J444" s="71"/>
      <c r="K444" s="71"/>
      <c r="L444" s="71"/>
      <c r="M444" s="71"/>
      <c r="N444" s="71"/>
      <c r="O444" s="71"/>
      <c r="P444" s="71"/>
      <c r="R444" s="71"/>
    </row>
    <row r="445" spans="1:18" ht="48" customHeight="1">
      <c r="A445" s="71"/>
      <c r="B445" s="71"/>
      <c r="C445" s="138"/>
      <c r="D445" s="138"/>
      <c r="E445" s="119"/>
      <c r="F445" s="119"/>
      <c r="G445" s="119"/>
      <c r="H445" s="120"/>
      <c r="I445" s="120"/>
      <c r="J445" s="71"/>
      <c r="K445" s="71"/>
      <c r="L445" s="71"/>
      <c r="M445" s="71"/>
      <c r="N445" s="71"/>
      <c r="O445" s="71"/>
      <c r="P445" s="71"/>
      <c r="R445" s="71"/>
    </row>
    <row r="446" spans="1:18" ht="48" customHeight="1">
      <c r="A446" s="71"/>
      <c r="B446" s="71"/>
      <c r="C446" s="138"/>
      <c r="D446" s="138"/>
      <c r="E446" s="119"/>
      <c r="F446" s="119"/>
      <c r="G446" s="119"/>
      <c r="H446" s="120"/>
      <c r="I446" s="120"/>
      <c r="J446" s="71"/>
      <c r="K446" s="71"/>
      <c r="L446" s="71"/>
      <c r="M446" s="71"/>
      <c r="N446" s="71"/>
      <c r="O446" s="71"/>
      <c r="P446" s="71"/>
      <c r="R446" s="71"/>
    </row>
    <row r="447" spans="1:18" ht="48" customHeight="1">
      <c r="A447" s="71"/>
      <c r="B447" s="71"/>
      <c r="C447" s="138"/>
      <c r="D447" s="138"/>
      <c r="E447" s="119"/>
      <c r="F447" s="119"/>
      <c r="G447" s="119"/>
      <c r="H447" s="120"/>
      <c r="I447" s="120"/>
      <c r="J447" s="71"/>
      <c r="K447" s="71"/>
      <c r="L447" s="71"/>
      <c r="M447" s="71"/>
      <c r="N447" s="71"/>
      <c r="O447" s="71"/>
      <c r="P447" s="71"/>
      <c r="R447" s="71"/>
    </row>
    <row r="448" spans="1:18" ht="48" customHeight="1">
      <c r="A448" s="71"/>
      <c r="B448" s="71"/>
      <c r="C448" s="138"/>
      <c r="D448" s="138"/>
      <c r="E448" s="119"/>
      <c r="F448" s="119"/>
      <c r="G448" s="119"/>
      <c r="H448" s="120"/>
      <c r="I448" s="120"/>
      <c r="J448" s="71"/>
      <c r="K448" s="71"/>
      <c r="L448" s="71"/>
      <c r="M448" s="71"/>
      <c r="N448" s="71"/>
      <c r="O448" s="71"/>
      <c r="P448" s="71"/>
      <c r="R448" s="71"/>
    </row>
    <row r="449" spans="1:18" ht="48" customHeight="1">
      <c r="A449" s="71"/>
      <c r="B449" s="71"/>
      <c r="C449" s="138"/>
      <c r="D449" s="138"/>
      <c r="E449" s="119"/>
      <c r="F449" s="119"/>
      <c r="G449" s="119"/>
      <c r="H449" s="120"/>
      <c r="I449" s="120"/>
      <c r="J449" s="71"/>
      <c r="K449" s="71"/>
      <c r="L449" s="71"/>
      <c r="M449" s="71"/>
      <c r="N449" s="71"/>
      <c r="O449" s="71"/>
      <c r="P449" s="71"/>
      <c r="R449" s="71"/>
    </row>
    <row r="450" spans="1:18" ht="48" customHeight="1">
      <c r="A450" s="71"/>
      <c r="B450" s="71"/>
      <c r="C450" s="138"/>
      <c r="D450" s="138"/>
      <c r="E450" s="119"/>
      <c r="F450" s="119"/>
      <c r="G450" s="119"/>
      <c r="H450" s="120"/>
      <c r="I450" s="120"/>
      <c r="J450" s="71"/>
      <c r="K450" s="71"/>
      <c r="L450" s="71"/>
      <c r="M450" s="71"/>
      <c r="N450" s="71"/>
      <c r="O450" s="71"/>
      <c r="P450" s="71"/>
      <c r="R450" s="71"/>
    </row>
    <row r="451" spans="1:18" ht="48" customHeight="1">
      <c r="A451" s="71"/>
      <c r="B451" s="71"/>
      <c r="C451" s="138"/>
      <c r="D451" s="138"/>
      <c r="E451" s="119"/>
      <c r="F451" s="119"/>
      <c r="G451" s="119"/>
      <c r="H451" s="120"/>
      <c r="I451" s="120"/>
      <c r="J451" s="71"/>
      <c r="K451" s="71"/>
      <c r="L451" s="71"/>
      <c r="M451" s="71"/>
      <c r="N451" s="71"/>
      <c r="O451" s="71"/>
      <c r="P451" s="71"/>
      <c r="R451" s="71"/>
    </row>
    <row r="452" spans="1:18" ht="48" customHeight="1">
      <c r="A452" s="71"/>
      <c r="B452" s="71"/>
      <c r="C452" s="138"/>
      <c r="D452" s="138"/>
      <c r="E452" s="119"/>
      <c r="F452" s="119"/>
      <c r="G452" s="119"/>
      <c r="H452" s="120"/>
      <c r="I452" s="120"/>
      <c r="J452" s="71"/>
      <c r="K452" s="71"/>
      <c r="L452" s="71"/>
      <c r="M452" s="71"/>
      <c r="N452" s="71"/>
      <c r="O452" s="71"/>
      <c r="P452" s="71"/>
      <c r="R452" s="71"/>
    </row>
    <row r="453" spans="1:18" ht="48" customHeight="1">
      <c r="A453" s="71"/>
      <c r="B453" s="71"/>
      <c r="C453" s="138"/>
      <c r="D453" s="138"/>
      <c r="E453" s="119"/>
      <c r="F453" s="119"/>
      <c r="G453" s="119"/>
      <c r="H453" s="120"/>
      <c r="I453" s="120"/>
      <c r="J453" s="71"/>
      <c r="K453" s="71"/>
      <c r="L453" s="71"/>
      <c r="M453" s="71"/>
      <c r="N453" s="71"/>
      <c r="O453" s="71"/>
      <c r="P453" s="71"/>
      <c r="R453" s="71"/>
    </row>
    <row r="454" spans="1:18" ht="48" customHeight="1">
      <c r="A454" s="71"/>
      <c r="B454" s="71"/>
      <c r="C454" s="138"/>
      <c r="D454" s="138"/>
      <c r="E454" s="119"/>
      <c r="F454" s="119"/>
      <c r="G454" s="119"/>
      <c r="H454" s="120"/>
      <c r="I454" s="120"/>
      <c r="J454" s="71"/>
      <c r="K454" s="71"/>
      <c r="L454" s="71"/>
      <c r="M454" s="71"/>
      <c r="N454" s="71"/>
      <c r="O454" s="71"/>
      <c r="P454" s="71"/>
      <c r="R454" s="71"/>
    </row>
    <row r="455" spans="1:18" ht="48" customHeight="1">
      <c r="A455" s="71"/>
      <c r="B455" s="71"/>
      <c r="C455" s="138"/>
      <c r="D455" s="138"/>
      <c r="E455" s="119"/>
      <c r="F455" s="119"/>
      <c r="G455" s="119"/>
      <c r="H455" s="120"/>
      <c r="I455" s="120"/>
      <c r="J455" s="71"/>
      <c r="K455" s="71"/>
      <c r="L455" s="71"/>
      <c r="M455" s="71"/>
      <c r="N455" s="71"/>
      <c r="O455" s="71"/>
      <c r="P455" s="71"/>
      <c r="R455" s="71"/>
    </row>
    <row r="456" spans="1:18" ht="48" customHeight="1">
      <c r="A456" s="71"/>
      <c r="B456" s="71"/>
      <c r="C456" s="138"/>
      <c r="D456" s="138"/>
      <c r="E456" s="119"/>
      <c r="F456" s="119"/>
      <c r="G456" s="119"/>
      <c r="H456" s="120"/>
      <c r="I456" s="120"/>
      <c r="J456" s="71"/>
      <c r="K456" s="71"/>
      <c r="L456" s="71"/>
      <c r="M456" s="71"/>
      <c r="N456" s="71"/>
      <c r="O456" s="71"/>
      <c r="P456" s="71"/>
      <c r="R456" s="71"/>
    </row>
    <row r="457" spans="1:18" ht="48" customHeight="1">
      <c r="A457" s="71"/>
      <c r="B457" s="71"/>
      <c r="C457" s="138"/>
      <c r="D457" s="138"/>
      <c r="E457" s="119"/>
      <c r="F457" s="119"/>
      <c r="G457" s="119"/>
      <c r="H457" s="120"/>
      <c r="I457" s="120"/>
      <c r="J457" s="71"/>
      <c r="K457" s="71"/>
      <c r="L457" s="71"/>
      <c r="M457" s="71"/>
      <c r="N457" s="71"/>
      <c r="O457" s="71"/>
      <c r="P457" s="71"/>
      <c r="R457" s="71"/>
    </row>
    <row r="458" spans="1:18" ht="48" customHeight="1">
      <c r="A458" s="71"/>
      <c r="B458" s="71"/>
      <c r="C458" s="138"/>
      <c r="D458" s="138"/>
      <c r="E458" s="119"/>
      <c r="F458" s="119"/>
      <c r="G458" s="119"/>
      <c r="H458" s="120"/>
      <c r="I458" s="120"/>
      <c r="J458" s="71"/>
      <c r="K458" s="71"/>
      <c r="L458" s="71"/>
      <c r="M458" s="71"/>
      <c r="N458" s="71"/>
      <c r="O458" s="71"/>
      <c r="P458" s="71"/>
      <c r="R458" s="71"/>
    </row>
    <row r="459" spans="1:18" ht="48" customHeight="1">
      <c r="A459" s="71"/>
      <c r="B459" s="71"/>
      <c r="C459" s="138"/>
      <c r="D459" s="138"/>
      <c r="E459" s="119"/>
      <c r="F459" s="119"/>
      <c r="G459" s="119"/>
      <c r="H459" s="120"/>
      <c r="I459" s="120"/>
      <c r="J459" s="71"/>
      <c r="K459" s="71"/>
      <c r="L459" s="71"/>
      <c r="M459" s="71"/>
      <c r="N459" s="71"/>
      <c r="O459" s="71"/>
      <c r="P459" s="71"/>
      <c r="R459" s="71"/>
    </row>
    <row r="460" spans="1:18" ht="48" customHeight="1">
      <c r="A460" s="71"/>
      <c r="B460" s="71"/>
      <c r="C460" s="138"/>
      <c r="D460" s="138"/>
      <c r="E460" s="119"/>
      <c r="F460" s="119"/>
      <c r="G460" s="119"/>
      <c r="H460" s="120"/>
      <c r="I460" s="120"/>
      <c r="J460" s="71"/>
      <c r="K460" s="71"/>
      <c r="L460" s="71"/>
      <c r="M460" s="71"/>
      <c r="N460" s="71"/>
      <c r="O460" s="71"/>
      <c r="P460" s="71"/>
      <c r="R460" s="71"/>
    </row>
    <row r="461" spans="1:18" ht="48" customHeight="1">
      <c r="A461" s="71"/>
      <c r="B461" s="71"/>
      <c r="C461" s="138"/>
      <c r="D461" s="138"/>
      <c r="E461" s="119"/>
      <c r="F461" s="119"/>
      <c r="G461" s="119"/>
      <c r="H461" s="120"/>
      <c r="I461" s="120"/>
      <c r="J461" s="71"/>
      <c r="K461" s="71"/>
      <c r="L461" s="71"/>
      <c r="M461" s="71"/>
      <c r="N461" s="71"/>
      <c r="O461" s="71"/>
      <c r="P461" s="71"/>
      <c r="R461" s="71"/>
    </row>
    <row r="462" spans="1:18" ht="48" customHeight="1">
      <c r="A462" s="71"/>
      <c r="B462" s="71"/>
      <c r="C462" s="138"/>
      <c r="D462" s="138"/>
      <c r="E462" s="119"/>
      <c r="F462" s="119"/>
      <c r="G462" s="119"/>
      <c r="H462" s="120"/>
      <c r="I462" s="120"/>
      <c r="J462" s="71"/>
      <c r="K462" s="71"/>
      <c r="L462" s="71"/>
      <c r="M462" s="71"/>
      <c r="N462" s="71"/>
      <c r="O462" s="71"/>
      <c r="P462" s="71"/>
      <c r="R462" s="71"/>
    </row>
    <row r="463" spans="1:18" ht="48" customHeight="1">
      <c r="A463" s="71"/>
      <c r="B463" s="71"/>
      <c r="C463" s="138"/>
      <c r="D463" s="138"/>
      <c r="E463" s="119"/>
      <c r="F463" s="119"/>
      <c r="G463" s="119"/>
      <c r="H463" s="120"/>
      <c r="I463" s="120"/>
      <c r="J463" s="71"/>
      <c r="K463" s="71"/>
      <c r="L463" s="71"/>
      <c r="M463" s="71"/>
      <c r="N463" s="71"/>
      <c r="O463" s="71"/>
      <c r="P463" s="71"/>
      <c r="R463" s="71"/>
    </row>
    <row r="464" spans="1:18" ht="48" customHeight="1">
      <c r="A464" s="71"/>
      <c r="B464" s="71"/>
      <c r="C464" s="138"/>
      <c r="D464" s="138"/>
      <c r="E464" s="119"/>
      <c r="F464" s="119"/>
      <c r="G464" s="119"/>
      <c r="H464" s="120"/>
      <c r="I464" s="120"/>
      <c r="J464" s="71"/>
      <c r="K464" s="71"/>
      <c r="L464" s="71"/>
      <c r="M464" s="71"/>
      <c r="N464" s="71"/>
      <c r="O464" s="71"/>
      <c r="P464" s="71"/>
      <c r="R464" s="71"/>
    </row>
    <row r="465" spans="1:18" ht="48" customHeight="1">
      <c r="A465" s="71"/>
      <c r="B465" s="71"/>
      <c r="C465" s="138"/>
      <c r="D465" s="138"/>
      <c r="E465" s="119"/>
      <c r="F465" s="119"/>
      <c r="G465" s="119"/>
      <c r="H465" s="120"/>
      <c r="I465" s="120"/>
      <c r="J465" s="71"/>
      <c r="K465" s="71"/>
      <c r="L465" s="71"/>
      <c r="M465" s="71"/>
      <c r="N465" s="71"/>
      <c r="O465" s="71"/>
      <c r="P465" s="71"/>
      <c r="R465" s="71"/>
    </row>
    <row r="466" spans="1:18" ht="48" customHeight="1">
      <c r="A466" s="71"/>
      <c r="B466" s="71"/>
      <c r="C466" s="138"/>
      <c r="D466" s="138"/>
      <c r="E466" s="119"/>
      <c r="F466" s="119"/>
      <c r="G466" s="119"/>
      <c r="H466" s="120"/>
      <c r="I466" s="120"/>
      <c r="J466" s="71"/>
      <c r="K466" s="71"/>
      <c r="L466" s="71"/>
      <c r="M466" s="71"/>
      <c r="N466" s="71"/>
      <c r="O466" s="71"/>
      <c r="P466" s="71"/>
      <c r="R466" s="71"/>
    </row>
    <row r="467" spans="1:18" ht="48" customHeight="1">
      <c r="A467" s="71"/>
      <c r="B467" s="71"/>
      <c r="C467" s="138"/>
      <c r="D467" s="138"/>
      <c r="E467" s="119"/>
      <c r="F467" s="119"/>
      <c r="G467" s="119"/>
      <c r="H467" s="120"/>
      <c r="I467" s="120"/>
      <c r="J467" s="71"/>
      <c r="K467" s="71"/>
      <c r="L467" s="71"/>
      <c r="M467" s="71"/>
      <c r="N467" s="71"/>
      <c r="O467" s="71"/>
      <c r="P467" s="71"/>
      <c r="R467" s="71"/>
    </row>
    <row r="468" spans="1:18" ht="48" customHeight="1">
      <c r="A468" s="71"/>
      <c r="B468" s="71"/>
      <c r="C468" s="138"/>
      <c r="D468" s="138"/>
      <c r="E468" s="119"/>
      <c r="F468" s="119"/>
      <c r="G468" s="119"/>
      <c r="H468" s="120"/>
      <c r="I468" s="120"/>
      <c r="J468" s="71"/>
      <c r="K468" s="71"/>
      <c r="L468" s="71"/>
      <c r="M468" s="71"/>
      <c r="N468" s="71"/>
      <c r="O468" s="71"/>
      <c r="P468" s="71"/>
      <c r="R468" s="71"/>
    </row>
    <row r="469" spans="1:18" ht="48" customHeight="1">
      <c r="A469" s="71"/>
      <c r="B469" s="71"/>
      <c r="C469" s="138"/>
      <c r="D469" s="138"/>
      <c r="E469" s="119"/>
      <c r="F469" s="119"/>
      <c r="G469" s="119"/>
      <c r="H469" s="120"/>
      <c r="I469" s="120"/>
      <c r="J469" s="71"/>
      <c r="K469" s="71"/>
      <c r="L469" s="71"/>
      <c r="M469" s="71"/>
      <c r="N469" s="71"/>
      <c r="O469" s="71"/>
      <c r="P469" s="71"/>
      <c r="R469" s="71"/>
    </row>
    <row r="470" spans="1:18" ht="48" customHeight="1">
      <c r="A470" s="71"/>
      <c r="B470" s="71"/>
      <c r="C470" s="138"/>
      <c r="D470" s="138"/>
      <c r="E470" s="119"/>
      <c r="F470" s="119"/>
      <c r="G470" s="119"/>
      <c r="H470" s="120"/>
      <c r="I470" s="120"/>
      <c r="J470" s="71"/>
      <c r="K470" s="71"/>
      <c r="L470" s="71"/>
      <c r="M470" s="71"/>
      <c r="N470" s="71"/>
      <c r="O470" s="71"/>
      <c r="P470" s="71"/>
      <c r="R470" s="71"/>
    </row>
    <row r="471" spans="1:18" ht="48" customHeight="1">
      <c r="A471" s="71"/>
      <c r="B471" s="71"/>
      <c r="C471" s="138"/>
      <c r="D471" s="138"/>
      <c r="E471" s="119"/>
      <c r="F471" s="119"/>
      <c r="G471" s="119"/>
      <c r="H471" s="120"/>
      <c r="I471" s="120"/>
      <c r="J471" s="71"/>
      <c r="K471" s="71"/>
      <c r="L471" s="71"/>
      <c r="M471" s="71"/>
      <c r="N471" s="71"/>
      <c r="O471" s="71"/>
      <c r="P471" s="71"/>
      <c r="R471" s="71"/>
    </row>
    <row r="472" spans="1:18" ht="48" customHeight="1">
      <c r="A472" s="71"/>
      <c r="B472" s="71"/>
      <c r="C472" s="138"/>
      <c r="D472" s="138"/>
      <c r="E472" s="119"/>
      <c r="F472" s="119"/>
      <c r="G472" s="119"/>
      <c r="H472" s="120"/>
      <c r="I472" s="120"/>
      <c r="J472" s="71"/>
      <c r="K472" s="71"/>
      <c r="L472" s="71"/>
      <c r="M472" s="71"/>
      <c r="N472" s="71"/>
      <c r="O472" s="71"/>
      <c r="P472" s="71"/>
      <c r="R472" s="71"/>
    </row>
    <row r="473" spans="1:18" ht="48" customHeight="1">
      <c r="A473" s="71"/>
      <c r="B473" s="71"/>
      <c r="C473" s="138"/>
      <c r="D473" s="138"/>
      <c r="E473" s="119"/>
      <c r="F473" s="119"/>
      <c r="G473" s="119"/>
      <c r="H473" s="120"/>
      <c r="I473" s="120"/>
      <c r="J473" s="71"/>
      <c r="K473" s="71"/>
      <c r="L473" s="71"/>
      <c r="M473" s="71"/>
      <c r="N473" s="71"/>
      <c r="O473" s="71"/>
      <c r="P473" s="71"/>
      <c r="R473" s="71"/>
    </row>
    <row r="474" spans="1:18" ht="48" customHeight="1">
      <c r="A474" s="71"/>
      <c r="B474" s="71"/>
      <c r="C474" s="138"/>
      <c r="D474" s="138"/>
      <c r="E474" s="119"/>
      <c r="F474" s="119"/>
      <c r="G474" s="119"/>
      <c r="H474" s="120"/>
      <c r="I474" s="120"/>
      <c r="J474" s="71"/>
      <c r="K474" s="71"/>
      <c r="L474" s="71"/>
      <c r="M474" s="71"/>
      <c r="N474" s="71"/>
      <c r="O474" s="71"/>
      <c r="P474" s="71"/>
      <c r="R474" s="71"/>
    </row>
    <row r="475" spans="1:18" ht="48" customHeight="1">
      <c r="A475" s="71"/>
      <c r="B475" s="71"/>
      <c r="C475" s="138"/>
      <c r="D475" s="138"/>
      <c r="E475" s="119"/>
      <c r="F475" s="119"/>
      <c r="G475" s="119"/>
      <c r="H475" s="120"/>
      <c r="I475" s="120"/>
      <c r="J475" s="71"/>
      <c r="K475" s="71"/>
      <c r="L475" s="71"/>
      <c r="M475" s="71"/>
      <c r="N475" s="71"/>
      <c r="O475" s="71"/>
      <c r="P475" s="71"/>
      <c r="R475" s="71"/>
    </row>
    <row r="476" spans="1:18" ht="48" customHeight="1">
      <c r="A476" s="71"/>
      <c r="B476" s="71"/>
      <c r="C476" s="138"/>
      <c r="D476" s="138"/>
      <c r="E476" s="119"/>
      <c r="F476" s="119"/>
      <c r="G476" s="119"/>
      <c r="H476" s="120"/>
      <c r="I476" s="120"/>
      <c r="J476" s="71"/>
      <c r="K476" s="71"/>
      <c r="L476" s="71"/>
      <c r="M476" s="71"/>
      <c r="N476" s="71"/>
      <c r="O476" s="71"/>
      <c r="P476" s="71"/>
      <c r="R476" s="71"/>
    </row>
    <row r="477" spans="1:18" ht="48" customHeight="1">
      <c r="A477" s="71"/>
      <c r="B477" s="71"/>
      <c r="C477" s="138"/>
      <c r="D477" s="138"/>
      <c r="E477" s="119"/>
      <c r="F477" s="119"/>
      <c r="G477" s="119"/>
      <c r="H477" s="120"/>
      <c r="I477" s="120"/>
      <c r="J477" s="71"/>
      <c r="K477" s="71"/>
      <c r="L477" s="71"/>
      <c r="M477" s="71"/>
      <c r="N477" s="71"/>
      <c r="O477" s="71"/>
      <c r="P477" s="71"/>
      <c r="R477" s="71"/>
    </row>
    <row r="478" spans="1:18" ht="48" customHeight="1">
      <c r="A478" s="71"/>
      <c r="B478" s="71"/>
      <c r="C478" s="138"/>
      <c r="D478" s="138"/>
      <c r="E478" s="119"/>
      <c r="F478" s="119"/>
      <c r="G478" s="119"/>
      <c r="H478" s="120"/>
      <c r="I478" s="120"/>
      <c r="J478" s="71"/>
      <c r="K478" s="71"/>
      <c r="L478" s="71"/>
      <c r="M478" s="71"/>
      <c r="N478" s="71"/>
      <c r="O478" s="71"/>
      <c r="P478" s="71"/>
      <c r="R478" s="71"/>
    </row>
    <row r="479" spans="1:18" ht="48" customHeight="1">
      <c r="A479" s="71"/>
      <c r="B479" s="71"/>
      <c r="C479" s="138"/>
      <c r="D479" s="138"/>
      <c r="E479" s="119"/>
      <c r="F479" s="119"/>
      <c r="G479" s="119"/>
      <c r="H479" s="120"/>
      <c r="I479" s="120"/>
      <c r="J479" s="71"/>
      <c r="K479" s="71"/>
      <c r="L479" s="71"/>
      <c r="M479" s="71"/>
      <c r="N479" s="71"/>
      <c r="O479" s="71"/>
      <c r="P479" s="71"/>
      <c r="R479" s="71"/>
    </row>
    <row r="480" spans="1:18" ht="48" customHeight="1">
      <c r="A480" s="71"/>
      <c r="B480" s="71"/>
      <c r="C480" s="138"/>
      <c r="D480" s="138"/>
      <c r="E480" s="119"/>
      <c r="F480" s="119"/>
      <c r="G480" s="119"/>
      <c r="H480" s="120"/>
      <c r="I480" s="120"/>
      <c r="J480" s="71"/>
      <c r="K480" s="71"/>
      <c r="L480" s="71"/>
      <c r="M480" s="71"/>
      <c r="N480" s="71"/>
      <c r="O480" s="71"/>
      <c r="P480" s="71"/>
      <c r="R480" s="71"/>
    </row>
    <row r="481" spans="1:18" ht="48" customHeight="1">
      <c r="A481" s="71"/>
      <c r="B481" s="71"/>
      <c r="C481" s="138"/>
      <c r="D481" s="138"/>
      <c r="E481" s="119"/>
      <c r="F481" s="119"/>
      <c r="G481" s="119"/>
      <c r="H481" s="120"/>
      <c r="I481" s="120"/>
      <c r="J481" s="71"/>
      <c r="K481" s="71"/>
      <c r="L481" s="71"/>
      <c r="M481" s="71"/>
      <c r="N481" s="71"/>
      <c r="O481" s="71"/>
      <c r="P481" s="71"/>
      <c r="R481" s="71"/>
    </row>
    <row r="482" spans="1:18" ht="48" customHeight="1">
      <c r="A482" s="71"/>
      <c r="B482" s="71"/>
      <c r="C482" s="138"/>
      <c r="D482" s="138"/>
      <c r="E482" s="119"/>
      <c r="F482" s="119"/>
      <c r="G482" s="119"/>
      <c r="H482" s="120"/>
      <c r="I482" s="120"/>
      <c r="J482" s="71"/>
      <c r="K482" s="71"/>
      <c r="L482" s="71"/>
      <c r="M482" s="71"/>
      <c r="N482" s="71"/>
      <c r="O482" s="71"/>
      <c r="P482" s="71"/>
      <c r="R482" s="71"/>
    </row>
    <row r="483" spans="1:18" ht="48" customHeight="1">
      <c r="A483" s="71"/>
      <c r="B483" s="71"/>
      <c r="C483" s="138"/>
      <c r="D483" s="138"/>
      <c r="E483" s="119"/>
      <c r="F483" s="119"/>
      <c r="G483" s="119"/>
      <c r="H483" s="120"/>
      <c r="I483" s="120"/>
      <c r="J483" s="71"/>
      <c r="K483" s="71"/>
      <c r="L483" s="71"/>
      <c r="M483" s="71"/>
      <c r="N483" s="71"/>
      <c r="O483" s="71"/>
      <c r="P483" s="71"/>
      <c r="R483" s="71"/>
    </row>
    <row r="484" spans="1:18" ht="48" customHeight="1">
      <c r="A484" s="71"/>
      <c r="B484" s="71"/>
      <c r="C484" s="138"/>
      <c r="D484" s="138"/>
      <c r="E484" s="119"/>
      <c r="F484" s="119"/>
      <c r="G484" s="119"/>
      <c r="H484" s="120"/>
      <c r="I484" s="120"/>
      <c r="J484" s="71"/>
      <c r="K484" s="71"/>
      <c r="L484" s="71"/>
      <c r="M484" s="71"/>
      <c r="N484" s="71"/>
      <c r="O484" s="71"/>
      <c r="P484" s="71"/>
      <c r="R484" s="71"/>
    </row>
    <row r="485" spans="1:18" ht="48" customHeight="1">
      <c r="A485" s="71"/>
      <c r="B485" s="71"/>
      <c r="C485" s="138"/>
      <c r="D485" s="138"/>
      <c r="E485" s="119"/>
      <c r="F485" s="119"/>
      <c r="G485" s="119"/>
      <c r="H485" s="120"/>
      <c r="I485" s="120"/>
      <c r="J485" s="71"/>
      <c r="K485" s="71"/>
      <c r="L485" s="71"/>
      <c r="M485" s="71"/>
      <c r="N485" s="71"/>
      <c r="O485" s="71"/>
      <c r="P485" s="71"/>
      <c r="R485" s="71"/>
    </row>
    <row r="486" spans="1:18" ht="48" customHeight="1">
      <c r="A486" s="71"/>
      <c r="B486" s="71"/>
      <c r="C486" s="138"/>
      <c r="D486" s="138"/>
      <c r="E486" s="119"/>
      <c r="F486" s="119"/>
      <c r="G486" s="119"/>
      <c r="H486" s="120"/>
      <c r="I486" s="120"/>
      <c r="J486" s="71"/>
      <c r="K486" s="71"/>
      <c r="L486" s="71"/>
      <c r="M486" s="71"/>
      <c r="N486" s="71"/>
      <c r="O486" s="71"/>
      <c r="P486" s="71"/>
      <c r="R486" s="71"/>
    </row>
    <row r="487" spans="1:18" ht="48" customHeight="1">
      <c r="A487" s="71"/>
      <c r="B487" s="71"/>
      <c r="C487" s="138"/>
      <c r="D487" s="138"/>
      <c r="E487" s="119"/>
      <c r="F487" s="119"/>
      <c r="G487" s="119"/>
      <c r="H487" s="120"/>
      <c r="I487" s="120"/>
      <c r="J487" s="71"/>
      <c r="K487" s="71"/>
      <c r="L487" s="71"/>
      <c r="M487" s="71"/>
      <c r="N487" s="71"/>
      <c r="O487" s="71"/>
      <c r="P487" s="71"/>
      <c r="R487" s="71"/>
    </row>
    <row r="488" spans="1:18" ht="48" customHeight="1">
      <c r="A488" s="71"/>
      <c r="B488" s="71"/>
      <c r="C488" s="138"/>
      <c r="D488" s="138"/>
      <c r="E488" s="119"/>
      <c r="F488" s="119"/>
      <c r="G488" s="119"/>
      <c r="H488" s="120"/>
      <c r="I488" s="120"/>
      <c r="J488" s="71"/>
      <c r="K488" s="71"/>
      <c r="L488" s="71"/>
      <c r="M488" s="71"/>
      <c r="N488" s="71"/>
      <c r="O488" s="71"/>
      <c r="P488" s="71"/>
      <c r="R488" s="71"/>
    </row>
    <row r="489" spans="1:18" ht="48" customHeight="1">
      <c r="A489" s="71"/>
      <c r="B489" s="71"/>
      <c r="C489" s="138"/>
      <c r="D489" s="138"/>
      <c r="E489" s="119"/>
      <c r="F489" s="119"/>
      <c r="G489" s="119"/>
      <c r="H489" s="120"/>
      <c r="I489" s="120"/>
      <c r="J489" s="71"/>
      <c r="K489" s="71"/>
      <c r="L489" s="71"/>
      <c r="M489" s="71"/>
      <c r="N489" s="71"/>
      <c r="O489" s="71"/>
      <c r="P489" s="71"/>
      <c r="R489" s="71"/>
    </row>
    <row r="490" spans="1:18" ht="48" customHeight="1">
      <c r="A490" s="71"/>
      <c r="B490" s="71"/>
      <c r="C490" s="138"/>
      <c r="D490" s="138"/>
      <c r="E490" s="119"/>
      <c r="F490" s="119"/>
      <c r="G490" s="119"/>
      <c r="H490" s="120"/>
      <c r="I490" s="120"/>
      <c r="J490" s="71"/>
      <c r="K490" s="71"/>
      <c r="L490" s="71"/>
      <c r="M490" s="71"/>
      <c r="N490" s="71"/>
      <c r="O490" s="71"/>
      <c r="P490" s="71"/>
      <c r="R490" s="71"/>
    </row>
    <row r="491" spans="1:18" ht="48" customHeight="1">
      <c r="A491" s="71"/>
      <c r="B491" s="71"/>
      <c r="C491" s="138"/>
      <c r="D491" s="138"/>
      <c r="E491" s="119"/>
      <c r="F491" s="119"/>
      <c r="G491" s="119"/>
      <c r="H491" s="120"/>
      <c r="I491" s="120"/>
      <c r="J491" s="71"/>
      <c r="K491" s="71"/>
      <c r="L491" s="71"/>
      <c r="M491" s="71"/>
      <c r="N491" s="71"/>
      <c r="O491" s="71"/>
      <c r="P491" s="71"/>
      <c r="R491" s="71"/>
    </row>
    <row r="492" spans="1:18" ht="48" customHeight="1">
      <c r="A492" s="71"/>
      <c r="B492" s="71"/>
      <c r="C492" s="138"/>
      <c r="D492" s="138"/>
      <c r="E492" s="119"/>
      <c r="F492" s="119"/>
      <c r="G492" s="119"/>
      <c r="H492" s="120"/>
      <c r="I492" s="120"/>
      <c r="J492" s="71"/>
      <c r="K492" s="71"/>
      <c r="L492" s="71"/>
      <c r="M492" s="71"/>
      <c r="N492" s="71"/>
      <c r="O492" s="71"/>
      <c r="P492" s="71"/>
      <c r="R492" s="71"/>
    </row>
    <row r="493" spans="1:18" ht="48" customHeight="1">
      <c r="A493" s="71"/>
      <c r="B493" s="71"/>
      <c r="C493" s="138"/>
      <c r="D493" s="138"/>
      <c r="E493" s="119"/>
      <c r="F493" s="119"/>
      <c r="G493" s="119"/>
      <c r="H493" s="120"/>
      <c r="I493" s="120"/>
      <c r="J493" s="71"/>
      <c r="K493" s="71"/>
      <c r="L493" s="71"/>
      <c r="M493" s="71"/>
      <c r="N493" s="71"/>
      <c r="O493" s="71"/>
      <c r="P493" s="71"/>
      <c r="R493" s="71"/>
    </row>
    <row r="494" spans="1:18" ht="48" customHeight="1">
      <c r="A494" s="71"/>
      <c r="B494" s="71"/>
      <c r="C494" s="138"/>
      <c r="D494" s="138"/>
      <c r="E494" s="119"/>
      <c r="F494" s="119"/>
      <c r="G494" s="119"/>
      <c r="H494" s="120"/>
      <c r="I494" s="120"/>
      <c r="J494" s="71"/>
      <c r="K494" s="71"/>
      <c r="L494" s="71"/>
      <c r="M494" s="71"/>
      <c r="N494" s="71"/>
      <c r="O494" s="71"/>
      <c r="P494" s="71"/>
      <c r="R494" s="71"/>
    </row>
    <row r="495" spans="1:18" ht="48" customHeight="1">
      <c r="A495" s="71"/>
      <c r="B495" s="71"/>
      <c r="C495" s="138"/>
      <c r="D495" s="138"/>
      <c r="E495" s="119"/>
      <c r="F495" s="119"/>
      <c r="G495" s="119"/>
      <c r="H495" s="120"/>
      <c r="I495" s="120"/>
      <c r="J495" s="71"/>
      <c r="K495" s="71"/>
      <c r="L495" s="71"/>
      <c r="M495" s="71"/>
      <c r="N495" s="71"/>
      <c r="O495" s="71"/>
      <c r="P495" s="71"/>
      <c r="R495" s="71"/>
    </row>
    <row r="496" spans="1:18" ht="48" customHeight="1">
      <c r="A496" s="71"/>
      <c r="B496" s="71"/>
      <c r="C496" s="138"/>
      <c r="D496" s="138"/>
      <c r="E496" s="119"/>
      <c r="F496" s="119"/>
      <c r="G496" s="119"/>
      <c r="H496" s="120"/>
      <c r="I496" s="120"/>
      <c r="J496" s="71"/>
      <c r="K496" s="71"/>
      <c r="L496" s="71"/>
      <c r="M496" s="71"/>
      <c r="N496" s="71"/>
      <c r="O496" s="71"/>
      <c r="P496" s="71"/>
      <c r="R496" s="71"/>
    </row>
    <row r="497" spans="1:18" ht="48" customHeight="1">
      <c r="A497" s="71"/>
      <c r="B497" s="71"/>
      <c r="C497" s="138"/>
      <c r="D497" s="138"/>
      <c r="E497" s="119"/>
      <c r="F497" s="119"/>
      <c r="G497" s="119"/>
      <c r="H497" s="120"/>
      <c r="I497" s="120"/>
      <c r="J497" s="71"/>
      <c r="K497" s="71"/>
      <c r="L497" s="71"/>
      <c r="M497" s="71"/>
      <c r="N497" s="71"/>
      <c r="O497" s="71"/>
      <c r="P497" s="71"/>
      <c r="R497" s="71"/>
    </row>
    <row r="498" spans="1:18" ht="48" customHeight="1">
      <c r="A498" s="71"/>
      <c r="B498" s="71"/>
      <c r="C498" s="138"/>
      <c r="D498" s="138"/>
      <c r="E498" s="119"/>
      <c r="F498" s="119"/>
      <c r="G498" s="119"/>
      <c r="H498" s="120"/>
      <c r="I498" s="120"/>
      <c r="J498" s="71"/>
      <c r="K498" s="71"/>
      <c r="L498" s="71"/>
      <c r="M498" s="71"/>
      <c r="N498" s="71"/>
      <c r="O498" s="71"/>
      <c r="P498" s="71"/>
      <c r="R498" s="71"/>
    </row>
    <row r="499" spans="1:18" ht="48" customHeight="1">
      <c r="A499" s="71"/>
      <c r="B499" s="71"/>
      <c r="C499" s="138"/>
      <c r="D499" s="138"/>
      <c r="E499" s="119"/>
      <c r="F499" s="119"/>
      <c r="G499" s="119"/>
      <c r="H499" s="120"/>
      <c r="I499" s="120"/>
      <c r="J499" s="71"/>
      <c r="K499" s="71"/>
      <c r="L499" s="71"/>
      <c r="M499" s="71"/>
      <c r="N499" s="71"/>
      <c r="O499" s="71"/>
      <c r="P499" s="71"/>
      <c r="R499" s="71"/>
    </row>
    <row r="500" spans="1:18" ht="48" customHeight="1">
      <c r="A500" s="71"/>
      <c r="B500" s="71"/>
      <c r="C500" s="138"/>
      <c r="D500" s="138"/>
      <c r="E500" s="119"/>
      <c r="F500" s="119"/>
      <c r="G500" s="119"/>
      <c r="H500" s="120"/>
      <c r="I500" s="120"/>
      <c r="J500" s="71"/>
      <c r="K500" s="71"/>
      <c r="L500" s="71"/>
      <c r="M500" s="71"/>
      <c r="N500" s="71"/>
      <c r="O500" s="71"/>
      <c r="P500" s="71"/>
      <c r="R500" s="71"/>
    </row>
    <row r="501" spans="1:18" ht="48" customHeight="1">
      <c r="A501" s="71"/>
      <c r="B501" s="71"/>
      <c r="C501" s="138"/>
      <c r="D501" s="138"/>
      <c r="E501" s="119"/>
      <c r="F501" s="119"/>
      <c r="G501" s="119"/>
      <c r="H501" s="120"/>
      <c r="I501" s="120"/>
      <c r="J501" s="71"/>
      <c r="K501" s="71"/>
      <c r="L501" s="71"/>
      <c r="M501" s="71"/>
      <c r="N501" s="71"/>
      <c r="O501" s="71"/>
      <c r="P501" s="71"/>
      <c r="R501" s="71"/>
    </row>
    <row r="502" spans="1:18" ht="48" customHeight="1">
      <c r="A502" s="71"/>
      <c r="B502" s="71"/>
      <c r="C502" s="138"/>
      <c r="D502" s="138"/>
      <c r="E502" s="119"/>
      <c r="F502" s="119"/>
      <c r="G502" s="119"/>
      <c r="H502" s="120"/>
      <c r="I502" s="120"/>
      <c r="J502" s="71"/>
      <c r="K502" s="71"/>
      <c r="L502" s="71"/>
      <c r="M502" s="71"/>
      <c r="N502" s="71"/>
      <c r="O502" s="71"/>
      <c r="P502" s="71"/>
      <c r="R502" s="71"/>
    </row>
    <row r="503" spans="1:18" ht="48" customHeight="1">
      <c r="A503" s="71"/>
      <c r="B503" s="71"/>
      <c r="C503" s="138"/>
      <c r="D503" s="138"/>
      <c r="E503" s="119"/>
      <c r="F503" s="119"/>
      <c r="G503" s="119"/>
      <c r="H503" s="120"/>
      <c r="I503" s="120"/>
      <c r="J503" s="71"/>
      <c r="K503" s="71"/>
      <c r="L503" s="71"/>
      <c r="M503" s="71"/>
      <c r="N503" s="71"/>
      <c r="O503" s="71"/>
      <c r="P503" s="71"/>
      <c r="R503" s="71"/>
    </row>
    <row r="504" spans="1:18" ht="48" customHeight="1">
      <c r="A504" s="71"/>
      <c r="B504" s="71"/>
      <c r="C504" s="138"/>
      <c r="D504" s="138"/>
      <c r="E504" s="119"/>
      <c r="F504" s="119"/>
      <c r="G504" s="119"/>
      <c r="H504" s="120"/>
      <c r="I504" s="120"/>
      <c r="J504" s="71"/>
      <c r="K504" s="71"/>
      <c r="L504" s="71"/>
      <c r="M504" s="71"/>
      <c r="N504" s="71"/>
      <c r="O504" s="71"/>
      <c r="P504" s="71"/>
      <c r="R504" s="71"/>
    </row>
    <row r="505" spans="1:18" ht="48" customHeight="1">
      <c r="A505" s="71"/>
      <c r="B505" s="71"/>
      <c r="C505" s="138"/>
      <c r="D505" s="138"/>
      <c r="E505" s="119"/>
      <c r="F505" s="119"/>
      <c r="G505" s="119"/>
      <c r="H505" s="120"/>
      <c r="I505" s="120"/>
      <c r="J505" s="71"/>
      <c r="K505" s="71"/>
      <c r="L505" s="71"/>
      <c r="M505" s="71"/>
      <c r="N505" s="71"/>
      <c r="O505" s="71"/>
      <c r="P505" s="71"/>
      <c r="R505" s="71"/>
    </row>
    <row r="506" spans="1:18" ht="48" customHeight="1">
      <c r="A506" s="71"/>
      <c r="B506" s="71"/>
      <c r="C506" s="138"/>
      <c r="D506" s="138"/>
      <c r="E506" s="119"/>
      <c r="F506" s="119"/>
      <c r="G506" s="119"/>
      <c r="H506" s="120"/>
      <c r="I506" s="120"/>
      <c r="J506" s="71"/>
      <c r="K506" s="71"/>
      <c r="L506" s="71"/>
      <c r="M506" s="71"/>
      <c r="N506" s="71"/>
      <c r="O506" s="71"/>
      <c r="P506" s="71"/>
      <c r="R506" s="71"/>
    </row>
    <row r="507" spans="1:18" ht="48" customHeight="1">
      <c r="A507" s="71"/>
      <c r="B507" s="71"/>
      <c r="C507" s="138"/>
      <c r="D507" s="138"/>
      <c r="E507" s="119"/>
      <c r="F507" s="119"/>
      <c r="G507" s="119"/>
      <c r="H507" s="120"/>
      <c r="I507" s="120"/>
      <c r="J507" s="71"/>
      <c r="K507" s="71"/>
      <c r="L507" s="71"/>
      <c r="M507" s="71"/>
      <c r="N507" s="71"/>
      <c r="O507" s="71"/>
      <c r="P507" s="71"/>
      <c r="R507" s="71"/>
    </row>
    <row r="508" spans="1:18" ht="48" customHeight="1">
      <c r="A508" s="71"/>
      <c r="B508" s="71"/>
      <c r="C508" s="138"/>
      <c r="D508" s="138"/>
      <c r="E508" s="119"/>
      <c r="F508" s="119"/>
      <c r="G508" s="119"/>
      <c r="H508" s="120"/>
      <c r="I508" s="120"/>
      <c r="J508" s="71"/>
      <c r="K508" s="71"/>
      <c r="L508" s="71"/>
      <c r="M508" s="71"/>
      <c r="N508" s="71"/>
      <c r="O508" s="71"/>
      <c r="P508" s="71"/>
      <c r="R508" s="71"/>
    </row>
    <row r="509" spans="1:18" ht="48" customHeight="1">
      <c r="A509" s="71"/>
      <c r="B509" s="71"/>
      <c r="C509" s="138"/>
      <c r="D509" s="138"/>
      <c r="E509" s="119"/>
      <c r="F509" s="119"/>
      <c r="G509" s="119"/>
      <c r="H509" s="120"/>
      <c r="I509" s="120"/>
      <c r="J509" s="71"/>
      <c r="K509" s="71"/>
      <c r="L509" s="71"/>
      <c r="M509" s="71"/>
      <c r="N509" s="71"/>
      <c r="O509" s="71"/>
      <c r="P509" s="71"/>
      <c r="R509" s="71"/>
    </row>
    <row r="510" spans="1:18" ht="48" customHeight="1">
      <c r="A510" s="71"/>
      <c r="B510" s="71"/>
      <c r="C510" s="138"/>
      <c r="D510" s="138"/>
      <c r="E510" s="119"/>
      <c r="F510" s="119"/>
      <c r="G510" s="119"/>
      <c r="H510" s="120"/>
      <c r="I510" s="120"/>
      <c r="J510" s="71"/>
      <c r="K510" s="71"/>
      <c r="L510" s="71"/>
      <c r="M510" s="71"/>
      <c r="N510" s="71"/>
      <c r="O510" s="71"/>
      <c r="P510" s="71"/>
      <c r="R510" s="71"/>
    </row>
    <row r="511" spans="1:18" ht="48" customHeight="1">
      <c r="A511" s="71"/>
      <c r="B511" s="71"/>
      <c r="C511" s="138"/>
      <c r="D511" s="138"/>
      <c r="E511" s="119"/>
      <c r="F511" s="119"/>
      <c r="G511" s="119"/>
      <c r="H511" s="120"/>
      <c r="I511" s="120"/>
      <c r="J511" s="71"/>
      <c r="K511" s="71"/>
      <c r="L511" s="71"/>
      <c r="M511" s="71"/>
      <c r="N511" s="71"/>
      <c r="O511" s="71"/>
      <c r="P511" s="71"/>
      <c r="R511" s="71"/>
    </row>
    <row r="512" spans="1:18" ht="48" customHeight="1">
      <c r="A512" s="71"/>
      <c r="B512" s="71"/>
      <c r="C512" s="138"/>
      <c r="D512" s="138"/>
      <c r="E512" s="119"/>
      <c r="F512" s="119"/>
      <c r="G512" s="119"/>
      <c r="H512" s="120"/>
      <c r="I512" s="120"/>
      <c r="J512" s="71"/>
      <c r="K512" s="71"/>
      <c r="L512" s="71"/>
      <c r="M512" s="71"/>
      <c r="N512" s="71"/>
      <c r="O512" s="71"/>
      <c r="P512" s="71"/>
      <c r="R512" s="71"/>
    </row>
    <row r="513" spans="1:18" ht="48" customHeight="1">
      <c r="A513" s="71"/>
      <c r="B513" s="71"/>
      <c r="C513" s="138"/>
      <c r="D513" s="138"/>
      <c r="E513" s="119"/>
      <c r="F513" s="119"/>
      <c r="G513" s="119"/>
      <c r="H513" s="120"/>
      <c r="I513" s="120"/>
      <c r="J513" s="71"/>
      <c r="K513" s="71"/>
      <c r="L513" s="71"/>
      <c r="M513" s="71"/>
      <c r="N513" s="71"/>
      <c r="O513" s="71"/>
      <c r="P513" s="71"/>
      <c r="R513" s="71"/>
    </row>
    <row r="514" spans="1:18" ht="48" customHeight="1">
      <c r="A514" s="71"/>
      <c r="B514" s="71"/>
      <c r="C514" s="138"/>
      <c r="D514" s="138"/>
      <c r="E514" s="119"/>
      <c r="F514" s="119"/>
      <c r="G514" s="119"/>
      <c r="H514" s="120"/>
      <c r="I514" s="120"/>
      <c r="J514" s="71"/>
      <c r="K514" s="71"/>
      <c r="L514" s="71"/>
      <c r="M514" s="71"/>
      <c r="N514" s="71"/>
      <c r="O514" s="71"/>
      <c r="P514" s="71"/>
      <c r="R514" s="71"/>
    </row>
    <row r="515" spans="1:18" ht="48" customHeight="1">
      <c r="A515" s="71"/>
      <c r="B515" s="71"/>
      <c r="C515" s="138"/>
      <c r="D515" s="138"/>
      <c r="E515" s="119"/>
      <c r="F515" s="119"/>
      <c r="G515" s="119"/>
      <c r="H515" s="120"/>
      <c r="I515" s="120"/>
      <c r="J515" s="71"/>
      <c r="K515" s="71"/>
      <c r="L515" s="71"/>
      <c r="M515" s="71"/>
      <c r="N515" s="71"/>
      <c r="O515" s="71"/>
      <c r="P515" s="71"/>
      <c r="R515" s="71"/>
    </row>
    <row r="516" spans="1:18" ht="48" customHeight="1">
      <c r="A516" s="71"/>
      <c r="B516" s="71"/>
      <c r="C516" s="138"/>
      <c r="D516" s="138"/>
      <c r="E516" s="119"/>
      <c r="F516" s="119"/>
      <c r="G516" s="119"/>
      <c r="H516" s="120"/>
      <c r="I516" s="120"/>
      <c r="J516" s="71"/>
      <c r="K516" s="71"/>
      <c r="L516" s="71"/>
      <c r="M516" s="71"/>
      <c r="N516" s="71"/>
      <c r="O516" s="71"/>
      <c r="P516" s="71"/>
      <c r="R516" s="71"/>
    </row>
    <row r="517" spans="1:18" ht="48" customHeight="1">
      <c r="A517" s="71"/>
      <c r="B517" s="71"/>
      <c r="C517" s="138"/>
      <c r="D517" s="138"/>
      <c r="E517" s="119"/>
      <c r="F517" s="119"/>
      <c r="G517" s="119"/>
      <c r="H517" s="120"/>
      <c r="I517" s="120"/>
      <c r="J517" s="71"/>
      <c r="K517" s="71"/>
      <c r="L517" s="71"/>
      <c r="M517" s="71"/>
      <c r="N517" s="71"/>
      <c r="O517" s="71"/>
      <c r="P517" s="71"/>
      <c r="R517" s="71"/>
    </row>
    <row r="518" spans="1:18" ht="48" customHeight="1">
      <c r="A518" s="71"/>
      <c r="B518" s="71"/>
      <c r="C518" s="138"/>
      <c r="D518" s="138"/>
      <c r="E518" s="119"/>
      <c r="F518" s="119"/>
      <c r="G518" s="119"/>
      <c r="H518" s="120"/>
      <c r="I518" s="120"/>
      <c r="J518" s="71"/>
      <c r="K518" s="71"/>
      <c r="L518" s="71"/>
      <c r="M518" s="71"/>
      <c r="N518" s="71"/>
      <c r="O518" s="71"/>
      <c r="P518" s="71"/>
      <c r="R518" s="71"/>
    </row>
    <row r="519" spans="1:18" ht="48" customHeight="1">
      <c r="A519" s="71"/>
      <c r="B519" s="71"/>
      <c r="C519" s="138"/>
      <c r="D519" s="138"/>
      <c r="E519" s="119"/>
      <c r="F519" s="119"/>
      <c r="G519" s="119"/>
      <c r="H519" s="120"/>
      <c r="I519" s="120"/>
      <c r="J519" s="71"/>
      <c r="K519" s="71"/>
      <c r="L519" s="71"/>
      <c r="M519" s="71"/>
      <c r="N519" s="71"/>
      <c r="O519" s="71"/>
      <c r="P519" s="71"/>
      <c r="R519" s="71"/>
    </row>
    <row r="520" spans="1:18" ht="48" customHeight="1">
      <c r="A520" s="71"/>
      <c r="B520" s="71"/>
      <c r="C520" s="138"/>
      <c r="D520" s="138"/>
      <c r="E520" s="119"/>
      <c r="F520" s="119"/>
      <c r="G520" s="119"/>
      <c r="H520" s="120"/>
      <c r="I520" s="120"/>
      <c r="J520" s="71"/>
      <c r="K520" s="71"/>
      <c r="L520" s="71"/>
      <c r="M520" s="71"/>
      <c r="N520" s="71"/>
      <c r="O520" s="71"/>
      <c r="P520" s="71"/>
      <c r="R520" s="71"/>
    </row>
    <row r="521" spans="1:18" ht="48" customHeight="1">
      <c r="A521" s="71"/>
      <c r="B521" s="71"/>
      <c r="C521" s="138"/>
      <c r="D521" s="138"/>
      <c r="E521" s="119"/>
      <c r="F521" s="119"/>
      <c r="G521" s="119"/>
      <c r="H521" s="120"/>
      <c r="I521" s="120"/>
      <c r="J521" s="71"/>
      <c r="K521" s="71"/>
      <c r="L521" s="71"/>
      <c r="M521" s="71"/>
      <c r="N521" s="71"/>
      <c r="O521" s="71"/>
      <c r="P521" s="71"/>
      <c r="R521" s="71"/>
    </row>
    <row r="522" spans="1:18" ht="48" customHeight="1">
      <c r="A522" s="71"/>
      <c r="B522" s="71"/>
      <c r="C522" s="138"/>
      <c r="D522" s="138"/>
      <c r="E522" s="119"/>
      <c r="F522" s="119"/>
      <c r="G522" s="119"/>
      <c r="H522" s="120"/>
      <c r="I522" s="120"/>
      <c r="J522" s="71"/>
      <c r="K522" s="71"/>
      <c r="L522" s="71"/>
      <c r="M522" s="71"/>
      <c r="N522" s="71"/>
      <c r="O522" s="71"/>
      <c r="P522" s="71"/>
      <c r="R522" s="71"/>
    </row>
    <row r="523" spans="1:18" ht="48" customHeight="1">
      <c r="A523" s="71"/>
      <c r="B523" s="71"/>
      <c r="C523" s="138"/>
      <c r="D523" s="138"/>
      <c r="E523" s="119"/>
      <c r="F523" s="119"/>
      <c r="G523" s="119"/>
      <c r="H523" s="120"/>
      <c r="I523" s="120"/>
      <c r="J523" s="71"/>
      <c r="K523" s="71"/>
      <c r="L523" s="71"/>
      <c r="M523" s="71"/>
      <c r="N523" s="71"/>
      <c r="O523" s="71"/>
      <c r="P523" s="71"/>
      <c r="R523" s="71"/>
    </row>
    <row r="524" spans="1:18" ht="48" customHeight="1">
      <c r="A524" s="71"/>
      <c r="B524" s="71"/>
      <c r="C524" s="138"/>
      <c r="D524" s="138"/>
      <c r="E524" s="119"/>
      <c r="F524" s="119"/>
      <c r="G524" s="119"/>
      <c r="H524" s="120"/>
      <c r="I524" s="120"/>
      <c r="J524" s="71"/>
      <c r="K524" s="71"/>
      <c r="L524" s="71"/>
      <c r="M524" s="71"/>
      <c r="N524" s="71"/>
      <c r="O524" s="71"/>
      <c r="P524" s="71"/>
      <c r="R524" s="71"/>
    </row>
    <row r="525" spans="1:18" ht="48" customHeight="1">
      <c r="A525" s="71"/>
      <c r="B525" s="71"/>
      <c r="C525" s="138"/>
      <c r="D525" s="138"/>
      <c r="E525" s="119"/>
      <c r="F525" s="119"/>
      <c r="G525" s="119"/>
      <c r="H525" s="120"/>
      <c r="I525" s="120"/>
      <c r="J525" s="71"/>
      <c r="K525" s="71"/>
      <c r="L525" s="71"/>
      <c r="M525" s="71"/>
      <c r="N525" s="71"/>
      <c r="O525" s="71"/>
      <c r="P525" s="71"/>
      <c r="R525" s="71"/>
    </row>
    <row r="526" spans="1:18" ht="48" customHeight="1">
      <c r="A526" s="71"/>
      <c r="B526" s="71"/>
      <c r="C526" s="138"/>
      <c r="D526" s="138"/>
      <c r="E526" s="119"/>
      <c r="F526" s="119"/>
      <c r="G526" s="119"/>
      <c r="H526" s="120"/>
      <c r="I526" s="120"/>
      <c r="J526" s="71"/>
      <c r="K526" s="71"/>
      <c r="L526" s="71"/>
      <c r="M526" s="71"/>
      <c r="N526" s="71"/>
      <c r="O526" s="71"/>
      <c r="P526" s="71"/>
      <c r="R526" s="71"/>
    </row>
    <row r="527" spans="1:18" ht="48" customHeight="1">
      <c r="A527" s="71"/>
      <c r="B527" s="71"/>
      <c r="C527" s="138"/>
      <c r="D527" s="138"/>
      <c r="E527" s="119"/>
      <c r="F527" s="119"/>
      <c r="G527" s="119"/>
      <c r="H527" s="120"/>
      <c r="I527" s="120"/>
      <c r="J527" s="71"/>
      <c r="K527" s="71"/>
      <c r="L527" s="71"/>
      <c r="M527" s="71"/>
      <c r="N527" s="71"/>
      <c r="O527" s="71"/>
      <c r="P527" s="71"/>
      <c r="R527" s="71"/>
    </row>
    <row r="528" spans="1:18" ht="48" customHeight="1">
      <c r="A528" s="71"/>
      <c r="B528" s="71"/>
      <c r="C528" s="138"/>
      <c r="D528" s="138"/>
      <c r="E528" s="119"/>
      <c r="F528" s="119"/>
      <c r="G528" s="119"/>
      <c r="H528" s="120"/>
      <c r="I528" s="120"/>
      <c r="J528" s="71"/>
      <c r="K528" s="71"/>
      <c r="L528" s="71"/>
      <c r="M528" s="71"/>
      <c r="N528" s="71"/>
      <c r="O528" s="71"/>
      <c r="P528" s="71"/>
      <c r="R528" s="71"/>
    </row>
    <row r="529" spans="1:18" ht="48" customHeight="1">
      <c r="A529" s="71"/>
      <c r="B529" s="71"/>
      <c r="C529" s="138"/>
      <c r="D529" s="138"/>
      <c r="E529" s="119"/>
      <c r="F529" s="119"/>
      <c r="G529" s="119"/>
      <c r="H529" s="120"/>
      <c r="I529" s="120"/>
      <c r="J529" s="71"/>
      <c r="K529" s="71"/>
      <c r="L529" s="71"/>
      <c r="M529" s="71"/>
      <c r="N529" s="71"/>
      <c r="O529" s="71"/>
      <c r="P529" s="71"/>
      <c r="R529" s="71"/>
    </row>
    <row r="530" spans="1:18" ht="48" customHeight="1">
      <c r="A530" s="71"/>
      <c r="B530" s="71"/>
      <c r="C530" s="138"/>
      <c r="D530" s="138"/>
      <c r="E530" s="119"/>
      <c r="F530" s="119"/>
      <c r="G530" s="119"/>
      <c r="H530" s="120"/>
      <c r="I530" s="120"/>
      <c r="J530" s="71"/>
      <c r="K530" s="71"/>
      <c r="L530" s="71"/>
      <c r="M530" s="71"/>
      <c r="N530" s="71"/>
      <c r="O530" s="71"/>
      <c r="P530" s="71"/>
      <c r="R530" s="71"/>
    </row>
    <row r="531" spans="1:18" ht="48" customHeight="1">
      <c r="A531" s="71"/>
      <c r="B531" s="71"/>
      <c r="C531" s="138"/>
      <c r="D531" s="138"/>
      <c r="E531" s="119"/>
      <c r="F531" s="119"/>
      <c r="G531" s="119"/>
      <c r="H531" s="120"/>
      <c r="I531" s="120"/>
      <c r="J531" s="71"/>
      <c r="K531" s="71"/>
      <c r="L531" s="71"/>
      <c r="M531" s="71"/>
      <c r="N531" s="71"/>
      <c r="O531" s="71"/>
      <c r="P531" s="71"/>
      <c r="R531" s="71"/>
    </row>
    <row r="532" spans="1:18" ht="48" customHeight="1">
      <c r="A532" s="71"/>
      <c r="B532" s="71"/>
      <c r="C532" s="138"/>
      <c r="D532" s="138"/>
      <c r="E532" s="119"/>
      <c r="F532" s="119"/>
      <c r="G532" s="119"/>
      <c r="H532" s="120"/>
      <c r="I532" s="120"/>
      <c r="J532" s="71"/>
      <c r="K532" s="71"/>
      <c r="L532" s="71"/>
      <c r="M532" s="71"/>
      <c r="N532" s="71"/>
      <c r="O532" s="71"/>
      <c r="P532" s="71"/>
      <c r="R532" s="71"/>
    </row>
    <row r="533" spans="1:18" ht="48" customHeight="1">
      <c r="A533" s="71"/>
      <c r="B533" s="71"/>
      <c r="C533" s="138"/>
      <c r="D533" s="138"/>
      <c r="E533" s="119"/>
      <c r="F533" s="119"/>
      <c r="G533" s="119"/>
      <c r="H533" s="120"/>
      <c r="I533" s="120"/>
      <c r="J533" s="71"/>
      <c r="K533" s="71"/>
      <c r="L533" s="71"/>
      <c r="M533" s="71"/>
      <c r="N533" s="71"/>
      <c r="O533" s="71"/>
      <c r="P533" s="71"/>
      <c r="R533" s="71"/>
    </row>
    <row r="534" spans="1:18" ht="48" customHeight="1">
      <c r="A534" s="71"/>
      <c r="B534" s="71"/>
      <c r="C534" s="138"/>
      <c r="D534" s="138"/>
      <c r="E534" s="119"/>
      <c r="F534" s="119"/>
      <c r="G534" s="119"/>
      <c r="H534" s="120"/>
      <c r="I534" s="120"/>
      <c r="J534" s="71"/>
      <c r="K534" s="71"/>
      <c r="L534" s="71"/>
      <c r="M534" s="71"/>
      <c r="N534" s="71"/>
      <c r="O534" s="71"/>
      <c r="P534" s="71"/>
      <c r="R534" s="71"/>
    </row>
    <row r="535" spans="1:18" ht="48" customHeight="1">
      <c r="A535" s="71"/>
      <c r="B535" s="71"/>
      <c r="C535" s="138"/>
      <c r="D535" s="138"/>
      <c r="E535" s="119"/>
      <c r="F535" s="119"/>
      <c r="G535" s="119"/>
      <c r="H535" s="120"/>
      <c r="I535" s="120"/>
      <c r="J535" s="71"/>
      <c r="K535" s="71"/>
      <c r="L535" s="71"/>
      <c r="M535" s="71"/>
      <c r="N535" s="71"/>
      <c r="O535" s="71"/>
      <c r="P535" s="71"/>
      <c r="R535" s="71"/>
    </row>
    <row r="536" spans="1:18" ht="48" customHeight="1">
      <c r="A536" s="71"/>
      <c r="B536" s="71"/>
      <c r="C536" s="138"/>
      <c r="D536" s="138"/>
      <c r="E536" s="119"/>
      <c r="F536" s="119"/>
      <c r="G536" s="119"/>
      <c r="H536" s="120"/>
      <c r="I536" s="120"/>
      <c r="J536" s="71"/>
      <c r="K536" s="71"/>
      <c r="L536" s="71"/>
      <c r="M536" s="71"/>
      <c r="N536" s="71"/>
      <c r="O536" s="71"/>
      <c r="P536" s="71"/>
      <c r="R536" s="71"/>
    </row>
    <row r="537" spans="1:18" ht="48" customHeight="1">
      <c r="A537" s="71"/>
      <c r="B537" s="71"/>
      <c r="C537" s="138"/>
      <c r="D537" s="138"/>
      <c r="E537" s="119"/>
      <c r="F537" s="119"/>
      <c r="G537" s="119"/>
      <c r="H537" s="120"/>
      <c r="I537" s="120"/>
      <c r="J537" s="71"/>
      <c r="K537" s="71"/>
      <c r="L537" s="71"/>
      <c r="M537" s="71"/>
      <c r="N537" s="71"/>
      <c r="O537" s="71"/>
      <c r="P537" s="71"/>
      <c r="R537" s="71"/>
    </row>
    <row r="538" spans="1:18" ht="48" customHeight="1">
      <c r="A538" s="71"/>
      <c r="B538" s="71"/>
      <c r="C538" s="138"/>
      <c r="D538" s="138"/>
      <c r="E538" s="119"/>
      <c r="F538" s="119"/>
      <c r="G538" s="119"/>
      <c r="H538" s="120"/>
      <c r="I538" s="120"/>
      <c r="J538" s="71"/>
      <c r="K538" s="71"/>
      <c r="L538" s="71"/>
      <c r="M538" s="71"/>
      <c r="N538" s="71"/>
      <c r="O538" s="71"/>
      <c r="P538" s="71"/>
      <c r="R538" s="71"/>
    </row>
    <row r="539" spans="1:18" ht="48" customHeight="1">
      <c r="A539" s="71"/>
      <c r="B539" s="71"/>
      <c r="C539" s="138"/>
      <c r="D539" s="138"/>
      <c r="E539" s="119"/>
      <c r="F539" s="119"/>
      <c r="G539" s="119"/>
      <c r="H539" s="120"/>
      <c r="I539" s="120"/>
      <c r="J539" s="71"/>
      <c r="K539" s="71"/>
      <c r="L539" s="71"/>
      <c r="M539" s="71"/>
      <c r="N539" s="71"/>
      <c r="O539" s="71"/>
      <c r="P539" s="71"/>
      <c r="R539" s="71"/>
    </row>
    <row r="540" spans="1:18" ht="48" customHeight="1">
      <c r="A540" s="71"/>
      <c r="B540" s="71"/>
      <c r="C540" s="138"/>
      <c r="D540" s="138"/>
      <c r="E540" s="119"/>
      <c r="F540" s="119"/>
      <c r="G540" s="119"/>
      <c r="H540" s="120"/>
      <c r="I540" s="120"/>
      <c r="J540" s="71"/>
      <c r="K540" s="71"/>
      <c r="L540" s="71"/>
      <c r="M540" s="71"/>
      <c r="N540" s="71"/>
      <c r="O540" s="71"/>
      <c r="P540" s="71"/>
      <c r="R540" s="71"/>
    </row>
    <row r="541" spans="1:18" ht="48" customHeight="1">
      <c r="A541" s="71"/>
      <c r="B541" s="71"/>
      <c r="C541" s="138"/>
      <c r="D541" s="138"/>
      <c r="E541" s="119"/>
      <c r="F541" s="119"/>
      <c r="G541" s="119"/>
      <c r="H541" s="120"/>
      <c r="I541" s="120"/>
      <c r="J541" s="71"/>
      <c r="K541" s="71"/>
      <c r="L541" s="71"/>
      <c r="M541" s="71"/>
      <c r="N541" s="71"/>
      <c r="O541" s="71"/>
      <c r="P541" s="71"/>
      <c r="R541" s="71"/>
    </row>
    <row r="542" spans="1:18" ht="48" customHeight="1">
      <c r="A542" s="71"/>
      <c r="B542" s="71"/>
      <c r="C542" s="138"/>
      <c r="D542" s="138"/>
      <c r="E542" s="119"/>
      <c r="F542" s="119"/>
      <c r="G542" s="119"/>
      <c r="H542" s="120"/>
      <c r="I542" s="120"/>
      <c r="J542" s="71"/>
      <c r="K542" s="71"/>
      <c r="L542" s="71"/>
      <c r="M542" s="71"/>
      <c r="N542" s="71"/>
      <c r="O542" s="71"/>
      <c r="P542" s="71"/>
      <c r="R542" s="71"/>
    </row>
    <row r="543" spans="1:18" ht="48" customHeight="1">
      <c r="A543" s="71"/>
      <c r="B543" s="71"/>
      <c r="C543" s="138"/>
      <c r="D543" s="138"/>
      <c r="E543" s="119"/>
      <c r="F543" s="119"/>
      <c r="G543" s="119"/>
      <c r="H543" s="120"/>
      <c r="I543" s="120"/>
      <c r="J543" s="71"/>
      <c r="K543" s="71"/>
      <c r="L543" s="71"/>
      <c r="M543" s="71"/>
      <c r="N543" s="71"/>
      <c r="O543" s="71"/>
      <c r="P543" s="71"/>
      <c r="R543" s="71"/>
    </row>
    <row r="544" spans="1:18" ht="48" customHeight="1">
      <c r="A544" s="71"/>
      <c r="B544" s="71"/>
      <c r="C544" s="138"/>
      <c r="D544" s="138"/>
      <c r="E544" s="119"/>
      <c r="F544" s="119"/>
      <c r="G544" s="119"/>
      <c r="H544" s="120"/>
      <c r="I544" s="120"/>
      <c r="J544" s="71"/>
      <c r="K544" s="71"/>
      <c r="L544" s="71"/>
      <c r="M544" s="71"/>
      <c r="N544" s="71"/>
      <c r="O544" s="71"/>
      <c r="P544" s="71"/>
      <c r="R544" s="71"/>
    </row>
    <row r="545" spans="1:18" ht="48" customHeight="1">
      <c r="A545" s="71"/>
      <c r="B545" s="71"/>
      <c r="C545" s="138"/>
      <c r="D545" s="138"/>
      <c r="E545" s="119"/>
      <c r="F545" s="119"/>
      <c r="G545" s="119"/>
      <c r="H545" s="120"/>
      <c r="I545" s="120"/>
      <c r="J545" s="71"/>
      <c r="K545" s="71"/>
      <c r="L545" s="71"/>
      <c r="M545" s="71"/>
      <c r="N545" s="71"/>
      <c r="O545" s="71"/>
      <c r="P545" s="71"/>
      <c r="R545" s="71"/>
    </row>
    <row r="546" spans="1:18" ht="48" customHeight="1">
      <c r="A546" s="71"/>
      <c r="B546" s="71"/>
      <c r="C546" s="138"/>
      <c r="D546" s="138"/>
      <c r="E546" s="119"/>
      <c r="F546" s="119"/>
      <c r="G546" s="119"/>
      <c r="H546" s="120"/>
      <c r="I546" s="120"/>
      <c r="J546" s="71"/>
      <c r="K546" s="71"/>
      <c r="L546" s="71"/>
      <c r="M546" s="71"/>
      <c r="N546" s="71"/>
      <c r="O546" s="71"/>
      <c r="P546" s="71"/>
      <c r="R546" s="71"/>
    </row>
    <row r="547" spans="1:18" ht="48" customHeight="1">
      <c r="A547" s="71"/>
      <c r="B547" s="71"/>
      <c r="C547" s="138"/>
      <c r="D547" s="138"/>
      <c r="E547" s="119"/>
      <c r="F547" s="119"/>
      <c r="G547" s="119"/>
      <c r="H547" s="120"/>
      <c r="I547" s="120"/>
      <c r="J547" s="71"/>
      <c r="K547" s="71"/>
      <c r="L547" s="71"/>
      <c r="M547" s="71"/>
      <c r="N547" s="71"/>
      <c r="O547" s="71"/>
      <c r="P547" s="71"/>
      <c r="R547" s="71"/>
    </row>
    <row r="548" spans="1:18" ht="48" customHeight="1">
      <c r="A548" s="71"/>
      <c r="B548" s="71"/>
      <c r="C548" s="138"/>
      <c r="D548" s="138"/>
      <c r="E548" s="119"/>
      <c r="F548" s="119"/>
      <c r="G548" s="119"/>
      <c r="H548" s="120"/>
      <c r="I548" s="120"/>
      <c r="J548" s="71"/>
      <c r="K548" s="71"/>
      <c r="L548" s="71"/>
      <c r="M548" s="71"/>
      <c r="N548" s="71"/>
      <c r="O548" s="71"/>
      <c r="P548" s="71"/>
      <c r="R548" s="71"/>
    </row>
    <row r="549" spans="1:18" ht="48" customHeight="1">
      <c r="A549" s="71"/>
      <c r="B549" s="71"/>
      <c r="C549" s="138"/>
      <c r="D549" s="138"/>
      <c r="E549" s="119"/>
      <c r="F549" s="119"/>
      <c r="G549" s="119"/>
      <c r="H549" s="120"/>
      <c r="I549" s="120"/>
      <c r="J549" s="71"/>
      <c r="K549" s="71"/>
      <c r="L549" s="71"/>
      <c r="M549" s="71"/>
      <c r="N549" s="71"/>
      <c r="O549" s="71"/>
      <c r="P549" s="71"/>
      <c r="R549" s="71"/>
    </row>
    <row r="550" spans="1:18" ht="48" customHeight="1">
      <c r="A550" s="71"/>
      <c r="B550" s="71"/>
      <c r="C550" s="138"/>
      <c r="D550" s="138"/>
      <c r="E550" s="119"/>
      <c r="F550" s="119"/>
      <c r="G550" s="119"/>
      <c r="H550" s="120"/>
      <c r="I550" s="120"/>
      <c r="J550" s="71"/>
      <c r="K550" s="71"/>
      <c r="L550" s="71"/>
      <c r="M550" s="71"/>
      <c r="N550" s="71"/>
      <c r="O550" s="71"/>
      <c r="P550" s="71"/>
      <c r="R550" s="71"/>
    </row>
    <row r="551" spans="1:18" ht="48" customHeight="1">
      <c r="A551" s="71"/>
      <c r="B551" s="71"/>
      <c r="C551" s="138"/>
      <c r="D551" s="138"/>
      <c r="E551" s="119"/>
      <c r="F551" s="119"/>
      <c r="G551" s="119"/>
      <c r="H551" s="120"/>
      <c r="I551" s="120"/>
      <c r="J551" s="71"/>
      <c r="K551" s="71"/>
      <c r="L551" s="71"/>
      <c r="M551" s="71"/>
      <c r="N551" s="71"/>
      <c r="O551" s="71"/>
      <c r="P551" s="71"/>
      <c r="R551" s="71"/>
    </row>
    <row r="552" spans="1:18" ht="48" customHeight="1">
      <c r="A552" s="71"/>
      <c r="B552" s="71"/>
      <c r="C552" s="138"/>
      <c r="D552" s="138"/>
      <c r="E552" s="119"/>
      <c r="F552" s="119"/>
      <c r="G552" s="119"/>
      <c r="H552" s="120"/>
      <c r="I552" s="120"/>
      <c r="J552" s="71"/>
      <c r="K552" s="71"/>
      <c r="L552" s="71"/>
      <c r="M552" s="71"/>
      <c r="N552" s="71"/>
      <c r="O552" s="71"/>
      <c r="P552" s="71"/>
      <c r="R552" s="71"/>
    </row>
    <row r="553" spans="1:18" ht="48" customHeight="1">
      <c r="A553" s="71"/>
      <c r="B553" s="71"/>
      <c r="C553" s="138"/>
      <c r="D553" s="138"/>
      <c r="E553" s="119"/>
      <c r="F553" s="119"/>
      <c r="G553" s="119"/>
      <c r="H553" s="120"/>
      <c r="I553" s="120"/>
      <c r="J553" s="71"/>
      <c r="K553" s="71"/>
      <c r="L553" s="71"/>
      <c r="M553" s="71"/>
      <c r="N553" s="71"/>
      <c r="O553" s="71"/>
      <c r="P553" s="71"/>
      <c r="R553" s="71"/>
    </row>
    <row r="554" spans="1:18" ht="48" customHeight="1">
      <c r="A554" s="71"/>
      <c r="B554" s="71"/>
      <c r="C554" s="138"/>
      <c r="D554" s="138"/>
      <c r="E554" s="119"/>
      <c r="F554" s="119"/>
      <c r="G554" s="119"/>
      <c r="H554" s="120"/>
      <c r="I554" s="120"/>
      <c r="J554" s="71"/>
      <c r="K554" s="71"/>
      <c r="L554" s="71"/>
      <c r="M554" s="71"/>
      <c r="N554" s="71"/>
      <c r="O554" s="71"/>
      <c r="P554" s="71"/>
      <c r="R554" s="71"/>
    </row>
    <row r="555" spans="1:18" ht="48" customHeight="1">
      <c r="A555" s="71"/>
      <c r="B555" s="71"/>
      <c r="C555" s="138"/>
      <c r="D555" s="138"/>
      <c r="E555" s="119"/>
      <c r="F555" s="119"/>
      <c r="G555" s="119"/>
      <c r="H555" s="120"/>
      <c r="I555" s="120"/>
      <c r="J555" s="71"/>
      <c r="K555" s="71"/>
      <c r="L555" s="71"/>
      <c r="M555" s="71"/>
      <c r="N555" s="71"/>
      <c r="O555" s="71"/>
      <c r="P555" s="71"/>
      <c r="R555" s="71"/>
    </row>
    <row r="556" spans="1:18" ht="48" customHeight="1">
      <c r="A556" s="71"/>
      <c r="B556" s="71"/>
      <c r="C556" s="138"/>
      <c r="D556" s="138"/>
      <c r="E556" s="119"/>
      <c r="F556" s="119"/>
      <c r="G556" s="119"/>
      <c r="H556" s="120"/>
      <c r="I556" s="120"/>
      <c r="J556" s="71"/>
      <c r="K556" s="71"/>
      <c r="L556" s="71"/>
      <c r="M556" s="71"/>
      <c r="N556" s="71"/>
      <c r="O556" s="71"/>
      <c r="P556" s="71"/>
      <c r="R556" s="71"/>
    </row>
    <row r="557" spans="1:18" ht="48" customHeight="1">
      <c r="A557" s="71"/>
      <c r="B557" s="71"/>
      <c r="C557" s="138"/>
      <c r="D557" s="138"/>
      <c r="E557" s="119"/>
      <c r="F557" s="119"/>
      <c r="G557" s="119"/>
      <c r="H557" s="120"/>
      <c r="I557" s="120"/>
      <c r="J557" s="71"/>
      <c r="K557" s="71"/>
      <c r="L557" s="71"/>
      <c r="M557" s="71"/>
      <c r="N557" s="71"/>
      <c r="O557" s="71"/>
      <c r="P557" s="71"/>
      <c r="R557" s="71"/>
    </row>
    <row r="558" spans="1:18" ht="48" customHeight="1">
      <c r="A558" s="71"/>
      <c r="B558" s="71"/>
      <c r="C558" s="138"/>
      <c r="D558" s="138"/>
      <c r="E558" s="119"/>
      <c r="F558" s="119"/>
      <c r="G558" s="119"/>
      <c r="H558" s="120"/>
      <c r="I558" s="120"/>
      <c r="J558" s="71"/>
      <c r="K558" s="71"/>
      <c r="L558" s="71"/>
      <c r="M558" s="71"/>
      <c r="N558" s="71"/>
      <c r="O558" s="71"/>
      <c r="P558" s="71"/>
      <c r="R558" s="71"/>
    </row>
    <row r="559" spans="1:18" ht="48" customHeight="1">
      <c r="A559" s="71"/>
      <c r="B559" s="71"/>
      <c r="C559" s="138"/>
      <c r="D559" s="138"/>
      <c r="E559" s="119"/>
      <c r="F559" s="119"/>
      <c r="G559" s="119"/>
      <c r="H559" s="120"/>
      <c r="I559" s="120"/>
      <c r="J559" s="71"/>
      <c r="K559" s="71"/>
      <c r="L559" s="71"/>
      <c r="M559" s="71"/>
      <c r="N559" s="71"/>
      <c r="O559" s="71"/>
      <c r="P559" s="71"/>
      <c r="R559" s="71"/>
    </row>
    <row r="560" spans="1:18" ht="48" customHeight="1">
      <c r="A560" s="71"/>
      <c r="B560" s="71"/>
      <c r="C560" s="138"/>
      <c r="D560" s="138"/>
      <c r="E560" s="119"/>
      <c r="F560" s="119"/>
      <c r="G560" s="119"/>
      <c r="H560" s="120"/>
      <c r="I560" s="120"/>
      <c r="J560" s="71"/>
      <c r="K560" s="71"/>
      <c r="L560" s="71"/>
      <c r="M560" s="71"/>
      <c r="N560" s="71"/>
      <c r="O560" s="71"/>
      <c r="P560" s="71"/>
      <c r="R560" s="71"/>
    </row>
    <row r="561" spans="1:18" ht="48" customHeight="1">
      <c r="A561" s="71"/>
      <c r="B561" s="71"/>
      <c r="C561" s="138"/>
      <c r="D561" s="138"/>
      <c r="E561" s="119"/>
      <c r="F561" s="119"/>
      <c r="G561" s="119"/>
      <c r="H561" s="120"/>
      <c r="I561" s="120"/>
      <c r="J561" s="71"/>
      <c r="K561" s="71"/>
      <c r="L561" s="71"/>
      <c r="M561" s="71"/>
      <c r="N561" s="71"/>
      <c r="O561" s="71"/>
      <c r="P561" s="71"/>
      <c r="R561" s="71"/>
    </row>
    <row r="562" spans="1:18" ht="48" customHeight="1">
      <c r="A562" s="71"/>
      <c r="B562" s="71"/>
      <c r="C562" s="138"/>
      <c r="D562" s="138"/>
      <c r="E562" s="119"/>
      <c r="F562" s="119"/>
      <c r="G562" s="119"/>
      <c r="H562" s="120"/>
      <c r="I562" s="120"/>
      <c r="J562" s="71"/>
      <c r="K562" s="71"/>
      <c r="L562" s="71"/>
      <c r="M562" s="71"/>
      <c r="N562" s="71"/>
      <c r="O562" s="71"/>
      <c r="P562" s="71"/>
      <c r="R562" s="71"/>
    </row>
    <row r="563" spans="1:18" ht="48" customHeight="1">
      <c r="A563" s="71"/>
      <c r="B563" s="71"/>
      <c r="C563" s="138"/>
      <c r="D563" s="138"/>
      <c r="E563" s="119"/>
      <c r="F563" s="119"/>
      <c r="G563" s="119"/>
      <c r="H563" s="120"/>
      <c r="I563" s="120"/>
      <c r="J563" s="71"/>
      <c r="K563" s="71"/>
      <c r="L563" s="71"/>
      <c r="M563" s="71"/>
      <c r="N563" s="71"/>
      <c r="O563" s="71"/>
      <c r="P563" s="71"/>
      <c r="R563" s="71"/>
    </row>
    <row r="564" spans="1:18" ht="48" customHeight="1">
      <c r="A564" s="71"/>
      <c r="B564" s="71"/>
      <c r="C564" s="138"/>
      <c r="D564" s="138"/>
      <c r="E564" s="119"/>
      <c r="F564" s="119"/>
      <c r="G564" s="119"/>
      <c r="H564" s="120"/>
      <c r="I564" s="120"/>
      <c r="J564" s="71"/>
      <c r="K564" s="71"/>
      <c r="L564" s="71"/>
      <c r="M564" s="71"/>
      <c r="N564" s="71"/>
      <c r="O564" s="71"/>
      <c r="P564" s="71"/>
      <c r="R564" s="71"/>
    </row>
    <row r="565" spans="1:18" ht="48" customHeight="1">
      <c r="A565" s="71"/>
      <c r="B565" s="71"/>
      <c r="C565" s="138"/>
      <c r="D565" s="138"/>
      <c r="E565" s="119"/>
      <c r="F565" s="119"/>
      <c r="G565" s="119"/>
      <c r="H565" s="120"/>
      <c r="I565" s="120"/>
      <c r="J565" s="71"/>
      <c r="K565" s="71"/>
      <c r="L565" s="71"/>
      <c r="M565" s="71"/>
      <c r="N565" s="71"/>
      <c r="O565" s="71"/>
      <c r="P565" s="71"/>
      <c r="R565" s="71"/>
    </row>
    <row r="566" spans="1:18" ht="48" customHeight="1">
      <c r="A566" s="71"/>
      <c r="B566" s="71"/>
      <c r="C566" s="138"/>
      <c r="D566" s="138"/>
      <c r="E566" s="119"/>
      <c r="F566" s="119"/>
      <c r="G566" s="119"/>
      <c r="H566" s="120"/>
      <c r="I566" s="120"/>
      <c r="J566" s="71"/>
      <c r="K566" s="71"/>
      <c r="L566" s="71"/>
      <c r="M566" s="71"/>
      <c r="N566" s="71"/>
      <c r="O566" s="71"/>
      <c r="P566" s="71"/>
      <c r="R566" s="71"/>
    </row>
    <row r="567" spans="1:18" ht="48" customHeight="1">
      <c r="A567" s="71"/>
      <c r="B567" s="71"/>
      <c r="C567" s="138"/>
      <c r="D567" s="138"/>
      <c r="E567" s="119"/>
      <c r="F567" s="119"/>
      <c r="G567" s="119"/>
      <c r="H567" s="120"/>
      <c r="I567" s="120"/>
      <c r="J567" s="71"/>
      <c r="K567" s="71"/>
      <c r="L567" s="71"/>
      <c r="M567" s="71"/>
      <c r="N567" s="71"/>
      <c r="O567" s="71"/>
      <c r="P567" s="71"/>
      <c r="R567" s="71"/>
    </row>
    <row r="568" spans="1:18" ht="48" customHeight="1">
      <c r="A568" s="71"/>
      <c r="B568" s="71"/>
      <c r="C568" s="138"/>
      <c r="D568" s="138"/>
      <c r="E568" s="119"/>
      <c r="F568" s="119"/>
      <c r="G568" s="119"/>
      <c r="H568" s="120"/>
      <c r="I568" s="120"/>
      <c r="J568" s="71"/>
      <c r="K568" s="71"/>
      <c r="L568" s="71"/>
      <c r="M568" s="71"/>
      <c r="N568" s="71"/>
      <c r="O568" s="71"/>
      <c r="P568" s="71"/>
      <c r="R568" s="71"/>
    </row>
    <row r="569" spans="1:18" ht="48" customHeight="1">
      <c r="A569" s="71"/>
      <c r="B569" s="71"/>
      <c r="C569" s="138"/>
      <c r="D569" s="138"/>
      <c r="E569" s="119"/>
      <c r="F569" s="119"/>
      <c r="G569" s="119"/>
      <c r="H569" s="120"/>
      <c r="I569" s="120"/>
      <c r="J569" s="71"/>
      <c r="K569" s="71"/>
      <c r="L569" s="71"/>
      <c r="M569" s="71"/>
      <c r="N569" s="71"/>
      <c r="O569" s="71"/>
      <c r="P569" s="71"/>
      <c r="R569" s="71"/>
    </row>
    <row r="570" spans="1:18" ht="48" customHeight="1">
      <c r="A570" s="71"/>
      <c r="B570" s="71"/>
      <c r="C570" s="138"/>
      <c r="D570" s="138"/>
      <c r="E570" s="119"/>
      <c r="F570" s="119"/>
      <c r="G570" s="119"/>
      <c r="H570" s="120"/>
      <c r="I570" s="120"/>
      <c r="J570" s="71"/>
      <c r="K570" s="71"/>
      <c r="L570" s="71"/>
      <c r="M570" s="71"/>
      <c r="N570" s="71"/>
      <c r="O570" s="71"/>
      <c r="P570" s="71"/>
      <c r="R570" s="71"/>
    </row>
    <row r="571" spans="1:18" ht="48" customHeight="1">
      <c r="A571" s="71"/>
      <c r="B571" s="71"/>
      <c r="C571" s="138"/>
      <c r="D571" s="138"/>
      <c r="E571" s="119"/>
      <c r="F571" s="119"/>
      <c r="G571" s="119"/>
      <c r="H571" s="120"/>
      <c r="I571" s="120"/>
      <c r="J571" s="71"/>
      <c r="K571" s="71"/>
      <c r="L571" s="71"/>
      <c r="M571" s="71"/>
      <c r="N571" s="71"/>
      <c r="O571" s="71"/>
      <c r="P571" s="71"/>
      <c r="R571" s="71"/>
    </row>
    <row r="572" spans="1:18" ht="48" customHeight="1">
      <c r="A572" s="71"/>
      <c r="B572" s="71"/>
      <c r="C572" s="138"/>
      <c r="D572" s="138"/>
      <c r="E572" s="119"/>
      <c r="F572" s="119"/>
      <c r="G572" s="119"/>
      <c r="H572" s="120"/>
      <c r="I572" s="120"/>
      <c r="J572" s="71"/>
      <c r="K572" s="71"/>
      <c r="L572" s="71"/>
      <c r="M572" s="71"/>
      <c r="N572" s="71"/>
      <c r="O572" s="71"/>
      <c r="P572" s="71"/>
      <c r="R572" s="71"/>
    </row>
    <row r="573" spans="1:18" ht="48" customHeight="1">
      <c r="A573" s="71"/>
      <c r="B573" s="71"/>
      <c r="C573" s="138"/>
      <c r="D573" s="138"/>
      <c r="E573" s="119"/>
      <c r="F573" s="119"/>
      <c r="G573" s="119"/>
      <c r="H573" s="120"/>
      <c r="I573" s="120"/>
      <c r="J573" s="71"/>
      <c r="K573" s="71"/>
      <c r="L573" s="71"/>
      <c r="M573" s="71"/>
      <c r="N573" s="71"/>
      <c r="O573" s="71"/>
      <c r="P573" s="71"/>
      <c r="R573" s="71"/>
    </row>
    <row r="574" spans="1:18" ht="48" customHeight="1">
      <c r="A574" s="71"/>
      <c r="B574" s="71"/>
      <c r="C574" s="138"/>
      <c r="D574" s="138"/>
      <c r="E574" s="119"/>
      <c r="F574" s="119"/>
      <c r="G574" s="119"/>
      <c r="H574" s="120"/>
      <c r="I574" s="120"/>
      <c r="J574" s="71"/>
      <c r="K574" s="71"/>
      <c r="L574" s="71"/>
      <c r="M574" s="71"/>
      <c r="N574" s="71"/>
      <c r="O574" s="71"/>
      <c r="P574" s="71"/>
      <c r="R574" s="71"/>
    </row>
    <row r="575" spans="1:18" ht="48" customHeight="1">
      <c r="A575" s="71"/>
      <c r="B575" s="71"/>
      <c r="C575" s="138"/>
      <c r="D575" s="138"/>
      <c r="E575" s="119"/>
      <c r="F575" s="119"/>
      <c r="G575" s="119"/>
      <c r="H575" s="120"/>
      <c r="I575" s="120"/>
      <c r="J575" s="71"/>
      <c r="K575" s="71"/>
      <c r="L575" s="71"/>
      <c r="M575" s="71"/>
      <c r="N575" s="71"/>
      <c r="O575" s="71"/>
      <c r="P575" s="71"/>
      <c r="R575" s="71"/>
    </row>
    <row r="576" spans="1:18" ht="48" customHeight="1">
      <c r="A576" s="71"/>
      <c r="B576" s="71"/>
      <c r="C576" s="138"/>
      <c r="D576" s="138"/>
      <c r="E576" s="119"/>
      <c r="F576" s="119"/>
      <c r="G576" s="119"/>
      <c r="H576" s="120"/>
      <c r="I576" s="120"/>
      <c r="J576" s="71"/>
      <c r="K576" s="71"/>
      <c r="L576" s="71"/>
      <c r="M576" s="71"/>
      <c r="N576" s="71"/>
      <c r="O576" s="71"/>
      <c r="P576" s="71"/>
      <c r="R576" s="71"/>
    </row>
    <row r="577" spans="1:18" ht="48" customHeight="1">
      <c r="A577" s="71"/>
      <c r="B577" s="71"/>
      <c r="C577" s="138"/>
      <c r="D577" s="138"/>
      <c r="E577" s="119"/>
      <c r="F577" s="119"/>
      <c r="G577" s="119"/>
      <c r="H577" s="120"/>
      <c r="I577" s="120"/>
      <c r="J577" s="71"/>
      <c r="K577" s="71"/>
      <c r="L577" s="71"/>
      <c r="M577" s="71"/>
      <c r="N577" s="71"/>
      <c r="O577" s="71"/>
      <c r="P577" s="71"/>
      <c r="R577" s="71"/>
    </row>
    <row r="578" spans="1:18" ht="48" customHeight="1">
      <c r="A578" s="71"/>
      <c r="B578" s="71"/>
      <c r="C578" s="138"/>
      <c r="D578" s="138"/>
      <c r="E578" s="119"/>
      <c r="F578" s="119"/>
      <c r="G578" s="119"/>
      <c r="H578" s="120"/>
      <c r="I578" s="120"/>
      <c r="J578" s="71"/>
      <c r="K578" s="71"/>
      <c r="L578" s="71"/>
      <c r="M578" s="71"/>
      <c r="N578" s="71"/>
      <c r="O578" s="71"/>
      <c r="P578" s="71"/>
      <c r="R578" s="71"/>
    </row>
    <row r="579" spans="1:18" ht="48" customHeight="1">
      <c r="A579" s="71"/>
      <c r="B579" s="71"/>
      <c r="C579" s="138"/>
      <c r="D579" s="138"/>
      <c r="E579" s="119"/>
      <c r="F579" s="119"/>
      <c r="G579" s="119"/>
      <c r="H579" s="120"/>
      <c r="I579" s="120"/>
      <c r="J579" s="71"/>
      <c r="K579" s="71"/>
      <c r="L579" s="71"/>
      <c r="M579" s="71"/>
      <c r="N579" s="71"/>
      <c r="O579" s="71"/>
      <c r="P579" s="71"/>
      <c r="R579" s="71"/>
    </row>
    <row r="580" spans="1:18" ht="48" customHeight="1">
      <c r="A580" s="71"/>
      <c r="B580" s="71"/>
      <c r="C580" s="138"/>
      <c r="D580" s="138"/>
      <c r="E580" s="119"/>
      <c r="F580" s="119"/>
      <c r="G580" s="119"/>
      <c r="H580" s="120"/>
      <c r="I580" s="120"/>
      <c r="J580" s="71"/>
      <c r="K580" s="71"/>
      <c r="L580" s="71"/>
      <c r="M580" s="71"/>
      <c r="N580" s="71"/>
      <c r="O580" s="71"/>
      <c r="P580" s="71"/>
      <c r="R580" s="71"/>
    </row>
    <row r="581" spans="1:18" ht="48" customHeight="1">
      <c r="A581" s="71"/>
      <c r="B581" s="71"/>
      <c r="C581" s="138"/>
      <c r="D581" s="138"/>
      <c r="E581" s="119"/>
      <c r="F581" s="119"/>
      <c r="G581" s="119"/>
      <c r="H581" s="120"/>
      <c r="I581" s="120"/>
      <c r="J581" s="71"/>
      <c r="K581" s="71"/>
      <c r="L581" s="71"/>
      <c r="M581" s="71"/>
      <c r="N581" s="71"/>
      <c r="O581" s="71"/>
      <c r="P581" s="71"/>
      <c r="R581" s="71"/>
    </row>
    <row r="582" spans="1:18" ht="48" customHeight="1">
      <c r="A582" s="71"/>
      <c r="B582" s="71"/>
      <c r="C582" s="138"/>
      <c r="D582" s="138"/>
      <c r="E582" s="119"/>
      <c r="F582" s="119"/>
      <c r="G582" s="119"/>
      <c r="H582" s="120"/>
      <c r="I582" s="120"/>
      <c r="J582" s="71"/>
      <c r="K582" s="71"/>
      <c r="L582" s="71"/>
      <c r="M582" s="71"/>
      <c r="N582" s="71"/>
      <c r="O582" s="71"/>
      <c r="P582" s="71"/>
      <c r="R582" s="71"/>
    </row>
    <row r="583" spans="1:18" ht="48" customHeight="1">
      <c r="A583" s="71"/>
      <c r="B583" s="71"/>
      <c r="C583" s="138"/>
      <c r="D583" s="138"/>
      <c r="E583" s="119"/>
      <c r="F583" s="119"/>
      <c r="G583" s="119"/>
      <c r="H583" s="120"/>
      <c r="I583" s="120"/>
      <c r="J583" s="71"/>
      <c r="K583" s="71"/>
      <c r="L583" s="71"/>
      <c r="M583" s="71"/>
      <c r="N583" s="71"/>
      <c r="O583" s="71"/>
      <c r="P583" s="71"/>
      <c r="R583" s="71"/>
    </row>
    <row r="584" spans="1:18" ht="48" customHeight="1">
      <c r="A584" s="71"/>
      <c r="B584" s="71"/>
      <c r="C584" s="138"/>
      <c r="D584" s="138"/>
      <c r="E584" s="119"/>
      <c r="F584" s="119"/>
      <c r="G584" s="119"/>
      <c r="H584" s="120"/>
      <c r="I584" s="120"/>
      <c r="J584" s="71"/>
      <c r="K584" s="71"/>
      <c r="L584" s="71"/>
      <c r="M584" s="71"/>
      <c r="N584" s="71"/>
      <c r="O584" s="71"/>
      <c r="P584" s="71"/>
      <c r="R584" s="71"/>
    </row>
    <row r="585" spans="1:18" ht="48" customHeight="1">
      <c r="A585" s="71"/>
      <c r="B585" s="71"/>
      <c r="C585" s="138"/>
      <c r="D585" s="138"/>
      <c r="E585" s="119"/>
      <c r="F585" s="119"/>
      <c r="G585" s="119"/>
      <c r="H585" s="120"/>
      <c r="I585" s="120"/>
      <c r="J585" s="71"/>
      <c r="K585" s="71"/>
      <c r="L585" s="71"/>
      <c r="M585" s="71"/>
      <c r="N585" s="71"/>
      <c r="O585" s="71"/>
      <c r="P585" s="71"/>
      <c r="R585" s="71"/>
    </row>
    <row r="586" spans="1:18" ht="48" customHeight="1">
      <c r="A586" s="71"/>
      <c r="B586" s="71"/>
      <c r="C586" s="138"/>
      <c r="D586" s="138"/>
      <c r="E586" s="119"/>
      <c r="F586" s="119"/>
      <c r="G586" s="119"/>
      <c r="H586" s="120"/>
      <c r="I586" s="120"/>
      <c r="J586" s="71"/>
      <c r="K586" s="71"/>
      <c r="L586" s="71"/>
      <c r="M586" s="71"/>
      <c r="N586" s="71"/>
      <c r="O586" s="71"/>
      <c r="P586" s="71"/>
      <c r="R586" s="71"/>
    </row>
    <row r="587" spans="1:18" ht="48" customHeight="1">
      <c r="A587" s="71"/>
      <c r="B587" s="71"/>
      <c r="C587" s="138"/>
      <c r="D587" s="138"/>
      <c r="E587" s="119"/>
      <c r="F587" s="119"/>
      <c r="G587" s="119"/>
      <c r="H587" s="120"/>
      <c r="I587" s="120"/>
      <c r="J587" s="71"/>
      <c r="K587" s="71"/>
      <c r="L587" s="71"/>
      <c r="M587" s="71"/>
      <c r="N587" s="71"/>
      <c r="O587" s="71"/>
      <c r="P587" s="71"/>
      <c r="R587" s="71"/>
    </row>
    <row r="588" spans="1:18" ht="48" customHeight="1">
      <c r="A588" s="71"/>
      <c r="B588" s="71"/>
      <c r="C588" s="138"/>
      <c r="D588" s="138"/>
      <c r="E588" s="119"/>
      <c r="F588" s="119"/>
      <c r="G588" s="119"/>
      <c r="H588" s="120"/>
      <c r="I588" s="120"/>
      <c r="J588" s="71"/>
      <c r="K588" s="71"/>
      <c r="L588" s="71"/>
      <c r="M588" s="71"/>
      <c r="N588" s="71"/>
      <c r="O588" s="71"/>
      <c r="P588" s="71"/>
      <c r="R588" s="71"/>
    </row>
    <row r="589" spans="1:18" ht="48" customHeight="1">
      <c r="A589" s="71"/>
      <c r="B589" s="71"/>
      <c r="C589" s="138"/>
      <c r="D589" s="138"/>
      <c r="E589" s="119"/>
      <c r="F589" s="119"/>
      <c r="G589" s="119"/>
      <c r="H589" s="120"/>
      <c r="I589" s="120"/>
      <c r="J589" s="71"/>
      <c r="K589" s="71"/>
      <c r="L589" s="71"/>
      <c r="M589" s="71"/>
      <c r="N589" s="71"/>
      <c r="O589" s="71"/>
      <c r="P589" s="71"/>
      <c r="R589" s="71"/>
    </row>
    <row r="590" spans="1:18" ht="48" customHeight="1">
      <c r="A590" s="71"/>
      <c r="B590" s="71"/>
      <c r="C590" s="138"/>
      <c r="D590" s="138"/>
      <c r="E590" s="119"/>
      <c r="F590" s="119"/>
      <c r="G590" s="119"/>
      <c r="H590" s="120"/>
      <c r="I590" s="120"/>
      <c r="J590" s="71"/>
      <c r="K590" s="71"/>
      <c r="L590" s="71"/>
      <c r="M590" s="71"/>
      <c r="N590" s="71"/>
      <c r="O590" s="71"/>
      <c r="P590" s="71"/>
      <c r="R590" s="71"/>
    </row>
    <row r="591" spans="1:18" ht="48" customHeight="1">
      <c r="A591" s="71"/>
      <c r="B591" s="71"/>
      <c r="C591" s="138"/>
      <c r="D591" s="138"/>
      <c r="E591" s="119"/>
      <c r="F591" s="119"/>
      <c r="G591" s="119"/>
      <c r="H591" s="120"/>
      <c r="I591" s="120"/>
      <c r="J591" s="71"/>
      <c r="K591" s="71"/>
      <c r="L591" s="71"/>
      <c r="M591" s="71"/>
      <c r="N591" s="71"/>
      <c r="O591" s="71"/>
      <c r="P591" s="71"/>
      <c r="R591" s="71"/>
    </row>
    <row r="592" spans="1:18" ht="48" customHeight="1">
      <c r="A592" s="71"/>
      <c r="B592" s="71"/>
      <c r="C592" s="138"/>
      <c r="D592" s="138"/>
      <c r="E592" s="119"/>
      <c r="F592" s="119"/>
      <c r="G592" s="119"/>
      <c r="H592" s="120"/>
      <c r="I592" s="120"/>
      <c r="J592" s="71"/>
      <c r="K592" s="71"/>
      <c r="L592" s="71"/>
      <c r="M592" s="71"/>
      <c r="N592" s="71"/>
      <c r="O592" s="71"/>
      <c r="P592" s="71"/>
      <c r="R592" s="71"/>
    </row>
    <row r="593" spans="1:18" ht="48" customHeight="1">
      <c r="A593" s="71"/>
      <c r="B593" s="71"/>
      <c r="C593" s="138"/>
      <c r="D593" s="138"/>
      <c r="E593" s="119"/>
      <c r="F593" s="119"/>
      <c r="G593" s="119"/>
      <c r="H593" s="120"/>
      <c r="I593" s="120"/>
      <c r="J593" s="71"/>
      <c r="K593" s="71"/>
      <c r="L593" s="71"/>
      <c r="M593" s="71"/>
      <c r="N593" s="71"/>
      <c r="O593" s="71"/>
      <c r="P593" s="71"/>
      <c r="R593" s="71"/>
    </row>
    <row r="594" spans="1:18" ht="48" customHeight="1">
      <c r="A594" s="71"/>
      <c r="B594" s="71"/>
      <c r="C594" s="138"/>
      <c r="D594" s="138"/>
      <c r="E594" s="119"/>
      <c r="F594" s="119"/>
      <c r="G594" s="119"/>
      <c r="H594" s="120"/>
      <c r="I594" s="120"/>
      <c r="J594" s="71"/>
      <c r="K594" s="71"/>
      <c r="L594" s="71"/>
      <c r="M594" s="71"/>
      <c r="N594" s="71"/>
      <c r="O594" s="71"/>
      <c r="P594" s="71"/>
      <c r="R594" s="71"/>
    </row>
    <row r="595" spans="1:18" ht="48" customHeight="1">
      <c r="A595" s="71"/>
      <c r="B595" s="71"/>
      <c r="C595" s="138"/>
      <c r="D595" s="138"/>
      <c r="E595" s="119"/>
      <c r="F595" s="119"/>
      <c r="G595" s="119"/>
      <c r="H595" s="120"/>
      <c r="I595" s="120"/>
      <c r="J595" s="71"/>
      <c r="K595" s="71"/>
      <c r="L595" s="71"/>
      <c r="M595" s="71"/>
      <c r="N595" s="71"/>
      <c r="O595" s="71"/>
      <c r="P595" s="71"/>
      <c r="R595" s="71"/>
    </row>
    <row r="596" spans="1:18" ht="48" customHeight="1">
      <c r="A596" s="71"/>
      <c r="B596" s="71"/>
      <c r="C596" s="138"/>
      <c r="D596" s="138"/>
      <c r="E596" s="119"/>
      <c r="F596" s="119"/>
      <c r="G596" s="119"/>
      <c r="H596" s="120"/>
      <c r="I596" s="120"/>
      <c r="J596" s="71"/>
      <c r="K596" s="71"/>
      <c r="L596" s="71"/>
      <c r="M596" s="71"/>
      <c r="N596" s="71"/>
      <c r="O596" s="71"/>
      <c r="P596" s="71"/>
      <c r="R596" s="71"/>
    </row>
    <row r="597" spans="1:18" ht="48" customHeight="1">
      <c r="A597" s="71"/>
      <c r="B597" s="71"/>
      <c r="C597" s="138"/>
      <c r="D597" s="138"/>
      <c r="E597" s="119"/>
      <c r="F597" s="119"/>
      <c r="G597" s="119"/>
      <c r="H597" s="120"/>
      <c r="I597" s="120"/>
      <c r="J597" s="71"/>
      <c r="K597" s="71"/>
      <c r="L597" s="71"/>
      <c r="M597" s="71"/>
      <c r="N597" s="71"/>
      <c r="O597" s="71"/>
      <c r="P597" s="71"/>
      <c r="R597" s="71"/>
    </row>
    <row r="598" spans="1:18" ht="48" customHeight="1">
      <c r="A598" s="71"/>
      <c r="B598" s="71"/>
      <c r="C598" s="138"/>
      <c r="D598" s="138"/>
      <c r="E598" s="119"/>
      <c r="F598" s="119"/>
      <c r="G598" s="119"/>
      <c r="H598" s="120"/>
      <c r="I598" s="120"/>
      <c r="J598" s="71"/>
      <c r="K598" s="71"/>
      <c r="L598" s="71"/>
      <c r="M598" s="71"/>
      <c r="N598" s="71"/>
      <c r="O598" s="71"/>
      <c r="P598" s="71"/>
      <c r="R598" s="71"/>
    </row>
    <row r="599" spans="1:18" ht="48" customHeight="1">
      <c r="A599" s="71"/>
      <c r="B599" s="71"/>
      <c r="C599" s="138"/>
      <c r="D599" s="138"/>
      <c r="E599" s="119"/>
      <c r="F599" s="119"/>
      <c r="G599" s="119"/>
      <c r="H599" s="120"/>
      <c r="I599" s="120"/>
      <c r="J599" s="71"/>
      <c r="K599" s="71"/>
      <c r="L599" s="71"/>
      <c r="M599" s="71"/>
      <c r="N599" s="71"/>
      <c r="O599" s="71"/>
      <c r="P599" s="71"/>
      <c r="R599" s="71"/>
    </row>
    <row r="600" spans="1:18" ht="48" customHeight="1">
      <c r="A600" s="71"/>
      <c r="B600" s="71"/>
      <c r="C600" s="138"/>
      <c r="D600" s="138"/>
      <c r="E600" s="119"/>
      <c r="F600" s="119"/>
      <c r="G600" s="119"/>
      <c r="H600" s="120"/>
      <c r="I600" s="120"/>
      <c r="J600" s="71"/>
      <c r="K600" s="71"/>
      <c r="L600" s="71"/>
      <c r="M600" s="71"/>
      <c r="N600" s="71"/>
      <c r="O600" s="71"/>
      <c r="P600" s="71"/>
      <c r="R600" s="71"/>
    </row>
    <row r="601" spans="1:18" ht="48" customHeight="1">
      <c r="A601" s="71"/>
      <c r="B601" s="71"/>
      <c r="C601" s="138"/>
      <c r="D601" s="138"/>
      <c r="E601" s="119"/>
      <c r="F601" s="119"/>
      <c r="G601" s="119"/>
      <c r="H601" s="120"/>
      <c r="I601" s="120"/>
      <c r="J601" s="71"/>
      <c r="K601" s="71"/>
      <c r="L601" s="71"/>
      <c r="M601" s="71"/>
      <c r="N601" s="71"/>
      <c r="O601" s="71"/>
      <c r="P601" s="71"/>
      <c r="R601" s="71"/>
    </row>
    <row r="602" spans="1:18" ht="48" customHeight="1">
      <c r="A602" s="71"/>
      <c r="B602" s="71"/>
      <c r="C602" s="138"/>
      <c r="D602" s="138"/>
      <c r="E602" s="119"/>
      <c r="F602" s="119"/>
      <c r="G602" s="119"/>
      <c r="H602" s="120"/>
      <c r="I602" s="120"/>
      <c r="J602" s="71"/>
      <c r="K602" s="71"/>
      <c r="L602" s="71"/>
      <c r="M602" s="71"/>
      <c r="N602" s="71"/>
      <c r="O602" s="71"/>
      <c r="P602" s="71"/>
      <c r="R602" s="71"/>
    </row>
    <row r="603" spans="1:18" ht="48" customHeight="1">
      <c r="A603" s="71"/>
      <c r="B603" s="71"/>
      <c r="C603" s="138"/>
      <c r="D603" s="138"/>
      <c r="E603" s="119"/>
      <c r="F603" s="119"/>
      <c r="G603" s="119"/>
      <c r="H603" s="120"/>
      <c r="I603" s="120"/>
      <c r="J603" s="71"/>
      <c r="K603" s="71"/>
      <c r="L603" s="71"/>
      <c r="M603" s="71"/>
      <c r="N603" s="71"/>
      <c r="O603" s="71"/>
      <c r="P603" s="71"/>
      <c r="R603" s="71"/>
    </row>
    <row r="604" spans="1:18" ht="48" customHeight="1">
      <c r="A604" s="71"/>
      <c r="B604" s="71"/>
      <c r="C604" s="138"/>
      <c r="D604" s="138"/>
      <c r="E604" s="119"/>
      <c r="F604" s="119"/>
      <c r="G604" s="119"/>
      <c r="H604" s="120"/>
      <c r="I604" s="120"/>
      <c r="J604" s="71"/>
      <c r="K604" s="71"/>
      <c r="L604" s="71"/>
      <c r="M604" s="71"/>
      <c r="N604" s="71"/>
      <c r="O604" s="71"/>
      <c r="P604" s="71"/>
      <c r="R604" s="71"/>
    </row>
    <row r="605" spans="1:18" ht="48" customHeight="1">
      <c r="A605" s="71"/>
      <c r="B605" s="71"/>
      <c r="C605" s="138"/>
      <c r="D605" s="138"/>
      <c r="E605" s="119"/>
      <c r="F605" s="119"/>
      <c r="G605" s="119"/>
      <c r="H605" s="120"/>
      <c r="I605" s="120"/>
      <c r="J605" s="71"/>
      <c r="K605" s="71"/>
      <c r="L605" s="71"/>
      <c r="M605" s="71"/>
      <c r="N605" s="71"/>
      <c r="O605" s="71"/>
      <c r="P605" s="71"/>
      <c r="R605" s="71"/>
    </row>
    <row r="606" spans="1:18" ht="48" customHeight="1">
      <c r="A606" s="71"/>
      <c r="B606" s="71"/>
      <c r="C606" s="138"/>
      <c r="D606" s="138"/>
      <c r="E606" s="119"/>
      <c r="F606" s="119"/>
      <c r="G606" s="119"/>
      <c r="H606" s="120"/>
      <c r="I606" s="120"/>
      <c r="J606" s="71"/>
      <c r="K606" s="71"/>
      <c r="L606" s="71"/>
      <c r="M606" s="71"/>
      <c r="N606" s="71"/>
      <c r="O606" s="71"/>
      <c r="P606" s="71"/>
      <c r="R606" s="71"/>
    </row>
    <row r="607" spans="1:18" ht="48" customHeight="1">
      <c r="A607" s="71"/>
      <c r="B607" s="71"/>
      <c r="C607" s="138"/>
      <c r="D607" s="138"/>
      <c r="E607" s="119"/>
      <c r="F607" s="119"/>
      <c r="G607" s="119"/>
      <c r="H607" s="120"/>
      <c r="I607" s="120"/>
      <c r="J607" s="71"/>
      <c r="K607" s="71"/>
      <c r="L607" s="71"/>
      <c r="M607" s="71"/>
      <c r="N607" s="71"/>
      <c r="O607" s="71"/>
      <c r="P607" s="71"/>
      <c r="R607" s="71"/>
    </row>
    <row r="608" spans="1:18" ht="48" customHeight="1">
      <c r="A608" s="71"/>
      <c r="B608" s="71"/>
      <c r="C608" s="138"/>
      <c r="D608" s="138"/>
      <c r="E608" s="119"/>
      <c r="F608" s="119"/>
      <c r="G608" s="119"/>
      <c r="H608" s="120"/>
      <c r="I608" s="120"/>
      <c r="J608" s="71"/>
      <c r="K608" s="71"/>
      <c r="L608" s="71"/>
      <c r="M608" s="71"/>
      <c r="N608" s="71"/>
      <c r="O608" s="71"/>
      <c r="P608" s="71"/>
      <c r="R608" s="71"/>
    </row>
    <row r="609" spans="1:18" ht="48" customHeight="1">
      <c r="A609" s="71"/>
      <c r="B609" s="71"/>
      <c r="C609" s="138"/>
      <c r="D609" s="138"/>
      <c r="E609" s="119"/>
      <c r="F609" s="119"/>
      <c r="G609" s="119"/>
      <c r="H609" s="120"/>
      <c r="I609" s="120"/>
      <c r="J609" s="71"/>
      <c r="K609" s="71"/>
      <c r="L609" s="71"/>
      <c r="M609" s="71"/>
      <c r="N609" s="71"/>
      <c r="O609" s="71"/>
      <c r="P609" s="71"/>
      <c r="R609" s="71"/>
    </row>
    <row r="610" spans="1:18" ht="48" customHeight="1">
      <c r="A610" s="71"/>
      <c r="B610" s="71"/>
      <c r="C610" s="138"/>
      <c r="D610" s="138"/>
      <c r="E610" s="119"/>
      <c r="F610" s="119"/>
      <c r="G610" s="119"/>
      <c r="H610" s="120"/>
      <c r="I610" s="120"/>
      <c r="J610" s="71"/>
      <c r="K610" s="71"/>
      <c r="L610" s="71"/>
      <c r="M610" s="71"/>
      <c r="N610" s="71"/>
      <c r="O610" s="71"/>
      <c r="P610" s="71"/>
      <c r="R610" s="71"/>
    </row>
    <row r="611" spans="1:18" ht="48" customHeight="1">
      <c r="A611" s="71"/>
      <c r="B611" s="71"/>
      <c r="C611" s="138"/>
      <c r="D611" s="138"/>
      <c r="E611" s="119"/>
      <c r="F611" s="119"/>
      <c r="G611" s="119"/>
      <c r="H611" s="120"/>
      <c r="I611" s="120"/>
      <c r="J611" s="71"/>
      <c r="K611" s="71"/>
      <c r="L611" s="71"/>
      <c r="M611" s="71"/>
      <c r="N611" s="71"/>
      <c r="O611" s="71"/>
      <c r="P611" s="71"/>
      <c r="R611" s="71"/>
    </row>
    <row r="612" spans="1:18" ht="48" customHeight="1">
      <c r="A612" s="71"/>
      <c r="B612" s="71"/>
      <c r="C612" s="138"/>
      <c r="D612" s="138"/>
      <c r="E612" s="119"/>
      <c r="F612" s="119"/>
      <c r="G612" s="119"/>
      <c r="H612" s="120"/>
      <c r="I612" s="120"/>
      <c r="J612" s="71"/>
      <c r="K612" s="71"/>
      <c r="L612" s="71"/>
      <c r="M612" s="71"/>
      <c r="N612" s="71"/>
      <c r="O612" s="71"/>
      <c r="P612" s="71"/>
      <c r="R612" s="71"/>
    </row>
    <row r="613" spans="1:18" ht="48" customHeight="1">
      <c r="A613" s="71"/>
      <c r="B613" s="71"/>
      <c r="C613" s="138"/>
      <c r="D613" s="138"/>
      <c r="E613" s="119"/>
      <c r="F613" s="119"/>
      <c r="G613" s="119"/>
      <c r="H613" s="120"/>
      <c r="I613" s="120"/>
      <c r="J613" s="71"/>
      <c r="K613" s="71"/>
      <c r="L613" s="71"/>
      <c r="M613" s="71"/>
      <c r="N613" s="71"/>
      <c r="O613" s="71"/>
      <c r="P613" s="71"/>
      <c r="R613" s="71"/>
    </row>
    <row r="614" spans="1:18" ht="48" customHeight="1">
      <c r="A614" s="71"/>
      <c r="B614" s="71"/>
      <c r="C614" s="138"/>
      <c r="D614" s="138"/>
      <c r="E614" s="119"/>
      <c r="F614" s="119"/>
      <c r="G614" s="119"/>
      <c r="H614" s="120"/>
      <c r="I614" s="120"/>
      <c r="J614" s="71"/>
      <c r="K614" s="71"/>
      <c r="L614" s="71"/>
      <c r="M614" s="71"/>
      <c r="N614" s="71"/>
      <c r="O614" s="71"/>
      <c r="P614" s="71"/>
      <c r="R614" s="71"/>
    </row>
    <row r="615" spans="1:18" ht="48" customHeight="1">
      <c r="A615" s="71"/>
      <c r="B615" s="71"/>
      <c r="C615" s="138"/>
      <c r="D615" s="138"/>
      <c r="E615" s="119"/>
      <c r="F615" s="119"/>
      <c r="G615" s="119"/>
      <c r="H615" s="120"/>
      <c r="I615" s="120"/>
      <c r="J615" s="71"/>
      <c r="K615" s="71"/>
      <c r="L615" s="71"/>
      <c r="M615" s="71"/>
      <c r="N615" s="71"/>
      <c r="O615" s="71"/>
      <c r="P615" s="71"/>
      <c r="R615" s="71"/>
    </row>
    <row r="616" spans="1:18" ht="48" customHeight="1">
      <c r="A616" s="71"/>
      <c r="B616" s="71"/>
      <c r="C616" s="138"/>
      <c r="D616" s="138"/>
      <c r="E616" s="119"/>
      <c r="F616" s="119"/>
      <c r="G616" s="119"/>
      <c r="H616" s="120"/>
      <c r="I616" s="120"/>
      <c r="J616" s="71"/>
      <c r="K616" s="71"/>
      <c r="L616" s="71"/>
      <c r="M616" s="71"/>
      <c r="N616" s="71"/>
      <c r="O616" s="71"/>
      <c r="P616" s="71"/>
      <c r="R616" s="71"/>
    </row>
    <row r="617" spans="1:18" ht="48" customHeight="1">
      <c r="A617" s="71"/>
      <c r="B617" s="71"/>
      <c r="C617" s="138"/>
      <c r="D617" s="138"/>
      <c r="E617" s="119"/>
      <c r="F617" s="119"/>
      <c r="G617" s="119"/>
      <c r="H617" s="120"/>
      <c r="I617" s="120"/>
      <c r="J617" s="71"/>
      <c r="K617" s="71"/>
      <c r="L617" s="71"/>
      <c r="M617" s="71"/>
      <c r="N617" s="71"/>
      <c r="O617" s="71"/>
      <c r="P617" s="71"/>
      <c r="R617" s="71"/>
    </row>
    <row r="618" spans="1:18" ht="48" customHeight="1">
      <c r="A618" s="71"/>
      <c r="B618" s="71"/>
      <c r="C618" s="138"/>
      <c r="D618" s="138"/>
      <c r="E618" s="119"/>
      <c r="F618" s="119"/>
      <c r="G618" s="119"/>
      <c r="H618" s="120"/>
      <c r="I618" s="120"/>
      <c r="J618" s="71"/>
      <c r="K618" s="71"/>
      <c r="L618" s="71"/>
      <c r="M618" s="71"/>
      <c r="N618" s="71"/>
      <c r="O618" s="71"/>
      <c r="P618" s="71"/>
      <c r="R618" s="71"/>
    </row>
    <row r="619" spans="1:18" ht="48" customHeight="1">
      <c r="A619" s="71"/>
      <c r="B619" s="71"/>
      <c r="C619" s="138"/>
      <c r="D619" s="138"/>
      <c r="E619" s="119"/>
      <c r="F619" s="119"/>
      <c r="G619" s="119"/>
      <c r="H619" s="120"/>
      <c r="I619" s="120"/>
      <c r="J619" s="71"/>
      <c r="K619" s="71"/>
      <c r="L619" s="71"/>
      <c r="M619" s="71"/>
      <c r="N619" s="71"/>
      <c r="O619" s="71"/>
      <c r="P619" s="71"/>
      <c r="R619" s="71"/>
    </row>
    <row r="620" spans="1:18" ht="48" customHeight="1">
      <c r="A620" s="71"/>
      <c r="B620" s="71"/>
      <c r="C620" s="138"/>
      <c r="D620" s="138"/>
      <c r="E620" s="119"/>
      <c r="F620" s="119"/>
      <c r="G620" s="119"/>
      <c r="H620" s="120"/>
      <c r="I620" s="120"/>
      <c r="J620" s="71"/>
      <c r="K620" s="71"/>
      <c r="L620" s="71"/>
      <c r="M620" s="71"/>
      <c r="N620" s="71"/>
      <c r="O620" s="71"/>
      <c r="P620" s="71"/>
      <c r="R620" s="71"/>
    </row>
    <row r="621" spans="1:18" ht="48" customHeight="1">
      <c r="A621" s="71"/>
      <c r="B621" s="71"/>
      <c r="C621" s="138"/>
      <c r="D621" s="138"/>
      <c r="E621" s="119"/>
      <c r="F621" s="119"/>
      <c r="G621" s="119"/>
      <c r="H621" s="120"/>
      <c r="I621" s="120"/>
      <c r="J621" s="71"/>
      <c r="K621" s="71"/>
      <c r="L621" s="71"/>
      <c r="M621" s="71"/>
      <c r="N621" s="71"/>
      <c r="O621" s="71"/>
      <c r="P621" s="71"/>
      <c r="R621" s="71"/>
    </row>
    <row r="622" spans="1:18" ht="48" customHeight="1">
      <c r="A622" s="71"/>
      <c r="B622" s="71"/>
      <c r="C622" s="138"/>
      <c r="D622" s="138"/>
      <c r="E622" s="119"/>
      <c r="F622" s="119"/>
      <c r="G622" s="119"/>
      <c r="H622" s="120"/>
      <c r="I622" s="120"/>
      <c r="J622" s="71"/>
      <c r="K622" s="71"/>
      <c r="L622" s="71"/>
      <c r="M622" s="71"/>
      <c r="N622" s="71"/>
      <c r="O622" s="71"/>
      <c r="P622" s="71"/>
      <c r="R622" s="71"/>
    </row>
    <row r="623" spans="1:18" ht="48" customHeight="1">
      <c r="A623" s="71"/>
      <c r="B623" s="71"/>
      <c r="C623" s="138"/>
      <c r="D623" s="138"/>
      <c r="E623" s="119"/>
      <c r="F623" s="119"/>
      <c r="G623" s="119"/>
      <c r="H623" s="120"/>
      <c r="I623" s="120"/>
      <c r="J623" s="71"/>
      <c r="K623" s="71"/>
      <c r="L623" s="71"/>
      <c r="M623" s="71"/>
      <c r="N623" s="71"/>
      <c r="O623" s="71"/>
      <c r="P623" s="71"/>
      <c r="R623" s="71"/>
    </row>
    <row r="624" spans="1:18" ht="48" customHeight="1">
      <c r="A624" s="71"/>
      <c r="B624" s="71"/>
      <c r="C624" s="138"/>
      <c r="D624" s="138"/>
      <c r="E624" s="119"/>
      <c r="F624" s="119"/>
      <c r="G624" s="119"/>
      <c r="H624" s="120"/>
      <c r="I624" s="120"/>
      <c r="J624" s="71"/>
      <c r="K624" s="71"/>
      <c r="L624" s="71"/>
      <c r="M624" s="71"/>
      <c r="N624" s="71"/>
      <c r="O624" s="71"/>
      <c r="P624" s="71"/>
      <c r="R624" s="71"/>
    </row>
    <row r="625" spans="1:18" ht="48" customHeight="1">
      <c r="A625" s="71"/>
      <c r="B625" s="71"/>
      <c r="C625" s="138"/>
      <c r="D625" s="138"/>
      <c r="E625" s="119"/>
      <c r="F625" s="119"/>
      <c r="G625" s="119"/>
      <c r="H625" s="120"/>
      <c r="I625" s="120"/>
      <c r="J625" s="71"/>
      <c r="K625" s="71"/>
      <c r="L625" s="71"/>
      <c r="M625" s="71"/>
      <c r="N625" s="71"/>
      <c r="O625" s="71"/>
      <c r="P625" s="71"/>
      <c r="R625" s="71"/>
    </row>
    <row r="626" spans="1:18" ht="48" customHeight="1">
      <c r="A626" s="71"/>
      <c r="B626" s="71"/>
      <c r="C626" s="138"/>
      <c r="D626" s="138"/>
      <c r="E626" s="119"/>
      <c r="F626" s="119"/>
      <c r="G626" s="119"/>
      <c r="H626" s="120"/>
      <c r="I626" s="120"/>
      <c r="J626" s="71"/>
      <c r="K626" s="71"/>
      <c r="L626" s="71"/>
      <c r="M626" s="71"/>
      <c r="N626" s="71"/>
      <c r="O626" s="71"/>
      <c r="P626" s="71"/>
      <c r="R626" s="71"/>
    </row>
    <row r="627" spans="1:18" ht="48" customHeight="1">
      <c r="A627" s="71"/>
      <c r="B627" s="71"/>
      <c r="C627" s="138"/>
      <c r="D627" s="138"/>
      <c r="E627" s="119"/>
      <c r="F627" s="119"/>
      <c r="G627" s="119"/>
      <c r="H627" s="120"/>
      <c r="I627" s="120"/>
      <c r="J627" s="71"/>
      <c r="K627" s="71"/>
      <c r="L627" s="71"/>
      <c r="M627" s="71"/>
      <c r="N627" s="71"/>
      <c r="O627" s="71"/>
      <c r="P627" s="71"/>
      <c r="R627" s="71"/>
    </row>
    <row r="628" spans="1:18" ht="48" customHeight="1">
      <c r="A628" s="71"/>
      <c r="B628" s="71"/>
      <c r="C628" s="138"/>
      <c r="D628" s="138"/>
      <c r="E628" s="119"/>
      <c r="F628" s="119"/>
      <c r="G628" s="119"/>
      <c r="H628" s="120"/>
      <c r="I628" s="120"/>
      <c r="J628" s="71"/>
      <c r="K628" s="71"/>
      <c r="L628" s="71"/>
      <c r="M628" s="71"/>
      <c r="N628" s="71"/>
      <c r="O628" s="71"/>
      <c r="P628" s="71"/>
      <c r="R628" s="71"/>
    </row>
    <row r="629" spans="1:18" ht="48" customHeight="1">
      <c r="A629" s="71"/>
      <c r="B629" s="71"/>
      <c r="C629" s="138"/>
      <c r="D629" s="138"/>
      <c r="E629" s="119"/>
      <c r="F629" s="119"/>
      <c r="G629" s="119"/>
      <c r="H629" s="120"/>
      <c r="I629" s="120"/>
      <c r="J629" s="71"/>
      <c r="K629" s="71"/>
      <c r="L629" s="71"/>
      <c r="M629" s="71"/>
      <c r="N629" s="71"/>
      <c r="O629" s="71"/>
      <c r="P629" s="71"/>
      <c r="R629" s="71"/>
    </row>
    <row r="630" spans="1:18" ht="48" customHeight="1">
      <c r="A630" s="71"/>
      <c r="B630" s="71"/>
      <c r="C630" s="138"/>
      <c r="D630" s="138"/>
      <c r="E630" s="119"/>
      <c r="F630" s="119"/>
      <c r="G630" s="119"/>
      <c r="H630" s="120"/>
      <c r="I630" s="120"/>
      <c r="J630" s="71"/>
      <c r="K630" s="71"/>
      <c r="L630" s="71"/>
      <c r="M630" s="71"/>
      <c r="N630" s="71"/>
      <c r="O630" s="71"/>
      <c r="P630" s="71"/>
      <c r="R630" s="71"/>
    </row>
    <row r="631" spans="1:18" ht="48" customHeight="1">
      <c r="A631" s="71"/>
      <c r="B631" s="71"/>
      <c r="C631" s="138"/>
      <c r="D631" s="138"/>
      <c r="E631" s="119"/>
      <c r="F631" s="119"/>
      <c r="G631" s="119"/>
      <c r="H631" s="120"/>
      <c r="I631" s="120"/>
      <c r="J631" s="71"/>
      <c r="K631" s="71"/>
      <c r="L631" s="71"/>
      <c r="M631" s="71"/>
      <c r="N631" s="71"/>
      <c r="O631" s="71"/>
      <c r="P631" s="71"/>
      <c r="R631" s="71"/>
    </row>
    <row r="632" spans="1:18" ht="48" customHeight="1">
      <c r="A632" s="71"/>
      <c r="B632" s="71"/>
      <c r="C632" s="138"/>
      <c r="D632" s="138"/>
      <c r="E632" s="119"/>
      <c r="F632" s="119"/>
      <c r="G632" s="119"/>
      <c r="H632" s="120"/>
      <c r="I632" s="120"/>
      <c r="J632" s="71"/>
      <c r="K632" s="71"/>
      <c r="L632" s="71"/>
      <c r="M632" s="71"/>
      <c r="N632" s="71"/>
      <c r="O632" s="71"/>
      <c r="P632" s="71"/>
      <c r="R632" s="71"/>
    </row>
    <row r="633" spans="1:18" ht="48" customHeight="1">
      <c r="A633" s="71"/>
      <c r="B633" s="71"/>
      <c r="C633" s="138"/>
      <c r="D633" s="138"/>
      <c r="E633" s="119"/>
      <c r="F633" s="119"/>
      <c r="G633" s="119"/>
      <c r="H633" s="120"/>
      <c r="I633" s="120"/>
      <c r="J633" s="71"/>
      <c r="K633" s="71"/>
      <c r="L633" s="71"/>
      <c r="M633" s="71"/>
      <c r="N633" s="71"/>
      <c r="O633" s="71"/>
      <c r="P633" s="71"/>
      <c r="R633" s="71"/>
    </row>
    <row r="634" spans="1:18" ht="48" customHeight="1">
      <c r="A634" s="71"/>
      <c r="B634" s="71"/>
      <c r="C634" s="138"/>
      <c r="D634" s="138"/>
      <c r="E634" s="119"/>
      <c r="F634" s="119"/>
      <c r="G634" s="119"/>
      <c r="H634" s="120"/>
      <c r="I634" s="120"/>
      <c r="J634" s="71"/>
      <c r="K634" s="71"/>
      <c r="L634" s="71"/>
      <c r="M634" s="71"/>
      <c r="N634" s="71"/>
      <c r="O634" s="71"/>
      <c r="P634" s="71"/>
      <c r="R634" s="71"/>
    </row>
    <row r="635" spans="1:18" ht="48" customHeight="1">
      <c r="A635" s="71"/>
      <c r="B635" s="71"/>
      <c r="C635" s="138"/>
      <c r="D635" s="138"/>
      <c r="E635" s="119"/>
      <c r="F635" s="119"/>
      <c r="G635" s="119"/>
      <c r="H635" s="120"/>
      <c r="I635" s="120"/>
      <c r="J635" s="71"/>
      <c r="K635" s="71"/>
      <c r="L635" s="71"/>
      <c r="M635" s="71"/>
      <c r="N635" s="71"/>
      <c r="O635" s="71"/>
      <c r="P635" s="71"/>
      <c r="R635" s="71"/>
    </row>
    <row r="636" spans="1:18" ht="48" customHeight="1">
      <c r="A636" s="71"/>
      <c r="B636" s="71"/>
      <c r="C636" s="138"/>
      <c r="D636" s="138"/>
      <c r="E636" s="119"/>
      <c r="F636" s="119"/>
      <c r="G636" s="119"/>
      <c r="H636" s="120"/>
      <c r="I636" s="120"/>
      <c r="J636" s="71"/>
      <c r="K636" s="71"/>
      <c r="L636" s="71"/>
      <c r="M636" s="71"/>
      <c r="N636" s="71"/>
      <c r="O636" s="71"/>
      <c r="P636" s="71"/>
      <c r="R636" s="71"/>
    </row>
    <row r="637" spans="1:18" ht="48" customHeight="1">
      <c r="A637" s="71"/>
      <c r="B637" s="71"/>
      <c r="C637" s="138"/>
      <c r="D637" s="138"/>
      <c r="E637" s="119"/>
      <c r="F637" s="119"/>
      <c r="G637" s="119"/>
      <c r="H637" s="120"/>
      <c r="I637" s="120"/>
      <c r="J637" s="71"/>
      <c r="K637" s="71"/>
      <c r="L637" s="71"/>
      <c r="M637" s="71"/>
      <c r="N637" s="71"/>
      <c r="O637" s="71"/>
      <c r="P637" s="71"/>
      <c r="R637" s="71"/>
    </row>
    <row r="638" spans="1:18" ht="48" customHeight="1">
      <c r="A638" s="71"/>
      <c r="B638" s="71"/>
      <c r="C638" s="138"/>
      <c r="D638" s="138"/>
      <c r="E638" s="119"/>
      <c r="F638" s="119"/>
      <c r="G638" s="119"/>
      <c r="H638" s="120"/>
      <c r="I638" s="120"/>
      <c r="J638" s="71"/>
      <c r="K638" s="71"/>
      <c r="L638" s="71"/>
      <c r="M638" s="71"/>
      <c r="N638" s="71"/>
      <c r="O638" s="71"/>
      <c r="P638" s="71"/>
      <c r="R638" s="71"/>
    </row>
    <row r="639" spans="1:18" ht="48" customHeight="1">
      <c r="A639" s="71"/>
      <c r="B639" s="71"/>
      <c r="C639" s="138"/>
      <c r="D639" s="138"/>
      <c r="E639" s="119"/>
      <c r="F639" s="119"/>
      <c r="G639" s="119"/>
      <c r="H639" s="120"/>
      <c r="I639" s="120"/>
      <c r="J639" s="71"/>
      <c r="K639" s="71"/>
      <c r="L639" s="71"/>
      <c r="M639" s="71"/>
      <c r="N639" s="71"/>
      <c r="O639" s="71"/>
      <c r="P639" s="71"/>
      <c r="R639" s="71"/>
    </row>
    <row r="640" spans="1:18" ht="48" customHeight="1">
      <c r="A640" s="71"/>
      <c r="B640" s="71"/>
      <c r="C640" s="138"/>
      <c r="D640" s="138"/>
      <c r="E640" s="119"/>
      <c r="F640" s="119"/>
      <c r="G640" s="119"/>
      <c r="H640" s="120"/>
      <c r="I640" s="120"/>
      <c r="J640" s="71"/>
      <c r="K640" s="71"/>
      <c r="L640" s="71"/>
      <c r="M640" s="71"/>
      <c r="N640" s="71"/>
      <c r="O640" s="71"/>
      <c r="P640" s="71"/>
      <c r="R640" s="71"/>
    </row>
    <row r="641" spans="1:18" ht="48" customHeight="1">
      <c r="A641" s="71"/>
      <c r="B641" s="71"/>
      <c r="C641" s="138"/>
      <c r="D641" s="138"/>
      <c r="E641" s="119"/>
      <c r="F641" s="119"/>
      <c r="G641" s="119"/>
      <c r="H641" s="120"/>
      <c r="I641" s="120"/>
      <c r="J641" s="71"/>
      <c r="K641" s="71"/>
      <c r="L641" s="71"/>
      <c r="M641" s="71"/>
      <c r="N641" s="71"/>
      <c r="O641" s="71"/>
      <c r="P641" s="71"/>
      <c r="R641" s="71"/>
    </row>
    <row r="642" spans="1:18" ht="48" customHeight="1">
      <c r="A642" s="71"/>
      <c r="B642" s="71"/>
      <c r="C642" s="138"/>
      <c r="D642" s="138"/>
      <c r="E642" s="119"/>
      <c r="F642" s="119"/>
      <c r="G642" s="119"/>
      <c r="H642" s="120"/>
      <c r="I642" s="120"/>
      <c r="J642" s="71"/>
      <c r="K642" s="71"/>
      <c r="L642" s="71"/>
      <c r="M642" s="71"/>
      <c r="N642" s="71"/>
      <c r="O642" s="71"/>
      <c r="P642" s="71"/>
      <c r="R642" s="71"/>
    </row>
    <row r="643" spans="1:18" ht="48" customHeight="1">
      <c r="A643" s="71"/>
      <c r="B643" s="71"/>
      <c r="C643" s="138"/>
      <c r="D643" s="138"/>
      <c r="E643" s="119"/>
      <c r="F643" s="119"/>
      <c r="G643" s="119"/>
      <c r="H643" s="120"/>
      <c r="I643" s="120"/>
      <c r="J643" s="71"/>
      <c r="K643" s="71"/>
      <c r="L643" s="71"/>
      <c r="M643" s="71"/>
      <c r="N643" s="71"/>
      <c r="O643" s="71"/>
      <c r="P643" s="71"/>
      <c r="R643" s="71"/>
    </row>
    <row r="644" spans="1:18" ht="48" customHeight="1">
      <c r="A644" s="71"/>
      <c r="B644" s="71"/>
      <c r="C644" s="138"/>
      <c r="D644" s="138"/>
      <c r="E644" s="119"/>
      <c r="F644" s="119"/>
      <c r="G644" s="119"/>
      <c r="H644" s="120"/>
      <c r="I644" s="120"/>
      <c r="J644" s="71"/>
      <c r="K644" s="71"/>
      <c r="L644" s="71"/>
      <c r="M644" s="71"/>
      <c r="N644" s="71"/>
      <c r="O644" s="71"/>
      <c r="P644" s="71"/>
      <c r="R644" s="71"/>
    </row>
    <row r="645" spans="1:18" ht="48" customHeight="1">
      <c r="A645" s="71"/>
      <c r="B645" s="71"/>
      <c r="C645" s="138"/>
      <c r="D645" s="138"/>
      <c r="E645" s="119"/>
      <c r="F645" s="119"/>
      <c r="G645" s="119"/>
      <c r="H645" s="120"/>
      <c r="I645" s="120"/>
      <c r="J645" s="71"/>
      <c r="K645" s="71"/>
      <c r="L645" s="71"/>
      <c r="M645" s="71"/>
      <c r="N645" s="71"/>
      <c r="O645" s="71"/>
      <c r="P645" s="71"/>
      <c r="R645" s="71"/>
    </row>
    <row r="646" spans="1:18" ht="48" customHeight="1">
      <c r="A646" s="71"/>
      <c r="B646" s="71"/>
      <c r="C646" s="138"/>
      <c r="D646" s="138"/>
      <c r="E646" s="119"/>
      <c r="F646" s="119"/>
      <c r="G646" s="119"/>
      <c r="H646" s="120"/>
      <c r="I646" s="120"/>
      <c r="J646" s="71"/>
      <c r="K646" s="71"/>
      <c r="L646" s="71"/>
      <c r="M646" s="71"/>
      <c r="N646" s="71"/>
      <c r="O646" s="71"/>
      <c r="P646" s="71"/>
      <c r="R646" s="71"/>
    </row>
    <row r="647" spans="1:18" ht="48" customHeight="1">
      <c r="A647" s="71"/>
      <c r="B647" s="71"/>
      <c r="C647" s="138"/>
      <c r="D647" s="138"/>
      <c r="E647" s="119"/>
      <c r="F647" s="119"/>
      <c r="G647" s="119"/>
      <c r="H647" s="120"/>
      <c r="I647" s="120"/>
      <c r="J647" s="71"/>
      <c r="K647" s="71"/>
      <c r="L647" s="71"/>
      <c r="M647" s="71"/>
      <c r="N647" s="71"/>
      <c r="O647" s="71"/>
      <c r="P647" s="71"/>
      <c r="R647" s="71"/>
    </row>
    <row r="648" spans="1:18" ht="48" customHeight="1">
      <c r="A648" s="71"/>
      <c r="B648" s="71"/>
      <c r="C648" s="138"/>
      <c r="D648" s="138"/>
      <c r="E648" s="119"/>
      <c r="F648" s="119"/>
      <c r="G648" s="119"/>
      <c r="H648" s="120"/>
      <c r="I648" s="120"/>
      <c r="J648" s="71"/>
      <c r="K648" s="71"/>
      <c r="L648" s="71"/>
      <c r="M648" s="71"/>
      <c r="N648" s="71"/>
      <c r="O648" s="71"/>
      <c r="P648" s="71"/>
      <c r="R648" s="71"/>
    </row>
    <row r="649" spans="1:18" ht="48" customHeight="1">
      <c r="A649" s="71"/>
      <c r="B649" s="71"/>
      <c r="C649" s="138"/>
      <c r="D649" s="138"/>
      <c r="E649" s="119"/>
      <c r="F649" s="119"/>
      <c r="G649" s="119"/>
      <c r="H649" s="120"/>
      <c r="I649" s="120"/>
      <c r="J649" s="71"/>
      <c r="K649" s="71"/>
      <c r="L649" s="71"/>
      <c r="M649" s="71"/>
      <c r="N649" s="71"/>
      <c r="O649" s="71"/>
      <c r="P649" s="71"/>
      <c r="R649" s="71"/>
    </row>
    <row r="650" spans="1:18" ht="48" customHeight="1">
      <c r="A650" s="71"/>
      <c r="B650" s="71"/>
      <c r="C650" s="138"/>
      <c r="D650" s="138"/>
      <c r="E650" s="119"/>
      <c r="F650" s="119"/>
      <c r="G650" s="119"/>
      <c r="H650" s="120"/>
      <c r="I650" s="120"/>
      <c r="J650" s="71"/>
      <c r="K650" s="71"/>
      <c r="L650" s="71"/>
      <c r="M650" s="71"/>
      <c r="N650" s="71"/>
      <c r="O650" s="71"/>
      <c r="P650" s="71"/>
      <c r="R650" s="71"/>
    </row>
    <row r="651" spans="1:18" ht="48" customHeight="1">
      <c r="A651" s="71"/>
      <c r="B651" s="71"/>
      <c r="C651" s="138"/>
      <c r="D651" s="138"/>
      <c r="E651" s="119"/>
      <c r="F651" s="119"/>
      <c r="G651" s="119"/>
      <c r="H651" s="120"/>
      <c r="I651" s="120"/>
      <c r="J651" s="71"/>
      <c r="K651" s="71"/>
      <c r="L651" s="71"/>
      <c r="M651" s="71"/>
      <c r="N651" s="71"/>
      <c r="O651" s="71"/>
      <c r="P651" s="71"/>
      <c r="R651" s="71"/>
    </row>
    <row r="652" spans="1:18" ht="48" customHeight="1">
      <c r="A652" s="71"/>
      <c r="B652" s="71"/>
      <c r="C652" s="138"/>
      <c r="D652" s="138"/>
      <c r="E652" s="119"/>
      <c r="F652" s="119"/>
      <c r="G652" s="119"/>
      <c r="H652" s="120"/>
      <c r="I652" s="120"/>
      <c r="J652" s="71"/>
      <c r="K652" s="71"/>
      <c r="L652" s="71"/>
      <c r="M652" s="71"/>
      <c r="N652" s="71"/>
      <c r="O652" s="71"/>
      <c r="P652" s="71"/>
      <c r="R652" s="71"/>
    </row>
    <row r="653" spans="1:18" ht="48" customHeight="1">
      <c r="A653" s="71"/>
      <c r="B653" s="71"/>
      <c r="C653" s="138"/>
      <c r="D653" s="138"/>
      <c r="E653" s="119"/>
      <c r="F653" s="119"/>
      <c r="G653" s="119"/>
      <c r="H653" s="120"/>
      <c r="I653" s="120"/>
      <c r="J653" s="71"/>
      <c r="K653" s="71"/>
      <c r="L653" s="71"/>
      <c r="M653" s="71"/>
      <c r="N653" s="71"/>
      <c r="O653" s="71"/>
      <c r="P653" s="71"/>
      <c r="R653" s="71"/>
    </row>
    <row r="654" spans="1:18" ht="48" customHeight="1">
      <c r="A654" s="71"/>
      <c r="B654" s="71"/>
      <c r="C654" s="138"/>
      <c r="D654" s="138"/>
      <c r="E654" s="119"/>
      <c r="F654" s="119"/>
      <c r="G654" s="119"/>
      <c r="H654" s="120"/>
      <c r="I654" s="120"/>
      <c r="J654" s="71"/>
      <c r="K654" s="71"/>
      <c r="L654" s="71"/>
      <c r="M654" s="71"/>
      <c r="N654" s="71"/>
      <c r="O654" s="71"/>
      <c r="P654" s="71"/>
      <c r="R654" s="71"/>
    </row>
    <row r="655" spans="1:18" ht="48" customHeight="1">
      <c r="A655" s="71"/>
      <c r="B655" s="71"/>
      <c r="C655" s="138"/>
      <c r="D655" s="138"/>
      <c r="E655" s="119"/>
      <c r="F655" s="119"/>
      <c r="G655" s="119"/>
      <c r="H655" s="120"/>
      <c r="I655" s="120"/>
      <c r="J655" s="71"/>
      <c r="K655" s="71"/>
      <c r="L655" s="71"/>
      <c r="M655" s="71"/>
      <c r="N655" s="71"/>
      <c r="O655" s="71"/>
      <c r="P655" s="71"/>
      <c r="R655" s="71"/>
    </row>
    <row r="656" spans="1:18" ht="48" customHeight="1">
      <c r="A656" s="71"/>
      <c r="B656" s="71"/>
      <c r="C656" s="138"/>
      <c r="D656" s="138"/>
      <c r="E656" s="119"/>
      <c r="F656" s="119"/>
      <c r="G656" s="119"/>
      <c r="H656" s="120"/>
      <c r="I656" s="120"/>
      <c r="J656" s="71"/>
      <c r="K656" s="71"/>
      <c r="L656" s="71"/>
      <c r="M656" s="71"/>
      <c r="N656" s="71"/>
      <c r="O656" s="71"/>
      <c r="P656" s="71"/>
      <c r="R656" s="71"/>
    </row>
    <row r="657" spans="1:18" ht="48" customHeight="1">
      <c r="A657" s="71"/>
      <c r="B657" s="71"/>
      <c r="C657" s="138"/>
      <c r="D657" s="138"/>
      <c r="E657" s="119"/>
      <c r="F657" s="119"/>
      <c r="G657" s="119"/>
      <c r="H657" s="120"/>
      <c r="I657" s="120"/>
      <c r="J657" s="71"/>
      <c r="K657" s="71"/>
      <c r="L657" s="71"/>
      <c r="M657" s="71"/>
      <c r="N657" s="71"/>
      <c r="O657" s="71"/>
      <c r="P657" s="71"/>
      <c r="R657" s="71"/>
    </row>
    <row r="658" spans="1:18" ht="48" customHeight="1">
      <c r="A658" s="71"/>
      <c r="B658" s="71"/>
      <c r="C658" s="138"/>
      <c r="D658" s="138"/>
      <c r="E658" s="119"/>
      <c r="F658" s="119"/>
      <c r="G658" s="119"/>
      <c r="H658" s="120"/>
      <c r="I658" s="120"/>
      <c r="J658" s="71"/>
      <c r="K658" s="71"/>
      <c r="L658" s="71"/>
      <c r="M658" s="71"/>
      <c r="N658" s="71"/>
      <c r="O658" s="71"/>
      <c r="P658" s="71"/>
      <c r="R658" s="71"/>
    </row>
    <row r="659" spans="1:18" ht="48" customHeight="1">
      <c r="A659" s="71"/>
      <c r="B659" s="71"/>
      <c r="C659" s="138"/>
      <c r="D659" s="138"/>
      <c r="E659" s="119"/>
      <c r="F659" s="119"/>
      <c r="G659" s="119"/>
      <c r="H659" s="120"/>
      <c r="I659" s="120"/>
      <c r="J659" s="71"/>
      <c r="K659" s="71"/>
      <c r="L659" s="71"/>
      <c r="M659" s="71"/>
      <c r="N659" s="71"/>
      <c r="O659" s="71"/>
      <c r="P659" s="71"/>
      <c r="R659" s="71"/>
    </row>
    <row r="660" spans="1:18" ht="48" customHeight="1">
      <c r="A660" s="71"/>
      <c r="B660" s="71"/>
      <c r="C660" s="138"/>
      <c r="D660" s="138"/>
      <c r="E660" s="119"/>
      <c r="F660" s="119"/>
      <c r="G660" s="119"/>
      <c r="H660" s="120"/>
      <c r="I660" s="120"/>
      <c r="J660" s="71"/>
      <c r="K660" s="71"/>
      <c r="L660" s="71"/>
      <c r="M660" s="71"/>
      <c r="N660" s="71"/>
      <c r="O660" s="71"/>
      <c r="P660" s="71"/>
      <c r="R660" s="71"/>
    </row>
    <row r="661" spans="1:18" ht="48" customHeight="1">
      <c r="A661" s="71"/>
      <c r="B661" s="71"/>
      <c r="C661" s="138"/>
      <c r="D661" s="138"/>
      <c r="E661" s="119"/>
      <c r="F661" s="119"/>
      <c r="G661" s="119"/>
      <c r="H661" s="120"/>
      <c r="I661" s="120"/>
      <c r="J661" s="71"/>
      <c r="K661" s="71"/>
      <c r="L661" s="71"/>
      <c r="M661" s="71"/>
      <c r="N661" s="71"/>
      <c r="O661" s="71"/>
      <c r="P661" s="71"/>
      <c r="R661" s="71"/>
    </row>
    <row r="662" spans="1:18" ht="48" customHeight="1">
      <c r="A662" s="71"/>
      <c r="B662" s="71"/>
      <c r="C662" s="138"/>
      <c r="D662" s="138"/>
      <c r="E662" s="119"/>
      <c r="F662" s="119"/>
      <c r="G662" s="119"/>
      <c r="H662" s="120"/>
      <c r="I662" s="120"/>
      <c r="J662" s="71"/>
      <c r="K662" s="71"/>
      <c r="L662" s="71"/>
      <c r="M662" s="71"/>
      <c r="N662" s="71"/>
      <c r="O662" s="71"/>
      <c r="P662" s="71"/>
      <c r="R662" s="71"/>
    </row>
    <row r="663" spans="1:18" ht="48" customHeight="1">
      <c r="A663" s="71"/>
      <c r="B663" s="71"/>
      <c r="C663" s="138"/>
      <c r="D663" s="138"/>
      <c r="E663" s="119"/>
      <c r="F663" s="119"/>
      <c r="G663" s="119"/>
      <c r="H663" s="120"/>
      <c r="I663" s="120"/>
      <c r="J663" s="71"/>
      <c r="K663" s="71"/>
      <c r="L663" s="71"/>
      <c r="M663" s="71"/>
      <c r="N663" s="71"/>
      <c r="O663" s="71"/>
      <c r="P663" s="71"/>
      <c r="R663" s="71"/>
    </row>
    <row r="664" spans="1:18" ht="48" customHeight="1">
      <c r="A664" s="71"/>
      <c r="B664" s="71"/>
      <c r="C664" s="138"/>
      <c r="D664" s="138"/>
      <c r="E664" s="119"/>
      <c r="F664" s="119"/>
      <c r="G664" s="119"/>
      <c r="H664" s="120"/>
      <c r="I664" s="120"/>
      <c r="J664" s="71"/>
      <c r="K664" s="71"/>
      <c r="L664" s="71"/>
      <c r="M664" s="71"/>
      <c r="N664" s="71"/>
      <c r="O664" s="71"/>
      <c r="P664" s="71"/>
      <c r="R664" s="71"/>
    </row>
    <row r="665" spans="1:18" ht="48" customHeight="1">
      <c r="A665" s="71"/>
      <c r="B665" s="71"/>
      <c r="C665" s="138"/>
      <c r="D665" s="138"/>
      <c r="E665" s="119"/>
      <c r="F665" s="119"/>
      <c r="G665" s="119"/>
      <c r="H665" s="120"/>
      <c r="I665" s="120"/>
      <c r="J665" s="71"/>
      <c r="K665" s="71"/>
      <c r="L665" s="71"/>
      <c r="M665" s="71"/>
      <c r="N665" s="71"/>
      <c r="O665" s="71"/>
      <c r="P665" s="71"/>
      <c r="R665" s="71"/>
    </row>
    <row r="666" spans="1:18" ht="48" customHeight="1">
      <c r="A666" s="71"/>
      <c r="B666" s="71"/>
      <c r="C666" s="138"/>
      <c r="D666" s="138"/>
      <c r="E666" s="119"/>
      <c r="F666" s="119"/>
      <c r="G666" s="119"/>
      <c r="H666" s="120"/>
      <c r="I666" s="120"/>
      <c r="J666" s="71"/>
      <c r="K666" s="71"/>
      <c r="L666" s="71"/>
      <c r="M666" s="71"/>
      <c r="N666" s="71"/>
      <c r="O666" s="71"/>
      <c r="P666" s="71"/>
      <c r="R666" s="71"/>
    </row>
    <row r="667" spans="1:18" ht="48" customHeight="1">
      <c r="A667" s="71"/>
      <c r="B667" s="71"/>
      <c r="C667" s="138"/>
      <c r="D667" s="138"/>
      <c r="E667" s="119"/>
      <c r="F667" s="119"/>
      <c r="G667" s="119"/>
      <c r="H667" s="120"/>
      <c r="I667" s="120"/>
      <c r="J667" s="71"/>
      <c r="K667" s="71"/>
      <c r="L667" s="71"/>
      <c r="M667" s="71"/>
      <c r="N667" s="71"/>
      <c r="O667" s="71"/>
      <c r="P667" s="71"/>
      <c r="R667" s="71"/>
    </row>
    <row r="668" spans="1:18" ht="48" customHeight="1">
      <c r="A668" s="71"/>
      <c r="B668" s="71"/>
      <c r="C668" s="138"/>
      <c r="D668" s="138"/>
      <c r="E668" s="119"/>
      <c r="F668" s="119"/>
      <c r="G668" s="119"/>
      <c r="H668" s="120"/>
      <c r="I668" s="120"/>
      <c r="J668" s="71"/>
      <c r="K668" s="71"/>
      <c r="L668" s="71"/>
      <c r="M668" s="71"/>
      <c r="N668" s="71"/>
      <c r="O668" s="71"/>
      <c r="P668" s="71"/>
      <c r="R668" s="71"/>
    </row>
    <row r="669" spans="1:18" ht="48" customHeight="1">
      <c r="A669" s="71"/>
      <c r="B669" s="71"/>
      <c r="C669" s="138"/>
      <c r="D669" s="138"/>
      <c r="E669" s="119"/>
      <c r="F669" s="119"/>
      <c r="G669" s="119"/>
      <c r="H669" s="120"/>
      <c r="I669" s="120"/>
      <c r="J669" s="71"/>
      <c r="K669" s="71"/>
      <c r="L669" s="71"/>
      <c r="M669" s="71"/>
      <c r="N669" s="71"/>
      <c r="O669" s="71"/>
      <c r="P669" s="71"/>
      <c r="R669" s="71"/>
    </row>
    <row r="670" spans="1:18" ht="48" customHeight="1">
      <c r="A670" s="71"/>
      <c r="B670" s="71"/>
      <c r="C670" s="138"/>
      <c r="D670" s="138"/>
      <c r="E670" s="119"/>
      <c r="F670" s="119"/>
      <c r="G670" s="119"/>
      <c r="H670" s="120"/>
      <c r="I670" s="120"/>
      <c r="J670" s="71"/>
      <c r="K670" s="71"/>
      <c r="L670" s="71"/>
      <c r="M670" s="71"/>
      <c r="N670" s="71"/>
      <c r="O670" s="71"/>
      <c r="P670" s="71"/>
      <c r="R670" s="71"/>
    </row>
    <row r="671" spans="1:18" ht="48" customHeight="1">
      <c r="A671" s="71"/>
      <c r="B671" s="71"/>
      <c r="C671" s="138"/>
      <c r="D671" s="138"/>
      <c r="E671" s="119"/>
      <c r="F671" s="119"/>
      <c r="G671" s="119"/>
      <c r="H671" s="120"/>
      <c r="I671" s="120"/>
      <c r="J671" s="71"/>
      <c r="K671" s="71"/>
      <c r="L671" s="71"/>
      <c r="M671" s="71"/>
      <c r="N671" s="71"/>
      <c r="O671" s="71"/>
      <c r="P671" s="71"/>
      <c r="R671" s="71"/>
    </row>
    <row r="672" spans="1:18" ht="48" customHeight="1">
      <c r="A672" s="71"/>
      <c r="B672" s="71"/>
      <c r="C672" s="138"/>
      <c r="D672" s="138"/>
      <c r="E672" s="119"/>
      <c r="F672" s="119"/>
      <c r="G672" s="119"/>
      <c r="H672" s="120"/>
      <c r="I672" s="120"/>
      <c r="J672" s="71"/>
      <c r="K672" s="71"/>
      <c r="L672" s="71"/>
      <c r="M672" s="71"/>
      <c r="N672" s="71"/>
      <c r="O672" s="71"/>
      <c r="P672" s="71"/>
      <c r="R672" s="71"/>
    </row>
    <row r="673" spans="1:18" ht="48" customHeight="1">
      <c r="A673" s="71"/>
      <c r="B673" s="71"/>
      <c r="C673" s="138"/>
      <c r="D673" s="138"/>
      <c r="E673" s="119"/>
      <c r="F673" s="119"/>
      <c r="G673" s="119"/>
      <c r="H673" s="120"/>
      <c r="I673" s="120"/>
      <c r="J673" s="71"/>
      <c r="K673" s="71"/>
      <c r="L673" s="71"/>
      <c r="M673" s="71"/>
      <c r="N673" s="71"/>
      <c r="O673" s="71"/>
      <c r="P673" s="71"/>
      <c r="R673" s="71"/>
    </row>
    <row r="674" spans="1:18" ht="48" customHeight="1">
      <c r="A674" s="71"/>
      <c r="B674" s="71"/>
      <c r="C674" s="138"/>
      <c r="D674" s="138"/>
      <c r="E674" s="119"/>
      <c r="F674" s="119"/>
      <c r="G674" s="119"/>
      <c r="H674" s="120"/>
      <c r="I674" s="120"/>
      <c r="J674" s="71"/>
      <c r="K674" s="71"/>
      <c r="L674" s="71"/>
      <c r="M674" s="71"/>
      <c r="N674" s="71"/>
      <c r="O674" s="71"/>
      <c r="P674" s="71"/>
      <c r="R674" s="71"/>
    </row>
    <row r="675" spans="1:18" ht="48" customHeight="1">
      <c r="A675" s="71"/>
      <c r="B675" s="71"/>
      <c r="C675" s="138"/>
      <c r="D675" s="138"/>
      <c r="E675" s="119"/>
      <c r="F675" s="119"/>
      <c r="G675" s="119"/>
      <c r="H675" s="120"/>
      <c r="I675" s="120"/>
      <c r="J675" s="71"/>
      <c r="K675" s="71"/>
      <c r="L675" s="71"/>
      <c r="M675" s="71"/>
      <c r="N675" s="71"/>
      <c r="O675" s="71"/>
      <c r="P675" s="71"/>
      <c r="R675" s="71"/>
    </row>
    <row r="676" spans="1:18" ht="48" customHeight="1">
      <c r="A676" s="71"/>
      <c r="B676" s="71"/>
      <c r="C676" s="138"/>
      <c r="D676" s="138"/>
      <c r="E676" s="119"/>
      <c r="F676" s="119"/>
      <c r="G676" s="119"/>
      <c r="H676" s="120"/>
      <c r="I676" s="120"/>
      <c r="J676" s="71"/>
      <c r="K676" s="71"/>
      <c r="L676" s="71"/>
      <c r="M676" s="71"/>
      <c r="N676" s="71"/>
      <c r="O676" s="71"/>
      <c r="P676" s="71"/>
      <c r="R676" s="71"/>
    </row>
    <row r="677" spans="1:18" ht="48" customHeight="1">
      <c r="A677" s="71"/>
      <c r="B677" s="71"/>
      <c r="C677" s="138"/>
      <c r="D677" s="138"/>
      <c r="E677" s="119"/>
      <c r="F677" s="119"/>
      <c r="G677" s="119"/>
      <c r="H677" s="120"/>
      <c r="I677" s="120"/>
      <c r="J677" s="71"/>
      <c r="K677" s="71"/>
      <c r="L677" s="71"/>
      <c r="M677" s="71"/>
      <c r="N677" s="71"/>
      <c r="O677" s="71"/>
      <c r="P677" s="71"/>
      <c r="R677" s="71"/>
    </row>
    <row r="678" spans="1:18" ht="48" customHeight="1">
      <c r="A678" s="71"/>
      <c r="B678" s="71"/>
      <c r="C678" s="138"/>
      <c r="D678" s="138"/>
      <c r="E678" s="119"/>
      <c r="F678" s="119"/>
      <c r="G678" s="119"/>
      <c r="H678" s="120"/>
      <c r="I678" s="120"/>
      <c r="J678" s="71"/>
      <c r="K678" s="71"/>
      <c r="L678" s="71"/>
      <c r="M678" s="71"/>
      <c r="N678" s="71"/>
      <c r="O678" s="71"/>
      <c r="P678" s="71"/>
      <c r="R678" s="71"/>
    </row>
    <row r="679" spans="1:18" ht="48" customHeight="1">
      <c r="A679" s="71"/>
      <c r="B679" s="71"/>
      <c r="C679" s="138"/>
      <c r="D679" s="138"/>
      <c r="E679" s="119"/>
      <c r="F679" s="119"/>
      <c r="G679" s="119"/>
      <c r="H679" s="120"/>
      <c r="I679" s="120"/>
      <c r="J679" s="71"/>
      <c r="K679" s="71"/>
      <c r="L679" s="71"/>
      <c r="M679" s="71"/>
      <c r="N679" s="71"/>
      <c r="O679" s="71"/>
      <c r="P679" s="71"/>
      <c r="R679" s="71"/>
    </row>
    <row r="680" spans="1:18" ht="48" customHeight="1">
      <c r="A680" s="71"/>
      <c r="B680" s="71"/>
      <c r="C680" s="138"/>
      <c r="D680" s="138"/>
      <c r="E680" s="119"/>
      <c r="F680" s="119"/>
      <c r="G680" s="119"/>
      <c r="H680" s="120"/>
      <c r="I680" s="120"/>
      <c r="J680" s="71"/>
      <c r="K680" s="71"/>
      <c r="L680" s="71"/>
      <c r="M680" s="71"/>
      <c r="N680" s="71"/>
      <c r="O680" s="71"/>
      <c r="P680" s="71"/>
      <c r="R680" s="71"/>
    </row>
    <row r="681" spans="1:18" ht="48" customHeight="1">
      <c r="A681" s="71"/>
      <c r="B681" s="71"/>
      <c r="C681" s="138"/>
      <c r="D681" s="138"/>
      <c r="E681" s="119"/>
      <c r="F681" s="119"/>
      <c r="G681" s="119"/>
      <c r="H681" s="120"/>
      <c r="I681" s="120"/>
      <c r="J681" s="71"/>
      <c r="K681" s="71"/>
      <c r="L681" s="71"/>
      <c r="M681" s="71"/>
      <c r="N681" s="71"/>
      <c r="O681" s="71"/>
      <c r="P681" s="71"/>
      <c r="R681" s="71"/>
    </row>
    <row r="682" spans="1:18" ht="48" customHeight="1">
      <c r="A682" s="71"/>
      <c r="B682" s="71"/>
      <c r="C682" s="138"/>
      <c r="D682" s="138"/>
      <c r="E682" s="119"/>
      <c r="F682" s="119"/>
      <c r="G682" s="119"/>
      <c r="H682" s="120"/>
      <c r="I682" s="120"/>
      <c r="J682" s="71"/>
      <c r="K682" s="71"/>
      <c r="L682" s="71"/>
      <c r="M682" s="71"/>
      <c r="N682" s="71"/>
      <c r="O682" s="71"/>
      <c r="P682" s="71"/>
      <c r="R682" s="71"/>
    </row>
    <row r="683" spans="1:18" ht="48" customHeight="1">
      <c r="A683" s="71"/>
      <c r="B683" s="71"/>
      <c r="C683" s="138"/>
      <c r="D683" s="138"/>
      <c r="E683" s="119"/>
      <c r="F683" s="119"/>
      <c r="G683" s="119"/>
      <c r="H683" s="120"/>
      <c r="I683" s="120"/>
      <c r="J683" s="71"/>
      <c r="K683" s="71"/>
      <c r="L683" s="71"/>
      <c r="M683" s="71"/>
      <c r="N683" s="71"/>
      <c r="O683" s="71"/>
      <c r="P683" s="71"/>
      <c r="R683" s="71"/>
    </row>
    <row r="684" spans="1:18" ht="48" customHeight="1">
      <c r="A684" s="71"/>
      <c r="B684" s="71"/>
      <c r="C684" s="138"/>
      <c r="D684" s="138"/>
      <c r="E684" s="119"/>
      <c r="F684" s="119"/>
      <c r="G684" s="119"/>
      <c r="H684" s="120"/>
      <c r="I684" s="120"/>
      <c r="J684" s="71"/>
      <c r="K684" s="71"/>
      <c r="L684" s="71"/>
      <c r="M684" s="71"/>
      <c r="N684" s="71"/>
      <c r="O684" s="71"/>
      <c r="P684" s="71"/>
      <c r="R684" s="71"/>
    </row>
    <row r="685" spans="1:18" ht="48" customHeight="1">
      <c r="A685" s="71"/>
      <c r="B685" s="71"/>
      <c r="C685" s="138"/>
      <c r="D685" s="138"/>
      <c r="E685" s="119"/>
      <c r="F685" s="119"/>
      <c r="G685" s="119"/>
      <c r="H685" s="120"/>
      <c r="I685" s="120"/>
      <c r="J685" s="71"/>
      <c r="K685" s="71"/>
      <c r="L685" s="71"/>
      <c r="M685" s="71"/>
      <c r="N685" s="71"/>
      <c r="O685" s="71"/>
      <c r="P685" s="71"/>
      <c r="R685" s="71"/>
    </row>
    <row r="686" spans="1:18" ht="48" customHeight="1">
      <c r="A686" s="71"/>
      <c r="B686" s="71"/>
      <c r="C686" s="138"/>
      <c r="D686" s="138"/>
      <c r="E686" s="119"/>
      <c r="F686" s="119"/>
      <c r="G686" s="119"/>
      <c r="H686" s="120"/>
      <c r="I686" s="120"/>
      <c r="J686" s="71"/>
      <c r="K686" s="71"/>
      <c r="L686" s="71"/>
      <c r="M686" s="71"/>
      <c r="N686" s="71"/>
      <c r="O686" s="71"/>
      <c r="P686" s="71"/>
      <c r="R686" s="71"/>
    </row>
    <row r="687" spans="1:18" ht="48" customHeight="1">
      <c r="A687" s="71"/>
      <c r="B687" s="71"/>
      <c r="C687" s="138"/>
      <c r="D687" s="138"/>
      <c r="E687" s="119"/>
      <c r="F687" s="119"/>
      <c r="G687" s="119"/>
      <c r="H687" s="120"/>
      <c r="I687" s="120"/>
      <c r="J687" s="71"/>
      <c r="K687" s="71"/>
      <c r="L687" s="71"/>
      <c r="M687" s="71"/>
      <c r="N687" s="71"/>
      <c r="O687" s="71"/>
      <c r="P687" s="71"/>
      <c r="R687" s="71"/>
    </row>
    <row r="688" spans="1:18" ht="48" customHeight="1">
      <c r="A688" s="71"/>
      <c r="B688" s="71"/>
      <c r="C688" s="138"/>
      <c r="D688" s="138"/>
      <c r="E688" s="119"/>
      <c r="F688" s="119"/>
      <c r="G688" s="119"/>
      <c r="H688" s="120"/>
      <c r="I688" s="120"/>
      <c r="J688" s="71"/>
      <c r="K688" s="71"/>
      <c r="L688" s="71"/>
      <c r="M688" s="71"/>
      <c r="N688" s="71"/>
      <c r="O688" s="71"/>
      <c r="P688" s="71"/>
      <c r="R688" s="71"/>
    </row>
    <row r="689" spans="1:18" ht="48" customHeight="1">
      <c r="A689" s="71"/>
      <c r="B689" s="71"/>
      <c r="C689" s="138"/>
      <c r="D689" s="138"/>
      <c r="E689" s="119"/>
      <c r="F689" s="119"/>
      <c r="G689" s="119"/>
      <c r="H689" s="120"/>
      <c r="I689" s="120"/>
      <c r="J689" s="71"/>
      <c r="K689" s="71"/>
      <c r="L689" s="71"/>
      <c r="M689" s="71"/>
      <c r="N689" s="71"/>
      <c r="O689" s="71"/>
      <c r="P689" s="71"/>
      <c r="R689" s="71"/>
    </row>
    <row r="690" spans="1:18" ht="48" customHeight="1">
      <c r="A690" s="71"/>
      <c r="B690" s="71"/>
      <c r="C690" s="138"/>
      <c r="D690" s="138"/>
      <c r="E690" s="119"/>
      <c r="F690" s="119"/>
      <c r="G690" s="119"/>
      <c r="H690" s="120"/>
      <c r="I690" s="120"/>
      <c r="J690" s="71"/>
      <c r="K690" s="71"/>
      <c r="L690" s="71"/>
      <c r="M690" s="71"/>
      <c r="N690" s="71"/>
      <c r="O690" s="71"/>
      <c r="P690" s="71"/>
      <c r="R690" s="71"/>
    </row>
    <row r="691" spans="1:18" ht="48" customHeight="1">
      <c r="A691" s="71"/>
      <c r="B691" s="71"/>
      <c r="C691" s="138"/>
      <c r="D691" s="138"/>
      <c r="E691" s="119"/>
      <c r="F691" s="119"/>
      <c r="G691" s="119"/>
      <c r="H691" s="120"/>
      <c r="I691" s="120"/>
      <c r="J691" s="71"/>
      <c r="K691" s="71"/>
      <c r="L691" s="71"/>
      <c r="M691" s="71"/>
      <c r="N691" s="71"/>
      <c r="O691" s="71"/>
      <c r="P691" s="71"/>
      <c r="R691" s="71"/>
    </row>
    <row r="692" spans="1:18" ht="48" customHeight="1">
      <c r="A692" s="71"/>
      <c r="B692" s="71"/>
      <c r="C692" s="138"/>
      <c r="D692" s="138"/>
      <c r="E692" s="119"/>
      <c r="F692" s="119"/>
      <c r="G692" s="119"/>
      <c r="H692" s="120"/>
      <c r="I692" s="120"/>
      <c r="J692" s="71"/>
      <c r="K692" s="71"/>
      <c r="L692" s="71"/>
      <c r="M692" s="71"/>
      <c r="N692" s="71"/>
      <c r="O692" s="71"/>
      <c r="P692" s="71"/>
      <c r="R692" s="71"/>
    </row>
    <row r="693" spans="1:18" ht="48" customHeight="1">
      <c r="A693" s="71"/>
      <c r="B693" s="71"/>
      <c r="C693" s="138"/>
      <c r="D693" s="138"/>
      <c r="E693" s="119"/>
      <c r="F693" s="119"/>
      <c r="G693" s="119"/>
      <c r="H693" s="120"/>
      <c r="I693" s="120"/>
      <c r="J693" s="71"/>
      <c r="K693" s="71"/>
      <c r="L693" s="71"/>
      <c r="M693" s="71"/>
      <c r="N693" s="71"/>
      <c r="O693" s="71"/>
      <c r="P693" s="71"/>
      <c r="R693" s="71"/>
    </row>
    <row r="694" spans="1:18" ht="48" customHeight="1">
      <c r="A694" s="71"/>
      <c r="B694" s="71"/>
      <c r="C694" s="138"/>
      <c r="D694" s="138"/>
      <c r="E694" s="119"/>
      <c r="F694" s="119"/>
      <c r="G694" s="119"/>
      <c r="H694" s="120"/>
      <c r="I694" s="120"/>
      <c r="J694" s="71"/>
      <c r="K694" s="71"/>
      <c r="L694" s="71"/>
      <c r="M694" s="71"/>
      <c r="N694" s="71"/>
      <c r="O694" s="71"/>
      <c r="P694" s="71"/>
      <c r="R694" s="71"/>
    </row>
    <row r="695" spans="1:18" ht="48" customHeight="1">
      <c r="A695" s="71"/>
      <c r="B695" s="71"/>
      <c r="C695" s="138"/>
      <c r="D695" s="138"/>
      <c r="E695" s="119"/>
      <c r="F695" s="119"/>
      <c r="G695" s="119"/>
      <c r="H695" s="120"/>
      <c r="I695" s="120"/>
      <c r="J695" s="71"/>
      <c r="K695" s="71"/>
      <c r="L695" s="71"/>
      <c r="M695" s="71"/>
      <c r="N695" s="71"/>
      <c r="O695" s="71"/>
      <c r="P695" s="71"/>
      <c r="R695" s="71"/>
    </row>
    <row r="696" spans="1:18" ht="48" customHeight="1">
      <c r="A696" s="71"/>
      <c r="B696" s="71"/>
      <c r="C696" s="138"/>
      <c r="D696" s="138"/>
      <c r="E696" s="119"/>
      <c r="F696" s="119"/>
      <c r="G696" s="119"/>
      <c r="H696" s="120"/>
      <c r="I696" s="120"/>
      <c r="J696" s="71"/>
      <c r="K696" s="71"/>
      <c r="L696" s="71"/>
      <c r="M696" s="71"/>
      <c r="N696" s="71"/>
      <c r="O696" s="71"/>
      <c r="P696" s="71"/>
      <c r="R696" s="71"/>
    </row>
    <row r="697" spans="1:18" ht="48" customHeight="1">
      <c r="A697" s="71"/>
      <c r="B697" s="71"/>
      <c r="C697" s="138"/>
      <c r="D697" s="138"/>
      <c r="E697" s="119"/>
      <c r="F697" s="119"/>
      <c r="G697" s="119"/>
      <c r="H697" s="120"/>
      <c r="I697" s="120"/>
      <c r="J697" s="71"/>
      <c r="K697" s="71"/>
      <c r="L697" s="71"/>
      <c r="M697" s="71"/>
      <c r="N697" s="71"/>
      <c r="O697" s="71"/>
      <c r="P697" s="71"/>
      <c r="R697" s="71"/>
    </row>
    <row r="698" spans="1:18" ht="48" customHeight="1">
      <c r="A698" s="71"/>
      <c r="B698" s="71"/>
      <c r="C698" s="138"/>
      <c r="D698" s="138"/>
      <c r="E698" s="119"/>
      <c r="F698" s="119"/>
      <c r="G698" s="119"/>
      <c r="H698" s="120"/>
      <c r="I698" s="120"/>
      <c r="J698" s="71"/>
      <c r="K698" s="71"/>
      <c r="L698" s="71"/>
      <c r="M698" s="71"/>
      <c r="N698" s="71"/>
      <c r="O698" s="71"/>
      <c r="P698" s="71"/>
      <c r="R698" s="71"/>
    </row>
    <row r="699" spans="1:18" ht="48" customHeight="1">
      <c r="A699" s="71"/>
      <c r="B699" s="71"/>
      <c r="C699" s="138"/>
      <c r="D699" s="138"/>
      <c r="E699" s="119"/>
      <c r="F699" s="119"/>
      <c r="G699" s="119"/>
      <c r="H699" s="120"/>
      <c r="I699" s="120"/>
      <c r="J699" s="71"/>
      <c r="K699" s="71"/>
      <c r="L699" s="71"/>
      <c r="M699" s="71"/>
      <c r="N699" s="71"/>
      <c r="O699" s="71"/>
      <c r="P699" s="71"/>
      <c r="R699" s="71"/>
    </row>
    <row r="700" spans="1:18" ht="48" customHeight="1">
      <c r="A700" s="71"/>
      <c r="B700" s="71"/>
      <c r="C700" s="138"/>
      <c r="D700" s="138"/>
      <c r="E700" s="119"/>
      <c r="F700" s="119"/>
      <c r="G700" s="119"/>
      <c r="H700" s="120"/>
      <c r="I700" s="120"/>
      <c r="J700" s="71"/>
      <c r="K700" s="71"/>
      <c r="L700" s="71"/>
      <c r="M700" s="71"/>
      <c r="N700" s="71"/>
      <c r="O700" s="71"/>
      <c r="P700" s="71"/>
      <c r="R700" s="71"/>
    </row>
    <row r="701" spans="1:18" ht="48" customHeight="1">
      <c r="A701" s="71"/>
      <c r="B701" s="71"/>
      <c r="C701" s="138"/>
      <c r="D701" s="138"/>
      <c r="E701" s="119"/>
      <c r="F701" s="119"/>
      <c r="G701" s="119"/>
      <c r="H701" s="120"/>
      <c r="I701" s="120"/>
      <c r="J701" s="71"/>
      <c r="K701" s="71"/>
      <c r="L701" s="71"/>
      <c r="M701" s="71"/>
      <c r="N701" s="71"/>
      <c r="O701" s="71"/>
      <c r="P701" s="71"/>
      <c r="R701" s="71"/>
    </row>
    <row r="702" spans="1:18" ht="48" customHeight="1">
      <c r="A702" s="71"/>
      <c r="B702" s="71"/>
      <c r="C702" s="138"/>
      <c r="D702" s="138"/>
      <c r="E702" s="119"/>
      <c r="F702" s="119"/>
      <c r="G702" s="119"/>
      <c r="H702" s="120"/>
      <c r="I702" s="120"/>
      <c r="J702" s="71"/>
      <c r="K702" s="71"/>
      <c r="L702" s="71"/>
      <c r="M702" s="71"/>
      <c r="N702" s="71"/>
      <c r="O702" s="71"/>
      <c r="P702" s="71"/>
      <c r="R702" s="71"/>
    </row>
    <row r="703" spans="1:18" ht="48" customHeight="1">
      <c r="A703" s="71"/>
      <c r="B703" s="71"/>
      <c r="C703" s="138"/>
      <c r="D703" s="138"/>
      <c r="E703" s="119"/>
      <c r="F703" s="119"/>
      <c r="G703" s="119"/>
      <c r="H703" s="120"/>
      <c r="I703" s="120"/>
      <c r="J703" s="71"/>
      <c r="K703" s="71"/>
      <c r="L703" s="71"/>
      <c r="M703" s="71"/>
      <c r="N703" s="71"/>
      <c r="O703" s="71"/>
      <c r="P703" s="71"/>
      <c r="R703" s="71"/>
    </row>
    <row r="704" spans="1:18" ht="48" customHeight="1">
      <c r="A704" s="71"/>
      <c r="B704" s="71"/>
      <c r="C704" s="138"/>
      <c r="D704" s="138"/>
      <c r="E704" s="119"/>
      <c r="F704" s="119"/>
      <c r="G704" s="119"/>
      <c r="H704" s="120"/>
      <c r="I704" s="120"/>
      <c r="J704" s="71"/>
      <c r="K704" s="71"/>
      <c r="L704" s="71"/>
      <c r="M704" s="71"/>
      <c r="N704" s="71"/>
      <c r="O704" s="71"/>
      <c r="P704" s="71"/>
      <c r="R704" s="71"/>
    </row>
    <row r="705" spans="1:18" ht="48" customHeight="1">
      <c r="A705" s="71"/>
      <c r="B705" s="71"/>
      <c r="C705" s="138"/>
      <c r="D705" s="138"/>
      <c r="E705" s="119"/>
      <c r="F705" s="119"/>
      <c r="G705" s="119"/>
      <c r="H705" s="120"/>
      <c r="I705" s="120"/>
      <c r="J705" s="71"/>
      <c r="K705" s="71"/>
      <c r="L705" s="71"/>
      <c r="M705" s="71"/>
      <c r="N705" s="71"/>
      <c r="O705" s="71"/>
      <c r="P705" s="71"/>
      <c r="R705" s="71"/>
    </row>
    <row r="706" spans="1:18" ht="48" customHeight="1">
      <c r="A706" s="71"/>
      <c r="B706" s="71"/>
      <c r="C706" s="138"/>
      <c r="D706" s="138"/>
      <c r="E706" s="119"/>
      <c r="F706" s="119"/>
      <c r="G706" s="119"/>
      <c r="H706" s="120"/>
      <c r="I706" s="120"/>
      <c r="J706" s="71"/>
      <c r="K706" s="71"/>
      <c r="L706" s="71"/>
      <c r="M706" s="71"/>
      <c r="N706" s="71"/>
      <c r="O706" s="71"/>
      <c r="P706" s="71"/>
      <c r="R706" s="71"/>
    </row>
    <row r="707" spans="1:18" ht="48" customHeight="1">
      <c r="A707" s="71"/>
      <c r="B707" s="71"/>
      <c r="C707" s="138"/>
      <c r="D707" s="138"/>
      <c r="E707" s="119"/>
      <c r="F707" s="119"/>
      <c r="G707" s="119"/>
      <c r="H707" s="120"/>
      <c r="I707" s="120"/>
      <c r="J707" s="71"/>
      <c r="K707" s="71"/>
      <c r="L707" s="71"/>
      <c r="M707" s="71"/>
      <c r="N707" s="71"/>
      <c r="O707" s="71"/>
      <c r="P707" s="71"/>
      <c r="R707" s="71"/>
    </row>
    <row r="708" spans="1:18" ht="48" customHeight="1">
      <c r="A708" s="71"/>
      <c r="B708" s="71"/>
      <c r="C708" s="138"/>
      <c r="D708" s="138"/>
      <c r="E708" s="119"/>
      <c r="F708" s="119"/>
      <c r="G708" s="119"/>
      <c r="H708" s="120"/>
      <c r="I708" s="120"/>
      <c r="J708" s="71"/>
      <c r="K708" s="71"/>
      <c r="L708" s="71"/>
      <c r="M708" s="71"/>
      <c r="N708" s="71"/>
      <c r="O708" s="71"/>
      <c r="P708" s="71"/>
      <c r="R708" s="71"/>
    </row>
    <row r="709" spans="1:18" ht="48" customHeight="1">
      <c r="A709" s="71"/>
      <c r="B709" s="71"/>
      <c r="C709" s="138"/>
      <c r="D709" s="138"/>
      <c r="E709" s="119"/>
      <c r="F709" s="119"/>
      <c r="G709" s="119"/>
      <c r="H709" s="120"/>
      <c r="I709" s="120"/>
      <c r="J709" s="71"/>
      <c r="K709" s="71"/>
      <c r="L709" s="71"/>
      <c r="M709" s="71"/>
      <c r="N709" s="71"/>
      <c r="O709" s="71"/>
      <c r="P709" s="71"/>
      <c r="R709" s="71"/>
    </row>
    <row r="710" spans="1:18" ht="48" customHeight="1">
      <c r="A710" s="71"/>
      <c r="B710" s="71"/>
      <c r="C710" s="138"/>
      <c r="D710" s="138"/>
      <c r="E710" s="119"/>
      <c r="F710" s="119"/>
      <c r="G710" s="119"/>
      <c r="H710" s="120"/>
      <c r="I710" s="120"/>
      <c r="J710" s="71"/>
      <c r="K710" s="71"/>
      <c r="L710" s="71"/>
      <c r="M710" s="71"/>
      <c r="N710" s="71"/>
      <c r="O710" s="71"/>
      <c r="P710" s="71"/>
      <c r="R710" s="71"/>
    </row>
    <row r="711" spans="1:18" ht="48" customHeight="1">
      <c r="A711" s="71"/>
      <c r="B711" s="71"/>
      <c r="C711" s="138"/>
      <c r="D711" s="138"/>
      <c r="E711" s="119"/>
      <c r="F711" s="119"/>
      <c r="G711" s="119"/>
      <c r="H711" s="120"/>
      <c r="I711" s="120"/>
      <c r="J711" s="71"/>
      <c r="K711" s="71"/>
      <c r="L711" s="71"/>
      <c r="M711" s="71"/>
      <c r="N711" s="71"/>
      <c r="O711" s="71"/>
      <c r="P711" s="71"/>
      <c r="R711" s="71"/>
    </row>
    <row r="712" spans="1:18" ht="48" customHeight="1">
      <c r="A712" s="71"/>
      <c r="B712" s="71"/>
      <c r="C712" s="138"/>
      <c r="D712" s="138"/>
      <c r="E712" s="119"/>
      <c r="F712" s="119"/>
      <c r="G712" s="119"/>
      <c r="H712" s="120"/>
      <c r="I712" s="120"/>
      <c r="J712" s="71"/>
      <c r="K712" s="71"/>
      <c r="L712" s="71"/>
      <c r="M712" s="71"/>
      <c r="N712" s="71"/>
      <c r="O712" s="71"/>
      <c r="P712" s="71"/>
      <c r="R712" s="71"/>
    </row>
    <row r="713" spans="1:18" ht="48" customHeight="1">
      <c r="A713" s="71"/>
      <c r="B713" s="71"/>
      <c r="C713" s="138"/>
      <c r="D713" s="138"/>
      <c r="E713" s="119"/>
      <c r="F713" s="119"/>
      <c r="G713" s="119"/>
      <c r="H713" s="120"/>
      <c r="I713" s="120"/>
      <c r="J713" s="71"/>
      <c r="K713" s="71"/>
      <c r="L713" s="71"/>
      <c r="M713" s="71"/>
      <c r="N713" s="71"/>
      <c r="O713" s="71"/>
      <c r="P713" s="71"/>
      <c r="R713" s="71"/>
    </row>
    <row r="714" spans="1:18" ht="48" customHeight="1">
      <c r="A714" s="71"/>
      <c r="B714" s="71"/>
      <c r="C714" s="138"/>
      <c r="D714" s="138"/>
      <c r="E714" s="119"/>
      <c r="F714" s="119"/>
      <c r="G714" s="119"/>
      <c r="H714" s="120"/>
      <c r="I714" s="120"/>
      <c r="J714" s="71"/>
      <c r="K714" s="71"/>
      <c r="L714" s="71"/>
      <c r="M714" s="71"/>
      <c r="N714" s="71"/>
      <c r="O714" s="71"/>
      <c r="P714" s="71"/>
      <c r="R714" s="71"/>
    </row>
    <row r="715" spans="1:18" ht="48" customHeight="1">
      <c r="A715" s="71"/>
      <c r="B715" s="71"/>
      <c r="C715" s="138"/>
      <c r="D715" s="138"/>
      <c r="E715" s="119"/>
      <c r="F715" s="119"/>
      <c r="G715" s="119"/>
      <c r="H715" s="120"/>
      <c r="I715" s="120"/>
      <c r="J715" s="71"/>
      <c r="K715" s="71"/>
      <c r="L715" s="71"/>
      <c r="M715" s="71"/>
      <c r="N715" s="71"/>
      <c r="O715" s="71"/>
      <c r="P715" s="71"/>
      <c r="R715" s="71"/>
    </row>
    <row r="716" spans="1:18" ht="48" customHeight="1">
      <c r="A716" s="71"/>
      <c r="B716" s="71"/>
      <c r="C716" s="138"/>
      <c r="D716" s="138"/>
      <c r="E716" s="119"/>
      <c r="F716" s="119"/>
      <c r="G716" s="119"/>
      <c r="H716" s="120"/>
      <c r="I716" s="120"/>
      <c r="J716" s="71"/>
      <c r="K716" s="71"/>
      <c r="L716" s="71"/>
      <c r="M716" s="71"/>
      <c r="N716" s="71"/>
      <c r="O716" s="71"/>
      <c r="P716" s="71"/>
      <c r="R716" s="71"/>
    </row>
    <row r="717" spans="1:18" ht="48" customHeight="1">
      <c r="A717" s="71"/>
      <c r="B717" s="71"/>
      <c r="C717" s="138"/>
      <c r="D717" s="138"/>
      <c r="E717" s="119"/>
      <c r="F717" s="119"/>
      <c r="G717" s="119"/>
      <c r="H717" s="120"/>
      <c r="I717" s="120"/>
      <c r="J717" s="71"/>
      <c r="K717" s="71"/>
      <c r="L717" s="71"/>
      <c r="M717" s="71"/>
      <c r="N717" s="71"/>
      <c r="O717" s="71"/>
      <c r="P717" s="71"/>
      <c r="R717" s="71"/>
    </row>
    <row r="718" spans="1:18" ht="48" customHeight="1">
      <c r="A718" s="71"/>
      <c r="B718" s="71"/>
      <c r="C718" s="138"/>
      <c r="D718" s="138"/>
      <c r="E718" s="119"/>
      <c r="F718" s="119"/>
      <c r="G718" s="119"/>
      <c r="H718" s="120"/>
      <c r="I718" s="120"/>
      <c r="J718" s="71"/>
      <c r="K718" s="71"/>
      <c r="L718" s="71"/>
      <c r="M718" s="71"/>
      <c r="N718" s="71"/>
      <c r="O718" s="71"/>
      <c r="P718" s="71"/>
      <c r="R718" s="71"/>
    </row>
    <row r="719" spans="1:18" ht="48" customHeight="1">
      <c r="A719" s="71"/>
      <c r="B719" s="71"/>
      <c r="C719" s="138"/>
      <c r="D719" s="138"/>
      <c r="E719" s="119"/>
      <c r="F719" s="119"/>
      <c r="G719" s="119"/>
      <c r="H719" s="120"/>
      <c r="I719" s="120"/>
      <c r="J719" s="71"/>
      <c r="K719" s="71"/>
      <c r="L719" s="71"/>
      <c r="M719" s="71"/>
      <c r="N719" s="71"/>
      <c r="O719" s="71"/>
      <c r="P719" s="71"/>
      <c r="R719" s="71"/>
    </row>
    <row r="720" spans="1:18" ht="48" customHeight="1">
      <c r="A720" s="71"/>
      <c r="B720" s="71"/>
      <c r="C720" s="138"/>
      <c r="D720" s="138"/>
      <c r="E720" s="119"/>
      <c r="F720" s="119"/>
      <c r="G720" s="119"/>
      <c r="H720" s="120"/>
      <c r="I720" s="120"/>
      <c r="J720" s="71"/>
      <c r="K720" s="71"/>
      <c r="L720" s="71"/>
      <c r="M720" s="71"/>
      <c r="N720" s="71"/>
      <c r="O720" s="71"/>
      <c r="P720" s="71"/>
      <c r="R720" s="71"/>
    </row>
    <row r="721" spans="1:18" ht="48" customHeight="1">
      <c r="A721" s="71"/>
      <c r="B721" s="71"/>
      <c r="C721" s="138"/>
      <c r="D721" s="138"/>
      <c r="E721" s="119"/>
      <c r="F721" s="119"/>
      <c r="G721" s="119"/>
      <c r="H721" s="120"/>
      <c r="I721" s="120"/>
      <c r="J721" s="71"/>
      <c r="K721" s="71"/>
      <c r="L721" s="71"/>
      <c r="M721" s="71"/>
      <c r="N721" s="71"/>
      <c r="O721" s="71"/>
      <c r="P721" s="71"/>
      <c r="R721" s="71"/>
    </row>
    <row r="722" spans="1:18" ht="48" customHeight="1">
      <c r="A722" s="71"/>
      <c r="B722" s="71"/>
      <c r="C722" s="138"/>
      <c r="D722" s="138"/>
      <c r="E722" s="119"/>
      <c r="F722" s="119"/>
      <c r="G722" s="119"/>
      <c r="H722" s="120"/>
      <c r="I722" s="120"/>
      <c r="J722" s="71"/>
      <c r="K722" s="71"/>
      <c r="L722" s="71"/>
      <c r="M722" s="71"/>
      <c r="N722" s="71"/>
      <c r="O722" s="71"/>
      <c r="P722" s="71"/>
      <c r="R722" s="71"/>
    </row>
    <row r="723" spans="1:18" ht="48" customHeight="1">
      <c r="A723" s="71"/>
      <c r="B723" s="71"/>
      <c r="C723" s="138"/>
      <c r="D723" s="138"/>
      <c r="E723" s="119"/>
      <c r="F723" s="119"/>
      <c r="G723" s="119"/>
      <c r="H723" s="120"/>
      <c r="I723" s="120"/>
      <c r="J723" s="71"/>
      <c r="K723" s="71"/>
      <c r="L723" s="71"/>
      <c r="M723" s="71"/>
      <c r="N723" s="71"/>
      <c r="O723" s="71"/>
      <c r="P723" s="71"/>
      <c r="R723" s="71"/>
    </row>
    <row r="724" spans="1:18" ht="48" customHeight="1">
      <c r="A724" s="71"/>
      <c r="B724" s="71"/>
      <c r="C724" s="138"/>
      <c r="D724" s="138"/>
      <c r="E724" s="119"/>
      <c r="F724" s="119"/>
      <c r="G724" s="119"/>
      <c r="H724" s="120"/>
      <c r="I724" s="120"/>
      <c r="J724" s="71"/>
      <c r="K724" s="71"/>
      <c r="L724" s="71"/>
      <c r="M724" s="71"/>
      <c r="N724" s="71"/>
      <c r="O724" s="71"/>
      <c r="P724" s="71"/>
      <c r="R724" s="71"/>
    </row>
    <row r="725" spans="1:18" ht="48" customHeight="1">
      <c r="A725" s="71"/>
      <c r="B725" s="71"/>
      <c r="C725" s="138"/>
      <c r="D725" s="138"/>
      <c r="E725" s="119"/>
      <c r="F725" s="119"/>
      <c r="G725" s="119"/>
      <c r="H725" s="120"/>
      <c r="I725" s="120"/>
      <c r="J725" s="71"/>
      <c r="K725" s="71"/>
      <c r="L725" s="71"/>
      <c r="M725" s="71"/>
      <c r="N725" s="71"/>
      <c r="O725" s="71"/>
      <c r="P725" s="71"/>
      <c r="R725" s="71"/>
    </row>
    <row r="726" spans="1:18" ht="48" customHeight="1">
      <c r="A726" s="71"/>
      <c r="B726" s="71"/>
      <c r="C726" s="138"/>
      <c r="D726" s="138"/>
      <c r="E726" s="119"/>
      <c r="F726" s="119"/>
      <c r="G726" s="119"/>
      <c r="H726" s="120"/>
      <c r="I726" s="120"/>
      <c r="J726" s="71"/>
      <c r="K726" s="71"/>
      <c r="L726" s="71"/>
      <c r="M726" s="71"/>
      <c r="N726" s="71"/>
      <c r="O726" s="71"/>
      <c r="P726" s="71"/>
      <c r="R726" s="71"/>
    </row>
    <row r="727" spans="1:18" ht="48" customHeight="1">
      <c r="A727" s="71"/>
      <c r="B727" s="71"/>
      <c r="C727" s="138"/>
      <c r="D727" s="138"/>
      <c r="E727" s="119"/>
      <c r="F727" s="119"/>
      <c r="G727" s="119"/>
      <c r="H727" s="120"/>
      <c r="I727" s="120"/>
      <c r="J727" s="71"/>
      <c r="K727" s="71"/>
      <c r="L727" s="71"/>
      <c r="M727" s="71"/>
      <c r="N727" s="71"/>
      <c r="O727" s="71"/>
      <c r="P727" s="71"/>
      <c r="R727" s="71"/>
    </row>
    <row r="728" spans="1:18" ht="48" customHeight="1">
      <c r="A728" s="71"/>
      <c r="B728" s="71"/>
      <c r="C728" s="138"/>
      <c r="D728" s="138"/>
      <c r="E728" s="119"/>
      <c r="F728" s="119"/>
      <c r="G728" s="119"/>
      <c r="H728" s="120"/>
      <c r="I728" s="120"/>
      <c r="J728" s="71"/>
      <c r="K728" s="71"/>
      <c r="L728" s="71"/>
      <c r="M728" s="71"/>
      <c r="N728" s="71"/>
      <c r="O728" s="71"/>
      <c r="P728" s="71"/>
      <c r="R728" s="71"/>
    </row>
    <row r="729" spans="1:18" ht="48" customHeight="1">
      <c r="A729" s="71"/>
      <c r="B729" s="71"/>
      <c r="C729" s="138"/>
      <c r="D729" s="138"/>
      <c r="E729" s="119"/>
      <c r="F729" s="119"/>
      <c r="G729" s="119"/>
      <c r="H729" s="120"/>
      <c r="I729" s="120"/>
      <c r="J729" s="71"/>
      <c r="K729" s="71"/>
      <c r="L729" s="71"/>
      <c r="M729" s="71"/>
      <c r="N729" s="71"/>
      <c r="O729" s="71"/>
      <c r="P729" s="71"/>
      <c r="R729" s="71"/>
    </row>
    <row r="730" spans="1:18" ht="48" customHeight="1">
      <c r="A730" s="71"/>
      <c r="B730" s="71"/>
      <c r="C730" s="138"/>
      <c r="D730" s="138"/>
      <c r="E730" s="119"/>
      <c r="F730" s="119"/>
      <c r="G730" s="119"/>
      <c r="H730" s="120"/>
      <c r="I730" s="120"/>
      <c r="J730" s="71"/>
      <c r="K730" s="71"/>
      <c r="L730" s="71"/>
      <c r="M730" s="71"/>
      <c r="N730" s="71"/>
      <c r="O730" s="71"/>
      <c r="P730" s="71"/>
      <c r="R730" s="71"/>
    </row>
    <row r="731" spans="1:18" ht="48" customHeight="1">
      <c r="A731" s="71"/>
      <c r="B731" s="71"/>
      <c r="C731" s="138"/>
      <c r="D731" s="138"/>
      <c r="E731" s="119"/>
      <c r="F731" s="119"/>
      <c r="G731" s="119"/>
      <c r="H731" s="120"/>
      <c r="I731" s="120"/>
      <c r="J731" s="71"/>
      <c r="K731" s="71"/>
      <c r="L731" s="71"/>
      <c r="M731" s="71"/>
      <c r="N731" s="71"/>
      <c r="O731" s="71"/>
      <c r="P731" s="71"/>
      <c r="R731" s="71"/>
    </row>
    <row r="732" spans="1:18" ht="48" customHeight="1">
      <c r="A732" s="71"/>
      <c r="B732" s="71"/>
      <c r="C732" s="138"/>
      <c r="D732" s="138"/>
      <c r="E732" s="119"/>
      <c r="F732" s="119"/>
      <c r="G732" s="119"/>
      <c r="H732" s="120"/>
      <c r="I732" s="120"/>
      <c r="J732" s="71"/>
      <c r="K732" s="71"/>
      <c r="L732" s="71"/>
      <c r="M732" s="71"/>
      <c r="N732" s="71"/>
      <c r="O732" s="71"/>
      <c r="P732" s="71"/>
      <c r="R732" s="71"/>
    </row>
    <row r="733" spans="1:18" ht="48" customHeight="1">
      <c r="A733" s="71"/>
      <c r="B733" s="71"/>
      <c r="C733" s="138"/>
      <c r="D733" s="138"/>
      <c r="E733" s="119"/>
      <c r="F733" s="119"/>
      <c r="G733" s="119"/>
      <c r="H733" s="120"/>
      <c r="I733" s="120"/>
      <c r="J733" s="71"/>
      <c r="K733" s="71"/>
      <c r="L733" s="71"/>
      <c r="M733" s="71"/>
      <c r="N733" s="71"/>
      <c r="O733" s="71"/>
      <c r="P733" s="71"/>
      <c r="R733" s="71"/>
    </row>
    <row r="734" spans="1:18" ht="48" customHeight="1">
      <c r="A734" s="71"/>
      <c r="B734" s="71"/>
      <c r="C734" s="138"/>
      <c r="D734" s="138"/>
      <c r="E734" s="119"/>
      <c r="F734" s="119"/>
      <c r="G734" s="119"/>
      <c r="H734" s="120"/>
      <c r="I734" s="120"/>
      <c r="J734" s="71"/>
      <c r="K734" s="71"/>
      <c r="L734" s="71"/>
      <c r="M734" s="71"/>
      <c r="N734" s="71"/>
      <c r="O734" s="71"/>
      <c r="P734" s="71"/>
      <c r="R734" s="71"/>
    </row>
    <row r="735" spans="1:18" ht="48" customHeight="1">
      <c r="A735" s="71"/>
      <c r="B735" s="71"/>
      <c r="C735" s="138"/>
      <c r="D735" s="138"/>
      <c r="E735" s="119"/>
      <c r="F735" s="119"/>
      <c r="G735" s="119"/>
      <c r="H735" s="120"/>
      <c r="I735" s="120"/>
      <c r="J735" s="71"/>
      <c r="K735" s="71"/>
      <c r="L735" s="71"/>
      <c r="M735" s="71"/>
      <c r="N735" s="71"/>
      <c r="O735" s="71"/>
      <c r="P735" s="71"/>
      <c r="R735" s="71"/>
    </row>
    <row r="736" spans="1:18" ht="48" customHeight="1">
      <c r="A736" s="71"/>
      <c r="B736" s="71"/>
      <c r="C736" s="138"/>
      <c r="D736" s="138"/>
      <c r="E736" s="119"/>
      <c r="F736" s="119"/>
      <c r="G736" s="119"/>
      <c r="H736" s="120"/>
      <c r="I736" s="120"/>
      <c r="J736" s="71"/>
      <c r="K736" s="71"/>
      <c r="L736" s="71"/>
      <c r="M736" s="71"/>
      <c r="N736" s="71"/>
      <c r="O736" s="71"/>
      <c r="P736" s="71"/>
      <c r="R736" s="71"/>
    </row>
    <row r="737" spans="1:18" ht="48" customHeight="1">
      <c r="A737" s="71"/>
      <c r="B737" s="71"/>
      <c r="C737" s="138"/>
      <c r="D737" s="138"/>
      <c r="E737" s="119"/>
      <c r="F737" s="119"/>
      <c r="G737" s="119"/>
      <c r="H737" s="120"/>
      <c r="I737" s="120"/>
      <c r="J737" s="71"/>
      <c r="K737" s="71"/>
      <c r="L737" s="71"/>
      <c r="M737" s="71"/>
      <c r="N737" s="71"/>
      <c r="O737" s="71"/>
      <c r="P737" s="71"/>
      <c r="R737" s="71"/>
    </row>
    <row r="738" spans="1:18" ht="48" customHeight="1">
      <c r="A738" s="71"/>
      <c r="B738" s="71"/>
      <c r="C738" s="138"/>
      <c r="D738" s="138"/>
      <c r="E738" s="119"/>
      <c r="F738" s="119"/>
      <c r="G738" s="119"/>
      <c r="H738" s="120"/>
      <c r="I738" s="120"/>
      <c r="J738" s="71"/>
      <c r="K738" s="71"/>
      <c r="L738" s="71"/>
      <c r="M738" s="71"/>
      <c r="N738" s="71"/>
      <c r="O738" s="71"/>
      <c r="P738" s="71"/>
      <c r="R738" s="71"/>
    </row>
    <row r="739" spans="1:18" ht="48" customHeight="1">
      <c r="A739" s="71"/>
      <c r="B739" s="71"/>
      <c r="C739" s="138"/>
      <c r="D739" s="138"/>
      <c r="E739" s="119"/>
      <c r="F739" s="119"/>
      <c r="G739" s="119"/>
      <c r="H739" s="120"/>
      <c r="I739" s="120"/>
      <c r="J739" s="71"/>
      <c r="K739" s="71"/>
      <c r="L739" s="71"/>
      <c r="M739" s="71"/>
      <c r="N739" s="71"/>
      <c r="O739" s="71"/>
      <c r="P739" s="71"/>
      <c r="R739" s="71"/>
    </row>
    <row r="740" spans="1:18" ht="48" customHeight="1">
      <c r="A740" s="71"/>
      <c r="B740" s="71"/>
      <c r="C740" s="138"/>
      <c r="D740" s="138"/>
      <c r="E740" s="119"/>
      <c r="F740" s="119"/>
      <c r="G740" s="119"/>
      <c r="H740" s="120"/>
      <c r="I740" s="120"/>
      <c r="J740" s="71"/>
      <c r="K740" s="71"/>
      <c r="L740" s="71"/>
      <c r="M740" s="71"/>
      <c r="N740" s="71"/>
      <c r="O740" s="71"/>
      <c r="P740" s="71"/>
      <c r="R740" s="71"/>
    </row>
    <row r="741" spans="1:18" ht="48" customHeight="1">
      <c r="A741" s="71"/>
      <c r="B741" s="71"/>
      <c r="C741" s="138"/>
      <c r="D741" s="138"/>
      <c r="E741" s="119"/>
      <c r="F741" s="119"/>
      <c r="G741" s="119"/>
      <c r="H741" s="120"/>
      <c r="I741" s="120"/>
      <c r="J741" s="71"/>
      <c r="K741" s="71"/>
      <c r="L741" s="71"/>
      <c r="M741" s="71"/>
      <c r="N741" s="71"/>
      <c r="O741" s="71"/>
      <c r="P741" s="71"/>
      <c r="R741" s="71"/>
    </row>
    <row r="742" spans="1:18" ht="48" customHeight="1">
      <c r="A742" s="71"/>
      <c r="B742" s="71"/>
      <c r="C742" s="138"/>
      <c r="D742" s="138"/>
      <c r="E742" s="119"/>
      <c r="F742" s="119"/>
      <c r="G742" s="119"/>
      <c r="H742" s="120"/>
      <c r="I742" s="120"/>
      <c r="J742" s="71"/>
      <c r="K742" s="71"/>
      <c r="L742" s="71"/>
      <c r="M742" s="71"/>
      <c r="N742" s="71"/>
      <c r="O742" s="71"/>
      <c r="P742" s="71"/>
      <c r="R742" s="71"/>
    </row>
    <row r="743" spans="1:18" ht="48" customHeight="1">
      <c r="A743" s="71"/>
      <c r="B743" s="71"/>
      <c r="C743" s="138"/>
      <c r="D743" s="138"/>
      <c r="E743" s="119"/>
      <c r="F743" s="119"/>
      <c r="G743" s="119"/>
      <c r="H743" s="120"/>
      <c r="I743" s="120"/>
      <c r="J743" s="71"/>
      <c r="K743" s="71"/>
      <c r="L743" s="71"/>
      <c r="M743" s="71"/>
      <c r="N743" s="71"/>
      <c r="O743" s="71"/>
      <c r="P743" s="71"/>
      <c r="R743" s="71"/>
    </row>
    <row r="744" spans="1:18" ht="48" customHeight="1">
      <c r="A744" s="71"/>
      <c r="B744" s="71"/>
      <c r="C744" s="138"/>
      <c r="D744" s="138"/>
      <c r="E744" s="119"/>
      <c r="F744" s="119"/>
      <c r="G744" s="119"/>
      <c r="H744" s="120"/>
      <c r="I744" s="120"/>
      <c r="J744" s="71"/>
      <c r="K744" s="71"/>
      <c r="L744" s="71"/>
      <c r="M744" s="71"/>
      <c r="N744" s="71"/>
      <c r="O744" s="71"/>
      <c r="P744" s="71"/>
      <c r="R744" s="71"/>
    </row>
    <row r="745" spans="1:18" ht="48" customHeight="1">
      <c r="A745" s="71"/>
      <c r="B745" s="71"/>
      <c r="C745" s="138"/>
      <c r="D745" s="138"/>
      <c r="E745" s="119"/>
      <c r="F745" s="119"/>
      <c r="G745" s="119"/>
      <c r="H745" s="120"/>
      <c r="I745" s="120"/>
      <c r="J745" s="71"/>
      <c r="K745" s="71"/>
      <c r="L745" s="71"/>
      <c r="M745" s="71"/>
      <c r="N745" s="71"/>
      <c r="O745" s="71"/>
      <c r="P745" s="71"/>
      <c r="R745" s="71"/>
    </row>
    <row r="746" spans="1:18" ht="48" customHeight="1">
      <c r="A746" s="71"/>
      <c r="B746" s="71"/>
      <c r="C746" s="138"/>
      <c r="D746" s="138"/>
      <c r="E746" s="119"/>
      <c r="F746" s="119"/>
      <c r="G746" s="119"/>
      <c r="H746" s="120"/>
      <c r="I746" s="120"/>
      <c r="J746" s="71"/>
      <c r="K746" s="71"/>
      <c r="L746" s="71"/>
      <c r="M746" s="71"/>
      <c r="N746" s="71"/>
      <c r="O746" s="71"/>
      <c r="P746" s="71"/>
      <c r="R746" s="71"/>
    </row>
    <row r="747" spans="1:18" ht="48" customHeight="1">
      <c r="A747" s="71"/>
      <c r="B747" s="71"/>
      <c r="C747" s="138"/>
      <c r="D747" s="138"/>
      <c r="E747" s="119"/>
      <c r="F747" s="119"/>
      <c r="G747" s="119"/>
      <c r="H747" s="120"/>
      <c r="I747" s="120"/>
      <c r="J747" s="71"/>
      <c r="K747" s="71"/>
      <c r="L747" s="71"/>
      <c r="M747" s="71"/>
      <c r="N747" s="71"/>
      <c r="O747" s="71"/>
      <c r="P747" s="71"/>
      <c r="R747" s="71"/>
    </row>
    <row r="748" spans="1:18" ht="48" customHeight="1">
      <c r="A748" s="71"/>
      <c r="B748" s="71"/>
      <c r="C748" s="138"/>
      <c r="D748" s="138"/>
      <c r="E748" s="119"/>
      <c r="F748" s="119"/>
      <c r="G748" s="119"/>
      <c r="H748" s="120"/>
      <c r="I748" s="120"/>
      <c r="J748" s="71"/>
      <c r="K748" s="71"/>
      <c r="L748" s="71"/>
      <c r="M748" s="71"/>
      <c r="N748" s="71"/>
      <c r="O748" s="71"/>
      <c r="P748" s="71"/>
      <c r="R748" s="71"/>
    </row>
    <row r="749" spans="1:18" ht="48" customHeight="1">
      <c r="A749" s="71"/>
      <c r="B749" s="71"/>
      <c r="C749" s="138"/>
      <c r="D749" s="138"/>
      <c r="E749" s="119"/>
      <c r="F749" s="119"/>
      <c r="G749" s="119"/>
      <c r="H749" s="120"/>
      <c r="I749" s="120"/>
      <c r="J749" s="71"/>
      <c r="K749" s="71"/>
      <c r="L749" s="71"/>
      <c r="M749" s="71"/>
      <c r="N749" s="71"/>
      <c r="O749" s="71"/>
      <c r="P749" s="71"/>
      <c r="R749" s="71"/>
    </row>
    <row r="750" spans="1:18" ht="48" customHeight="1">
      <c r="A750" s="71"/>
      <c r="B750" s="71"/>
      <c r="C750" s="138"/>
      <c r="D750" s="138"/>
      <c r="E750" s="119"/>
      <c r="F750" s="119"/>
      <c r="G750" s="119"/>
      <c r="H750" s="120"/>
      <c r="I750" s="120"/>
      <c r="J750" s="71"/>
      <c r="K750" s="71"/>
      <c r="L750" s="71"/>
      <c r="M750" s="71"/>
      <c r="N750" s="71"/>
      <c r="O750" s="71"/>
      <c r="P750" s="71"/>
      <c r="R750" s="71"/>
    </row>
    <row r="751" spans="1:18" ht="48" customHeight="1">
      <c r="A751" s="71"/>
      <c r="B751" s="71"/>
      <c r="C751" s="138"/>
      <c r="D751" s="138"/>
      <c r="E751" s="119"/>
      <c r="F751" s="119"/>
      <c r="G751" s="119"/>
      <c r="H751" s="120"/>
      <c r="I751" s="120"/>
      <c r="J751" s="71"/>
      <c r="K751" s="71"/>
      <c r="L751" s="71"/>
      <c r="M751" s="71"/>
      <c r="N751" s="71"/>
      <c r="O751" s="71"/>
      <c r="P751" s="71"/>
      <c r="R751" s="71"/>
    </row>
    <row r="752" spans="1:18" ht="48" customHeight="1">
      <c r="A752" s="71"/>
      <c r="B752" s="71"/>
      <c r="C752" s="138"/>
      <c r="D752" s="138"/>
      <c r="E752" s="119"/>
      <c r="F752" s="119"/>
      <c r="G752" s="119"/>
      <c r="H752" s="120"/>
      <c r="I752" s="120"/>
      <c r="J752" s="71"/>
      <c r="K752" s="71"/>
      <c r="L752" s="71"/>
      <c r="M752" s="71"/>
      <c r="N752" s="71"/>
      <c r="O752" s="71"/>
      <c r="P752" s="71"/>
      <c r="R752" s="71"/>
    </row>
    <row r="753" spans="1:18" ht="48" customHeight="1">
      <c r="A753" s="71"/>
      <c r="B753" s="71"/>
      <c r="C753" s="138"/>
      <c r="D753" s="138"/>
      <c r="E753" s="119"/>
      <c r="F753" s="119"/>
      <c r="G753" s="119"/>
      <c r="H753" s="120"/>
      <c r="I753" s="120"/>
      <c r="J753" s="71"/>
      <c r="K753" s="71"/>
      <c r="L753" s="71"/>
      <c r="M753" s="71"/>
      <c r="N753" s="71"/>
      <c r="O753" s="71"/>
      <c r="P753" s="71"/>
      <c r="R753" s="71"/>
    </row>
    <row r="754" spans="1:18" ht="48" customHeight="1">
      <c r="A754" s="71"/>
      <c r="B754" s="71"/>
      <c r="C754" s="138"/>
      <c r="D754" s="138"/>
      <c r="E754" s="119"/>
      <c r="F754" s="119"/>
      <c r="G754" s="119"/>
      <c r="H754" s="120"/>
      <c r="I754" s="120"/>
      <c r="J754" s="71"/>
      <c r="K754" s="71"/>
      <c r="L754" s="71"/>
      <c r="M754" s="71"/>
      <c r="N754" s="71"/>
      <c r="O754" s="71"/>
      <c r="P754" s="71"/>
      <c r="R754" s="71"/>
    </row>
    <row r="755" spans="1:18" ht="48" customHeight="1">
      <c r="A755" s="71"/>
      <c r="B755" s="71"/>
      <c r="C755" s="138"/>
      <c r="D755" s="138"/>
      <c r="E755" s="119"/>
      <c r="F755" s="119"/>
      <c r="G755" s="119"/>
      <c r="H755" s="120"/>
      <c r="I755" s="120"/>
      <c r="J755" s="71"/>
      <c r="K755" s="71"/>
      <c r="L755" s="71"/>
      <c r="M755" s="71"/>
      <c r="N755" s="71"/>
      <c r="O755" s="71"/>
      <c r="P755" s="71"/>
      <c r="R755" s="71"/>
    </row>
    <row r="756" spans="1:18" ht="48" customHeight="1">
      <c r="A756" s="71"/>
      <c r="B756" s="71"/>
      <c r="C756" s="138"/>
      <c r="D756" s="138"/>
      <c r="E756" s="119"/>
      <c r="F756" s="119"/>
      <c r="G756" s="119"/>
      <c r="H756" s="120"/>
      <c r="I756" s="120"/>
      <c r="J756" s="71"/>
      <c r="K756" s="71"/>
      <c r="L756" s="71"/>
      <c r="M756" s="71"/>
      <c r="N756" s="71"/>
      <c r="O756" s="71"/>
      <c r="P756" s="71"/>
      <c r="R756" s="71"/>
    </row>
    <row r="757" spans="1:18" ht="48" customHeight="1">
      <c r="A757" s="71"/>
      <c r="B757" s="71"/>
      <c r="C757" s="138"/>
      <c r="D757" s="138"/>
      <c r="E757" s="119"/>
      <c r="F757" s="119"/>
      <c r="G757" s="119"/>
      <c r="H757" s="120"/>
      <c r="I757" s="120"/>
      <c r="J757" s="71"/>
      <c r="K757" s="71"/>
      <c r="L757" s="71"/>
      <c r="M757" s="71"/>
      <c r="N757" s="71"/>
      <c r="O757" s="71"/>
      <c r="P757" s="71"/>
      <c r="R757" s="71"/>
    </row>
    <row r="758" spans="1:18" ht="48" customHeight="1">
      <c r="A758" s="71"/>
      <c r="B758" s="71"/>
      <c r="C758" s="138"/>
      <c r="D758" s="138"/>
      <c r="E758" s="119"/>
      <c r="F758" s="119"/>
      <c r="G758" s="119"/>
      <c r="H758" s="120"/>
      <c r="I758" s="120"/>
      <c r="J758" s="71"/>
      <c r="K758" s="71"/>
      <c r="L758" s="71"/>
      <c r="M758" s="71"/>
      <c r="N758" s="71"/>
      <c r="O758" s="71"/>
      <c r="P758" s="71"/>
      <c r="R758" s="71"/>
    </row>
    <row r="759" spans="1:18" ht="48" customHeight="1">
      <c r="A759" s="71"/>
      <c r="B759" s="71"/>
      <c r="C759" s="138"/>
      <c r="D759" s="138"/>
      <c r="E759" s="119"/>
      <c r="F759" s="119"/>
      <c r="G759" s="119"/>
      <c r="H759" s="120"/>
      <c r="I759" s="120"/>
      <c r="J759" s="71"/>
      <c r="K759" s="71"/>
      <c r="L759" s="71"/>
      <c r="M759" s="71"/>
      <c r="N759" s="71"/>
      <c r="O759" s="71"/>
      <c r="P759" s="71"/>
      <c r="R759" s="71"/>
    </row>
    <row r="760" spans="1:18" ht="48" customHeight="1">
      <c r="A760" s="71"/>
      <c r="B760" s="71"/>
      <c r="C760" s="138"/>
      <c r="D760" s="138"/>
      <c r="E760" s="119"/>
      <c r="F760" s="119"/>
      <c r="G760" s="119"/>
      <c r="H760" s="120"/>
      <c r="I760" s="120"/>
      <c r="J760" s="71"/>
      <c r="K760" s="71"/>
      <c r="L760" s="71"/>
      <c r="M760" s="71"/>
      <c r="N760" s="71"/>
      <c r="O760" s="71"/>
      <c r="P760" s="71"/>
      <c r="R760" s="71"/>
    </row>
    <row r="761" spans="1:18" ht="48" customHeight="1">
      <c r="A761" s="71"/>
      <c r="B761" s="71"/>
      <c r="C761" s="138"/>
      <c r="D761" s="138"/>
      <c r="E761" s="119"/>
      <c r="F761" s="119"/>
      <c r="G761" s="119"/>
      <c r="H761" s="120"/>
      <c r="I761" s="120"/>
      <c r="J761" s="71"/>
      <c r="K761" s="71"/>
      <c r="L761" s="71"/>
      <c r="M761" s="71"/>
      <c r="N761" s="71"/>
      <c r="O761" s="71"/>
      <c r="P761" s="71"/>
      <c r="R761" s="71"/>
    </row>
    <row r="762" spans="1:18" ht="48" customHeight="1">
      <c r="A762" s="71"/>
      <c r="B762" s="71"/>
      <c r="C762" s="138"/>
      <c r="D762" s="138"/>
      <c r="E762" s="119"/>
      <c r="F762" s="119"/>
      <c r="G762" s="119"/>
      <c r="H762" s="120"/>
      <c r="I762" s="120"/>
      <c r="J762" s="71"/>
      <c r="K762" s="71"/>
      <c r="L762" s="71"/>
      <c r="M762" s="71"/>
      <c r="N762" s="71"/>
      <c r="O762" s="71"/>
      <c r="P762" s="71"/>
      <c r="R762" s="71"/>
    </row>
    <row r="763" spans="1:18" ht="48" customHeight="1">
      <c r="A763" s="71"/>
      <c r="B763" s="71"/>
      <c r="C763" s="138"/>
      <c r="D763" s="138"/>
      <c r="E763" s="119"/>
      <c r="F763" s="119"/>
      <c r="G763" s="119"/>
      <c r="H763" s="120"/>
      <c r="I763" s="120"/>
      <c r="J763" s="71"/>
      <c r="K763" s="71"/>
      <c r="L763" s="71"/>
      <c r="M763" s="71"/>
      <c r="N763" s="71"/>
      <c r="O763" s="71"/>
      <c r="P763" s="71"/>
      <c r="R763" s="71"/>
    </row>
    <row r="764" spans="1:18" ht="48" customHeight="1">
      <c r="A764" s="71"/>
      <c r="B764" s="71"/>
      <c r="C764" s="138"/>
      <c r="D764" s="138"/>
      <c r="E764" s="119"/>
      <c r="F764" s="119"/>
      <c r="G764" s="119"/>
      <c r="H764" s="120"/>
      <c r="I764" s="120"/>
      <c r="J764" s="71"/>
      <c r="K764" s="71"/>
      <c r="L764" s="71"/>
      <c r="M764" s="71"/>
      <c r="N764" s="71"/>
      <c r="O764" s="71"/>
      <c r="P764" s="71"/>
      <c r="R764" s="71"/>
    </row>
    <row r="765" spans="1:18" ht="48" customHeight="1">
      <c r="A765" s="71"/>
      <c r="B765" s="71"/>
      <c r="C765" s="138"/>
      <c r="D765" s="138"/>
      <c r="E765" s="119"/>
      <c r="F765" s="119"/>
      <c r="G765" s="119"/>
      <c r="H765" s="120"/>
      <c r="I765" s="120"/>
      <c r="J765" s="71"/>
      <c r="K765" s="71"/>
      <c r="L765" s="71"/>
      <c r="M765" s="71"/>
      <c r="N765" s="71"/>
      <c r="O765" s="71"/>
      <c r="P765" s="71"/>
      <c r="R765" s="71"/>
    </row>
    <row r="766" spans="1:18" ht="48" customHeight="1">
      <c r="A766" s="71"/>
      <c r="B766" s="71"/>
      <c r="C766" s="138"/>
      <c r="D766" s="138"/>
      <c r="E766" s="119"/>
      <c r="F766" s="119"/>
      <c r="G766" s="119"/>
      <c r="H766" s="120"/>
      <c r="I766" s="120"/>
      <c r="J766" s="71"/>
      <c r="K766" s="71"/>
      <c r="L766" s="71"/>
      <c r="M766" s="71"/>
      <c r="N766" s="71"/>
      <c r="O766" s="71"/>
      <c r="P766" s="71"/>
      <c r="R766" s="71"/>
    </row>
    <row r="767" spans="1:18" ht="48" customHeight="1">
      <c r="A767" s="71"/>
      <c r="B767" s="71"/>
      <c r="C767" s="138"/>
      <c r="D767" s="138"/>
      <c r="E767" s="119"/>
      <c r="F767" s="119"/>
      <c r="G767" s="119"/>
      <c r="H767" s="120"/>
      <c r="I767" s="120"/>
      <c r="J767" s="71"/>
      <c r="K767" s="71"/>
      <c r="L767" s="71"/>
      <c r="M767" s="71"/>
      <c r="N767" s="71"/>
      <c r="O767" s="71"/>
      <c r="P767" s="71"/>
      <c r="R767" s="71"/>
    </row>
    <row r="768" spans="1:18" ht="48" customHeight="1">
      <c r="A768" s="71"/>
      <c r="B768" s="71"/>
      <c r="C768" s="138"/>
      <c r="D768" s="138"/>
      <c r="E768" s="119"/>
      <c r="F768" s="119"/>
      <c r="G768" s="119"/>
      <c r="H768" s="120"/>
      <c r="I768" s="120"/>
      <c r="J768" s="71"/>
      <c r="K768" s="71"/>
      <c r="L768" s="71"/>
      <c r="M768" s="71"/>
      <c r="N768" s="71"/>
      <c r="O768" s="71"/>
      <c r="P768" s="71"/>
      <c r="R768" s="71"/>
    </row>
    <row r="769" spans="1:18" ht="48" customHeight="1">
      <c r="A769" s="71"/>
      <c r="B769" s="71"/>
      <c r="C769" s="138"/>
      <c r="D769" s="138"/>
      <c r="E769" s="119"/>
      <c r="F769" s="119"/>
      <c r="G769" s="119"/>
      <c r="H769" s="120"/>
      <c r="I769" s="120"/>
      <c r="J769" s="71"/>
      <c r="K769" s="71"/>
      <c r="L769" s="71"/>
      <c r="M769" s="71"/>
      <c r="N769" s="71"/>
      <c r="O769" s="71"/>
      <c r="P769" s="71"/>
      <c r="R769" s="71"/>
    </row>
    <row r="770" spans="1:18" ht="48" customHeight="1">
      <c r="A770" s="71"/>
      <c r="B770" s="71"/>
      <c r="C770" s="138"/>
      <c r="D770" s="138"/>
      <c r="E770" s="119"/>
      <c r="F770" s="119"/>
      <c r="G770" s="119"/>
      <c r="H770" s="120"/>
      <c r="I770" s="120"/>
      <c r="J770" s="71"/>
      <c r="K770" s="71"/>
      <c r="L770" s="71"/>
      <c r="M770" s="71"/>
      <c r="N770" s="71"/>
      <c r="O770" s="71"/>
      <c r="P770" s="71"/>
      <c r="R770" s="71"/>
    </row>
    <row r="771" spans="1:18" ht="48" customHeight="1">
      <c r="A771" s="71"/>
      <c r="B771" s="71"/>
      <c r="C771" s="138"/>
      <c r="D771" s="138"/>
      <c r="E771" s="119"/>
      <c r="F771" s="119"/>
      <c r="G771" s="119"/>
      <c r="H771" s="120"/>
      <c r="I771" s="120"/>
      <c r="J771" s="71"/>
      <c r="K771" s="71"/>
      <c r="L771" s="71"/>
      <c r="M771" s="71"/>
      <c r="N771" s="71"/>
      <c r="O771" s="71"/>
      <c r="P771" s="71"/>
      <c r="R771" s="71"/>
    </row>
    <row r="772" spans="1:18" ht="48" customHeight="1">
      <c r="A772" s="71"/>
      <c r="B772" s="71"/>
      <c r="C772" s="138"/>
      <c r="D772" s="138"/>
      <c r="E772" s="119"/>
      <c r="F772" s="119"/>
      <c r="G772" s="119"/>
      <c r="H772" s="120"/>
      <c r="I772" s="120"/>
      <c r="J772" s="71"/>
      <c r="K772" s="71"/>
      <c r="L772" s="71"/>
      <c r="M772" s="71"/>
      <c r="N772" s="71"/>
      <c r="O772" s="71"/>
      <c r="P772" s="71"/>
      <c r="R772" s="71"/>
    </row>
    <row r="773" spans="1:18" ht="48" customHeight="1">
      <c r="A773" s="71"/>
      <c r="B773" s="71"/>
      <c r="C773" s="138"/>
      <c r="D773" s="138"/>
      <c r="E773" s="119"/>
      <c r="F773" s="119"/>
      <c r="G773" s="119"/>
      <c r="H773" s="120"/>
      <c r="I773" s="120"/>
      <c r="J773" s="71"/>
      <c r="K773" s="71"/>
      <c r="L773" s="71"/>
      <c r="M773" s="71"/>
      <c r="N773" s="71"/>
      <c r="O773" s="71"/>
      <c r="P773" s="71"/>
      <c r="R773" s="71"/>
    </row>
    <row r="774" spans="1:18" ht="48" customHeight="1">
      <c r="A774" s="71"/>
      <c r="B774" s="71"/>
      <c r="C774" s="138"/>
      <c r="D774" s="138"/>
      <c r="E774" s="119"/>
      <c r="F774" s="119"/>
      <c r="G774" s="119"/>
      <c r="H774" s="120"/>
      <c r="I774" s="120"/>
      <c r="J774" s="71"/>
      <c r="K774" s="71"/>
      <c r="L774" s="71"/>
      <c r="M774" s="71"/>
      <c r="N774" s="71"/>
      <c r="O774" s="71"/>
      <c r="P774" s="71"/>
      <c r="R774" s="71"/>
    </row>
    <row r="775" spans="1:18" ht="48" customHeight="1">
      <c r="A775" s="71"/>
      <c r="B775" s="71"/>
      <c r="C775" s="138"/>
      <c r="D775" s="138"/>
      <c r="E775" s="119"/>
      <c r="F775" s="119"/>
      <c r="G775" s="119"/>
      <c r="H775" s="120"/>
      <c r="I775" s="120"/>
      <c r="J775" s="71"/>
      <c r="K775" s="71"/>
      <c r="L775" s="71"/>
      <c r="M775" s="71"/>
      <c r="N775" s="71"/>
      <c r="O775" s="71"/>
      <c r="P775" s="71"/>
      <c r="R775" s="71"/>
    </row>
    <row r="776" spans="1:18" ht="48" customHeight="1">
      <c r="A776" s="71"/>
      <c r="B776" s="71"/>
      <c r="C776" s="138"/>
      <c r="D776" s="138"/>
      <c r="E776" s="119"/>
      <c r="F776" s="119"/>
      <c r="G776" s="119"/>
      <c r="H776" s="120"/>
      <c r="I776" s="120"/>
      <c r="J776" s="71"/>
      <c r="K776" s="71"/>
      <c r="L776" s="71"/>
      <c r="M776" s="71"/>
      <c r="N776" s="71"/>
      <c r="O776" s="71"/>
      <c r="P776" s="71"/>
      <c r="R776" s="71"/>
    </row>
    <row r="777" spans="1:18" ht="48" customHeight="1">
      <c r="A777" s="71"/>
      <c r="B777" s="71"/>
      <c r="C777" s="138"/>
      <c r="D777" s="138"/>
      <c r="E777" s="119"/>
      <c r="F777" s="119"/>
      <c r="G777" s="119"/>
      <c r="H777" s="120"/>
      <c r="I777" s="120"/>
      <c r="J777" s="71"/>
      <c r="K777" s="71"/>
      <c r="L777" s="71"/>
      <c r="M777" s="71"/>
      <c r="N777" s="71"/>
      <c r="O777" s="71"/>
      <c r="P777" s="71"/>
      <c r="R777" s="71"/>
    </row>
    <row r="778" spans="1:18" ht="48" customHeight="1">
      <c r="A778" s="71"/>
      <c r="B778" s="71"/>
      <c r="C778" s="138"/>
      <c r="D778" s="138"/>
      <c r="E778" s="119"/>
      <c r="F778" s="119"/>
      <c r="G778" s="119"/>
      <c r="H778" s="120"/>
      <c r="I778" s="120"/>
      <c r="J778" s="71"/>
      <c r="K778" s="71"/>
      <c r="L778" s="71"/>
      <c r="M778" s="71"/>
      <c r="N778" s="71"/>
      <c r="O778" s="71"/>
      <c r="P778" s="71"/>
      <c r="R778" s="71"/>
    </row>
    <row r="779" spans="1:18" ht="48" customHeight="1">
      <c r="A779" s="71"/>
      <c r="B779" s="71"/>
      <c r="C779" s="138"/>
      <c r="D779" s="138"/>
      <c r="E779" s="119"/>
      <c r="F779" s="119"/>
      <c r="G779" s="119"/>
      <c r="H779" s="120"/>
      <c r="I779" s="120"/>
      <c r="J779" s="71"/>
      <c r="K779" s="71"/>
      <c r="L779" s="71"/>
      <c r="M779" s="71"/>
      <c r="N779" s="71"/>
      <c r="O779" s="71"/>
      <c r="P779" s="71"/>
      <c r="R779" s="71"/>
    </row>
    <row r="780" spans="1:18" ht="48" customHeight="1">
      <c r="A780" s="71"/>
      <c r="B780" s="71"/>
      <c r="C780" s="138"/>
      <c r="D780" s="138"/>
      <c r="E780" s="119"/>
      <c r="F780" s="119"/>
      <c r="G780" s="119"/>
      <c r="H780" s="120"/>
      <c r="I780" s="120"/>
      <c r="J780" s="71"/>
      <c r="K780" s="71"/>
      <c r="L780" s="71"/>
      <c r="M780" s="71"/>
      <c r="N780" s="71"/>
      <c r="O780" s="71"/>
      <c r="P780" s="71"/>
      <c r="R780" s="71"/>
    </row>
    <row r="781" spans="1:18" ht="48" customHeight="1">
      <c r="A781" s="71"/>
      <c r="B781" s="71"/>
      <c r="C781" s="138"/>
      <c r="D781" s="138"/>
      <c r="E781" s="119"/>
      <c r="F781" s="119"/>
      <c r="G781" s="119"/>
      <c r="H781" s="120"/>
      <c r="I781" s="120"/>
      <c r="J781" s="71"/>
      <c r="K781" s="71"/>
      <c r="L781" s="71"/>
      <c r="M781" s="71"/>
      <c r="N781" s="71"/>
      <c r="O781" s="71"/>
      <c r="P781" s="71"/>
      <c r="R781" s="71"/>
    </row>
    <row r="782" spans="1:18" ht="48" customHeight="1">
      <c r="A782" s="71"/>
      <c r="B782" s="71"/>
      <c r="C782" s="138"/>
      <c r="D782" s="138"/>
      <c r="E782" s="119"/>
      <c r="F782" s="119"/>
      <c r="G782" s="119"/>
      <c r="H782" s="120"/>
      <c r="I782" s="120"/>
      <c r="J782" s="71"/>
      <c r="K782" s="71"/>
      <c r="L782" s="71"/>
      <c r="M782" s="71"/>
      <c r="N782" s="71"/>
      <c r="O782" s="71"/>
      <c r="P782" s="71"/>
      <c r="R782" s="71"/>
    </row>
    <row r="783" spans="1:18" ht="48" customHeight="1">
      <c r="A783" s="71"/>
      <c r="B783" s="71"/>
      <c r="C783" s="138"/>
      <c r="D783" s="138"/>
      <c r="E783" s="119"/>
      <c r="F783" s="119"/>
      <c r="G783" s="119"/>
      <c r="H783" s="120"/>
      <c r="I783" s="120"/>
      <c r="J783" s="71"/>
      <c r="K783" s="71"/>
      <c r="L783" s="71"/>
      <c r="M783" s="71"/>
      <c r="N783" s="71"/>
      <c r="O783" s="71"/>
      <c r="P783" s="71"/>
      <c r="R783" s="71"/>
    </row>
    <row r="784" spans="1:18" ht="48" customHeight="1">
      <c r="A784" s="71"/>
      <c r="B784" s="71"/>
      <c r="C784" s="138"/>
      <c r="D784" s="138"/>
      <c r="E784" s="119"/>
      <c r="F784" s="119"/>
      <c r="G784" s="119"/>
      <c r="H784" s="120"/>
      <c r="I784" s="120"/>
      <c r="J784" s="71"/>
      <c r="K784" s="71"/>
      <c r="L784" s="71"/>
      <c r="M784" s="71"/>
      <c r="N784" s="71"/>
      <c r="O784" s="71"/>
      <c r="P784" s="71"/>
      <c r="R784" s="71"/>
    </row>
    <row r="785" spans="1:18" ht="48" customHeight="1">
      <c r="A785" s="71"/>
      <c r="B785" s="71"/>
      <c r="C785" s="138"/>
      <c r="D785" s="138"/>
      <c r="E785" s="119"/>
      <c r="F785" s="119"/>
      <c r="G785" s="119"/>
      <c r="H785" s="120"/>
      <c r="I785" s="120"/>
      <c r="J785" s="71"/>
      <c r="K785" s="71"/>
      <c r="L785" s="71"/>
      <c r="M785" s="71"/>
      <c r="N785" s="71"/>
      <c r="O785" s="71"/>
      <c r="P785" s="71"/>
      <c r="R785" s="71"/>
    </row>
    <row r="786" spans="1:18" ht="48" customHeight="1">
      <c r="A786" s="71"/>
      <c r="B786" s="71"/>
      <c r="C786" s="138"/>
      <c r="D786" s="138"/>
      <c r="E786" s="119"/>
      <c r="F786" s="119"/>
      <c r="G786" s="119"/>
      <c r="H786" s="120"/>
      <c r="I786" s="120"/>
      <c r="J786" s="71"/>
      <c r="K786" s="71"/>
      <c r="L786" s="71"/>
      <c r="M786" s="71"/>
      <c r="N786" s="71"/>
      <c r="O786" s="71"/>
      <c r="P786" s="71"/>
      <c r="R786" s="71"/>
    </row>
    <row r="787" spans="1:18" ht="48" customHeight="1">
      <c r="A787" s="71"/>
      <c r="B787" s="71"/>
      <c r="C787" s="138"/>
      <c r="D787" s="138"/>
      <c r="E787" s="119"/>
      <c r="F787" s="119"/>
      <c r="G787" s="119"/>
      <c r="H787" s="120"/>
      <c r="I787" s="120"/>
      <c r="J787" s="71"/>
      <c r="K787" s="71"/>
      <c r="L787" s="71"/>
      <c r="M787" s="71"/>
      <c r="N787" s="71"/>
      <c r="O787" s="71"/>
      <c r="P787" s="71"/>
      <c r="R787" s="71"/>
    </row>
    <row r="788" spans="1:18" ht="48" customHeight="1">
      <c r="A788" s="71"/>
      <c r="B788" s="71"/>
      <c r="C788" s="138"/>
      <c r="D788" s="138"/>
      <c r="E788" s="119"/>
      <c r="F788" s="119"/>
      <c r="G788" s="119"/>
      <c r="H788" s="120"/>
      <c r="I788" s="120"/>
      <c r="J788" s="71"/>
      <c r="K788" s="71"/>
      <c r="L788" s="71"/>
      <c r="M788" s="71"/>
      <c r="N788" s="71"/>
      <c r="O788" s="71"/>
      <c r="P788" s="71"/>
      <c r="R788" s="71"/>
    </row>
    <row r="789" spans="1:18" ht="48" customHeight="1">
      <c r="A789" s="71"/>
      <c r="B789" s="71"/>
      <c r="C789" s="138"/>
      <c r="D789" s="138"/>
      <c r="E789" s="119"/>
      <c r="F789" s="119"/>
      <c r="G789" s="119"/>
      <c r="H789" s="120"/>
      <c r="I789" s="120"/>
      <c r="J789" s="71"/>
      <c r="K789" s="71"/>
      <c r="L789" s="71"/>
      <c r="M789" s="71"/>
      <c r="N789" s="71"/>
      <c r="O789" s="71"/>
      <c r="P789" s="71"/>
      <c r="R789" s="71"/>
    </row>
    <row r="790" spans="1:18" ht="48" customHeight="1">
      <c r="A790" s="71"/>
      <c r="B790" s="71"/>
      <c r="C790" s="138"/>
      <c r="D790" s="138"/>
      <c r="E790" s="119"/>
      <c r="F790" s="119"/>
      <c r="G790" s="119"/>
      <c r="H790" s="120"/>
      <c r="I790" s="120"/>
      <c r="J790" s="71"/>
      <c r="K790" s="71"/>
      <c r="L790" s="71"/>
      <c r="M790" s="71"/>
      <c r="N790" s="71"/>
      <c r="O790" s="71"/>
      <c r="P790" s="71"/>
      <c r="R790" s="71"/>
    </row>
    <row r="791" spans="1:18" ht="48" customHeight="1">
      <c r="A791" s="71"/>
      <c r="B791" s="71"/>
      <c r="C791" s="138"/>
      <c r="D791" s="138"/>
      <c r="E791" s="119"/>
      <c r="F791" s="119"/>
      <c r="G791" s="119"/>
      <c r="H791" s="120"/>
      <c r="I791" s="120"/>
      <c r="J791" s="71"/>
      <c r="K791" s="71"/>
      <c r="L791" s="71"/>
      <c r="M791" s="71"/>
      <c r="N791" s="71"/>
      <c r="O791" s="71"/>
      <c r="P791" s="71"/>
      <c r="R791" s="71"/>
    </row>
    <row r="792" spans="1:18" ht="48" customHeight="1">
      <c r="A792" s="71"/>
      <c r="B792" s="71"/>
      <c r="C792" s="138"/>
      <c r="D792" s="138"/>
      <c r="E792" s="119"/>
      <c r="F792" s="119"/>
      <c r="G792" s="119"/>
      <c r="H792" s="120"/>
      <c r="I792" s="120"/>
      <c r="J792" s="71"/>
      <c r="K792" s="71"/>
      <c r="L792" s="71"/>
      <c r="M792" s="71"/>
      <c r="N792" s="71"/>
      <c r="O792" s="71"/>
      <c r="P792" s="71"/>
      <c r="R792" s="71"/>
    </row>
    <row r="793" spans="1:18" ht="48" customHeight="1">
      <c r="A793" s="71"/>
      <c r="B793" s="71"/>
      <c r="C793" s="138"/>
      <c r="D793" s="138"/>
      <c r="E793" s="119"/>
      <c r="F793" s="119"/>
      <c r="G793" s="119"/>
      <c r="H793" s="120"/>
      <c r="I793" s="120"/>
      <c r="J793" s="71"/>
      <c r="K793" s="71"/>
      <c r="L793" s="71"/>
      <c r="M793" s="71"/>
      <c r="N793" s="71"/>
      <c r="O793" s="71"/>
      <c r="P793" s="71"/>
      <c r="R793" s="71"/>
    </row>
    <row r="794" spans="1:18" ht="48" customHeight="1">
      <c r="A794" s="71"/>
      <c r="B794" s="71"/>
      <c r="C794" s="138"/>
      <c r="D794" s="138"/>
      <c r="E794" s="119"/>
      <c r="F794" s="119"/>
      <c r="G794" s="119"/>
      <c r="H794" s="120"/>
      <c r="I794" s="120"/>
      <c r="J794" s="71"/>
      <c r="K794" s="71"/>
      <c r="L794" s="71"/>
      <c r="M794" s="71"/>
      <c r="N794" s="71"/>
      <c r="O794" s="71"/>
      <c r="P794" s="71"/>
      <c r="R794" s="71"/>
    </row>
    <row r="795" spans="1:18" ht="48" customHeight="1">
      <c r="A795" s="71"/>
      <c r="B795" s="71"/>
      <c r="C795" s="138"/>
      <c r="D795" s="138"/>
      <c r="E795" s="119"/>
      <c r="F795" s="119"/>
      <c r="G795" s="119"/>
      <c r="H795" s="120"/>
      <c r="I795" s="120"/>
      <c r="J795" s="71"/>
      <c r="K795" s="71"/>
      <c r="L795" s="71"/>
      <c r="M795" s="71"/>
      <c r="N795" s="71"/>
      <c r="O795" s="71"/>
      <c r="P795" s="71"/>
      <c r="R795" s="71"/>
    </row>
    <row r="796" spans="1:18" ht="48" customHeight="1">
      <c r="A796" s="71"/>
      <c r="B796" s="71"/>
      <c r="C796" s="138"/>
      <c r="D796" s="138"/>
      <c r="E796" s="119"/>
      <c r="F796" s="119"/>
      <c r="G796" s="119"/>
      <c r="H796" s="120"/>
      <c r="I796" s="120"/>
      <c r="J796" s="71"/>
      <c r="K796" s="71"/>
      <c r="L796" s="71"/>
      <c r="M796" s="71"/>
      <c r="N796" s="71"/>
      <c r="O796" s="71"/>
      <c r="P796" s="71"/>
      <c r="R796" s="71"/>
    </row>
    <row r="797" spans="1:18" ht="48" customHeight="1">
      <c r="A797" s="71"/>
      <c r="B797" s="71"/>
      <c r="C797" s="138"/>
      <c r="D797" s="138"/>
      <c r="E797" s="119"/>
      <c r="F797" s="119"/>
      <c r="G797" s="119"/>
      <c r="H797" s="120"/>
      <c r="I797" s="120"/>
      <c r="J797" s="71"/>
      <c r="K797" s="71"/>
      <c r="L797" s="71"/>
      <c r="M797" s="71"/>
      <c r="N797" s="71"/>
      <c r="O797" s="71"/>
      <c r="P797" s="71"/>
      <c r="R797" s="71"/>
    </row>
    <row r="798" spans="1:18" ht="48" customHeight="1">
      <c r="A798" s="71"/>
      <c r="B798" s="71"/>
      <c r="C798" s="138"/>
      <c r="D798" s="138"/>
      <c r="E798" s="119"/>
      <c r="F798" s="119"/>
      <c r="G798" s="119"/>
      <c r="H798" s="120"/>
      <c r="I798" s="120"/>
      <c r="J798" s="71"/>
      <c r="K798" s="71"/>
      <c r="L798" s="71"/>
      <c r="M798" s="71"/>
      <c r="N798" s="71"/>
      <c r="O798" s="71"/>
      <c r="P798" s="71"/>
      <c r="R798" s="71"/>
    </row>
    <row r="799" spans="1:18" ht="48" customHeight="1">
      <c r="A799" s="71"/>
      <c r="B799" s="71"/>
      <c r="C799" s="138"/>
      <c r="D799" s="138"/>
      <c r="E799" s="119"/>
      <c r="F799" s="119"/>
      <c r="G799" s="119"/>
      <c r="H799" s="120"/>
      <c r="I799" s="120"/>
      <c r="J799" s="71"/>
      <c r="K799" s="71"/>
      <c r="L799" s="71"/>
      <c r="M799" s="71"/>
      <c r="N799" s="71"/>
      <c r="O799" s="71"/>
      <c r="P799" s="71"/>
      <c r="R799" s="71"/>
    </row>
    <row r="800" spans="1:18" ht="48" customHeight="1">
      <c r="A800" s="71"/>
      <c r="B800" s="71"/>
      <c r="C800" s="138"/>
      <c r="D800" s="138"/>
      <c r="E800" s="119"/>
      <c r="F800" s="119"/>
      <c r="G800" s="119"/>
      <c r="H800" s="120"/>
      <c r="I800" s="120"/>
      <c r="J800" s="71"/>
      <c r="K800" s="71"/>
      <c r="L800" s="71"/>
      <c r="M800" s="71"/>
      <c r="N800" s="71"/>
      <c r="O800" s="71"/>
      <c r="P800" s="71"/>
      <c r="R800" s="71"/>
    </row>
    <row r="801" spans="1:18" ht="48" customHeight="1">
      <c r="A801" s="71"/>
      <c r="B801" s="71"/>
      <c r="C801" s="138"/>
      <c r="D801" s="138"/>
      <c r="E801" s="119"/>
      <c r="F801" s="119"/>
      <c r="G801" s="119"/>
      <c r="H801" s="120"/>
      <c r="I801" s="120"/>
      <c r="J801" s="71"/>
      <c r="K801" s="71"/>
      <c r="L801" s="71"/>
      <c r="M801" s="71"/>
      <c r="N801" s="71"/>
      <c r="O801" s="71"/>
      <c r="P801" s="71"/>
      <c r="R801" s="71"/>
    </row>
    <row r="802" spans="1:18" ht="48" customHeight="1">
      <c r="A802" s="71"/>
      <c r="B802" s="71"/>
      <c r="C802" s="138"/>
      <c r="D802" s="138"/>
      <c r="E802" s="119"/>
      <c r="F802" s="119"/>
      <c r="G802" s="119"/>
      <c r="H802" s="120"/>
      <c r="I802" s="120"/>
      <c r="J802" s="71"/>
      <c r="K802" s="71"/>
      <c r="L802" s="71"/>
      <c r="M802" s="71"/>
      <c r="N802" s="71"/>
      <c r="O802" s="71"/>
      <c r="P802" s="71"/>
      <c r="R802" s="71"/>
    </row>
    <row r="803" spans="1:18" ht="48" customHeight="1">
      <c r="A803" s="71"/>
      <c r="B803" s="71"/>
      <c r="C803" s="138"/>
      <c r="D803" s="138"/>
      <c r="E803" s="119"/>
      <c r="F803" s="119"/>
      <c r="G803" s="119"/>
      <c r="H803" s="120"/>
      <c r="I803" s="120"/>
      <c r="J803" s="71"/>
      <c r="K803" s="71"/>
      <c r="L803" s="71"/>
      <c r="M803" s="71"/>
      <c r="N803" s="71"/>
      <c r="O803" s="71"/>
      <c r="P803" s="71"/>
      <c r="R803" s="71"/>
    </row>
    <row r="804" spans="1:18" ht="48" customHeight="1">
      <c r="A804" s="71"/>
      <c r="B804" s="71"/>
      <c r="C804" s="138"/>
      <c r="D804" s="138"/>
      <c r="E804" s="119"/>
      <c r="F804" s="119"/>
      <c r="G804" s="119"/>
      <c r="H804" s="120"/>
      <c r="I804" s="120"/>
      <c r="J804" s="71"/>
      <c r="K804" s="71"/>
      <c r="L804" s="71"/>
      <c r="M804" s="71"/>
      <c r="N804" s="71"/>
      <c r="O804" s="71"/>
      <c r="P804" s="71"/>
      <c r="R804" s="71"/>
    </row>
    <row r="805" spans="1:18" ht="48" customHeight="1">
      <c r="A805" s="71"/>
      <c r="B805" s="71"/>
      <c r="C805" s="138"/>
      <c r="D805" s="138"/>
      <c r="E805" s="119"/>
      <c r="F805" s="119"/>
      <c r="G805" s="119"/>
      <c r="H805" s="120"/>
      <c r="I805" s="120"/>
      <c r="J805" s="71"/>
      <c r="K805" s="71"/>
      <c r="L805" s="71"/>
      <c r="M805" s="71"/>
      <c r="N805" s="71"/>
      <c r="O805" s="71"/>
      <c r="P805" s="71"/>
      <c r="R805" s="71"/>
    </row>
    <row r="806" spans="1:18" ht="48" customHeight="1">
      <c r="A806" s="71"/>
      <c r="B806" s="71"/>
      <c r="C806" s="138"/>
      <c r="D806" s="138"/>
      <c r="E806" s="119"/>
      <c r="F806" s="119"/>
      <c r="G806" s="119"/>
      <c r="H806" s="120"/>
      <c r="I806" s="120"/>
      <c r="J806" s="71"/>
      <c r="K806" s="71"/>
      <c r="L806" s="71"/>
      <c r="M806" s="71"/>
      <c r="N806" s="71"/>
      <c r="O806" s="71"/>
      <c r="P806" s="71"/>
      <c r="R806" s="71"/>
    </row>
    <row r="807" spans="1:18" ht="48" customHeight="1">
      <c r="A807" s="71"/>
      <c r="B807" s="71"/>
      <c r="C807" s="138"/>
      <c r="D807" s="138"/>
      <c r="E807" s="119"/>
      <c r="F807" s="119"/>
      <c r="G807" s="119"/>
      <c r="H807" s="120"/>
      <c r="I807" s="120"/>
      <c r="J807" s="71"/>
      <c r="K807" s="71"/>
      <c r="L807" s="71"/>
      <c r="M807" s="71"/>
      <c r="N807" s="71"/>
      <c r="O807" s="71"/>
      <c r="P807" s="71"/>
      <c r="R807" s="71"/>
    </row>
    <row r="808" spans="1:18" ht="48" customHeight="1">
      <c r="A808" s="71"/>
      <c r="B808" s="71"/>
      <c r="C808" s="138"/>
      <c r="D808" s="138"/>
      <c r="E808" s="119"/>
      <c r="F808" s="119"/>
      <c r="G808" s="119"/>
      <c r="H808" s="120"/>
      <c r="I808" s="120"/>
      <c r="J808" s="71"/>
      <c r="K808" s="71"/>
      <c r="L808" s="71"/>
      <c r="M808" s="71"/>
      <c r="N808" s="71"/>
      <c r="O808" s="71"/>
      <c r="P808" s="71"/>
      <c r="R808" s="71"/>
    </row>
    <row r="809" spans="1:18" ht="48" customHeight="1">
      <c r="A809" s="71"/>
      <c r="B809" s="71"/>
      <c r="C809" s="138"/>
      <c r="D809" s="138"/>
      <c r="E809" s="119"/>
      <c r="F809" s="119"/>
      <c r="G809" s="119"/>
      <c r="H809" s="120"/>
      <c r="I809" s="120"/>
      <c r="J809" s="71"/>
      <c r="K809" s="71"/>
      <c r="L809" s="71"/>
      <c r="M809" s="71"/>
      <c r="N809" s="71"/>
      <c r="O809" s="71"/>
      <c r="P809" s="71"/>
      <c r="R809" s="71"/>
    </row>
    <row r="810" spans="1:18" ht="48" customHeight="1">
      <c r="A810" s="71"/>
      <c r="B810" s="71"/>
      <c r="C810" s="138"/>
      <c r="D810" s="138"/>
      <c r="E810" s="119"/>
      <c r="F810" s="119"/>
      <c r="G810" s="119"/>
      <c r="H810" s="120"/>
      <c r="I810" s="120"/>
      <c r="J810" s="71"/>
      <c r="K810" s="71"/>
      <c r="L810" s="71"/>
      <c r="M810" s="71"/>
      <c r="N810" s="71"/>
      <c r="O810" s="71"/>
      <c r="P810" s="71"/>
      <c r="R810" s="71"/>
    </row>
    <row r="811" spans="1:18" ht="48" customHeight="1">
      <c r="A811" s="71"/>
      <c r="B811" s="71"/>
      <c r="C811" s="138"/>
      <c r="D811" s="138"/>
      <c r="E811" s="119"/>
      <c r="F811" s="119"/>
      <c r="G811" s="119"/>
      <c r="H811" s="120"/>
      <c r="I811" s="120"/>
      <c r="J811" s="71"/>
      <c r="K811" s="71"/>
      <c r="L811" s="71"/>
      <c r="M811" s="71"/>
      <c r="N811" s="71"/>
      <c r="O811" s="71"/>
      <c r="P811" s="71"/>
      <c r="R811" s="71"/>
    </row>
    <row r="812" spans="1:18" ht="48" customHeight="1">
      <c r="A812" s="71"/>
      <c r="B812" s="71"/>
      <c r="C812" s="138"/>
      <c r="D812" s="138"/>
      <c r="E812" s="119"/>
      <c r="F812" s="119"/>
      <c r="G812" s="119"/>
      <c r="H812" s="120"/>
      <c r="I812" s="120"/>
      <c r="J812" s="71"/>
      <c r="K812" s="71"/>
      <c r="L812" s="71"/>
      <c r="M812" s="71"/>
      <c r="N812" s="71"/>
      <c r="O812" s="71"/>
      <c r="P812" s="71"/>
      <c r="R812" s="71"/>
    </row>
    <row r="813" spans="1:18" ht="48" customHeight="1">
      <c r="A813" s="71"/>
      <c r="B813" s="71"/>
      <c r="C813" s="138"/>
      <c r="D813" s="138"/>
      <c r="E813" s="119"/>
      <c r="F813" s="119"/>
      <c r="G813" s="119"/>
      <c r="H813" s="120"/>
      <c r="I813" s="120"/>
      <c r="J813" s="71"/>
      <c r="K813" s="71"/>
      <c r="L813" s="71"/>
      <c r="M813" s="71"/>
      <c r="N813" s="71"/>
      <c r="O813" s="71"/>
      <c r="P813" s="71"/>
      <c r="R813" s="71"/>
    </row>
    <row r="814" spans="1:18" ht="48" customHeight="1">
      <c r="A814" s="71"/>
      <c r="B814" s="71"/>
      <c r="C814" s="138"/>
      <c r="D814" s="138"/>
      <c r="E814" s="119"/>
      <c r="F814" s="119"/>
      <c r="G814" s="119"/>
      <c r="H814" s="120"/>
      <c r="I814" s="120"/>
      <c r="J814" s="71"/>
      <c r="K814" s="71"/>
      <c r="L814" s="71"/>
      <c r="M814" s="71"/>
      <c r="N814" s="71"/>
      <c r="O814" s="71"/>
      <c r="P814" s="71"/>
      <c r="R814" s="71"/>
    </row>
    <row r="815" spans="1:18" ht="48" customHeight="1">
      <c r="A815" s="71"/>
      <c r="B815" s="71"/>
      <c r="C815" s="138"/>
      <c r="D815" s="138"/>
      <c r="E815" s="119"/>
      <c r="F815" s="119"/>
      <c r="G815" s="119"/>
      <c r="H815" s="120"/>
      <c r="I815" s="120"/>
      <c r="J815" s="71"/>
      <c r="K815" s="71"/>
      <c r="L815" s="71"/>
      <c r="M815" s="71"/>
      <c r="N815" s="71"/>
      <c r="O815" s="71"/>
      <c r="P815" s="71"/>
      <c r="R815" s="71"/>
    </row>
    <row r="816" spans="1:18" ht="48" customHeight="1">
      <c r="A816" s="71"/>
      <c r="B816" s="71"/>
      <c r="C816" s="138"/>
      <c r="D816" s="138"/>
      <c r="E816" s="119"/>
      <c r="F816" s="119"/>
      <c r="G816" s="119"/>
      <c r="H816" s="120"/>
      <c r="I816" s="120"/>
      <c r="J816" s="71"/>
      <c r="K816" s="71"/>
      <c r="L816" s="71"/>
      <c r="M816" s="71"/>
      <c r="N816" s="71"/>
      <c r="O816" s="71"/>
      <c r="P816" s="71"/>
      <c r="R816" s="71"/>
    </row>
    <row r="817" spans="1:18" ht="48" customHeight="1">
      <c r="A817" s="71"/>
      <c r="B817" s="71"/>
      <c r="C817" s="138"/>
      <c r="D817" s="138"/>
      <c r="E817" s="119"/>
      <c r="F817" s="119"/>
      <c r="G817" s="119"/>
      <c r="H817" s="120"/>
      <c r="I817" s="120"/>
      <c r="J817" s="71"/>
      <c r="K817" s="71"/>
      <c r="L817" s="71"/>
      <c r="M817" s="71"/>
      <c r="N817" s="71"/>
      <c r="O817" s="71"/>
      <c r="P817" s="71"/>
      <c r="R817" s="71"/>
    </row>
    <row r="818" spans="1:18" ht="48" customHeight="1">
      <c r="A818" s="71"/>
      <c r="B818" s="71"/>
      <c r="C818" s="138"/>
      <c r="D818" s="138"/>
      <c r="E818" s="119"/>
      <c r="F818" s="119"/>
      <c r="G818" s="119"/>
      <c r="H818" s="120"/>
      <c r="I818" s="120"/>
      <c r="J818" s="71"/>
      <c r="K818" s="71"/>
      <c r="L818" s="71"/>
      <c r="M818" s="71"/>
      <c r="N818" s="71"/>
      <c r="O818" s="71"/>
      <c r="P818" s="71"/>
      <c r="R818" s="71"/>
    </row>
    <row r="819" spans="1:18" ht="48" customHeight="1">
      <c r="A819" s="71"/>
      <c r="B819" s="71"/>
      <c r="C819" s="138"/>
      <c r="D819" s="138"/>
      <c r="E819" s="119"/>
      <c r="F819" s="119"/>
      <c r="G819" s="119"/>
      <c r="H819" s="120"/>
      <c r="I819" s="120"/>
      <c r="J819" s="71"/>
      <c r="K819" s="71"/>
      <c r="L819" s="71"/>
      <c r="M819" s="71"/>
      <c r="N819" s="71"/>
      <c r="O819" s="71"/>
      <c r="P819" s="71"/>
      <c r="R819" s="71"/>
    </row>
    <row r="820" spans="1:18" ht="48" customHeight="1">
      <c r="A820" s="71"/>
      <c r="B820" s="71"/>
      <c r="C820" s="138"/>
      <c r="D820" s="138"/>
      <c r="E820" s="119"/>
      <c r="F820" s="119"/>
      <c r="G820" s="119"/>
      <c r="H820" s="120"/>
      <c r="I820" s="120"/>
      <c r="J820" s="71"/>
      <c r="K820" s="71"/>
      <c r="L820" s="71"/>
      <c r="M820" s="71"/>
      <c r="N820" s="71"/>
      <c r="O820" s="71"/>
      <c r="P820" s="71"/>
      <c r="R820" s="71"/>
    </row>
    <row r="821" spans="1:18" ht="48" customHeight="1">
      <c r="A821" s="71"/>
      <c r="B821" s="71"/>
      <c r="C821" s="138"/>
      <c r="D821" s="138"/>
      <c r="E821" s="119"/>
      <c r="F821" s="119"/>
      <c r="G821" s="119"/>
      <c r="H821" s="120"/>
      <c r="I821" s="120"/>
      <c r="J821" s="71"/>
      <c r="K821" s="71"/>
      <c r="L821" s="71"/>
      <c r="M821" s="71"/>
      <c r="N821" s="71"/>
      <c r="O821" s="71"/>
      <c r="P821" s="71"/>
      <c r="R821" s="71"/>
    </row>
    <row r="822" spans="1:18" ht="48" customHeight="1">
      <c r="A822" s="71"/>
      <c r="B822" s="71"/>
      <c r="C822" s="138"/>
      <c r="D822" s="138"/>
      <c r="E822" s="119"/>
      <c r="F822" s="119"/>
      <c r="G822" s="119"/>
      <c r="H822" s="120"/>
      <c r="I822" s="120"/>
      <c r="J822" s="71"/>
      <c r="K822" s="71"/>
      <c r="L822" s="71"/>
      <c r="M822" s="71"/>
      <c r="N822" s="71"/>
      <c r="O822" s="71"/>
      <c r="P822" s="71"/>
      <c r="R822" s="71"/>
    </row>
    <row r="823" spans="1:18" ht="48" customHeight="1">
      <c r="A823" s="71"/>
      <c r="B823" s="71"/>
      <c r="C823" s="138"/>
      <c r="D823" s="138"/>
      <c r="E823" s="119"/>
      <c r="F823" s="119"/>
      <c r="G823" s="119"/>
      <c r="H823" s="120"/>
      <c r="I823" s="120"/>
      <c r="J823" s="71"/>
      <c r="K823" s="71"/>
      <c r="L823" s="71"/>
      <c r="M823" s="71"/>
      <c r="N823" s="71"/>
      <c r="O823" s="71"/>
      <c r="P823" s="71"/>
      <c r="R823" s="71"/>
    </row>
    <row r="824" spans="1:18" ht="48" customHeight="1">
      <c r="A824" s="71"/>
      <c r="B824" s="71"/>
      <c r="C824" s="138"/>
      <c r="D824" s="138"/>
      <c r="E824" s="119"/>
      <c r="F824" s="119"/>
      <c r="G824" s="119"/>
      <c r="H824" s="120"/>
      <c r="I824" s="120"/>
      <c r="J824" s="71"/>
      <c r="K824" s="71"/>
      <c r="L824" s="71"/>
      <c r="M824" s="71"/>
      <c r="N824" s="71"/>
      <c r="O824" s="71"/>
      <c r="P824" s="71"/>
      <c r="R824" s="71"/>
    </row>
    <row r="825" spans="1:18" ht="48" customHeight="1">
      <c r="A825" s="71"/>
      <c r="B825" s="71"/>
      <c r="C825" s="138"/>
      <c r="D825" s="138"/>
      <c r="E825" s="119"/>
      <c r="F825" s="119"/>
      <c r="G825" s="119"/>
      <c r="H825" s="120"/>
      <c r="I825" s="120"/>
      <c r="J825" s="71"/>
      <c r="K825" s="71"/>
      <c r="L825" s="71"/>
      <c r="M825" s="71"/>
      <c r="N825" s="71"/>
      <c r="O825" s="71"/>
      <c r="P825" s="71"/>
      <c r="R825" s="71"/>
    </row>
    <row r="826" spans="1:18" ht="48" customHeight="1">
      <c r="A826" s="71"/>
      <c r="B826" s="71"/>
      <c r="C826" s="138"/>
      <c r="D826" s="138"/>
      <c r="E826" s="119"/>
      <c r="F826" s="119"/>
      <c r="G826" s="119"/>
      <c r="H826" s="120"/>
      <c r="I826" s="120"/>
      <c r="J826" s="71"/>
      <c r="K826" s="71"/>
      <c r="L826" s="71"/>
      <c r="M826" s="71"/>
      <c r="N826" s="71"/>
      <c r="O826" s="71"/>
      <c r="P826" s="71"/>
      <c r="R826" s="71"/>
    </row>
    <row r="827" spans="1:18" ht="48" customHeight="1">
      <c r="A827" s="71"/>
      <c r="B827" s="71"/>
      <c r="C827" s="138"/>
      <c r="D827" s="138"/>
      <c r="E827" s="119"/>
      <c r="F827" s="119"/>
      <c r="G827" s="119"/>
      <c r="H827" s="120"/>
      <c r="I827" s="120"/>
      <c r="J827" s="71"/>
      <c r="K827" s="71"/>
      <c r="L827" s="71"/>
      <c r="M827" s="71"/>
      <c r="N827" s="71"/>
      <c r="O827" s="71"/>
      <c r="P827" s="71"/>
      <c r="R827" s="71"/>
    </row>
    <row r="828" spans="1:18" ht="48" customHeight="1">
      <c r="A828" s="71"/>
      <c r="B828" s="71"/>
      <c r="C828" s="138"/>
      <c r="D828" s="138"/>
      <c r="E828" s="119"/>
      <c r="F828" s="119"/>
      <c r="G828" s="119"/>
      <c r="H828" s="120"/>
      <c r="I828" s="120"/>
      <c r="J828" s="71"/>
      <c r="K828" s="71"/>
      <c r="L828" s="71"/>
      <c r="M828" s="71"/>
      <c r="N828" s="71"/>
      <c r="O828" s="71"/>
      <c r="P828" s="71"/>
      <c r="R828" s="71"/>
    </row>
    <row r="829" spans="1:18" ht="48" customHeight="1">
      <c r="A829" s="71"/>
      <c r="B829" s="71"/>
      <c r="C829" s="138"/>
      <c r="D829" s="138"/>
      <c r="E829" s="119"/>
      <c r="F829" s="119"/>
      <c r="G829" s="119"/>
      <c r="H829" s="120"/>
      <c r="I829" s="120"/>
      <c r="J829" s="71"/>
      <c r="K829" s="71"/>
      <c r="L829" s="71"/>
      <c r="M829" s="71"/>
      <c r="N829" s="71"/>
      <c r="O829" s="71"/>
      <c r="P829" s="71"/>
      <c r="R829" s="71"/>
    </row>
    <row r="830" spans="1:18" ht="48" customHeight="1">
      <c r="A830" s="71"/>
      <c r="B830" s="71"/>
      <c r="C830" s="138"/>
      <c r="D830" s="138"/>
      <c r="E830" s="119"/>
      <c r="F830" s="119"/>
      <c r="G830" s="119"/>
      <c r="H830" s="120"/>
      <c r="I830" s="120"/>
      <c r="J830" s="71"/>
      <c r="K830" s="71"/>
      <c r="L830" s="71"/>
      <c r="M830" s="71"/>
      <c r="N830" s="71"/>
      <c r="O830" s="71"/>
      <c r="P830" s="71"/>
      <c r="R830" s="71"/>
    </row>
    <row r="831" spans="1:18" ht="48" customHeight="1">
      <c r="A831" s="71"/>
      <c r="B831" s="71"/>
      <c r="C831" s="138"/>
      <c r="D831" s="138"/>
      <c r="E831" s="119"/>
      <c r="F831" s="119"/>
      <c r="G831" s="119"/>
      <c r="H831" s="120"/>
      <c r="I831" s="120"/>
      <c r="J831" s="71"/>
      <c r="K831" s="71"/>
      <c r="L831" s="71"/>
      <c r="M831" s="71"/>
      <c r="N831" s="71"/>
      <c r="O831" s="71"/>
      <c r="P831" s="71"/>
      <c r="R831" s="71"/>
    </row>
    <row r="832" spans="1:18" ht="48" customHeight="1">
      <c r="A832" s="71"/>
      <c r="B832" s="71"/>
      <c r="C832" s="138"/>
      <c r="D832" s="138"/>
      <c r="E832" s="119"/>
      <c r="F832" s="119"/>
      <c r="G832" s="119"/>
      <c r="H832" s="120"/>
      <c r="I832" s="120"/>
      <c r="J832" s="71"/>
      <c r="K832" s="71"/>
      <c r="L832" s="71"/>
      <c r="M832" s="71"/>
      <c r="N832" s="71"/>
      <c r="O832" s="71"/>
      <c r="P832" s="71"/>
      <c r="R832" s="71"/>
    </row>
    <row r="833" spans="1:18" ht="48" customHeight="1">
      <c r="A833" s="71"/>
      <c r="B833" s="71"/>
      <c r="C833" s="138"/>
      <c r="D833" s="138"/>
      <c r="E833" s="119"/>
      <c r="F833" s="119"/>
      <c r="G833" s="119"/>
      <c r="H833" s="120"/>
      <c r="I833" s="120"/>
      <c r="J833" s="71"/>
      <c r="K833" s="71"/>
      <c r="L833" s="71"/>
      <c r="M833" s="71"/>
      <c r="N833" s="71"/>
      <c r="O833" s="71"/>
      <c r="P833" s="71"/>
      <c r="R833" s="71"/>
    </row>
    <row r="834" spans="1:18" ht="48" customHeight="1">
      <c r="A834" s="71"/>
      <c r="B834" s="71"/>
      <c r="C834" s="138"/>
      <c r="D834" s="138"/>
      <c r="E834" s="119"/>
      <c r="F834" s="119"/>
      <c r="G834" s="119"/>
      <c r="H834" s="120"/>
      <c r="I834" s="120"/>
      <c r="J834" s="71"/>
      <c r="K834" s="71"/>
      <c r="L834" s="71"/>
      <c r="M834" s="71"/>
      <c r="N834" s="71"/>
      <c r="O834" s="71"/>
      <c r="P834" s="71"/>
      <c r="R834" s="71"/>
    </row>
    <row r="835" spans="1:18" ht="48" customHeight="1">
      <c r="A835" s="71"/>
      <c r="B835" s="71"/>
      <c r="C835" s="138"/>
      <c r="D835" s="138"/>
      <c r="E835" s="119"/>
      <c r="F835" s="119"/>
      <c r="G835" s="119"/>
      <c r="H835" s="120"/>
      <c r="I835" s="120"/>
      <c r="J835" s="71"/>
      <c r="K835" s="71"/>
      <c r="L835" s="71"/>
      <c r="M835" s="71"/>
      <c r="N835" s="71"/>
      <c r="O835" s="71"/>
      <c r="P835" s="71"/>
      <c r="R835" s="71"/>
    </row>
    <row r="836" spans="1:18" ht="48" customHeight="1">
      <c r="A836" s="71"/>
      <c r="B836" s="71"/>
      <c r="C836" s="138"/>
      <c r="D836" s="138"/>
      <c r="E836" s="119"/>
      <c r="F836" s="119"/>
      <c r="G836" s="119"/>
      <c r="H836" s="120"/>
      <c r="I836" s="120"/>
      <c r="J836" s="71"/>
      <c r="K836" s="71"/>
      <c r="L836" s="71"/>
      <c r="M836" s="71"/>
      <c r="N836" s="71"/>
      <c r="O836" s="71"/>
      <c r="P836" s="71"/>
      <c r="R836" s="71"/>
    </row>
    <row r="837" spans="1:18" ht="48" customHeight="1">
      <c r="A837" s="71"/>
      <c r="B837" s="71"/>
      <c r="C837" s="138"/>
      <c r="D837" s="138"/>
      <c r="E837" s="119"/>
      <c r="F837" s="119"/>
      <c r="G837" s="119"/>
      <c r="H837" s="120"/>
      <c r="I837" s="120"/>
      <c r="J837" s="71"/>
      <c r="K837" s="71"/>
      <c r="L837" s="71"/>
      <c r="M837" s="71"/>
      <c r="N837" s="71"/>
      <c r="O837" s="71"/>
      <c r="P837" s="71"/>
      <c r="R837" s="71"/>
    </row>
    <row r="838" spans="1:18" ht="48" customHeight="1">
      <c r="A838" s="71"/>
      <c r="B838" s="71"/>
      <c r="C838" s="138"/>
      <c r="D838" s="138"/>
      <c r="E838" s="119"/>
      <c r="F838" s="119"/>
      <c r="G838" s="119"/>
      <c r="H838" s="120"/>
      <c r="I838" s="120"/>
      <c r="J838" s="71"/>
      <c r="K838" s="71"/>
      <c r="L838" s="71"/>
      <c r="M838" s="71"/>
      <c r="N838" s="71"/>
      <c r="O838" s="71"/>
      <c r="P838" s="71"/>
      <c r="R838" s="71"/>
    </row>
    <row r="839" spans="1:18" ht="48" customHeight="1">
      <c r="A839" s="71"/>
      <c r="B839" s="71"/>
      <c r="C839" s="138"/>
      <c r="D839" s="138"/>
      <c r="E839" s="119"/>
      <c r="F839" s="119"/>
      <c r="G839" s="119"/>
      <c r="H839" s="120"/>
      <c r="I839" s="120"/>
      <c r="J839" s="71"/>
      <c r="K839" s="71"/>
      <c r="L839" s="71"/>
      <c r="M839" s="71"/>
      <c r="N839" s="71"/>
      <c r="O839" s="71"/>
      <c r="P839" s="71"/>
      <c r="R839" s="71"/>
    </row>
    <row r="840" spans="1:18" ht="48" customHeight="1">
      <c r="A840" s="71"/>
      <c r="B840" s="71"/>
      <c r="C840" s="138"/>
      <c r="D840" s="138"/>
      <c r="E840" s="119"/>
      <c r="F840" s="119"/>
      <c r="G840" s="119"/>
      <c r="H840" s="120"/>
      <c r="I840" s="120"/>
      <c r="J840" s="71"/>
      <c r="K840" s="71"/>
      <c r="L840" s="71"/>
      <c r="M840" s="71"/>
      <c r="N840" s="71"/>
      <c r="O840" s="71"/>
      <c r="P840" s="71"/>
      <c r="R840" s="71"/>
    </row>
    <row r="841" spans="1:18" ht="48" customHeight="1">
      <c r="A841" s="71"/>
      <c r="B841" s="71"/>
      <c r="C841" s="138"/>
      <c r="D841" s="138"/>
      <c r="E841" s="119"/>
      <c r="F841" s="119"/>
      <c r="G841" s="119"/>
      <c r="H841" s="120"/>
      <c r="I841" s="120"/>
      <c r="J841" s="71"/>
      <c r="K841" s="71"/>
      <c r="L841" s="71"/>
      <c r="M841" s="71"/>
      <c r="N841" s="71"/>
      <c r="O841" s="71"/>
      <c r="P841" s="71"/>
      <c r="R841" s="71"/>
    </row>
    <row r="842" spans="1:18" ht="48" customHeight="1">
      <c r="A842" s="71"/>
      <c r="B842" s="71"/>
      <c r="C842" s="138"/>
      <c r="D842" s="138"/>
      <c r="E842" s="119"/>
      <c r="F842" s="119"/>
      <c r="G842" s="119"/>
      <c r="H842" s="120"/>
      <c r="I842" s="120"/>
      <c r="J842" s="71"/>
      <c r="K842" s="71"/>
      <c r="L842" s="71"/>
      <c r="M842" s="71"/>
      <c r="N842" s="71"/>
      <c r="O842" s="71"/>
      <c r="P842" s="71"/>
      <c r="R842" s="71"/>
    </row>
    <row r="843" spans="1:18" ht="48" customHeight="1">
      <c r="A843" s="71"/>
      <c r="B843" s="71"/>
      <c r="C843" s="138"/>
      <c r="D843" s="138"/>
      <c r="E843" s="119"/>
      <c r="F843" s="119"/>
      <c r="G843" s="119"/>
      <c r="H843" s="120"/>
      <c r="I843" s="120"/>
      <c r="J843" s="71"/>
      <c r="K843" s="71"/>
      <c r="L843" s="71"/>
      <c r="M843" s="71"/>
      <c r="N843" s="71"/>
      <c r="O843" s="71"/>
      <c r="P843" s="71"/>
      <c r="R843" s="71"/>
    </row>
    <row r="844" spans="1:18" ht="48" customHeight="1">
      <c r="A844" s="71"/>
      <c r="B844" s="71"/>
      <c r="C844" s="138"/>
      <c r="D844" s="138"/>
      <c r="E844" s="119"/>
      <c r="F844" s="119"/>
      <c r="G844" s="119"/>
      <c r="H844" s="120"/>
      <c r="I844" s="120"/>
      <c r="J844" s="71"/>
      <c r="K844" s="71"/>
      <c r="L844" s="71"/>
      <c r="M844" s="71"/>
      <c r="N844" s="71"/>
      <c r="O844" s="71"/>
      <c r="P844" s="71"/>
      <c r="R844" s="71"/>
    </row>
    <row r="845" spans="1:18" ht="48" customHeight="1">
      <c r="A845" s="71"/>
      <c r="B845" s="71"/>
      <c r="C845" s="138"/>
      <c r="D845" s="138"/>
      <c r="E845" s="119"/>
      <c r="F845" s="119"/>
      <c r="G845" s="119"/>
      <c r="H845" s="120"/>
      <c r="I845" s="120"/>
      <c r="J845" s="71"/>
      <c r="K845" s="71"/>
      <c r="L845" s="71"/>
      <c r="M845" s="71"/>
      <c r="N845" s="71"/>
      <c r="O845" s="71"/>
      <c r="P845" s="71"/>
      <c r="R845" s="71"/>
    </row>
    <row r="846" spans="1:18" ht="48" customHeight="1">
      <c r="C846" s="138"/>
      <c r="D846" s="138"/>
      <c r="E846" s="119"/>
      <c r="F846" s="119"/>
      <c r="G846" s="119"/>
      <c r="H846" s="120"/>
      <c r="I846" s="120"/>
      <c r="R846" s="71"/>
    </row>
    <row r="847" spans="1:18" ht="48" customHeight="1">
      <c r="C847" s="138"/>
      <c r="D847" s="138"/>
      <c r="E847" s="119"/>
      <c r="F847" s="119"/>
      <c r="G847" s="119"/>
      <c r="H847" s="120"/>
      <c r="I847" s="120"/>
      <c r="R847" s="71"/>
    </row>
    <row r="848" spans="1:18" ht="48" customHeight="1">
      <c r="C848" s="138"/>
      <c r="D848" s="138"/>
      <c r="E848" s="119"/>
      <c r="F848" s="119"/>
      <c r="G848" s="119"/>
      <c r="H848" s="120"/>
      <c r="I848" s="120"/>
      <c r="R848" s="71"/>
    </row>
    <row r="849" spans="3:18" ht="48" customHeight="1">
      <c r="C849" s="138"/>
      <c r="D849" s="138"/>
      <c r="E849" s="119"/>
      <c r="F849" s="119"/>
      <c r="G849" s="119"/>
      <c r="H849" s="120"/>
      <c r="I849" s="120"/>
      <c r="R849" s="71"/>
    </row>
    <row r="850" spans="3:18" ht="48" customHeight="1">
      <c r="C850" s="138"/>
      <c r="D850" s="138"/>
      <c r="E850" s="119"/>
      <c r="F850" s="119"/>
      <c r="G850" s="119"/>
      <c r="H850" s="120"/>
      <c r="I850" s="120"/>
      <c r="R850" s="71"/>
    </row>
    <row r="851" spans="3:18" ht="48" customHeight="1">
      <c r="C851" s="138"/>
      <c r="D851" s="138"/>
      <c r="E851" s="119"/>
      <c r="F851" s="119"/>
      <c r="G851" s="119"/>
      <c r="H851" s="120"/>
      <c r="I851" s="120"/>
      <c r="R851" s="71"/>
    </row>
    <row r="852" spans="3:18" ht="48" customHeight="1">
      <c r="C852" s="138"/>
      <c r="D852" s="138"/>
      <c r="E852" s="119"/>
      <c r="F852" s="119"/>
      <c r="G852" s="119"/>
      <c r="H852" s="120"/>
      <c r="I852" s="120"/>
      <c r="R852" s="71"/>
    </row>
    <row r="853" spans="3:18" ht="48" customHeight="1">
      <c r="C853" s="138"/>
      <c r="D853" s="138"/>
      <c r="E853" s="119"/>
      <c r="F853" s="119"/>
      <c r="G853" s="119"/>
      <c r="H853" s="120"/>
      <c r="I853" s="120"/>
      <c r="R853" s="71"/>
    </row>
    <row r="854" spans="3:18" ht="48" customHeight="1">
      <c r="C854" s="138"/>
      <c r="D854" s="138"/>
      <c r="E854" s="119"/>
      <c r="F854" s="119"/>
      <c r="G854" s="119"/>
      <c r="H854" s="120"/>
      <c r="I854" s="120"/>
      <c r="R854" s="71"/>
    </row>
    <row r="855" spans="3:18" ht="48" customHeight="1">
      <c r="C855" s="138"/>
      <c r="D855" s="138"/>
      <c r="E855" s="119"/>
      <c r="F855" s="119"/>
      <c r="G855" s="119"/>
      <c r="H855" s="120"/>
      <c r="I855" s="120"/>
      <c r="R855" s="71"/>
    </row>
    <row r="856" spans="3:18" ht="48" customHeight="1">
      <c r="C856" s="138"/>
      <c r="D856" s="138"/>
      <c r="E856" s="119"/>
      <c r="F856" s="119"/>
      <c r="G856" s="119"/>
      <c r="H856" s="120"/>
      <c r="I856" s="120"/>
      <c r="R856" s="71"/>
    </row>
    <row r="857" spans="3:18" ht="48" customHeight="1">
      <c r="C857" s="138"/>
      <c r="D857" s="138"/>
      <c r="E857" s="119"/>
      <c r="F857" s="119"/>
      <c r="G857" s="119"/>
      <c r="H857" s="120"/>
      <c r="I857" s="120"/>
      <c r="R857" s="71"/>
    </row>
    <row r="858" spans="3:18" ht="48" customHeight="1">
      <c r="C858" s="138"/>
      <c r="D858" s="138"/>
      <c r="E858" s="119"/>
      <c r="F858" s="119"/>
      <c r="G858" s="119"/>
      <c r="H858" s="120"/>
      <c r="I858" s="120"/>
      <c r="R858" s="71"/>
    </row>
    <row r="859" spans="3:18" ht="48" customHeight="1">
      <c r="C859" s="138"/>
      <c r="D859" s="138"/>
      <c r="E859" s="119"/>
      <c r="F859" s="119"/>
      <c r="G859" s="119"/>
      <c r="H859" s="120"/>
      <c r="I859" s="120"/>
      <c r="R859" s="71"/>
    </row>
    <row r="860" spans="3:18" ht="48" customHeight="1">
      <c r="C860" s="138"/>
      <c r="D860" s="138"/>
      <c r="E860" s="119"/>
      <c r="F860" s="119"/>
      <c r="G860" s="119"/>
      <c r="H860" s="120"/>
      <c r="I860" s="120"/>
      <c r="R860" s="71"/>
    </row>
    <row r="861" spans="3:18" ht="48" customHeight="1">
      <c r="C861" s="138"/>
      <c r="D861" s="138"/>
      <c r="E861" s="119"/>
      <c r="F861" s="119"/>
      <c r="G861" s="119"/>
      <c r="H861" s="120"/>
      <c r="I861" s="120"/>
      <c r="R861" s="71"/>
    </row>
    <row r="862" spans="3:18" ht="48" customHeight="1">
      <c r="C862" s="138"/>
      <c r="D862" s="138"/>
      <c r="E862" s="119"/>
      <c r="F862" s="119"/>
      <c r="G862" s="119"/>
      <c r="H862" s="120"/>
      <c r="I862" s="120"/>
      <c r="R862" s="71"/>
    </row>
    <row r="863" spans="3:18" ht="48" customHeight="1">
      <c r="C863" s="138"/>
      <c r="D863" s="138"/>
      <c r="E863" s="119"/>
      <c r="F863" s="119"/>
      <c r="G863" s="119"/>
      <c r="H863" s="120"/>
      <c r="I863" s="120"/>
      <c r="R863" s="71"/>
    </row>
    <row r="864" spans="3:18" ht="48" customHeight="1">
      <c r="C864" s="138"/>
      <c r="D864" s="138"/>
      <c r="E864" s="119"/>
      <c r="F864" s="119"/>
      <c r="G864" s="119"/>
      <c r="H864" s="120"/>
      <c r="I864" s="120"/>
      <c r="R864" s="71"/>
    </row>
    <row r="865" spans="3:18" ht="48" customHeight="1">
      <c r="C865" s="138"/>
      <c r="D865" s="138"/>
      <c r="E865" s="119"/>
      <c r="F865" s="119"/>
      <c r="G865" s="119"/>
      <c r="H865" s="120"/>
      <c r="I865" s="120"/>
      <c r="R865" s="71"/>
    </row>
    <row r="866" spans="3:18" ht="48" customHeight="1">
      <c r="C866" s="138"/>
      <c r="D866" s="138"/>
      <c r="E866" s="119"/>
      <c r="F866" s="119"/>
      <c r="G866" s="119"/>
      <c r="H866" s="120"/>
      <c r="I866" s="120"/>
      <c r="R866" s="71"/>
    </row>
    <row r="867" spans="3:18" ht="48" customHeight="1">
      <c r="C867" s="138"/>
      <c r="D867" s="138"/>
      <c r="E867" s="119"/>
      <c r="F867" s="119"/>
      <c r="G867" s="119"/>
      <c r="H867" s="120"/>
      <c r="I867" s="120"/>
      <c r="R867" s="71"/>
    </row>
    <row r="868" spans="3:18" ht="48" customHeight="1">
      <c r="C868" s="138"/>
      <c r="D868" s="138"/>
      <c r="E868" s="119"/>
      <c r="F868" s="119"/>
      <c r="G868" s="119"/>
      <c r="H868" s="120"/>
      <c r="I868" s="120"/>
      <c r="R868" s="71"/>
    </row>
    <row r="869" spans="3:18" ht="48" customHeight="1">
      <c r="C869" s="138"/>
      <c r="D869" s="138"/>
      <c r="E869" s="119"/>
      <c r="F869" s="119"/>
      <c r="G869" s="119"/>
      <c r="H869" s="120"/>
      <c r="I869" s="120"/>
      <c r="R869" s="71"/>
    </row>
    <row r="870" spans="3:18" ht="48" customHeight="1">
      <c r="C870" s="138"/>
      <c r="D870" s="138"/>
      <c r="E870" s="119"/>
      <c r="F870" s="119"/>
      <c r="G870" s="119"/>
      <c r="H870" s="120"/>
      <c r="I870" s="120"/>
      <c r="R870" s="71"/>
    </row>
    <row r="871" spans="3:18" ht="48" customHeight="1">
      <c r="C871" s="138"/>
      <c r="D871" s="138"/>
      <c r="E871" s="119"/>
      <c r="F871" s="119"/>
      <c r="G871" s="119"/>
      <c r="H871" s="120"/>
      <c r="I871" s="120"/>
      <c r="R871" s="71"/>
    </row>
    <row r="872" spans="3:18" ht="48" customHeight="1">
      <c r="C872" s="138"/>
      <c r="D872" s="138"/>
      <c r="E872" s="119"/>
      <c r="F872" s="119"/>
      <c r="G872" s="119"/>
      <c r="H872" s="120"/>
      <c r="I872" s="120"/>
      <c r="R872" s="71"/>
    </row>
    <row r="873" spans="3:18" ht="48" customHeight="1">
      <c r="C873" s="138"/>
      <c r="D873" s="138"/>
      <c r="E873" s="119"/>
      <c r="F873" s="119"/>
      <c r="G873" s="119"/>
      <c r="H873" s="120"/>
      <c r="I873" s="120"/>
      <c r="R873" s="71"/>
    </row>
    <row r="874" spans="3:18" ht="48" customHeight="1">
      <c r="C874" s="138"/>
      <c r="D874" s="138"/>
      <c r="E874" s="119"/>
      <c r="F874" s="119"/>
      <c r="G874" s="119"/>
      <c r="H874" s="120"/>
      <c r="I874" s="120"/>
      <c r="R874" s="71"/>
    </row>
    <row r="875" spans="3:18" ht="48" customHeight="1">
      <c r="C875" s="138"/>
      <c r="D875" s="138"/>
      <c r="E875" s="119"/>
      <c r="F875" s="119"/>
      <c r="G875" s="119"/>
      <c r="H875" s="120"/>
      <c r="I875" s="120"/>
      <c r="R875" s="71"/>
    </row>
    <row r="876" spans="3:18" ht="48" customHeight="1">
      <c r="C876" s="138"/>
      <c r="D876" s="138"/>
      <c r="E876" s="119"/>
      <c r="F876" s="119"/>
      <c r="G876" s="119"/>
      <c r="H876" s="120"/>
      <c r="I876" s="120"/>
      <c r="R876" s="71"/>
    </row>
    <row r="877" spans="3:18" ht="48" customHeight="1">
      <c r="C877" s="138"/>
      <c r="D877" s="138"/>
      <c r="E877" s="119"/>
      <c r="F877" s="119"/>
      <c r="G877" s="119"/>
      <c r="H877" s="120"/>
      <c r="I877" s="120"/>
      <c r="R877" s="71"/>
    </row>
    <row r="878" spans="3:18" ht="48" customHeight="1">
      <c r="C878" s="138"/>
      <c r="D878" s="138"/>
      <c r="E878" s="119"/>
      <c r="F878" s="119"/>
      <c r="G878" s="119"/>
      <c r="H878" s="120"/>
      <c r="I878" s="120"/>
      <c r="R878" s="71"/>
    </row>
    <row r="879" spans="3:18" ht="48" customHeight="1">
      <c r="C879" s="138"/>
      <c r="D879" s="138"/>
      <c r="E879" s="119"/>
      <c r="F879" s="119"/>
      <c r="G879" s="119"/>
      <c r="H879" s="120"/>
      <c r="I879" s="120"/>
      <c r="R879" s="71"/>
    </row>
    <row r="880" spans="3:18" ht="48" customHeight="1">
      <c r="C880" s="138"/>
      <c r="D880" s="138"/>
      <c r="E880" s="119"/>
      <c r="F880" s="119"/>
      <c r="G880" s="119"/>
      <c r="H880" s="120"/>
      <c r="I880" s="120"/>
      <c r="R880" s="71"/>
    </row>
    <row r="881" spans="3:18" ht="48" customHeight="1">
      <c r="C881" s="138"/>
      <c r="D881" s="138"/>
      <c r="E881" s="119"/>
      <c r="F881" s="119"/>
      <c r="G881" s="119"/>
      <c r="H881" s="120"/>
      <c r="I881" s="120"/>
      <c r="R881" s="71"/>
    </row>
    <row r="882" spans="3:18" ht="48" customHeight="1">
      <c r="C882" s="138"/>
      <c r="D882" s="138"/>
      <c r="E882" s="119"/>
      <c r="F882" s="119"/>
      <c r="G882" s="119"/>
      <c r="H882" s="120"/>
      <c r="I882" s="120"/>
      <c r="R882" s="71"/>
    </row>
    <row r="883" spans="3:18" ht="48" customHeight="1">
      <c r="C883" s="138"/>
      <c r="D883" s="138"/>
      <c r="E883" s="119"/>
      <c r="F883" s="119"/>
      <c r="G883" s="119"/>
      <c r="H883" s="120"/>
      <c r="I883" s="120"/>
      <c r="R883" s="71"/>
    </row>
    <row r="884" spans="3:18" ht="48" customHeight="1">
      <c r="C884" s="138"/>
      <c r="D884" s="138"/>
      <c r="E884" s="119"/>
      <c r="F884" s="119"/>
      <c r="G884" s="119"/>
      <c r="H884" s="120"/>
      <c r="I884" s="120"/>
      <c r="R884" s="71"/>
    </row>
    <row r="885" spans="3:18" ht="48" customHeight="1">
      <c r="C885" s="138"/>
      <c r="D885" s="138"/>
      <c r="E885" s="119"/>
      <c r="F885" s="119"/>
      <c r="G885" s="119"/>
      <c r="H885" s="120"/>
      <c r="I885" s="120"/>
      <c r="R885" s="71"/>
    </row>
    <row r="886" spans="3:18" ht="48" customHeight="1">
      <c r="C886" s="138"/>
      <c r="D886" s="138"/>
      <c r="E886" s="119"/>
      <c r="F886" s="119"/>
      <c r="G886" s="119"/>
      <c r="H886" s="120"/>
      <c r="I886" s="120"/>
      <c r="R886" s="71"/>
    </row>
    <row r="887" spans="3:18" ht="48" customHeight="1">
      <c r="C887" s="138"/>
      <c r="D887" s="138"/>
      <c r="E887" s="119"/>
      <c r="F887" s="119"/>
      <c r="G887" s="119"/>
      <c r="H887" s="120"/>
      <c r="I887" s="120"/>
      <c r="R887" s="71"/>
    </row>
    <row r="888" spans="3:18" ht="48" customHeight="1">
      <c r="C888" s="138"/>
      <c r="D888" s="138"/>
      <c r="E888" s="119"/>
      <c r="F888" s="119"/>
      <c r="G888" s="119"/>
      <c r="H888" s="120"/>
      <c r="I888" s="120"/>
      <c r="R888" s="71"/>
    </row>
    <row r="889" spans="3:18" ht="48" customHeight="1">
      <c r="C889" s="138"/>
      <c r="D889" s="138"/>
      <c r="E889" s="119"/>
      <c r="F889" s="119"/>
      <c r="G889" s="119"/>
      <c r="H889" s="120"/>
      <c r="I889" s="120"/>
      <c r="R889" s="71"/>
    </row>
    <row r="890" spans="3:18" ht="48" customHeight="1">
      <c r="C890" s="138"/>
      <c r="D890" s="138"/>
      <c r="E890" s="119"/>
      <c r="F890" s="119"/>
      <c r="G890" s="119"/>
      <c r="H890" s="120"/>
      <c r="I890" s="120"/>
      <c r="R890" s="71"/>
    </row>
    <row r="891" spans="3:18" ht="48" customHeight="1">
      <c r="C891" s="138"/>
      <c r="D891" s="138"/>
      <c r="E891" s="119"/>
      <c r="F891" s="119"/>
      <c r="G891" s="119"/>
      <c r="H891" s="120"/>
      <c r="I891" s="120"/>
      <c r="R891" s="71"/>
    </row>
    <row r="892" spans="3:18" ht="48" customHeight="1">
      <c r="C892" s="138"/>
      <c r="D892" s="138"/>
      <c r="E892" s="119"/>
      <c r="F892" s="119"/>
      <c r="G892" s="119"/>
      <c r="H892" s="120"/>
      <c r="I892" s="120"/>
      <c r="R892" s="71"/>
    </row>
    <row r="893" spans="3:18" ht="48" customHeight="1">
      <c r="C893" s="138"/>
      <c r="D893" s="138"/>
      <c r="E893" s="119"/>
      <c r="F893" s="119"/>
      <c r="G893" s="119"/>
      <c r="H893" s="120"/>
      <c r="I893" s="120"/>
      <c r="R893" s="71"/>
    </row>
    <row r="894" spans="3:18" ht="48" customHeight="1">
      <c r="C894" s="138"/>
      <c r="D894" s="138"/>
      <c r="E894" s="119"/>
      <c r="F894" s="119"/>
      <c r="G894" s="119"/>
      <c r="H894" s="120"/>
      <c r="I894" s="120"/>
      <c r="R894" s="71"/>
    </row>
    <row r="895" spans="3:18" ht="48" customHeight="1">
      <c r="C895" s="138"/>
      <c r="D895" s="138"/>
      <c r="E895" s="119"/>
      <c r="F895" s="119"/>
      <c r="G895" s="119"/>
      <c r="H895" s="120"/>
      <c r="I895" s="120"/>
      <c r="R895" s="71"/>
    </row>
    <row r="896" spans="3:18" ht="48" customHeight="1">
      <c r="C896" s="138"/>
      <c r="D896" s="138"/>
      <c r="E896" s="119"/>
      <c r="F896" s="119"/>
      <c r="G896" s="119"/>
      <c r="H896" s="120"/>
      <c r="I896" s="120"/>
      <c r="R896" s="71"/>
    </row>
    <row r="897" spans="3:18" ht="48" customHeight="1">
      <c r="C897" s="138"/>
      <c r="D897" s="138"/>
      <c r="E897" s="119"/>
      <c r="F897" s="119"/>
      <c r="G897" s="119"/>
      <c r="H897" s="120"/>
      <c r="I897" s="120"/>
      <c r="R897" s="71"/>
    </row>
    <row r="898" spans="3:18" ht="48" customHeight="1">
      <c r="C898" s="138"/>
      <c r="D898" s="138"/>
      <c r="E898" s="119"/>
      <c r="F898" s="119"/>
      <c r="G898" s="119"/>
      <c r="H898" s="120"/>
      <c r="I898" s="120"/>
      <c r="R898" s="71"/>
    </row>
    <row r="899" spans="3:18" ht="48" customHeight="1">
      <c r="C899" s="138"/>
      <c r="D899" s="138"/>
      <c r="E899" s="119"/>
      <c r="F899" s="119"/>
      <c r="G899" s="119"/>
      <c r="H899" s="120"/>
      <c r="I899" s="120"/>
      <c r="R899" s="71"/>
    </row>
    <row r="900" spans="3:18" ht="48" customHeight="1">
      <c r="C900" s="138"/>
      <c r="D900" s="138"/>
      <c r="E900" s="119"/>
      <c r="F900" s="119"/>
      <c r="G900" s="119"/>
      <c r="H900" s="120"/>
      <c r="I900" s="120"/>
      <c r="R900" s="71"/>
    </row>
    <row r="901" spans="3:18" ht="48" customHeight="1">
      <c r="C901" s="138"/>
      <c r="D901" s="138"/>
      <c r="E901" s="119"/>
      <c r="F901" s="119"/>
      <c r="G901" s="119"/>
      <c r="H901" s="120"/>
      <c r="I901" s="120"/>
      <c r="R901" s="71"/>
    </row>
    <row r="902" spans="3:18" ht="48" customHeight="1">
      <c r="C902" s="138"/>
      <c r="D902" s="138"/>
      <c r="E902" s="119"/>
      <c r="F902" s="119"/>
      <c r="G902" s="119"/>
      <c r="H902" s="120"/>
      <c r="I902" s="120"/>
      <c r="R902" s="71"/>
    </row>
    <row r="903" spans="3:18" ht="48" customHeight="1">
      <c r="C903" s="138"/>
      <c r="D903" s="138"/>
      <c r="E903" s="119"/>
      <c r="F903" s="119"/>
      <c r="G903" s="119"/>
      <c r="H903" s="120"/>
      <c r="I903" s="120"/>
      <c r="R903" s="71"/>
    </row>
    <row r="904" spans="3:18" ht="48" customHeight="1">
      <c r="C904" s="138"/>
      <c r="D904" s="138"/>
      <c r="E904" s="119"/>
      <c r="F904" s="119"/>
      <c r="G904" s="119"/>
      <c r="H904" s="120"/>
      <c r="I904" s="120"/>
      <c r="R904" s="71"/>
    </row>
    <row r="905" spans="3:18" ht="48" customHeight="1">
      <c r="C905" s="138"/>
      <c r="D905" s="138"/>
      <c r="E905" s="119"/>
      <c r="F905" s="119"/>
      <c r="G905" s="119"/>
      <c r="H905" s="120"/>
      <c r="I905" s="120"/>
      <c r="R905" s="71"/>
    </row>
    <row r="906" spans="3:18" ht="48" customHeight="1">
      <c r="C906" s="138"/>
      <c r="D906" s="138"/>
      <c r="E906" s="119"/>
      <c r="F906" s="119"/>
      <c r="G906" s="119"/>
      <c r="H906" s="120"/>
      <c r="I906" s="120"/>
      <c r="R906" s="71"/>
    </row>
    <row r="907" spans="3:18" ht="48" customHeight="1">
      <c r="C907" s="138"/>
      <c r="D907" s="138"/>
      <c r="E907" s="119"/>
      <c r="F907" s="119"/>
      <c r="G907" s="119"/>
      <c r="H907" s="120"/>
      <c r="I907" s="120"/>
      <c r="R907" s="71"/>
    </row>
    <row r="908" spans="3:18" ht="48" customHeight="1">
      <c r="C908" s="138"/>
      <c r="D908" s="138"/>
      <c r="E908" s="119"/>
      <c r="F908" s="119"/>
      <c r="G908" s="119"/>
      <c r="H908" s="120"/>
      <c r="I908" s="120"/>
      <c r="R908" s="71"/>
    </row>
    <row r="909" spans="3:18" ht="48" customHeight="1">
      <c r="C909" s="138"/>
      <c r="D909" s="138"/>
      <c r="E909" s="119"/>
      <c r="F909" s="119"/>
      <c r="G909" s="119"/>
      <c r="H909" s="120"/>
      <c r="I909" s="120"/>
      <c r="R909" s="71"/>
    </row>
    <row r="910" spans="3:18" ht="48" customHeight="1">
      <c r="C910" s="138"/>
      <c r="D910" s="138"/>
      <c r="E910" s="119"/>
      <c r="F910" s="119"/>
      <c r="G910" s="119"/>
      <c r="H910" s="120"/>
      <c r="I910" s="120"/>
      <c r="R910" s="71"/>
    </row>
    <row r="911" spans="3:18" ht="48" customHeight="1">
      <c r="C911" s="138"/>
      <c r="D911" s="138"/>
      <c r="E911" s="119"/>
      <c r="F911" s="119"/>
      <c r="G911" s="119"/>
      <c r="H911" s="120"/>
      <c r="I911" s="120"/>
      <c r="R911" s="71"/>
    </row>
    <row r="912" spans="3:18" ht="48" customHeight="1">
      <c r="C912" s="138"/>
      <c r="D912" s="138"/>
      <c r="E912" s="119"/>
      <c r="F912" s="119"/>
      <c r="G912" s="119"/>
      <c r="H912" s="120"/>
      <c r="I912" s="120"/>
      <c r="R912" s="71"/>
    </row>
    <row r="913" spans="3:18" ht="48" customHeight="1">
      <c r="C913" s="138"/>
      <c r="D913" s="138"/>
      <c r="E913" s="119"/>
      <c r="F913" s="119"/>
      <c r="G913" s="119"/>
      <c r="H913" s="120"/>
      <c r="I913" s="120"/>
      <c r="R913" s="71"/>
    </row>
  </sheetData>
  <mergeCells count="2">
    <mergeCell ref="A1:D1"/>
    <mergeCell ref="A49:D4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2"/>
  <sheetViews>
    <sheetView tabSelected="1" topLeftCell="A36" workbookViewId="0">
      <selection activeCell="L76" sqref="L76"/>
    </sheetView>
  </sheetViews>
  <sheetFormatPr baseColWidth="10" defaultColWidth="14.42578125" defaultRowHeight="15" customHeight="1"/>
  <cols>
    <col min="1" max="1" width="21.7109375" customWidth="1"/>
    <col min="2" max="2" width="11.140625" customWidth="1"/>
    <col min="3" max="3" width="11.5703125" customWidth="1"/>
    <col min="4" max="4" width="58.140625" customWidth="1"/>
    <col min="5" max="5" width="17.42578125" customWidth="1"/>
    <col min="6" max="6" width="23.28515625" customWidth="1"/>
    <col min="7" max="7" width="18.140625" customWidth="1"/>
    <col min="8" max="11" width="11.5703125" customWidth="1"/>
    <col min="12" max="12" width="15.42578125" bestFit="1" customWidth="1"/>
    <col min="13" max="13" width="16.28515625" bestFit="1" customWidth="1"/>
    <col min="14" max="14" width="20.140625" bestFit="1" customWidth="1"/>
    <col min="15" max="26" width="11.5703125" customWidth="1"/>
  </cols>
  <sheetData>
    <row r="1" spans="1:14" ht="18" customHeight="1" thickBot="1">
      <c r="A1" s="443" t="s">
        <v>1059</v>
      </c>
      <c r="B1" s="392"/>
      <c r="C1" s="392"/>
      <c r="D1" s="392"/>
      <c r="E1" s="392"/>
    </row>
    <row r="2" spans="1:14" ht="18" customHeight="1" thickBot="1">
      <c r="A2" s="140"/>
      <c r="B2" s="141"/>
      <c r="C2" s="141"/>
      <c r="D2" s="141"/>
      <c r="E2" s="141"/>
      <c r="K2" s="499" t="s">
        <v>3105</v>
      </c>
      <c r="L2" s="500"/>
      <c r="M2" s="500"/>
      <c r="N2" s="501"/>
    </row>
    <row r="3" spans="1:14" ht="18" customHeight="1" thickBot="1">
      <c r="A3" s="142" t="s">
        <v>1060</v>
      </c>
      <c r="B3" s="444" t="s">
        <v>1061</v>
      </c>
      <c r="C3" s="387"/>
      <c r="D3" s="444" t="s">
        <v>1062</v>
      </c>
      <c r="E3" s="387"/>
      <c r="K3" s="502" t="s">
        <v>0</v>
      </c>
      <c r="L3" s="502" t="s">
        <v>638</v>
      </c>
      <c r="M3" s="503" t="s">
        <v>639</v>
      </c>
      <c r="N3" s="504" t="s">
        <v>2916</v>
      </c>
    </row>
    <row r="4" spans="1:14" ht="18" customHeight="1">
      <c r="A4" s="13" t="s">
        <v>1063</v>
      </c>
      <c r="B4" s="7" t="s">
        <v>688</v>
      </c>
      <c r="C4" s="6"/>
      <c r="D4" s="14" t="s">
        <v>1064</v>
      </c>
      <c r="E4" s="15"/>
      <c r="K4" s="505" t="s">
        <v>2995</v>
      </c>
      <c r="L4" s="505" t="s">
        <v>3106</v>
      </c>
      <c r="M4" s="506" t="s">
        <v>3107</v>
      </c>
      <c r="N4" s="507" t="s">
        <v>2570</v>
      </c>
    </row>
    <row r="5" spans="1:14" ht="18" customHeight="1">
      <c r="A5" s="13" t="s">
        <v>1065</v>
      </c>
      <c r="B5" s="13" t="s">
        <v>827</v>
      </c>
      <c r="C5" s="15"/>
      <c r="D5" s="14" t="s">
        <v>1066</v>
      </c>
      <c r="E5" s="15"/>
      <c r="K5" s="505" t="s">
        <v>3108</v>
      </c>
      <c r="L5" s="505" t="s">
        <v>2942</v>
      </c>
      <c r="M5" s="506" t="s">
        <v>2943</v>
      </c>
      <c r="N5" s="507" t="s">
        <v>3109</v>
      </c>
    </row>
    <row r="6" spans="1:14" ht="18" customHeight="1">
      <c r="A6" s="13" t="s">
        <v>1067</v>
      </c>
      <c r="B6" s="13" t="s">
        <v>827</v>
      </c>
      <c r="C6" s="15" t="s">
        <v>767</v>
      </c>
      <c r="D6" s="14" t="s">
        <v>1068</v>
      </c>
      <c r="E6" s="15"/>
      <c r="K6" s="508" t="s">
        <v>1096</v>
      </c>
      <c r="L6" s="509" t="s">
        <v>2023</v>
      </c>
      <c r="M6" s="510" t="s">
        <v>1987</v>
      </c>
      <c r="N6" s="511" t="s">
        <v>3110</v>
      </c>
    </row>
    <row r="7" spans="1:14" ht="18" customHeight="1">
      <c r="A7" s="13" t="s">
        <v>1069</v>
      </c>
      <c r="B7" s="13" t="s">
        <v>827</v>
      </c>
      <c r="C7" s="15" t="s">
        <v>694</v>
      </c>
      <c r="D7" s="14" t="s">
        <v>1070</v>
      </c>
      <c r="E7" s="15"/>
      <c r="K7" s="508" t="s">
        <v>3111</v>
      </c>
      <c r="L7" s="509" t="s">
        <v>3112</v>
      </c>
      <c r="M7" s="510" t="s">
        <v>3113</v>
      </c>
      <c r="N7" s="511" t="s">
        <v>3114</v>
      </c>
    </row>
    <row r="8" spans="1:14" ht="18" customHeight="1">
      <c r="A8" s="13" t="s">
        <v>1071</v>
      </c>
      <c r="B8" s="13" t="s">
        <v>827</v>
      </c>
      <c r="C8" s="15" t="s">
        <v>694</v>
      </c>
      <c r="D8" s="14" t="s">
        <v>1072</v>
      </c>
      <c r="E8" s="15"/>
      <c r="K8" s="508" t="s">
        <v>3115</v>
      </c>
      <c r="L8" s="509" t="s">
        <v>3116</v>
      </c>
      <c r="M8" s="510" t="s">
        <v>3117</v>
      </c>
      <c r="N8" s="511" t="s">
        <v>2161</v>
      </c>
    </row>
    <row r="9" spans="1:14" ht="18" customHeight="1">
      <c r="A9" s="13" t="s">
        <v>1073</v>
      </c>
      <c r="B9" s="13" t="s">
        <v>827</v>
      </c>
      <c r="C9" s="15" t="s">
        <v>694</v>
      </c>
      <c r="D9" s="14" t="s">
        <v>1074</v>
      </c>
      <c r="E9" s="15"/>
      <c r="K9" s="508" t="s">
        <v>2064</v>
      </c>
      <c r="L9" s="509" t="s">
        <v>3116</v>
      </c>
      <c r="M9" s="510" t="s">
        <v>3117</v>
      </c>
      <c r="N9" s="511" t="s">
        <v>2161</v>
      </c>
    </row>
    <row r="10" spans="1:14" ht="18" customHeight="1">
      <c r="A10" s="13" t="s">
        <v>1075</v>
      </c>
      <c r="B10" s="13" t="s">
        <v>703</v>
      </c>
      <c r="C10" s="15"/>
      <c r="D10" s="14" t="s">
        <v>1076</v>
      </c>
      <c r="E10" s="15"/>
      <c r="K10" s="508" t="s">
        <v>699</v>
      </c>
      <c r="L10" s="509" t="s">
        <v>3118</v>
      </c>
      <c r="M10" s="510" t="s">
        <v>3119</v>
      </c>
      <c r="N10" s="511" t="s">
        <v>2979</v>
      </c>
    </row>
    <row r="11" spans="1:14" ht="18" customHeight="1">
      <c r="A11" s="13" t="s">
        <v>1077</v>
      </c>
      <c r="B11" s="13" t="s">
        <v>694</v>
      </c>
      <c r="C11" s="15" t="s">
        <v>767</v>
      </c>
      <c r="D11" s="14" t="s">
        <v>1078</v>
      </c>
      <c r="E11" s="15"/>
      <c r="K11" s="508" t="s">
        <v>1101</v>
      </c>
      <c r="L11" s="509" t="s">
        <v>3120</v>
      </c>
      <c r="M11" s="510" t="s">
        <v>1448</v>
      </c>
      <c r="N11" s="511" t="s">
        <v>3121</v>
      </c>
    </row>
    <row r="12" spans="1:14" ht="18" customHeight="1">
      <c r="A12" s="13" t="s">
        <v>1079</v>
      </c>
      <c r="B12" s="13" t="s">
        <v>736</v>
      </c>
      <c r="C12" s="15" t="s">
        <v>827</v>
      </c>
      <c r="D12" s="14" t="s">
        <v>1080</v>
      </c>
      <c r="E12" s="15"/>
      <c r="K12" s="508" t="s">
        <v>3122</v>
      </c>
      <c r="L12" s="509" t="s">
        <v>3123</v>
      </c>
      <c r="M12" s="510" t="s">
        <v>3124</v>
      </c>
      <c r="N12" s="511" t="s">
        <v>3125</v>
      </c>
    </row>
    <row r="13" spans="1:14" ht="18" customHeight="1">
      <c r="A13" s="13" t="s">
        <v>1081</v>
      </c>
      <c r="B13" s="13" t="s">
        <v>777</v>
      </c>
      <c r="C13" s="15"/>
      <c r="D13" s="14" t="s">
        <v>1082</v>
      </c>
      <c r="E13" s="15"/>
      <c r="K13" s="508" t="s">
        <v>3126</v>
      </c>
      <c r="L13" s="509" t="s">
        <v>3127</v>
      </c>
      <c r="M13" s="510" t="s">
        <v>2567</v>
      </c>
      <c r="N13" s="511" t="s">
        <v>3128</v>
      </c>
    </row>
    <row r="14" spans="1:14" ht="18" customHeight="1">
      <c r="A14" s="13" t="s">
        <v>1083</v>
      </c>
      <c r="B14" s="13" t="s">
        <v>718</v>
      </c>
      <c r="C14" s="15" t="s">
        <v>702</v>
      </c>
      <c r="D14" s="14" t="s">
        <v>1084</v>
      </c>
      <c r="E14" s="15"/>
      <c r="K14" s="508" t="s">
        <v>3129</v>
      </c>
      <c r="L14" s="509" t="s">
        <v>2952</v>
      </c>
      <c r="M14" s="510" t="s">
        <v>3130</v>
      </c>
      <c r="N14" s="511" t="s">
        <v>3131</v>
      </c>
    </row>
    <row r="15" spans="1:14" ht="18" customHeight="1">
      <c r="A15" s="13" t="s">
        <v>1085</v>
      </c>
      <c r="B15" s="13" t="s">
        <v>718</v>
      </c>
      <c r="C15" s="15" t="s">
        <v>702</v>
      </c>
      <c r="D15" s="14" t="s">
        <v>1086</v>
      </c>
      <c r="E15" s="15"/>
      <c r="K15" s="508" t="s">
        <v>2722</v>
      </c>
      <c r="L15" s="509" t="s">
        <v>3123</v>
      </c>
      <c r="M15" s="510" t="s">
        <v>3132</v>
      </c>
      <c r="N15" s="511" t="s">
        <v>3125</v>
      </c>
    </row>
    <row r="16" spans="1:14" ht="18" customHeight="1">
      <c r="A16" s="13" t="s">
        <v>1087</v>
      </c>
      <c r="B16" s="13" t="s">
        <v>736</v>
      </c>
      <c r="C16" s="15"/>
      <c r="D16" s="14" t="s">
        <v>1088</v>
      </c>
      <c r="E16" s="15"/>
      <c r="K16" s="508" t="s">
        <v>2725</v>
      </c>
      <c r="L16" s="509" t="s">
        <v>3123</v>
      </c>
      <c r="M16" s="510" t="s">
        <v>3132</v>
      </c>
      <c r="N16" s="511" t="s">
        <v>3125</v>
      </c>
    </row>
    <row r="17" spans="1:14" ht="18" customHeight="1">
      <c r="A17" s="13" t="s">
        <v>1089</v>
      </c>
      <c r="B17" s="13" t="s">
        <v>736</v>
      </c>
      <c r="C17" s="15" t="s">
        <v>663</v>
      </c>
      <c r="D17" s="14" t="s">
        <v>1090</v>
      </c>
      <c r="E17" s="15"/>
      <c r="K17" s="508" t="s">
        <v>2728</v>
      </c>
      <c r="L17" s="509" t="s">
        <v>3123</v>
      </c>
      <c r="M17" s="510" t="s">
        <v>3132</v>
      </c>
      <c r="N17" s="511" t="s">
        <v>3125</v>
      </c>
    </row>
    <row r="18" spans="1:14" ht="18" customHeight="1">
      <c r="A18" s="13" t="s">
        <v>1091</v>
      </c>
      <c r="B18" s="13" t="s">
        <v>777</v>
      </c>
      <c r="C18" s="15" t="s">
        <v>860</v>
      </c>
      <c r="D18" s="14" t="s">
        <v>1092</v>
      </c>
      <c r="E18" s="15"/>
      <c r="K18" s="508" t="s">
        <v>3133</v>
      </c>
      <c r="L18" s="509" t="s">
        <v>3134</v>
      </c>
      <c r="M18" s="510" t="s">
        <v>3135</v>
      </c>
      <c r="N18" s="511" t="s">
        <v>3131</v>
      </c>
    </row>
    <row r="19" spans="1:14" ht="18" customHeight="1" thickBot="1">
      <c r="A19" s="21" t="s">
        <v>1093</v>
      </c>
      <c r="B19" s="21" t="s">
        <v>860</v>
      </c>
      <c r="C19" s="20" t="s">
        <v>688</v>
      </c>
      <c r="D19" s="19" t="s">
        <v>1094</v>
      </c>
      <c r="E19" s="20"/>
      <c r="K19" s="508" t="s">
        <v>1945</v>
      </c>
      <c r="L19" s="509" t="s">
        <v>1925</v>
      </c>
      <c r="M19" s="510" t="s">
        <v>3136</v>
      </c>
      <c r="N19" s="511" t="s">
        <v>3137</v>
      </c>
    </row>
    <row r="20" spans="1:14" ht="15" customHeight="1" thickBot="1">
      <c r="A20" s="14"/>
      <c r="B20" s="14"/>
      <c r="C20" s="14"/>
      <c r="D20" s="14"/>
      <c r="E20" s="14"/>
      <c r="K20" s="508" t="s">
        <v>2787</v>
      </c>
      <c r="L20" s="509" t="s">
        <v>3134</v>
      </c>
      <c r="M20" s="510" t="s">
        <v>1987</v>
      </c>
      <c r="N20" s="511" t="s">
        <v>3138</v>
      </c>
    </row>
    <row r="21" spans="1:14" ht="18" customHeight="1" thickBot="1">
      <c r="A21" s="142" t="s">
        <v>1095</v>
      </c>
      <c r="B21" s="444" t="s">
        <v>1061</v>
      </c>
      <c r="C21" s="387"/>
      <c r="D21" s="444" t="s">
        <v>1</v>
      </c>
      <c r="E21" s="387"/>
      <c r="K21" s="508" t="s">
        <v>3139</v>
      </c>
      <c r="L21" s="509" t="s">
        <v>1925</v>
      </c>
      <c r="M21" s="510" t="s">
        <v>2046</v>
      </c>
      <c r="N21" s="511" t="s">
        <v>3140</v>
      </c>
    </row>
    <row r="22" spans="1:14" ht="18" customHeight="1">
      <c r="A22" s="13" t="s">
        <v>1096</v>
      </c>
      <c r="B22" s="13" t="s">
        <v>663</v>
      </c>
      <c r="C22" s="15" t="s">
        <v>651</v>
      </c>
      <c r="D22" s="14" t="s">
        <v>1097</v>
      </c>
      <c r="E22" s="15"/>
      <c r="K22" s="508" t="s">
        <v>1950</v>
      </c>
      <c r="L22" s="509" t="s">
        <v>1925</v>
      </c>
      <c r="M22" s="510" t="s">
        <v>2046</v>
      </c>
      <c r="N22" s="511" t="s">
        <v>3140</v>
      </c>
    </row>
    <row r="23" spans="1:14" ht="18" customHeight="1">
      <c r="A23" s="13" t="s">
        <v>1098</v>
      </c>
      <c r="B23" s="13" t="s">
        <v>663</v>
      </c>
      <c r="C23" s="15" t="s">
        <v>651</v>
      </c>
      <c r="D23" s="14" t="s">
        <v>1099</v>
      </c>
      <c r="E23" s="15"/>
      <c r="K23" s="508" t="s">
        <v>1106</v>
      </c>
      <c r="L23" s="509" t="s">
        <v>2935</v>
      </c>
      <c r="M23" s="510" t="s">
        <v>3130</v>
      </c>
      <c r="N23" s="511" t="s">
        <v>3141</v>
      </c>
    </row>
    <row r="24" spans="1:14" ht="18" customHeight="1">
      <c r="A24" s="13" t="s">
        <v>1100</v>
      </c>
      <c r="B24" s="13" t="s">
        <v>760</v>
      </c>
      <c r="C24" s="15" t="s">
        <v>650</v>
      </c>
      <c r="D24" s="14" t="s">
        <v>1092</v>
      </c>
      <c r="E24" s="15"/>
      <c r="K24" s="508" t="s">
        <v>2988</v>
      </c>
      <c r="L24" s="509" t="s">
        <v>1925</v>
      </c>
      <c r="M24" s="510" t="s">
        <v>3136</v>
      </c>
      <c r="N24" s="511" t="s">
        <v>3141</v>
      </c>
    </row>
    <row r="25" spans="1:14" ht="18" customHeight="1">
      <c r="A25" s="13" t="s">
        <v>1101</v>
      </c>
      <c r="B25" s="13" t="s">
        <v>760</v>
      </c>
      <c r="C25" s="15" t="s">
        <v>650</v>
      </c>
      <c r="D25" s="14" t="s">
        <v>1102</v>
      </c>
      <c r="E25" s="15"/>
      <c r="K25" s="508" t="s">
        <v>3142</v>
      </c>
      <c r="L25" s="509" t="s">
        <v>3143</v>
      </c>
      <c r="M25" s="510" t="s">
        <v>2972</v>
      </c>
      <c r="N25" s="511" t="s">
        <v>3144</v>
      </c>
    </row>
    <row r="26" spans="1:14" ht="18" customHeight="1">
      <c r="A26" s="13" t="s">
        <v>794</v>
      </c>
      <c r="B26" s="13" t="s">
        <v>663</v>
      </c>
      <c r="C26" s="15" t="s">
        <v>777</v>
      </c>
      <c r="D26" s="14" t="s">
        <v>1103</v>
      </c>
      <c r="E26" s="15"/>
      <c r="K26" s="508" t="s">
        <v>1966</v>
      </c>
      <c r="L26" s="509" t="s">
        <v>3143</v>
      </c>
      <c r="M26" s="510" t="s">
        <v>2972</v>
      </c>
      <c r="N26" s="511" t="s">
        <v>3144</v>
      </c>
    </row>
    <row r="27" spans="1:14" ht="18" customHeight="1">
      <c r="A27" s="13" t="s">
        <v>1104</v>
      </c>
      <c r="B27" s="13" t="s">
        <v>694</v>
      </c>
      <c r="C27" s="15" t="s">
        <v>702</v>
      </c>
      <c r="D27" s="14" t="s">
        <v>1105</v>
      </c>
      <c r="E27" s="15"/>
      <c r="K27" s="508" t="s">
        <v>2772</v>
      </c>
      <c r="L27" s="509" t="s">
        <v>3145</v>
      </c>
      <c r="M27" s="510" t="s">
        <v>2960</v>
      </c>
      <c r="N27" s="511" t="s">
        <v>2161</v>
      </c>
    </row>
    <row r="28" spans="1:14" ht="18" customHeight="1">
      <c r="A28" s="13" t="s">
        <v>1106</v>
      </c>
      <c r="B28" s="13" t="s">
        <v>694</v>
      </c>
      <c r="C28" s="15" t="s">
        <v>703</v>
      </c>
      <c r="D28" s="14" t="s">
        <v>127</v>
      </c>
      <c r="E28" s="15"/>
      <c r="K28" s="508" t="s">
        <v>1971</v>
      </c>
      <c r="L28" s="509" t="s">
        <v>3146</v>
      </c>
      <c r="M28" s="510" t="s">
        <v>3147</v>
      </c>
      <c r="N28" s="511" t="s">
        <v>3130</v>
      </c>
    </row>
    <row r="29" spans="1:14" ht="18" customHeight="1">
      <c r="A29" s="13" t="s">
        <v>1107</v>
      </c>
      <c r="B29" s="13" t="s">
        <v>675</v>
      </c>
      <c r="C29" s="15" t="s">
        <v>702</v>
      </c>
      <c r="D29" s="14" t="s">
        <v>1108</v>
      </c>
      <c r="E29" s="15"/>
      <c r="K29" s="508" t="s">
        <v>3148</v>
      </c>
      <c r="L29" s="509" t="s">
        <v>3149</v>
      </c>
      <c r="M29" s="510" t="s">
        <v>3150</v>
      </c>
      <c r="N29" s="511" t="s">
        <v>2934</v>
      </c>
    </row>
    <row r="30" spans="1:14" ht="18" customHeight="1">
      <c r="A30" s="13" t="s">
        <v>1109</v>
      </c>
      <c r="B30" s="13" t="s">
        <v>650</v>
      </c>
      <c r="C30" s="15" t="s">
        <v>703</v>
      </c>
      <c r="D30" s="14" t="s">
        <v>1110</v>
      </c>
      <c r="E30" s="15"/>
      <c r="K30" s="508" t="s">
        <v>3151</v>
      </c>
      <c r="L30" s="509" t="s">
        <v>3149</v>
      </c>
      <c r="M30" s="510" t="s">
        <v>3150</v>
      </c>
      <c r="N30" s="511" t="s">
        <v>2934</v>
      </c>
    </row>
    <row r="31" spans="1:14" ht="18" customHeight="1">
      <c r="A31" s="13" t="s">
        <v>1111</v>
      </c>
      <c r="B31" s="13" t="s">
        <v>718</v>
      </c>
      <c r="C31" s="15" t="s">
        <v>777</v>
      </c>
      <c r="D31" s="14" t="s">
        <v>1112</v>
      </c>
      <c r="E31" s="15"/>
      <c r="K31" s="508" t="s">
        <v>1191</v>
      </c>
      <c r="L31" s="509" t="s">
        <v>3117</v>
      </c>
      <c r="M31" s="510" t="s">
        <v>2049</v>
      </c>
      <c r="N31" s="511" t="s">
        <v>1300</v>
      </c>
    </row>
    <row r="32" spans="1:14" ht="18" customHeight="1">
      <c r="A32" s="13" t="s">
        <v>1113</v>
      </c>
      <c r="B32" s="13" t="s">
        <v>827</v>
      </c>
      <c r="C32" s="15" t="s">
        <v>681</v>
      </c>
      <c r="D32" s="14" t="s">
        <v>1114</v>
      </c>
      <c r="E32" s="15"/>
      <c r="K32" s="508" t="s">
        <v>1975</v>
      </c>
      <c r="L32" s="509" t="s">
        <v>2923</v>
      </c>
      <c r="M32" s="510" t="s">
        <v>2943</v>
      </c>
      <c r="N32" s="511" t="s">
        <v>3127</v>
      </c>
    </row>
    <row r="33" spans="1:14" ht="18" customHeight="1">
      <c r="A33" s="13" t="s">
        <v>1115</v>
      </c>
      <c r="B33" s="13" t="s">
        <v>688</v>
      </c>
      <c r="C33" s="15" t="s">
        <v>664</v>
      </c>
      <c r="D33" s="14" t="s">
        <v>1116</v>
      </c>
      <c r="E33" s="15"/>
      <c r="K33" s="508" t="s">
        <v>2800</v>
      </c>
      <c r="L33" s="509" t="s">
        <v>3152</v>
      </c>
      <c r="M33" s="510" t="s">
        <v>1395</v>
      </c>
      <c r="N33" s="511" t="s">
        <v>3153</v>
      </c>
    </row>
    <row r="34" spans="1:14" ht="18" customHeight="1">
      <c r="A34" s="13" t="s">
        <v>1117</v>
      </c>
      <c r="B34" s="13" t="s">
        <v>688</v>
      </c>
      <c r="C34" s="15" t="s">
        <v>664</v>
      </c>
      <c r="D34" s="14" t="s">
        <v>1118</v>
      </c>
      <c r="E34" s="15"/>
      <c r="K34" s="508" t="s">
        <v>3154</v>
      </c>
      <c r="L34" s="509" t="s">
        <v>2557</v>
      </c>
      <c r="M34" s="510" t="s">
        <v>2952</v>
      </c>
      <c r="N34" s="511" t="s">
        <v>3117</v>
      </c>
    </row>
    <row r="35" spans="1:14" ht="18" customHeight="1">
      <c r="A35" s="13" t="s">
        <v>1119</v>
      </c>
      <c r="B35" s="13" t="s">
        <v>736</v>
      </c>
      <c r="C35" s="15" t="s">
        <v>651</v>
      </c>
      <c r="D35" s="14" t="s">
        <v>1120</v>
      </c>
      <c r="E35" s="15"/>
      <c r="K35" s="508" t="s">
        <v>3155</v>
      </c>
      <c r="L35" s="509" t="s">
        <v>2557</v>
      </c>
      <c r="M35" s="510" t="s">
        <v>2952</v>
      </c>
      <c r="N35" s="511" t="s">
        <v>3117</v>
      </c>
    </row>
    <row r="36" spans="1:14" ht="18" customHeight="1" thickBot="1">
      <c r="A36" s="21" t="s">
        <v>1121</v>
      </c>
      <c r="B36" s="21" t="s">
        <v>650</v>
      </c>
      <c r="C36" s="20" t="s">
        <v>703</v>
      </c>
      <c r="D36" s="19" t="s">
        <v>1122</v>
      </c>
      <c r="E36" s="20"/>
      <c r="K36" s="508" t="s">
        <v>3156</v>
      </c>
      <c r="L36" s="509" t="s">
        <v>1925</v>
      </c>
      <c r="M36" s="510" t="s">
        <v>3140</v>
      </c>
      <c r="N36" s="511" t="s">
        <v>3157</v>
      </c>
    </row>
    <row r="37" spans="1:14" ht="15" customHeight="1" thickBot="1">
      <c r="A37" s="14"/>
      <c r="B37" s="14"/>
      <c r="C37" s="14"/>
      <c r="D37" s="14"/>
      <c r="E37" s="14"/>
      <c r="K37" s="508" t="s">
        <v>3158</v>
      </c>
      <c r="L37" s="509" t="s">
        <v>3159</v>
      </c>
      <c r="M37" s="510" t="s">
        <v>3160</v>
      </c>
      <c r="N37" s="507" t="s">
        <v>3161</v>
      </c>
    </row>
    <row r="38" spans="1:14" ht="18" customHeight="1" thickBot="1">
      <c r="A38" s="142" t="s">
        <v>1123</v>
      </c>
      <c r="B38" s="444" t="s">
        <v>1061</v>
      </c>
      <c r="C38" s="387"/>
      <c r="D38" s="444" t="s">
        <v>1</v>
      </c>
      <c r="E38" s="387"/>
      <c r="K38" s="508" t="s">
        <v>3162</v>
      </c>
      <c r="L38" s="509" t="s">
        <v>3159</v>
      </c>
      <c r="M38" s="510" t="s">
        <v>3114</v>
      </c>
      <c r="N38" s="507" t="s">
        <v>3161</v>
      </c>
    </row>
    <row r="39" spans="1:14" ht="14.25" customHeight="1">
      <c r="A39" s="7" t="s">
        <v>1124</v>
      </c>
      <c r="B39" s="7" t="s">
        <v>694</v>
      </c>
      <c r="C39" s="6" t="s">
        <v>860</v>
      </c>
      <c r="D39" s="5" t="s">
        <v>1125</v>
      </c>
      <c r="E39" s="6"/>
      <c r="K39" s="508" t="s">
        <v>2825</v>
      </c>
      <c r="L39" s="509" t="s">
        <v>2962</v>
      </c>
      <c r="M39" s="510" t="s">
        <v>2125</v>
      </c>
      <c r="N39" s="511" t="s">
        <v>3145</v>
      </c>
    </row>
    <row r="40" spans="1:14" ht="14.25" customHeight="1">
      <c r="A40" s="13" t="s">
        <v>1126</v>
      </c>
      <c r="B40" s="13" t="s">
        <v>703</v>
      </c>
      <c r="C40" s="15"/>
      <c r="D40" s="14" t="s">
        <v>1127</v>
      </c>
      <c r="E40" s="15"/>
      <c r="K40" s="508" t="s">
        <v>2830</v>
      </c>
      <c r="L40" s="509" t="s">
        <v>2962</v>
      </c>
      <c r="M40" s="510" t="s">
        <v>2125</v>
      </c>
      <c r="N40" s="511" t="s">
        <v>3145</v>
      </c>
    </row>
    <row r="41" spans="1:14" ht="14.25" customHeight="1">
      <c r="A41" s="13" t="s">
        <v>1126</v>
      </c>
      <c r="B41" s="13" t="s">
        <v>703</v>
      </c>
      <c r="C41" s="15" t="s">
        <v>675</v>
      </c>
      <c r="D41" s="14" t="s">
        <v>1128</v>
      </c>
      <c r="E41" s="15"/>
      <c r="K41" s="508" t="s">
        <v>2009</v>
      </c>
      <c r="L41" s="509" t="s">
        <v>2934</v>
      </c>
      <c r="M41" s="510" t="s">
        <v>3130</v>
      </c>
      <c r="N41" s="511" t="s">
        <v>3141</v>
      </c>
    </row>
    <row r="42" spans="1:14" ht="15" customHeight="1" thickBot="1">
      <c r="A42" s="21" t="s">
        <v>1126</v>
      </c>
      <c r="B42" s="21" t="s">
        <v>703</v>
      </c>
      <c r="C42" s="20" t="s">
        <v>663</v>
      </c>
      <c r="D42" s="19" t="s">
        <v>1129</v>
      </c>
      <c r="E42" s="20"/>
      <c r="K42" s="508" t="s">
        <v>1140</v>
      </c>
      <c r="L42" s="509" t="s">
        <v>3163</v>
      </c>
      <c r="M42" s="510" t="s">
        <v>3120</v>
      </c>
      <c r="N42" s="511" t="s">
        <v>3125</v>
      </c>
    </row>
    <row r="43" spans="1:14" ht="14.25" customHeight="1">
      <c r="K43" s="508" t="s">
        <v>3164</v>
      </c>
      <c r="L43" s="509" t="s">
        <v>3165</v>
      </c>
      <c r="M43" s="510" t="s">
        <v>3130</v>
      </c>
      <c r="N43" s="511" t="s">
        <v>3166</v>
      </c>
    </row>
    <row r="44" spans="1:14" ht="14.25" customHeight="1">
      <c r="A44" s="143" t="s">
        <v>1130</v>
      </c>
      <c r="B44" s="71"/>
      <c r="C44" s="71"/>
      <c r="D44" s="143" t="s">
        <v>1131</v>
      </c>
      <c r="E44" s="71"/>
      <c r="F44" s="71"/>
      <c r="K44" s="508" t="s">
        <v>3167</v>
      </c>
      <c r="L44" s="509" t="s">
        <v>2023</v>
      </c>
      <c r="M44" s="510" t="s">
        <v>2092</v>
      </c>
      <c r="N44" s="511" t="s">
        <v>3110</v>
      </c>
    </row>
    <row r="45" spans="1:14" ht="15" customHeight="1" thickBot="1">
      <c r="A45" s="144"/>
      <c r="B45" s="144"/>
      <c r="C45" s="144"/>
      <c r="D45" s="144"/>
      <c r="E45" s="144"/>
      <c r="F45" s="71"/>
      <c r="K45" s="508" t="s">
        <v>3168</v>
      </c>
      <c r="L45" s="509" t="s">
        <v>3169</v>
      </c>
      <c r="M45" s="510" t="s">
        <v>1925</v>
      </c>
      <c r="N45" s="511" t="s">
        <v>3170</v>
      </c>
    </row>
    <row r="46" spans="1:14" ht="18" customHeight="1" thickBot="1">
      <c r="A46" s="145" t="s">
        <v>1132</v>
      </c>
      <c r="B46" s="442" t="s">
        <v>1061</v>
      </c>
      <c r="C46" s="396"/>
      <c r="D46" s="442" t="s">
        <v>1</v>
      </c>
      <c r="E46" s="396"/>
      <c r="F46" s="147" t="s">
        <v>1133</v>
      </c>
      <c r="K46" s="508" t="s">
        <v>3056</v>
      </c>
      <c r="L46" s="509" t="s">
        <v>2037</v>
      </c>
      <c r="M46" s="510" t="s">
        <v>3137</v>
      </c>
      <c r="N46" s="511" t="s">
        <v>1925</v>
      </c>
    </row>
    <row r="47" spans="1:14" ht="14.25" customHeight="1">
      <c r="A47" s="71" t="s">
        <v>1134</v>
      </c>
      <c r="B47" s="71" t="s">
        <v>663</v>
      </c>
      <c r="C47" s="71" t="s">
        <v>767</v>
      </c>
      <c r="D47" s="71" t="s">
        <v>1135</v>
      </c>
      <c r="E47" s="71"/>
      <c r="F47" s="71" t="s">
        <v>1136</v>
      </c>
      <c r="K47" s="508" t="s">
        <v>2115</v>
      </c>
      <c r="L47" s="509" t="s">
        <v>2037</v>
      </c>
      <c r="M47" s="510" t="s">
        <v>3137</v>
      </c>
      <c r="N47" s="511" t="s">
        <v>1925</v>
      </c>
    </row>
    <row r="48" spans="1:14" ht="14.25" customHeight="1">
      <c r="A48" s="71" t="s">
        <v>1137</v>
      </c>
      <c r="B48" s="71" t="s">
        <v>663</v>
      </c>
      <c r="C48" s="71" t="s">
        <v>860</v>
      </c>
      <c r="D48" s="71" t="s">
        <v>1138</v>
      </c>
      <c r="E48" s="71"/>
      <c r="F48" s="71" t="s">
        <v>1139</v>
      </c>
      <c r="K48" s="508" t="s">
        <v>3171</v>
      </c>
      <c r="L48" s="509" t="s">
        <v>3130</v>
      </c>
      <c r="M48" s="510" t="s">
        <v>1394</v>
      </c>
      <c r="N48" s="511" t="s">
        <v>3138</v>
      </c>
    </row>
    <row r="49" spans="1:14" ht="14.25" customHeight="1">
      <c r="A49" s="71" t="s">
        <v>1140</v>
      </c>
      <c r="B49" s="71" t="s">
        <v>760</v>
      </c>
      <c r="C49" s="71" t="s">
        <v>688</v>
      </c>
      <c r="D49" s="71" t="s">
        <v>1141</v>
      </c>
      <c r="E49" s="71"/>
      <c r="F49" s="71"/>
      <c r="K49" s="508" t="s">
        <v>3069</v>
      </c>
      <c r="L49" s="509" t="s">
        <v>2946</v>
      </c>
      <c r="M49" s="510" t="s">
        <v>3130</v>
      </c>
      <c r="N49" s="511" t="s">
        <v>2934</v>
      </c>
    </row>
    <row r="50" spans="1:14" ht="14.25" customHeight="1">
      <c r="A50" s="71" t="s">
        <v>1142</v>
      </c>
      <c r="B50" s="71" t="s">
        <v>675</v>
      </c>
      <c r="C50" s="71" t="s">
        <v>767</v>
      </c>
      <c r="D50" s="71" t="s">
        <v>1143</v>
      </c>
      <c r="E50" s="71"/>
      <c r="F50" s="71"/>
      <c r="K50" s="508" t="s">
        <v>3172</v>
      </c>
      <c r="L50" s="509" t="s">
        <v>2946</v>
      </c>
      <c r="M50" s="510" t="s">
        <v>3130</v>
      </c>
      <c r="N50" s="511" t="s">
        <v>2934</v>
      </c>
    </row>
    <row r="51" spans="1:14" ht="14.25" customHeight="1">
      <c r="A51" s="71" t="s">
        <v>1144</v>
      </c>
      <c r="B51" s="71" t="s">
        <v>703</v>
      </c>
      <c r="C51" s="71" t="s">
        <v>860</v>
      </c>
      <c r="D51" s="71" t="s">
        <v>1145</v>
      </c>
      <c r="E51" s="71"/>
      <c r="F51" s="71" t="s">
        <v>1136</v>
      </c>
      <c r="G51" s="71" t="s">
        <v>1146</v>
      </c>
      <c r="K51" s="508" t="s">
        <v>3173</v>
      </c>
      <c r="L51" s="509" t="s">
        <v>2006</v>
      </c>
      <c r="M51" s="510" t="s">
        <v>3160</v>
      </c>
      <c r="N51" s="507" t="s">
        <v>3161</v>
      </c>
    </row>
    <row r="52" spans="1:14" ht="14.25" customHeight="1">
      <c r="A52" s="71" t="s">
        <v>1147</v>
      </c>
      <c r="B52" s="71" t="s">
        <v>703</v>
      </c>
      <c r="C52" s="71" t="s">
        <v>860</v>
      </c>
      <c r="D52" s="71" t="s">
        <v>1148</v>
      </c>
      <c r="E52" s="71"/>
      <c r="F52" s="71" t="s">
        <v>1136</v>
      </c>
      <c r="K52" s="508" t="s">
        <v>2996</v>
      </c>
      <c r="L52" s="509" t="s">
        <v>3174</v>
      </c>
      <c r="M52" s="510" t="s">
        <v>3140</v>
      </c>
      <c r="N52" s="511" t="s">
        <v>3157</v>
      </c>
    </row>
    <row r="53" spans="1:14" ht="14.25" customHeight="1">
      <c r="A53" s="71" t="s">
        <v>1149</v>
      </c>
      <c r="B53" s="71" t="s">
        <v>703</v>
      </c>
      <c r="C53" s="71" t="s">
        <v>860</v>
      </c>
      <c r="D53" s="71" t="s">
        <v>1150</v>
      </c>
      <c r="E53" s="71"/>
      <c r="F53" s="71" t="s">
        <v>1136</v>
      </c>
      <c r="K53" s="508" t="s">
        <v>3175</v>
      </c>
      <c r="L53" s="509" t="s">
        <v>2980</v>
      </c>
      <c r="M53" s="510" t="s">
        <v>3176</v>
      </c>
      <c r="N53" s="511" t="s">
        <v>1316</v>
      </c>
    </row>
    <row r="54" spans="1:14" ht="14.25" customHeight="1">
      <c r="A54" s="71" t="s">
        <v>1109</v>
      </c>
      <c r="B54" s="71" t="s">
        <v>736</v>
      </c>
      <c r="C54" s="71" t="s">
        <v>777</v>
      </c>
      <c r="D54" s="71" t="s">
        <v>1151</v>
      </c>
      <c r="E54" s="71"/>
      <c r="F54" s="71" t="s">
        <v>1136</v>
      </c>
      <c r="K54" s="508" t="s">
        <v>3177</v>
      </c>
      <c r="L54" s="509" t="s">
        <v>2980</v>
      </c>
      <c r="M54" s="510" t="s">
        <v>3176</v>
      </c>
      <c r="N54" s="511" t="s">
        <v>1316</v>
      </c>
    </row>
    <row r="55" spans="1:14" ht="14.25" customHeight="1">
      <c r="A55" s="71" t="s">
        <v>1152</v>
      </c>
      <c r="B55" s="71" t="s">
        <v>702</v>
      </c>
      <c r="C55" s="71" t="s">
        <v>663</v>
      </c>
      <c r="D55" s="71" t="s">
        <v>1153</v>
      </c>
      <c r="E55" s="71"/>
      <c r="F55" s="71" t="s">
        <v>1136</v>
      </c>
      <c r="K55" s="508" t="s">
        <v>53</v>
      </c>
      <c r="L55" s="509" t="s">
        <v>2085</v>
      </c>
      <c r="M55" s="510" t="s">
        <v>2943</v>
      </c>
      <c r="N55" s="511" t="s">
        <v>3110</v>
      </c>
    </row>
    <row r="56" spans="1:14" ht="14.25" customHeight="1">
      <c r="A56" s="71" t="s">
        <v>1154</v>
      </c>
      <c r="B56" s="71" t="s">
        <v>702</v>
      </c>
      <c r="C56" s="71" t="s">
        <v>663</v>
      </c>
      <c r="D56" s="71" t="s">
        <v>1155</v>
      </c>
      <c r="E56" s="71"/>
      <c r="F56" s="71" t="s">
        <v>1136</v>
      </c>
      <c r="K56" s="508" t="s">
        <v>3178</v>
      </c>
      <c r="L56" s="509" t="s">
        <v>3169</v>
      </c>
      <c r="M56" s="510" t="s">
        <v>2161</v>
      </c>
      <c r="N56" s="511" t="s">
        <v>3130</v>
      </c>
    </row>
    <row r="57" spans="1:14" ht="14.25" customHeight="1">
      <c r="A57" s="71" t="s">
        <v>1156</v>
      </c>
      <c r="B57" s="71" t="s">
        <v>702</v>
      </c>
      <c r="C57" s="71" t="s">
        <v>663</v>
      </c>
      <c r="D57" s="71" t="s">
        <v>1157</v>
      </c>
      <c r="E57" s="71"/>
      <c r="F57" s="71" t="s">
        <v>1136</v>
      </c>
      <c r="K57" s="508" t="s">
        <v>3179</v>
      </c>
      <c r="L57" s="509" t="s">
        <v>3176</v>
      </c>
      <c r="M57" s="510" t="s">
        <v>2952</v>
      </c>
      <c r="N57" s="511" t="s">
        <v>2023</v>
      </c>
    </row>
    <row r="58" spans="1:14" ht="14.25" customHeight="1" thickBot="1">
      <c r="A58" s="71" t="s">
        <v>1158</v>
      </c>
      <c r="B58" s="71" t="s">
        <v>1159</v>
      </c>
      <c r="C58" s="71" t="s">
        <v>663</v>
      </c>
      <c r="D58" s="71" t="s">
        <v>1160</v>
      </c>
      <c r="E58" s="71"/>
      <c r="F58" s="71" t="s">
        <v>1136</v>
      </c>
      <c r="K58" s="512" t="s">
        <v>100</v>
      </c>
      <c r="L58" s="513" t="s">
        <v>2037</v>
      </c>
      <c r="M58" s="514" t="s">
        <v>3180</v>
      </c>
      <c r="N58" s="515" t="s">
        <v>3141</v>
      </c>
    </row>
    <row r="59" spans="1:14" ht="14.25" customHeight="1">
      <c r="A59" s="71" t="s">
        <v>1161</v>
      </c>
      <c r="B59" s="71" t="s">
        <v>688</v>
      </c>
      <c r="C59" s="71" t="s">
        <v>664</v>
      </c>
      <c r="D59" s="71" t="s">
        <v>1162</v>
      </c>
      <c r="E59" s="71"/>
      <c r="F59" s="71" t="s">
        <v>1163</v>
      </c>
    </row>
    <row r="60" spans="1:14" ht="14.25" customHeight="1" thickBot="1">
      <c r="A60" s="71" t="s">
        <v>1164</v>
      </c>
      <c r="B60" s="71" t="s">
        <v>688</v>
      </c>
      <c r="C60" s="71" t="s">
        <v>866</v>
      </c>
      <c r="D60" s="71" t="s">
        <v>1165</v>
      </c>
      <c r="E60" s="71"/>
      <c r="F60" s="71" t="s">
        <v>1166</v>
      </c>
    </row>
    <row r="61" spans="1:14" ht="14.25" customHeight="1" thickBot="1">
      <c r="A61" s="71" t="s">
        <v>1167</v>
      </c>
      <c r="B61" s="71" t="s">
        <v>777</v>
      </c>
      <c r="C61" s="71" t="s">
        <v>703</v>
      </c>
      <c r="D61" s="71" t="s">
        <v>1168</v>
      </c>
      <c r="E61" s="71"/>
      <c r="F61" s="71" t="s">
        <v>1169</v>
      </c>
      <c r="I61" s="499" t="s">
        <v>3181</v>
      </c>
      <c r="J61" s="500"/>
      <c r="K61" s="500"/>
      <c r="L61" s="500"/>
      <c r="M61" s="500"/>
      <c r="N61" s="501"/>
    </row>
    <row r="62" spans="1:14" ht="14.25" customHeight="1">
      <c r="A62" s="71" t="s">
        <v>1170</v>
      </c>
      <c r="B62" s="71" t="s">
        <v>777</v>
      </c>
      <c r="C62" s="71" t="s">
        <v>650</v>
      </c>
      <c r="D62" s="71" t="s">
        <v>1171</v>
      </c>
      <c r="E62" s="71"/>
      <c r="F62" s="71" t="s">
        <v>1172</v>
      </c>
      <c r="I62" s="502" t="s">
        <v>3182</v>
      </c>
      <c r="J62" s="503" t="s">
        <v>3183</v>
      </c>
      <c r="K62" s="516" t="s">
        <v>3184</v>
      </c>
      <c r="L62" s="503" t="s">
        <v>3185</v>
      </c>
      <c r="M62" s="517"/>
      <c r="N62" s="518"/>
    </row>
    <row r="63" spans="1:14" ht="14.25" customHeight="1">
      <c r="A63" s="71" t="s">
        <v>1173</v>
      </c>
      <c r="B63" s="71" t="s">
        <v>777</v>
      </c>
      <c r="C63" s="71" t="s">
        <v>650</v>
      </c>
      <c r="D63" s="71" t="s">
        <v>1174</v>
      </c>
      <c r="E63" s="71"/>
      <c r="F63" s="71" t="s">
        <v>1175</v>
      </c>
      <c r="I63" s="505" t="s">
        <v>796</v>
      </c>
      <c r="J63" s="506" t="s">
        <v>3186</v>
      </c>
      <c r="K63" s="519" t="s">
        <v>3129</v>
      </c>
      <c r="L63" s="506" t="s">
        <v>2754</v>
      </c>
      <c r="M63" s="519"/>
      <c r="N63" s="370"/>
    </row>
    <row r="64" spans="1:14" ht="14.25" customHeight="1">
      <c r="A64" s="71" t="s">
        <v>1176</v>
      </c>
      <c r="B64" s="71" t="s">
        <v>777</v>
      </c>
      <c r="C64" s="71" t="s">
        <v>664</v>
      </c>
      <c r="D64" s="71"/>
      <c r="E64" s="71"/>
      <c r="F64" s="71" t="s">
        <v>1177</v>
      </c>
      <c r="I64" s="505" t="s">
        <v>3187</v>
      </c>
      <c r="J64" s="506" t="s">
        <v>3188</v>
      </c>
      <c r="K64" s="519" t="s">
        <v>1990</v>
      </c>
      <c r="L64" s="506" t="s">
        <v>2026</v>
      </c>
      <c r="M64" s="369"/>
      <c r="N64" s="370"/>
    </row>
    <row r="65" spans="1:14" ht="14.25" customHeight="1">
      <c r="A65" s="71" t="s">
        <v>662</v>
      </c>
      <c r="B65" s="71" t="s">
        <v>777</v>
      </c>
      <c r="C65" s="71" t="s">
        <v>718</v>
      </c>
      <c r="D65" s="71" t="s">
        <v>1178</v>
      </c>
      <c r="E65" s="71"/>
      <c r="F65" s="71" t="s">
        <v>1179</v>
      </c>
      <c r="I65" s="505" t="s">
        <v>3189</v>
      </c>
      <c r="J65" s="506" t="s">
        <v>3190</v>
      </c>
      <c r="K65" s="519" t="s">
        <v>3172</v>
      </c>
      <c r="L65" s="506" t="s">
        <v>2996</v>
      </c>
      <c r="M65" s="369"/>
      <c r="N65" s="370"/>
    </row>
    <row r="66" spans="1:14" ht="14.25" customHeight="1">
      <c r="A66" s="71" t="s">
        <v>668</v>
      </c>
      <c r="B66" s="71" t="s">
        <v>777</v>
      </c>
      <c r="C66" s="71" t="s">
        <v>663</v>
      </c>
      <c r="D66" s="71" t="s">
        <v>1180</v>
      </c>
      <c r="E66" s="71"/>
      <c r="F66" s="71" t="s">
        <v>1181</v>
      </c>
      <c r="I66" s="384"/>
      <c r="J66" s="510" t="s">
        <v>2640</v>
      </c>
      <c r="K66" s="519" t="s">
        <v>3191</v>
      </c>
      <c r="L66" s="506"/>
      <c r="M66" s="369"/>
      <c r="N66" s="370"/>
    </row>
    <row r="67" spans="1:14" ht="14.25" customHeight="1">
      <c r="A67" s="71" t="s">
        <v>670</v>
      </c>
      <c r="B67" s="71" t="s">
        <v>777</v>
      </c>
      <c r="C67" s="71" t="s">
        <v>664</v>
      </c>
      <c r="D67" s="71" t="s">
        <v>1182</v>
      </c>
      <c r="E67" s="71"/>
      <c r="F67" s="71" t="s">
        <v>1183</v>
      </c>
      <c r="I67" s="384"/>
      <c r="J67" s="520"/>
      <c r="K67" s="519" t="s">
        <v>2033</v>
      </c>
      <c r="L67" s="506"/>
      <c r="M67" s="369"/>
      <c r="N67" s="370"/>
    </row>
    <row r="68" spans="1:14" ht="15" customHeight="1">
      <c r="A68" s="71" t="s">
        <v>1184</v>
      </c>
      <c r="B68" s="71" t="s">
        <v>718</v>
      </c>
      <c r="D68" s="71" t="s">
        <v>1185</v>
      </c>
      <c r="F68" s="71" t="s">
        <v>1183</v>
      </c>
      <c r="I68" s="384"/>
      <c r="J68" s="520"/>
      <c r="K68" s="519" t="s">
        <v>2863</v>
      </c>
      <c r="L68" s="506"/>
      <c r="M68" s="369"/>
      <c r="N68" s="370"/>
    </row>
    <row r="69" spans="1:14" ht="18" customHeight="1" thickBot="1">
      <c r="A69" s="71" t="s">
        <v>1186</v>
      </c>
      <c r="B69" s="71" t="s">
        <v>718</v>
      </c>
      <c r="C69" s="71" t="s">
        <v>860</v>
      </c>
      <c r="D69" s="71" t="s">
        <v>1187</v>
      </c>
      <c r="F69" s="71" t="s">
        <v>1183</v>
      </c>
      <c r="I69" s="521"/>
      <c r="J69" s="522"/>
      <c r="K69" s="523" t="s">
        <v>305</v>
      </c>
      <c r="L69" s="524"/>
      <c r="M69" s="525"/>
      <c r="N69" s="526"/>
    </row>
    <row r="70" spans="1:14" ht="14.25" customHeight="1">
      <c r="A70" s="71" t="s">
        <v>1188</v>
      </c>
      <c r="B70" s="71" t="s">
        <v>694</v>
      </c>
      <c r="C70" s="71" t="s">
        <v>718</v>
      </c>
      <c r="D70" s="71" t="s">
        <v>1189</v>
      </c>
      <c r="F70" s="71" t="s">
        <v>1190</v>
      </c>
    </row>
    <row r="71" spans="1:14" ht="14.25" customHeight="1">
      <c r="A71" s="71" t="s">
        <v>1191</v>
      </c>
      <c r="B71" s="71" t="s">
        <v>694</v>
      </c>
      <c r="C71" s="71" t="s">
        <v>777</v>
      </c>
      <c r="D71" s="71" t="s">
        <v>1192</v>
      </c>
      <c r="F71" s="71" t="s">
        <v>1190</v>
      </c>
    </row>
    <row r="72" spans="1:14" ht="14.25" customHeight="1">
      <c r="A72" s="71" t="s">
        <v>1193</v>
      </c>
      <c r="B72" s="71" t="s">
        <v>736</v>
      </c>
      <c r="C72" s="71" t="s">
        <v>694</v>
      </c>
      <c r="D72" s="71" t="s">
        <v>1194</v>
      </c>
      <c r="F72" s="71" t="s">
        <v>1195</v>
      </c>
    </row>
    <row r="73" spans="1:14" ht="14.25" customHeight="1">
      <c r="A73" s="71" t="s">
        <v>794</v>
      </c>
      <c r="B73" s="71" t="s">
        <v>760</v>
      </c>
      <c r="C73" s="71" t="s">
        <v>664</v>
      </c>
      <c r="D73" s="71" t="s">
        <v>1196</v>
      </c>
      <c r="F73" s="71" t="s">
        <v>1197</v>
      </c>
    </row>
    <row r="74" spans="1:14" ht="14.25" customHeight="1">
      <c r="A74" s="71" t="s">
        <v>1198</v>
      </c>
      <c r="B74" s="71" t="s">
        <v>694</v>
      </c>
      <c r="C74" s="71"/>
      <c r="D74" s="71" t="s">
        <v>1199</v>
      </c>
      <c r="F74" s="71" t="s">
        <v>1200</v>
      </c>
    </row>
    <row r="75" spans="1:14" ht="14.25" customHeight="1">
      <c r="A75" s="71" t="s">
        <v>1201</v>
      </c>
      <c r="B75" s="71" t="s">
        <v>694</v>
      </c>
      <c r="C75" s="71"/>
      <c r="D75" s="71" t="s">
        <v>1180</v>
      </c>
      <c r="F75" s="71" t="s">
        <v>1200</v>
      </c>
    </row>
    <row r="76" spans="1:14" ht="14.25" customHeight="1">
      <c r="A76" s="71" t="s">
        <v>1202</v>
      </c>
      <c r="B76" s="71" t="s">
        <v>694</v>
      </c>
      <c r="C76" s="71" t="s">
        <v>681</v>
      </c>
      <c r="D76" s="71" t="s">
        <v>1182</v>
      </c>
      <c r="F76" s="71" t="s">
        <v>1200</v>
      </c>
    </row>
    <row r="77" spans="1:14" ht="14.25" customHeight="1">
      <c r="A77" s="71" t="s">
        <v>1203</v>
      </c>
      <c r="B77" s="71" t="s">
        <v>777</v>
      </c>
      <c r="C77" s="71" t="s">
        <v>718</v>
      </c>
      <c r="D77" s="71" t="s">
        <v>1204</v>
      </c>
      <c r="F77" s="71" t="s">
        <v>1200</v>
      </c>
    </row>
    <row r="78" spans="1:14" ht="14.25" customHeight="1">
      <c r="A78" s="71" t="s">
        <v>1205</v>
      </c>
      <c r="B78" s="71" t="s">
        <v>860</v>
      </c>
      <c r="C78" s="71" t="s">
        <v>777</v>
      </c>
      <c r="D78" s="71" t="s">
        <v>1206</v>
      </c>
      <c r="F78" s="71" t="s">
        <v>1200</v>
      </c>
    </row>
    <row r="79" spans="1:14" ht="14.25" customHeight="1">
      <c r="A79" s="71" t="s">
        <v>1207</v>
      </c>
      <c r="B79" s="71" t="s">
        <v>860</v>
      </c>
      <c r="C79" s="71" t="s">
        <v>777</v>
      </c>
      <c r="D79" s="71" t="s">
        <v>1208</v>
      </c>
      <c r="F79" s="71" t="s">
        <v>1200</v>
      </c>
    </row>
    <row r="80" spans="1:14" ht="14.25" customHeight="1">
      <c r="A80" s="144"/>
      <c r="B80" s="144"/>
      <c r="C80" s="144"/>
      <c r="D80" s="144"/>
      <c r="E80" s="144"/>
    </row>
    <row r="81" spans="1:6" ht="14.25" customHeight="1">
      <c r="A81" s="145" t="s">
        <v>1209</v>
      </c>
      <c r="B81" s="146" t="s">
        <v>1061</v>
      </c>
      <c r="C81" s="148"/>
      <c r="D81" s="146" t="s">
        <v>1</v>
      </c>
      <c r="E81" s="148"/>
      <c r="F81" s="147" t="s">
        <v>1133</v>
      </c>
    </row>
    <row r="82" spans="1:6" ht="14.25" customHeight="1">
      <c r="A82" s="71" t="s">
        <v>1210</v>
      </c>
      <c r="B82" s="71" t="s">
        <v>681</v>
      </c>
      <c r="C82" s="71" t="s">
        <v>702</v>
      </c>
      <c r="D82" s="71" t="s">
        <v>1211</v>
      </c>
      <c r="E82" s="71"/>
      <c r="F82" s="71" t="s">
        <v>1212</v>
      </c>
    </row>
    <row r="83" spans="1:6" ht="14.25" customHeight="1">
      <c r="A83" s="71" t="s">
        <v>1213</v>
      </c>
      <c r="B83" s="71" t="s">
        <v>681</v>
      </c>
      <c r="C83" s="71" t="s">
        <v>702</v>
      </c>
      <c r="D83" s="71" t="s">
        <v>1214</v>
      </c>
      <c r="E83" s="71"/>
      <c r="F83" s="71" t="s">
        <v>1212</v>
      </c>
    </row>
    <row r="84" spans="1:6" ht="14.25" customHeight="1">
      <c r="A84" s="71" t="s">
        <v>1215</v>
      </c>
      <c r="B84" s="71" t="s">
        <v>866</v>
      </c>
      <c r="C84" s="71" t="s">
        <v>1015</v>
      </c>
      <c r="D84" s="71" t="s">
        <v>1216</v>
      </c>
      <c r="E84" s="71"/>
      <c r="F84" s="71" t="s">
        <v>1212</v>
      </c>
    </row>
    <row r="85" spans="1:6" ht="14.25" customHeight="1">
      <c r="A85" s="71" t="s">
        <v>1217</v>
      </c>
      <c r="B85" s="71" t="s">
        <v>866</v>
      </c>
      <c r="C85" s="71" t="s">
        <v>1015</v>
      </c>
      <c r="D85" s="71" t="s">
        <v>1218</v>
      </c>
      <c r="E85" s="71"/>
      <c r="F85" s="71" t="s">
        <v>1212</v>
      </c>
    </row>
    <row r="86" spans="1:6">
      <c r="A86" s="71" t="s">
        <v>1219</v>
      </c>
      <c r="B86" s="71" t="s">
        <v>1220</v>
      </c>
      <c r="C86" s="71" t="s">
        <v>650</v>
      </c>
      <c r="D86" s="71" t="s">
        <v>1221</v>
      </c>
      <c r="E86" s="71"/>
      <c r="F86" s="71" t="s">
        <v>1136</v>
      </c>
    </row>
    <row r="87" spans="1:6" ht="18" customHeight="1">
      <c r="A87" s="71" t="s">
        <v>1222</v>
      </c>
      <c r="B87" s="71" t="s">
        <v>650</v>
      </c>
      <c r="C87" s="71" t="s">
        <v>703</v>
      </c>
      <c r="D87" s="71" t="s">
        <v>1223</v>
      </c>
      <c r="E87" s="71"/>
      <c r="F87" s="71"/>
    </row>
    <row r="88" spans="1:6" ht="14.25" customHeight="1">
      <c r="A88" s="71" t="s">
        <v>1224</v>
      </c>
      <c r="B88" s="71" t="s">
        <v>767</v>
      </c>
      <c r="C88" s="71" t="s">
        <v>703</v>
      </c>
      <c r="D88" s="71" t="s">
        <v>1225</v>
      </c>
      <c r="E88" s="71"/>
      <c r="F88" s="71" t="s">
        <v>1136</v>
      </c>
    </row>
    <row r="89" spans="1:6" ht="14.25" customHeight="1">
      <c r="A89" s="71" t="s">
        <v>1226</v>
      </c>
      <c r="B89" s="71" t="s">
        <v>651</v>
      </c>
      <c r="C89" s="71" t="s">
        <v>1015</v>
      </c>
      <c r="D89" s="71" t="s">
        <v>1216</v>
      </c>
      <c r="E89" s="71"/>
      <c r="F89" s="71" t="s">
        <v>1227</v>
      </c>
    </row>
    <row r="90" spans="1:6" ht="14.25" customHeight="1">
      <c r="A90" s="71" t="s">
        <v>1228</v>
      </c>
      <c r="B90" s="71" t="s">
        <v>651</v>
      </c>
      <c r="C90" s="71" t="s">
        <v>1015</v>
      </c>
      <c r="D90" s="71" t="s">
        <v>1229</v>
      </c>
      <c r="E90" s="71"/>
      <c r="F90" s="71" t="s">
        <v>1230</v>
      </c>
    </row>
    <row r="91" spans="1:6" ht="14.25" customHeight="1">
      <c r="A91" s="71" t="s">
        <v>1231</v>
      </c>
      <c r="B91" s="71" t="s">
        <v>1015</v>
      </c>
      <c r="C91" s="71" t="s">
        <v>702</v>
      </c>
      <c r="D91" s="71" t="s">
        <v>1232</v>
      </c>
      <c r="E91" s="71"/>
      <c r="F91" s="71" t="s">
        <v>1139</v>
      </c>
    </row>
    <row r="92" spans="1:6" ht="14.25" customHeight="1">
      <c r="A92" s="71" t="s">
        <v>1233</v>
      </c>
      <c r="B92" s="71" t="s">
        <v>1015</v>
      </c>
      <c r="C92" s="71" t="s">
        <v>702</v>
      </c>
      <c r="D92" s="71" t="s">
        <v>1234</v>
      </c>
      <c r="E92" s="71"/>
      <c r="F92" s="71" t="s">
        <v>1139</v>
      </c>
    </row>
    <row r="93" spans="1:6" ht="14.25" customHeight="1">
      <c r="A93" s="71" t="s">
        <v>1235</v>
      </c>
      <c r="B93" s="71" t="s">
        <v>760</v>
      </c>
      <c r="C93" s="71"/>
      <c r="D93" s="71" t="s">
        <v>1236</v>
      </c>
      <c r="E93" s="71"/>
      <c r="F93" s="71"/>
    </row>
    <row r="94" spans="1:6" ht="14.25" customHeight="1">
      <c r="A94" s="71" t="s">
        <v>1237</v>
      </c>
      <c r="B94" s="71" t="s">
        <v>675</v>
      </c>
      <c r="C94" s="71" t="s">
        <v>663</v>
      </c>
      <c r="D94" s="71" t="s">
        <v>1238</v>
      </c>
      <c r="E94" s="71"/>
      <c r="F94" s="71" t="s">
        <v>1239</v>
      </c>
    </row>
    <row r="95" spans="1:6" ht="14.25" customHeight="1">
      <c r="A95" s="71" t="s">
        <v>1237</v>
      </c>
      <c r="B95" s="71" t="s">
        <v>767</v>
      </c>
      <c r="C95" s="71" t="s">
        <v>681</v>
      </c>
      <c r="D95" s="71" t="s">
        <v>1238</v>
      </c>
      <c r="E95" s="71"/>
      <c r="F95" s="71"/>
    </row>
    <row r="96" spans="1:6" ht="14.25" customHeight="1">
      <c r="A96" s="71" t="s">
        <v>1240</v>
      </c>
      <c r="B96" s="71" t="s">
        <v>651</v>
      </c>
      <c r="C96" s="71" t="s">
        <v>777</v>
      </c>
      <c r="D96" s="71" t="s">
        <v>1238</v>
      </c>
      <c r="E96" s="71"/>
      <c r="F96" s="71" t="s">
        <v>1241</v>
      </c>
    </row>
    <row r="97" spans="1:6" ht="14.25" customHeight="1">
      <c r="A97" s="71" t="s">
        <v>1242</v>
      </c>
      <c r="B97" s="71" t="s">
        <v>827</v>
      </c>
      <c r="C97" s="71" t="s">
        <v>694</v>
      </c>
      <c r="D97" s="71" t="s">
        <v>1238</v>
      </c>
      <c r="E97" s="71"/>
      <c r="F97" s="71" t="s">
        <v>1243</v>
      </c>
    </row>
    <row r="98" spans="1:6" ht="14.25" customHeight="1">
      <c r="A98" s="71" t="s">
        <v>1244</v>
      </c>
      <c r="B98" s="71" t="s">
        <v>1015</v>
      </c>
      <c r="C98" s="71" t="s">
        <v>675</v>
      </c>
      <c r="D98" s="71" t="s">
        <v>1245</v>
      </c>
      <c r="F98" s="71" t="s">
        <v>1246</v>
      </c>
    </row>
    <row r="99" spans="1:6" ht="14.25" customHeight="1">
      <c r="A99" s="71" t="s">
        <v>1247</v>
      </c>
      <c r="B99" s="71" t="s">
        <v>694</v>
      </c>
      <c r="C99" s="71" t="s">
        <v>1015</v>
      </c>
      <c r="D99" s="71" t="s">
        <v>1248</v>
      </c>
      <c r="F99" s="71" t="s">
        <v>1200</v>
      </c>
    </row>
    <row r="100" spans="1:6" ht="16.5" customHeight="1">
      <c r="A100" s="71" t="s">
        <v>1249</v>
      </c>
      <c r="B100" s="71" t="s">
        <v>694</v>
      </c>
      <c r="C100" s="71" t="s">
        <v>1015</v>
      </c>
      <c r="D100" s="71" t="s">
        <v>1250</v>
      </c>
      <c r="F100" s="71" t="s">
        <v>1200</v>
      </c>
    </row>
    <row r="101" spans="1:6" ht="14.25" customHeight="1">
      <c r="A101" s="144"/>
      <c r="B101" s="144"/>
      <c r="C101" s="144"/>
      <c r="D101" s="144"/>
      <c r="E101" s="144"/>
      <c r="F101" s="71"/>
    </row>
    <row r="102" spans="1:6" ht="14.25" customHeight="1">
      <c r="A102" s="145" t="s">
        <v>1251</v>
      </c>
      <c r="B102" s="146" t="s">
        <v>1061</v>
      </c>
      <c r="C102" s="148"/>
      <c r="D102" s="146" t="s">
        <v>1</v>
      </c>
      <c r="E102" s="148"/>
      <c r="F102" s="147" t="s">
        <v>1133</v>
      </c>
    </row>
    <row r="103" spans="1:6" ht="14.25" customHeight="1">
      <c r="A103" s="71" t="s">
        <v>1252</v>
      </c>
      <c r="B103" s="71" t="s">
        <v>860</v>
      </c>
      <c r="C103" s="71" t="s">
        <v>767</v>
      </c>
      <c r="D103" s="71" t="s">
        <v>1253</v>
      </c>
      <c r="E103" s="71"/>
      <c r="F103" s="71" t="s">
        <v>1254</v>
      </c>
    </row>
    <row r="104" spans="1:6" ht="14.25" customHeight="1">
      <c r="A104" s="71" t="s">
        <v>1255</v>
      </c>
      <c r="B104" s="71" t="s">
        <v>718</v>
      </c>
      <c r="C104" s="71" t="s">
        <v>703</v>
      </c>
      <c r="D104" s="71" t="s">
        <v>1256</v>
      </c>
      <c r="E104" s="71"/>
      <c r="F104" s="71" t="s">
        <v>1136</v>
      </c>
    </row>
    <row r="105" spans="1:6" ht="15" customHeight="1">
      <c r="A105" s="71" t="s">
        <v>1257</v>
      </c>
      <c r="B105" s="71" t="s">
        <v>718</v>
      </c>
      <c r="C105" s="71" t="s">
        <v>703</v>
      </c>
      <c r="D105" s="71" t="s">
        <v>1258</v>
      </c>
      <c r="E105" s="71"/>
      <c r="F105" s="71" t="s">
        <v>1136</v>
      </c>
    </row>
    <row r="106" spans="1:6" ht="14.25" customHeight="1">
      <c r="A106" s="71" t="s">
        <v>1259</v>
      </c>
      <c r="B106" s="71" t="s">
        <v>866</v>
      </c>
      <c r="C106" s="71" t="s">
        <v>760</v>
      </c>
      <c r="D106" s="71" t="s">
        <v>1260</v>
      </c>
      <c r="E106" s="71"/>
      <c r="F106" s="71"/>
    </row>
    <row r="107" spans="1:6" ht="14.25" customHeight="1">
      <c r="A107" s="71" t="s">
        <v>1261</v>
      </c>
      <c r="B107" s="71" t="s">
        <v>964</v>
      </c>
      <c r="C107" s="71" t="s">
        <v>964</v>
      </c>
      <c r="D107" s="71" t="s">
        <v>1262</v>
      </c>
      <c r="E107" s="71"/>
      <c r="F107" s="71" t="s">
        <v>1212</v>
      </c>
    </row>
    <row r="108" spans="1:6" ht="14.25" customHeight="1">
      <c r="A108" s="71" t="s">
        <v>1263</v>
      </c>
      <c r="B108" s="71" t="s">
        <v>663</v>
      </c>
      <c r="C108" s="71"/>
      <c r="D108" s="71" t="s">
        <v>1264</v>
      </c>
      <c r="E108" s="71"/>
      <c r="F108" s="71"/>
    </row>
    <row r="109" spans="1:6" ht="14.25" customHeight="1">
      <c r="A109" s="71" t="s">
        <v>1265</v>
      </c>
      <c r="B109" s="71" t="s">
        <v>663</v>
      </c>
      <c r="C109" s="71"/>
      <c r="D109" s="71" t="s">
        <v>1266</v>
      </c>
      <c r="E109" s="71"/>
      <c r="F109" s="71"/>
    </row>
    <row r="110" spans="1:6" ht="14.25" customHeight="1">
      <c r="A110" s="71" t="s">
        <v>1267</v>
      </c>
      <c r="B110" s="71" t="s">
        <v>663</v>
      </c>
      <c r="C110" s="71" t="s">
        <v>664</v>
      </c>
      <c r="D110" s="71" t="s">
        <v>1268</v>
      </c>
      <c r="E110" s="71"/>
      <c r="F110" s="71"/>
    </row>
    <row r="111" spans="1:6" ht="14.25" customHeight="1">
      <c r="A111" s="71" t="s">
        <v>1269</v>
      </c>
      <c r="B111" s="71" t="s">
        <v>664</v>
      </c>
      <c r="C111" s="71" t="s">
        <v>663</v>
      </c>
      <c r="D111" s="71" t="s">
        <v>1270</v>
      </c>
      <c r="E111" s="71"/>
      <c r="F111" s="71"/>
    </row>
    <row r="112" spans="1:6" ht="14.25" customHeight="1">
      <c r="A112" s="71" t="s">
        <v>1271</v>
      </c>
      <c r="B112" s="71" t="s">
        <v>664</v>
      </c>
      <c r="C112" s="71" t="s">
        <v>777</v>
      </c>
      <c r="D112" s="71" t="s">
        <v>1270</v>
      </c>
      <c r="E112" s="71"/>
      <c r="F112" s="71"/>
    </row>
    <row r="113" spans="1:6" ht="14.25" customHeight="1">
      <c r="A113" s="71" t="s">
        <v>1272</v>
      </c>
      <c r="B113" s="71" t="s">
        <v>664</v>
      </c>
      <c r="C113" s="71" t="s">
        <v>703</v>
      </c>
      <c r="D113" s="71" t="s">
        <v>1273</v>
      </c>
      <c r="E113" s="71"/>
      <c r="F113" s="71" t="s">
        <v>1136</v>
      </c>
    </row>
    <row r="114" spans="1:6" ht="14.25" customHeight="1">
      <c r="A114" s="71" t="s">
        <v>1274</v>
      </c>
      <c r="B114" s="71" t="s">
        <v>702</v>
      </c>
      <c r="C114" s="71" t="s">
        <v>688</v>
      </c>
      <c r="D114" s="71" t="s">
        <v>1275</v>
      </c>
      <c r="E114" s="71"/>
      <c r="F114" s="71" t="s">
        <v>1136</v>
      </c>
    </row>
    <row r="115" spans="1:6" ht="14.25" customHeight="1">
      <c r="A115" s="71" t="s">
        <v>1276</v>
      </c>
      <c r="B115" s="71" t="s">
        <v>760</v>
      </c>
      <c r="C115" s="71"/>
      <c r="D115" s="71" t="s">
        <v>1277</v>
      </c>
      <c r="E115" s="71"/>
      <c r="F115" s="149" t="s">
        <v>1278</v>
      </c>
    </row>
    <row r="116" spans="1:6" ht="14.25" customHeight="1">
      <c r="A116" s="71" t="s">
        <v>1279</v>
      </c>
      <c r="B116" s="71" t="s">
        <v>718</v>
      </c>
      <c r="C116" s="71"/>
      <c r="D116" s="71" t="s">
        <v>1280</v>
      </c>
      <c r="E116" s="71"/>
      <c r="F116" s="71"/>
    </row>
    <row r="117" spans="1:6" ht="14.25" customHeight="1">
      <c r="A117" s="71" t="s">
        <v>1281</v>
      </c>
      <c r="B117" s="71" t="s">
        <v>663</v>
      </c>
      <c r="C117" s="71" t="s">
        <v>702</v>
      </c>
      <c r="D117" s="71"/>
      <c r="E117" s="71"/>
      <c r="F117" s="71" t="s">
        <v>1136</v>
      </c>
    </row>
    <row r="118" spans="1:6" ht="14.25" customHeight="1">
      <c r="A118" s="71" t="s">
        <v>1282</v>
      </c>
      <c r="B118" s="71"/>
      <c r="C118" s="71"/>
      <c r="D118" s="71" t="s">
        <v>1283</v>
      </c>
      <c r="E118" s="71"/>
      <c r="F118" s="71"/>
    </row>
    <row r="119" spans="1:6" ht="14.25" customHeight="1">
      <c r="A119" s="71" t="s">
        <v>1284</v>
      </c>
      <c r="B119" s="71" t="s">
        <v>663</v>
      </c>
      <c r="C119" s="71" t="s">
        <v>675</v>
      </c>
      <c r="D119" s="71" t="s">
        <v>1283</v>
      </c>
      <c r="E119" s="71"/>
      <c r="F119" s="71" t="s">
        <v>1136</v>
      </c>
    </row>
    <row r="120" spans="1:6" ht="14.25" customHeight="1">
      <c r="A120" s="71" t="s">
        <v>1285</v>
      </c>
      <c r="B120" s="71"/>
      <c r="C120" s="71"/>
      <c r="D120" s="71" t="s">
        <v>1286</v>
      </c>
      <c r="E120" s="71"/>
      <c r="F120" s="71" t="s">
        <v>1136</v>
      </c>
    </row>
    <row r="121" spans="1:6" ht="14.25" customHeight="1">
      <c r="A121" s="71" t="s">
        <v>1287</v>
      </c>
      <c r="B121" s="71" t="s">
        <v>651</v>
      </c>
      <c r="C121" s="71" t="s">
        <v>767</v>
      </c>
      <c r="D121" s="71" t="s">
        <v>1288</v>
      </c>
      <c r="E121" s="71"/>
      <c r="F121" s="149" t="s">
        <v>1289</v>
      </c>
    </row>
    <row r="122" spans="1:6" ht="14.25" customHeight="1"/>
    <row r="123" spans="1:6" ht="14.25" customHeight="1"/>
    <row r="124" spans="1:6" ht="14.25" customHeight="1"/>
    <row r="125" spans="1:6" ht="14.25" customHeight="1"/>
    <row r="126" spans="1:6" ht="14.25" customHeight="1"/>
    <row r="127" spans="1:6" ht="14.25" customHeight="1"/>
    <row r="128" spans="1:6"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11">
    <mergeCell ref="K2:N2"/>
    <mergeCell ref="I61:N61"/>
    <mergeCell ref="B46:C46"/>
    <mergeCell ref="D46:E46"/>
    <mergeCell ref="A1:E1"/>
    <mergeCell ref="B3:C3"/>
    <mergeCell ref="D3:E3"/>
    <mergeCell ref="B21:C21"/>
    <mergeCell ref="D21:E21"/>
    <mergeCell ref="B38:C38"/>
    <mergeCell ref="D38:E38"/>
  </mergeCells>
  <pageMargins left="0.7" right="0.7" top="0.78740157499999996" bottom="0.78740157499999996"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55"/>
  <sheetViews>
    <sheetView workbookViewId="0"/>
  </sheetViews>
  <sheetFormatPr baseColWidth="10" defaultColWidth="14.42578125" defaultRowHeight="15" customHeight="1"/>
  <cols>
    <col min="1" max="1" width="22.42578125" customWidth="1"/>
    <col min="2" max="2" width="44.7109375" customWidth="1"/>
    <col min="3" max="4" width="13" customWidth="1"/>
    <col min="5" max="5" width="39.5703125" customWidth="1"/>
    <col min="6" max="6" width="61.5703125" customWidth="1"/>
    <col min="7" max="27" width="11.5703125" customWidth="1"/>
  </cols>
  <sheetData>
    <row r="1" spans="1:12" ht="18" customHeight="1">
      <c r="A1" s="150" t="s">
        <v>1290</v>
      </c>
      <c r="B1" s="151"/>
      <c r="C1" s="152"/>
      <c r="D1" s="152"/>
      <c r="E1" s="152"/>
      <c r="F1" s="152"/>
      <c r="G1" s="152"/>
      <c r="H1" s="152"/>
      <c r="I1" s="152"/>
      <c r="J1" s="152"/>
      <c r="K1" s="153"/>
    </row>
    <row r="2" spans="1:12" ht="18" customHeight="1">
      <c r="A2" s="154"/>
      <c r="B2" s="155"/>
      <c r="C2" s="156"/>
      <c r="D2" s="156"/>
      <c r="E2" s="156"/>
      <c r="F2" s="156"/>
      <c r="G2" s="156"/>
      <c r="H2" s="156"/>
      <c r="I2" s="156"/>
      <c r="J2" s="156"/>
      <c r="K2" s="157"/>
      <c r="L2" s="154"/>
    </row>
    <row r="3" spans="1:12" ht="18" customHeight="1">
      <c r="A3" s="142" t="s">
        <v>1132</v>
      </c>
      <c r="B3" s="158" t="s">
        <v>1291</v>
      </c>
      <c r="C3" s="445" t="s">
        <v>1292</v>
      </c>
      <c r="D3" s="387"/>
      <c r="E3" s="160" t="s">
        <v>1293</v>
      </c>
      <c r="F3" s="160" t="s">
        <v>1</v>
      </c>
      <c r="G3" s="161" t="s">
        <v>643</v>
      </c>
      <c r="H3" s="161" t="s">
        <v>644</v>
      </c>
      <c r="I3" s="161" t="s">
        <v>645</v>
      </c>
      <c r="J3" s="161" t="s">
        <v>648</v>
      </c>
      <c r="K3" s="161" t="s">
        <v>646</v>
      </c>
      <c r="L3" s="162" t="s">
        <v>647</v>
      </c>
    </row>
    <row r="4" spans="1:12" ht="18" customHeight="1">
      <c r="A4" s="163" t="s">
        <v>1134</v>
      </c>
      <c r="B4" s="164" t="s">
        <v>1294</v>
      </c>
      <c r="C4" s="165" t="s">
        <v>663</v>
      </c>
      <c r="D4" s="166" t="s">
        <v>767</v>
      </c>
      <c r="E4" s="165" t="s">
        <v>1136</v>
      </c>
      <c r="F4" s="167" t="s">
        <v>1135</v>
      </c>
      <c r="G4" s="168">
        <v>55</v>
      </c>
      <c r="H4" s="168">
        <v>50</v>
      </c>
      <c r="I4" s="168">
        <v>105</v>
      </c>
      <c r="J4" s="168">
        <v>96</v>
      </c>
      <c r="K4" s="168">
        <v>90</v>
      </c>
      <c r="L4" s="169">
        <v>80</v>
      </c>
    </row>
    <row r="5" spans="1:12" ht="18" customHeight="1">
      <c r="A5" s="170" t="s">
        <v>1137</v>
      </c>
      <c r="B5" s="151" t="s">
        <v>1295</v>
      </c>
      <c r="C5" s="171" t="s">
        <v>663</v>
      </c>
      <c r="D5" s="172" t="s">
        <v>860</v>
      </c>
      <c r="E5" s="171" t="s">
        <v>1139</v>
      </c>
      <c r="F5" s="173" t="s">
        <v>1138</v>
      </c>
      <c r="G5" s="152">
        <v>60</v>
      </c>
      <c r="H5" s="152">
        <v>67</v>
      </c>
      <c r="I5" s="152">
        <v>105</v>
      </c>
      <c r="J5" s="152">
        <v>136</v>
      </c>
      <c r="K5" s="152">
        <v>117</v>
      </c>
      <c r="L5" s="174">
        <v>95</v>
      </c>
    </row>
    <row r="6" spans="1:12" ht="18" customHeight="1">
      <c r="A6" s="170" t="s">
        <v>1140</v>
      </c>
      <c r="B6" s="151" t="s">
        <v>1296</v>
      </c>
      <c r="C6" s="171" t="s">
        <v>760</v>
      </c>
      <c r="D6" s="172" t="s">
        <v>688</v>
      </c>
      <c r="E6" s="171"/>
      <c r="F6" s="173" t="s">
        <v>1141</v>
      </c>
      <c r="G6" s="152">
        <v>90</v>
      </c>
      <c r="H6" s="152">
        <v>125</v>
      </c>
      <c r="I6" s="152">
        <v>85</v>
      </c>
      <c r="J6" s="152">
        <v>106</v>
      </c>
      <c r="K6" s="152">
        <v>69</v>
      </c>
      <c r="L6" s="174">
        <v>75</v>
      </c>
    </row>
    <row r="7" spans="1:12" ht="18" customHeight="1">
      <c r="A7" s="170" t="s">
        <v>1142</v>
      </c>
      <c r="B7" s="151" t="s">
        <v>1297</v>
      </c>
      <c r="C7" s="171" t="s">
        <v>675</v>
      </c>
      <c r="D7" s="172" t="s">
        <v>767</v>
      </c>
      <c r="E7" s="171"/>
      <c r="F7" s="173" t="s">
        <v>1143</v>
      </c>
      <c r="G7" s="152">
        <v>110</v>
      </c>
      <c r="H7" s="152">
        <v>70</v>
      </c>
      <c r="I7" s="152">
        <v>80</v>
      </c>
      <c r="J7" s="152">
        <v>40</v>
      </c>
      <c r="K7" s="152">
        <v>110</v>
      </c>
      <c r="L7" s="174">
        <v>80</v>
      </c>
    </row>
    <row r="8" spans="1:12" ht="18" customHeight="1">
      <c r="A8" s="170" t="s">
        <v>1144</v>
      </c>
      <c r="B8" s="151" t="s">
        <v>1298</v>
      </c>
      <c r="C8" s="171" t="s">
        <v>703</v>
      </c>
      <c r="D8" s="172" t="s">
        <v>860</v>
      </c>
      <c r="E8" s="171" t="s">
        <v>1136</v>
      </c>
      <c r="F8" s="173" t="s">
        <v>1145</v>
      </c>
      <c r="G8" s="152">
        <v>40</v>
      </c>
      <c r="H8" s="152">
        <v>70</v>
      </c>
      <c r="I8" s="152">
        <v>50</v>
      </c>
      <c r="J8" s="152">
        <v>70</v>
      </c>
      <c r="K8" s="152">
        <v>25</v>
      </c>
      <c r="L8" s="174">
        <v>30</v>
      </c>
    </row>
    <row r="9" spans="1:12" ht="18" customHeight="1">
      <c r="A9" s="170" t="s">
        <v>1147</v>
      </c>
      <c r="B9" s="151" t="s">
        <v>1298</v>
      </c>
      <c r="C9" s="171" t="s">
        <v>703</v>
      </c>
      <c r="D9" s="172" t="s">
        <v>860</v>
      </c>
      <c r="E9" s="171" t="s">
        <v>1136</v>
      </c>
      <c r="F9" s="173" t="s">
        <v>1148</v>
      </c>
      <c r="G9" s="152">
        <v>90</v>
      </c>
      <c r="H9" s="152">
        <v>110</v>
      </c>
      <c r="I9" s="152">
        <v>90</v>
      </c>
      <c r="J9" s="152">
        <v>100</v>
      </c>
      <c r="K9" s="152">
        <v>75</v>
      </c>
      <c r="L9" s="174">
        <v>60</v>
      </c>
    </row>
    <row r="10" spans="1:12" ht="18" customHeight="1">
      <c r="A10" s="170" t="s">
        <v>1299</v>
      </c>
      <c r="B10" s="151" t="s">
        <v>1300</v>
      </c>
      <c r="C10" s="171" t="s">
        <v>703</v>
      </c>
      <c r="D10" s="172" t="s">
        <v>860</v>
      </c>
      <c r="E10" s="171" t="s">
        <v>1136</v>
      </c>
      <c r="F10" s="173"/>
      <c r="G10" s="152">
        <v>96</v>
      </c>
      <c r="H10" s="152">
        <v>131</v>
      </c>
      <c r="I10" s="152">
        <v>93</v>
      </c>
      <c r="J10" s="152">
        <v>112</v>
      </c>
      <c r="K10" s="152">
        <v>121</v>
      </c>
      <c r="L10" s="174">
        <v>67</v>
      </c>
    </row>
    <row r="11" spans="1:12" ht="18" customHeight="1">
      <c r="A11" s="170" t="s">
        <v>1152</v>
      </c>
      <c r="B11" s="151" t="s">
        <v>1301</v>
      </c>
      <c r="C11" s="171" t="s">
        <v>702</v>
      </c>
      <c r="D11" s="172" t="s">
        <v>663</v>
      </c>
      <c r="E11" s="171" t="s">
        <v>1136</v>
      </c>
      <c r="F11" s="173" t="s">
        <v>1153</v>
      </c>
      <c r="G11" s="152">
        <v>60</v>
      </c>
      <c r="H11" s="152">
        <v>60</v>
      </c>
      <c r="I11" s="152">
        <v>50</v>
      </c>
      <c r="J11" s="152">
        <v>70</v>
      </c>
      <c r="K11" s="152">
        <v>60</v>
      </c>
      <c r="L11" s="174">
        <v>30</v>
      </c>
    </row>
    <row r="12" spans="1:12" ht="18" customHeight="1">
      <c r="A12" s="170" t="s">
        <v>1154</v>
      </c>
      <c r="B12" s="151" t="s">
        <v>1301</v>
      </c>
      <c r="C12" s="171" t="s">
        <v>702</v>
      </c>
      <c r="D12" s="172" t="s">
        <v>663</v>
      </c>
      <c r="E12" s="171" t="s">
        <v>1136</v>
      </c>
      <c r="F12" s="173" t="s">
        <v>1155</v>
      </c>
      <c r="G12" s="152">
        <v>65</v>
      </c>
      <c r="H12" s="152">
        <v>80</v>
      </c>
      <c r="I12" s="152">
        <v>50</v>
      </c>
      <c r="J12" s="152">
        <v>90</v>
      </c>
      <c r="K12" s="152">
        <v>75</v>
      </c>
      <c r="L12" s="174">
        <v>50</v>
      </c>
    </row>
    <row r="13" spans="1:12" ht="18" customHeight="1">
      <c r="A13" s="170" t="s">
        <v>1156</v>
      </c>
      <c r="B13" s="151" t="s">
        <v>1302</v>
      </c>
      <c r="C13" s="171" t="s">
        <v>702</v>
      </c>
      <c r="D13" s="172" t="s">
        <v>663</v>
      </c>
      <c r="E13" s="171" t="s">
        <v>1136</v>
      </c>
      <c r="F13" s="173" t="s">
        <v>1157</v>
      </c>
      <c r="G13" s="152">
        <v>77</v>
      </c>
      <c r="H13" s="152">
        <v>106</v>
      </c>
      <c r="I13" s="152">
        <v>69</v>
      </c>
      <c r="J13" s="152">
        <v>116</v>
      </c>
      <c r="K13" s="152">
        <v>101</v>
      </c>
      <c r="L13" s="174">
        <v>69</v>
      </c>
    </row>
    <row r="14" spans="1:12" ht="18" customHeight="1">
      <c r="A14" s="170" t="s">
        <v>1303</v>
      </c>
      <c r="B14" s="151" t="s">
        <v>1302</v>
      </c>
      <c r="C14" s="171" t="s">
        <v>1159</v>
      </c>
      <c r="D14" s="172" t="s">
        <v>663</v>
      </c>
      <c r="E14" s="171" t="s">
        <v>1136</v>
      </c>
      <c r="F14" s="175" t="s">
        <v>1160</v>
      </c>
      <c r="G14" s="152">
        <v>77</v>
      </c>
      <c r="H14" s="152">
        <v>106</v>
      </c>
      <c r="I14" s="152">
        <v>138</v>
      </c>
      <c r="J14" s="152">
        <v>174</v>
      </c>
      <c r="K14" s="152">
        <v>101</v>
      </c>
      <c r="L14" s="174">
        <v>138</v>
      </c>
    </row>
    <row r="15" spans="1:12" ht="18" customHeight="1">
      <c r="A15" s="170" t="s">
        <v>1161</v>
      </c>
      <c r="B15" s="151" t="s">
        <v>1304</v>
      </c>
      <c r="C15" s="171" t="s">
        <v>688</v>
      </c>
      <c r="D15" s="172" t="s">
        <v>664</v>
      </c>
      <c r="E15" s="171" t="s">
        <v>1136</v>
      </c>
      <c r="F15" s="173" t="s">
        <v>1162</v>
      </c>
      <c r="G15" s="152">
        <v>80</v>
      </c>
      <c r="H15" s="152">
        <v>110</v>
      </c>
      <c r="I15" s="152">
        <v>95</v>
      </c>
      <c r="J15" s="152">
        <v>75</v>
      </c>
      <c r="K15" s="152">
        <v>55</v>
      </c>
      <c r="L15" s="174">
        <v>80</v>
      </c>
    </row>
    <row r="16" spans="1:12" ht="18" customHeight="1">
      <c r="A16" s="170" t="s">
        <v>1164</v>
      </c>
      <c r="B16" s="151" t="s">
        <v>1305</v>
      </c>
      <c r="C16" s="171" t="s">
        <v>688</v>
      </c>
      <c r="D16" s="172" t="s">
        <v>866</v>
      </c>
      <c r="E16" s="171" t="s">
        <v>1136</v>
      </c>
      <c r="F16" s="173" t="s">
        <v>1165</v>
      </c>
      <c r="G16" s="152">
        <v>60</v>
      </c>
      <c r="H16" s="152">
        <v>60</v>
      </c>
      <c r="I16" s="152">
        <v>80</v>
      </c>
      <c r="J16" s="152">
        <v>100</v>
      </c>
      <c r="K16" s="152">
        <v>10</v>
      </c>
      <c r="L16" s="174">
        <v>80</v>
      </c>
    </row>
    <row r="17" spans="1:12" ht="18" customHeight="1">
      <c r="A17" s="170" t="s">
        <v>1167</v>
      </c>
      <c r="B17" s="151" t="s">
        <v>1306</v>
      </c>
      <c r="C17" s="176" t="s">
        <v>777</v>
      </c>
      <c r="D17" s="172" t="s">
        <v>703</v>
      </c>
      <c r="E17" s="171" t="s">
        <v>1136</v>
      </c>
      <c r="F17" s="173" t="s">
        <v>1168</v>
      </c>
      <c r="G17" s="152">
        <v>40</v>
      </c>
      <c r="H17" s="152">
        <v>65</v>
      </c>
      <c r="I17" s="152">
        <v>55</v>
      </c>
      <c r="J17" s="152">
        <v>70</v>
      </c>
      <c r="K17" s="152">
        <v>45</v>
      </c>
      <c r="L17" s="174">
        <v>35</v>
      </c>
    </row>
    <row r="18" spans="1:12" ht="18" customHeight="1">
      <c r="A18" s="170" t="s">
        <v>1170</v>
      </c>
      <c r="B18" s="151" t="s">
        <v>1306</v>
      </c>
      <c r="C18" s="176" t="s">
        <v>777</v>
      </c>
      <c r="D18" s="172" t="s">
        <v>650</v>
      </c>
      <c r="E18" s="171" t="s">
        <v>1136</v>
      </c>
      <c r="F18" s="173" t="s">
        <v>1171</v>
      </c>
      <c r="G18" s="152">
        <v>50</v>
      </c>
      <c r="H18" s="152">
        <v>85</v>
      </c>
      <c r="I18" s="152">
        <v>65</v>
      </c>
      <c r="J18" s="152">
        <v>95</v>
      </c>
      <c r="K18" s="152">
        <v>65</v>
      </c>
      <c r="L18" s="174">
        <v>45</v>
      </c>
    </row>
    <row r="19" spans="1:12" ht="18" customHeight="1">
      <c r="A19" s="170" t="s">
        <v>1173</v>
      </c>
      <c r="B19" s="151" t="s">
        <v>1306</v>
      </c>
      <c r="C19" s="176" t="s">
        <v>777</v>
      </c>
      <c r="D19" s="172" t="s">
        <v>650</v>
      </c>
      <c r="E19" s="171" t="s">
        <v>1136</v>
      </c>
      <c r="F19" s="173" t="s">
        <v>1174</v>
      </c>
      <c r="G19" s="152">
        <v>70</v>
      </c>
      <c r="H19" s="152">
        <v>105</v>
      </c>
      <c r="I19" s="152">
        <v>85</v>
      </c>
      <c r="J19" s="152">
        <v>120</v>
      </c>
      <c r="K19" s="152">
        <v>85</v>
      </c>
      <c r="L19" s="174">
        <v>65</v>
      </c>
    </row>
    <row r="20" spans="1:12" ht="18" customHeight="1">
      <c r="A20" s="170" t="s">
        <v>1184</v>
      </c>
      <c r="B20" s="151" t="s">
        <v>1307</v>
      </c>
      <c r="C20" s="176" t="s">
        <v>718</v>
      </c>
      <c r="D20" s="172" t="s">
        <v>718</v>
      </c>
      <c r="E20" s="171" t="s">
        <v>1136</v>
      </c>
      <c r="F20" s="173" t="s">
        <v>1185</v>
      </c>
      <c r="G20" s="152">
        <v>135</v>
      </c>
      <c r="H20" s="152">
        <v>40</v>
      </c>
      <c r="I20" s="152">
        <v>85</v>
      </c>
      <c r="J20" s="152">
        <v>5</v>
      </c>
      <c r="K20" s="152">
        <v>85</v>
      </c>
      <c r="L20" s="174">
        <v>40</v>
      </c>
    </row>
    <row r="21" spans="1:12" ht="18" customHeight="1">
      <c r="A21" s="170" t="s">
        <v>1186</v>
      </c>
      <c r="B21" s="151" t="s">
        <v>1308</v>
      </c>
      <c r="C21" s="176" t="s">
        <v>860</v>
      </c>
      <c r="D21" s="172" t="s">
        <v>718</v>
      </c>
      <c r="E21" s="171" t="s">
        <v>1136</v>
      </c>
      <c r="F21" s="173" t="s">
        <v>1187</v>
      </c>
      <c r="G21" s="152">
        <v>168</v>
      </c>
      <c r="H21" s="152">
        <v>42</v>
      </c>
      <c r="I21" s="152">
        <v>105</v>
      </c>
      <c r="J21" s="152">
        <v>68</v>
      </c>
      <c r="K21" s="152">
        <v>70</v>
      </c>
      <c r="L21" s="174">
        <v>87</v>
      </c>
    </row>
    <row r="22" spans="1:12" ht="18" customHeight="1">
      <c r="A22" s="170" t="s">
        <v>1188</v>
      </c>
      <c r="B22" s="151" t="s">
        <v>1309</v>
      </c>
      <c r="C22" s="176" t="s">
        <v>694</v>
      </c>
      <c r="D22" s="172" t="s">
        <v>718</v>
      </c>
      <c r="E22" s="171" t="s">
        <v>1190</v>
      </c>
      <c r="F22" s="173" t="s">
        <v>1310</v>
      </c>
      <c r="G22" s="152">
        <v>43</v>
      </c>
      <c r="H22" s="152">
        <v>80</v>
      </c>
      <c r="I22" s="152">
        <v>65</v>
      </c>
      <c r="J22" s="152">
        <v>35</v>
      </c>
      <c r="K22" s="152">
        <v>50</v>
      </c>
      <c r="L22" s="174">
        <v>35</v>
      </c>
    </row>
    <row r="23" spans="1:12" ht="18" customHeight="1">
      <c r="A23" s="170" t="s">
        <v>1191</v>
      </c>
      <c r="B23" s="151" t="s">
        <v>1309</v>
      </c>
      <c r="C23" s="176" t="s">
        <v>694</v>
      </c>
      <c r="D23" s="172" t="s">
        <v>777</v>
      </c>
      <c r="E23" s="171" t="s">
        <v>1190</v>
      </c>
      <c r="F23" s="173" t="s">
        <v>1192</v>
      </c>
      <c r="G23" s="152">
        <v>60</v>
      </c>
      <c r="H23" s="152">
        <v>120</v>
      </c>
      <c r="I23" s="152">
        <v>80</v>
      </c>
      <c r="J23" s="152">
        <v>55</v>
      </c>
      <c r="K23" s="152">
        <v>70</v>
      </c>
      <c r="L23" s="174">
        <v>80</v>
      </c>
    </row>
    <row r="24" spans="1:12" ht="18" customHeight="1">
      <c r="A24" s="170" t="s">
        <v>1193</v>
      </c>
      <c r="B24" s="151" t="s">
        <v>1311</v>
      </c>
      <c r="C24" s="176" t="s">
        <v>736</v>
      </c>
      <c r="D24" s="172" t="s">
        <v>694</v>
      </c>
      <c r="E24" s="171" t="s">
        <v>1195</v>
      </c>
      <c r="F24" s="173" t="s">
        <v>964</v>
      </c>
      <c r="G24" s="152">
        <v>120</v>
      </c>
      <c r="H24" s="152">
        <v>75</v>
      </c>
      <c r="I24" s="152">
        <v>70</v>
      </c>
      <c r="J24" s="152">
        <v>110</v>
      </c>
      <c r="K24" s="152">
        <v>105</v>
      </c>
      <c r="L24" s="174">
        <v>80</v>
      </c>
    </row>
    <row r="25" spans="1:12" ht="18" customHeight="1">
      <c r="A25" s="170" t="s">
        <v>794</v>
      </c>
      <c r="B25" s="151" t="s">
        <v>1312</v>
      </c>
      <c r="C25" s="176" t="s">
        <v>760</v>
      </c>
      <c r="D25" s="172" t="s">
        <v>664</v>
      </c>
      <c r="E25" s="171" t="s">
        <v>1313</v>
      </c>
      <c r="F25" s="173" t="s">
        <v>1196</v>
      </c>
      <c r="G25" s="152">
        <v>89</v>
      </c>
      <c r="H25" s="152">
        <v>109</v>
      </c>
      <c r="I25" s="152">
        <v>81</v>
      </c>
      <c r="J25" s="152">
        <v>100</v>
      </c>
      <c r="K25" s="152">
        <v>79</v>
      </c>
      <c r="L25" s="174">
        <v>81</v>
      </c>
    </row>
    <row r="26" spans="1:12" ht="18" customHeight="1">
      <c r="A26" s="170" t="s">
        <v>1193</v>
      </c>
      <c r="B26" s="151" t="s">
        <v>1311</v>
      </c>
      <c r="C26" s="176" t="s">
        <v>736</v>
      </c>
      <c r="D26" s="172" t="s">
        <v>694</v>
      </c>
      <c r="E26" s="171" t="s">
        <v>1195</v>
      </c>
      <c r="F26" s="173" t="s">
        <v>1314</v>
      </c>
      <c r="G26" s="152">
        <v>120</v>
      </c>
      <c r="H26" s="152">
        <v>75</v>
      </c>
      <c r="I26" s="152">
        <v>70</v>
      </c>
      <c r="J26" s="152">
        <v>110</v>
      </c>
      <c r="K26" s="152">
        <v>105</v>
      </c>
      <c r="L26" s="174">
        <v>80</v>
      </c>
    </row>
    <row r="27" spans="1:12" ht="18" customHeight="1">
      <c r="A27" s="170" t="s">
        <v>1315</v>
      </c>
      <c r="B27" s="151" t="s">
        <v>1316</v>
      </c>
      <c r="C27" s="176" t="s">
        <v>736</v>
      </c>
      <c r="D27" s="172" t="s">
        <v>694</v>
      </c>
      <c r="E27" s="171" t="s">
        <v>1195</v>
      </c>
      <c r="F27" s="173" t="s">
        <v>1317</v>
      </c>
      <c r="G27" s="152">
        <v>140</v>
      </c>
      <c r="H27" s="152">
        <v>105</v>
      </c>
      <c r="I27" s="152">
        <v>95</v>
      </c>
      <c r="J27" s="152">
        <v>125</v>
      </c>
      <c r="K27" s="152">
        <v>110</v>
      </c>
      <c r="L27" s="174">
        <v>85</v>
      </c>
    </row>
    <row r="28" spans="1:12" ht="18" customHeight="1">
      <c r="A28" s="170" t="s">
        <v>662</v>
      </c>
      <c r="B28" s="151" t="s">
        <v>1318</v>
      </c>
      <c r="C28" s="171" t="s">
        <v>777</v>
      </c>
      <c r="D28" s="172" t="s">
        <v>718</v>
      </c>
      <c r="E28" s="171" t="s">
        <v>1136</v>
      </c>
      <c r="F28" s="173" t="s">
        <v>1178</v>
      </c>
      <c r="G28" s="152">
        <v>39</v>
      </c>
      <c r="H28" s="152">
        <v>56</v>
      </c>
      <c r="I28" s="152">
        <v>40</v>
      </c>
      <c r="J28" s="152">
        <v>59</v>
      </c>
      <c r="K28" s="152">
        <v>65</v>
      </c>
      <c r="L28" s="174">
        <v>50</v>
      </c>
    </row>
    <row r="29" spans="1:12" ht="18" customHeight="1">
      <c r="A29" s="170" t="s">
        <v>668</v>
      </c>
      <c r="B29" s="151" t="s">
        <v>1318</v>
      </c>
      <c r="C29" s="171" t="s">
        <v>777</v>
      </c>
      <c r="D29" s="172" t="s">
        <v>663</v>
      </c>
      <c r="E29" s="171" t="s">
        <v>1136</v>
      </c>
      <c r="F29" s="173" t="s">
        <v>1180</v>
      </c>
      <c r="G29" s="152">
        <v>75</v>
      </c>
      <c r="H29" s="152">
        <v>60</v>
      </c>
      <c r="I29" s="152">
        <v>80</v>
      </c>
      <c r="J29" s="152">
        <v>73</v>
      </c>
      <c r="K29" s="152">
        <v>65</v>
      </c>
      <c r="L29" s="174">
        <v>65</v>
      </c>
    </row>
    <row r="30" spans="1:12" ht="18" customHeight="1">
      <c r="A30" s="170" t="s">
        <v>670</v>
      </c>
      <c r="B30" s="151" t="s">
        <v>1319</v>
      </c>
      <c r="C30" s="171" t="s">
        <v>777</v>
      </c>
      <c r="D30" s="172" t="s">
        <v>664</v>
      </c>
      <c r="E30" s="171" t="s">
        <v>1136</v>
      </c>
      <c r="F30" s="173" t="s">
        <v>1182</v>
      </c>
      <c r="G30" s="152">
        <v>90</v>
      </c>
      <c r="H30" s="152">
        <v>105</v>
      </c>
      <c r="I30" s="152">
        <v>94</v>
      </c>
      <c r="J30" s="152">
        <v>96</v>
      </c>
      <c r="K30" s="152">
        <v>85</v>
      </c>
      <c r="L30" s="174">
        <v>80</v>
      </c>
    </row>
    <row r="31" spans="1:12" ht="18" customHeight="1">
      <c r="A31" s="170" t="s">
        <v>1320</v>
      </c>
      <c r="B31" s="151" t="s">
        <v>1321</v>
      </c>
      <c r="C31" s="171" t="s">
        <v>860</v>
      </c>
      <c r="D31" s="172" t="s">
        <v>777</v>
      </c>
      <c r="E31" s="171" t="s">
        <v>1200</v>
      </c>
      <c r="F31" s="173" t="s">
        <v>1206</v>
      </c>
      <c r="G31" s="152">
        <v>75</v>
      </c>
      <c r="H31" s="152">
        <v>20</v>
      </c>
      <c r="I31" s="152">
        <v>55</v>
      </c>
      <c r="J31" s="152">
        <v>40</v>
      </c>
      <c r="K31" s="152">
        <v>40</v>
      </c>
      <c r="L31" s="174">
        <v>70</v>
      </c>
    </row>
    <row r="32" spans="1:12" ht="18" customHeight="1">
      <c r="A32" s="170" t="s">
        <v>1322</v>
      </c>
      <c r="B32" s="151" t="s">
        <v>1321</v>
      </c>
      <c r="C32" s="171" t="s">
        <v>860</v>
      </c>
      <c r="D32" s="172" t="s">
        <v>777</v>
      </c>
      <c r="E32" s="171" t="s">
        <v>1200</v>
      </c>
      <c r="F32" s="173" t="s">
        <v>1323</v>
      </c>
      <c r="G32" s="152">
        <v>110</v>
      </c>
      <c r="H32" s="152">
        <v>50</v>
      </c>
      <c r="I32" s="152">
        <v>110</v>
      </c>
      <c r="J32" s="152">
        <v>50</v>
      </c>
      <c r="K32" s="152">
        <v>70</v>
      </c>
      <c r="L32" s="174">
        <v>120</v>
      </c>
    </row>
    <row r="33" spans="1:12" ht="18" customHeight="1">
      <c r="A33" s="71" t="s">
        <v>1198</v>
      </c>
      <c r="B33" s="151" t="s">
        <v>1324</v>
      </c>
      <c r="C33" s="171" t="s">
        <v>694</v>
      </c>
      <c r="D33" s="172"/>
      <c r="E33" s="171" t="s">
        <v>1200</v>
      </c>
      <c r="F33" s="173" t="s">
        <v>1325</v>
      </c>
      <c r="G33" s="152">
        <v>70</v>
      </c>
      <c r="H33" s="152">
        <v>60</v>
      </c>
      <c r="I33" s="152">
        <v>60</v>
      </c>
      <c r="J33" s="152">
        <v>35</v>
      </c>
      <c r="K33" s="152">
        <v>20</v>
      </c>
      <c r="L33" s="174">
        <v>70</v>
      </c>
    </row>
    <row r="34" spans="1:12" ht="18" customHeight="1">
      <c r="A34" s="170" t="s">
        <v>1201</v>
      </c>
      <c r="B34" s="151" t="s">
        <v>1324</v>
      </c>
      <c r="C34" s="171" t="s">
        <v>694</v>
      </c>
      <c r="D34" s="172"/>
      <c r="E34" s="171" t="s">
        <v>1200</v>
      </c>
      <c r="F34" s="173" t="s">
        <v>1180</v>
      </c>
      <c r="G34" s="152">
        <v>90</v>
      </c>
      <c r="H34" s="152">
        <v>85</v>
      </c>
      <c r="I34" s="152">
        <v>70</v>
      </c>
      <c r="J34" s="152">
        <v>40</v>
      </c>
      <c r="K34" s="152">
        <v>30</v>
      </c>
      <c r="L34" s="174">
        <v>90</v>
      </c>
    </row>
    <row r="35" spans="1:12" ht="18" customHeight="1">
      <c r="A35" s="170" t="s">
        <v>1202</v>
      </c>
      <c r="B35" s="151" t="s">
        <v>1324</v>
      </c>
      <c r="C35" s="171" t="s">
        <v>694</v>
      </c>
      <c r="D35" s="172" t="s">
        <v>681</v>
      </c>
      <c r="E35" s="171" t="s">
        <v>1200</v>
      </c>
      <c r="F35" s="173" t="s">
        <v>1182</v>
      </c>
      <c r="G35" s="152">
        <v>120</v>
      </c>
      <c r="H35" s="152">
        <v>110</v>
      </c>
      <c r="I35" s="152">
        <v>95</v>
      </c>
      <c r="J35" s="152">
        <v>50</v>
      </c>
      <c r="K35" s="152">
        <v>40</v>
      </c>
      <c r="L35" s="174">
        <v>120</v>
      </c>
    </row>
    <row r="36" spans="1:12" ht="18" customHeight="1">
      <c r="A36" s="170" t="s">
        <v>1203</v>
      </c>
      <c r="B36" s="151" t="s">
        <v>1326</v>
      </c>
      <c r="C36" s="171" t="s">
        <v>777</v>
      </c>
      <c r="D36" s="172" t="s">
        <v>718</v>
      </c>
      <c r="E36" s="171" t="s">
        <v>1200</v>
      </c>
      <c r="F36" s="173" t="s">
        <v>1327</v>
      </c>
      <c r="G36" s="152">
        <v>110</v>
      </c>
      <c r="H36" s="152">
        <v>90</v>
      </c>
      <c r="I36" s="152">
        <v>65</v>
      </c>
      <c r="J36" s="152">
        <v>30</v>
      </c>
      <c r="K36" s="152">
        <v>30</v>
      </c>
      <c r="L36" s="174">
        <v>65</v>
      </c>
    </row>
    <row r="37" spans="1:12" ht="18" customHeight="1">
      <c r="A37" s="170" t="s">
        <v>1328</v>
      </c>
      <c r="B37" s="151" t="s">
        <v>1329</v>
      </c>
      <c r="C37" s="171" t="s">
        <v>736</v>
      </c>
      <c r="D37" s="172" t="s">
        <v>703</v>
      </c>
      <c r="E37" s="171" t="s">
        <v>1330</v>
      </c>
      <c r="F37" s="173" t="s">
        <v>1331</v>
      </c>
      <c r="G37" s="152">
        <v>80</v>
      </c>
      <c r="H37" s="152">
        <v>80</v>
      </c>
      <c r="I37" s="152">
        <v>95</v>
      </c>
      <c r="J37" s="152">
        <v>60</v>
      </c>
      <c r="K37" s="152">
        <v>130</v>
      </c>
      <c r="L37" s="174">
        <v>95</v>
      </c>
    </row>
    <row r="38" spans="1:12" ht="18" customHeight="1">
      <c r="A38" s="177" t="s">
        <v>1332</v>
      </c>
      <c r="B38" s="178" t="s">
        <v>1333</v>
      </c>
      <c r="C38" s="179" t="s">
        <v>736</v>
      </c>
      <c r="D38" s="180" t="s">
        <v>777</v>
      </c>
      <c r="E38" s="179" t="s">
        <v>1136</v>
      </c>
      <c r="F38" s="181" t="s">
        <v>1151</v>
      </c>
      <c r="G38" s="182">
        <v>85</v>
      </c>
      <c r="H38" s="182">
        <v>50</v>
      </c>
      <c r="I38" s="182">
        <v>85</v>
      </c>
      <c r="J38" s="182">
        <v>100</v>
      </c>
      <c r="K38" s="182">
        <v>100</v>
      </c>
      <c r="L38" s="183">
        <v>80</v>
      </c>
    </row>
    <row r="39" spans="1:12" ht="18" customHeight="1"/>
    <row r="40" spans="1:12" ht="18" customHeight="1">
      <c r="A40" s="142" t="s">
        <v>1209</v>
      </c>
      <c r="B40" s="158" t="s">
        <v>1291</v>
      </c>
      <c r="C40" s="445" t="s">
        <v>1292</v>
      </c>
      <c r="D40" s="387"/>
      <c r="E40" s="160" t="s">
        <v>1293</v>
      </c>
      <c r="F40" s="160" t="s">
        <v>1</v>
      </c>
      <c r="G40" s="161" t="s">
        <v>643</v>
      </c>
      <c r="H40" s="161" t="s">
        <v>644</v>
      </c>
      <c r="I40" s="161" t="s">
        <v>645</v>
      </c>
      <c r="J40" s="161" t="s">
        <v>648</v>
      </c>
      <c r="K40" s="161" t="s">
        <v>646</v>
      </c>
      <c r="L40" s="162" t="s">
        <v>647</v>
      </c>
    </row>
    <row r="41" spans="1:12" ht="18" customHeight="1">
      <c r="A41" s="163" t="s">
        <v>1334</v>
      </c>
      <c r="B41" s="164" t="s">
        <v>1335</v>
      </c>
      <c r="C41" s="165" t="s">
        <v>681</v>
      </c>
      <c r="D41" s="166" t="s">
        <v>702</v>
      </c>
      <c r="E41" s="165" t="s">
        <v>1212</v>
      </c>
      <c r="F41" s="167" t="s">
        <v>1211</v>
      </c>
      <c r="G41" s="168">
        <v>80</v>
      </c>
      <c r="H41" s="168">
        <v>100</v>
      </c>
      <c r="I41" s="168">
        <v>80</v>
      </c>
      <c r="J41" s="168">
        <v>105</v>
      </c>
      <c r="K41" s="168">
        <v>85</v>
      </c>
      <c r="L41" s="169">
        <v>70</v>
      </c>
    </row>
    <row r="42" spans="1:12" ht="18" customHeight="1">
      <c r="A42" s="71" t="s">
        <v>1336</v>
      </c>
      <c r="B42" s="152" t="s">
        <v>1337</v>
      </c>
      <c r="C42" s="171" t="s">
        <v>681</v>
      </c>
      <c r="D42" s="172" t="s">
        <v>702</v>
      </c>
      <c r="E42" s="171" t="s">
        <v>1212</v>
      </c>
      <c r="F42" s="173" t="s">
        <v>1214</v>
      </c>
      <c r="G42" s="152">
        <v>85</v>
      </c>
      <c r="H42" s="152">
        <v>100</v>
      </c>
      <c r="I42" s="152">
        <v>90</v>
      </c>
      <c r="J42" s="152">
        <v>100</v>
      </c>
      <c r="K42" s="152">
        <v>85</v>
      </c>
      <c r="L42" s="174">
        <v>80</v>
      </c>
    </row>
    <row r="43" spans="1:12" ht="18" customHeight="1">
      <c r="A43" s="170" t="s">
        <v>1338</v>
      </c>
      <c r="B43" s="152" t="s">
        <v>1339</v>
      </c>
      <c r="C43" s="171" t="s">
        <v>866</v>
      </c>
      <c r="D43" s="172" t="s">
        <v>1015</v>
      </c>
      <c r="E43" s="171" t="s">
        <v>1212</v>
      </c>
      <c r="F43" s="173" t="s">
        <v>1216</v>
      </c>
      <c r="G43" s="152">
        <v>80</v>
      </c>
      <c r="H43" s="152">
        <v>30</v>
      </c>
      <c r="I43" s="152">
        <v>100</v>
      </c>
      <c r="J43" s="152">
        <v>30</v>
      </c>
      <c r="K43" s="152">
        <v>20</v>
      </c>
      <c r="L43" s="174">
        <v>100</v>
      </c>
    </row>
    <row r="44" spans="1:12" ht="18" customHeight="1">
      <c r="A44" s="71" t="s">
        <v>1340</v>
      </c>
      <c r="B44" s="152" t="s">
        <v>1341</v>
      </c>
      <c r="C44" s="171" t="s">
        <v>866</v>
      </c>
      <c r="D44" s="172" t="s">
        <v>1015</v>
      </c>
      <c r="E44" s="171" t="s">
        <v>1212</v>
      </c>
      <c r="F44" s="173" t="s">
        <v>1218</v>
      </c>
      <c r="G44" s="152">
        <v>170</v>
      </c>
      <c r="H44" s="152">
        <v>40</v>
      </c>
      <c r="I44" s="152">
        <v>115</v>
      </c>
      <c r="J44" s="152">
        <v>35</v>
      </c>
      <c r="K44" s="152">
        <v>40</v>
      </c>
      <c r="L44" s="174">
        <v>115</v>
      </c>
    </row>
    <row r="45" spans="1:12" ht="18" customHeight="1">
      <c r="A45" s="71" t="s">
        <v>1342</v>
      </c>
      <c r="B45" s="152" t="s">
        <v>1343</v>
      </c>
      <c r="C45" s="171" t="s">
        <v>650</v>
      </c>
      <c r="D45" s="172" t="s">
        <v>1220</v>
      </c>
      <c r="E45" s="171" t="s">
        <v>1136</v>
      </c>
      <c r="F45" s="173" t="s">
        <v>1221</v>
      </c>
      <c r="G45" s="152">
        <v>70</v>
      </c>
      <c r="H45" s="152">
        <v>50</v>
      </c>
      <c r="I45" s="152" t="s">
        <v>1344</v>
      </c>
      <c r="J45" s="152" t="s">
        <v>1345</v>
      </c>
      <c r="K45" s="152" t="s">
        <v>1346</v>
      </c>
      <c r="L45" s="174" t="s">
        <v>1347</v>
      </c>
    </row>
    <row r="46" spans="1:12" ht="18" customHeight="1">
      <c r="A46" s="71" t="s">
        <v>1348</v>
      </c>
      <c r="B46" s="152" t="s">
        <v>1349</v>
      </c>
      <c r="C46" s="171" t="s">
        <v>767</v>
      </c>
      <c r="D46" s="172" t="s">
        <v>703</v>
      </c>
      <c r="E46" s="171" t="s">
        <v>1136</v>
      </c>
      <c r="F46" s="173" t="s">
        <v>1225</v>
      </c>
      <c r="G46" s="152">
        <v>80</v>
      </c>
      <c r="H46" s="152">
        <v>75</v>
      </c>
      <c r="I46" s="152">
        <v>85</v>
      </c>
      <c r="J46" s="152">
        <v>110</v>
      </c>
      <c r="K46" s="152">
        <v>50</v>
      </c>
      <c r="L46" s="174">
        <v>80</v>
      </c>
    </row>
    <row r="47" spans="1:12" ht="18" customHeight="1">
      <c r="A47" s="71" t="s">
        <v>1350</v>
      </c>
      <c r="B47" s="152" t="s">
        <v>1351</v>
      </c>
      <c r="C47" s="171" t="s">
        <v>651</v>
      </c>
      <c r="D47" s="172" t="s">
        <v>1015</v>
      </c>
      <c r="E47" s="171" t="s">
        <v>1227</v>
      </c>
      <c r="F47" s="173" t="s">
        <v>1216</v>
      </c>
      <c r="G47" s="152">
        <v>45</v>
      </c>
      <c r="H47" s="152">
        <v>30</v>
      </c>
      <c r="I47" s="152">
        <v>55</v>
      </c>
      <c r="J47" s="152">
        <v>90</v>
      </c>
      <c r="K47" s="152">
        <v>40</v>
      </c>
      <c r="L47" s="174">
        <v>35</v>
      </c>
    </row>
    <row r="48" spans="1:12" ht="18" customHeight="1">
      <c r="A48" s="71" t="s">
        <v>1352</v>
      </c>
      <c r="B48" s="152" t="s">
        <v>1351</v>
      </c>
      <c r="C48" s="171" t="s">
        <v>651</v>
      </c>
      <c r="D48" s="172" t="s">
        <v>1015</v>
      </c>
      <c r="E48" s="171" t="s">
        <v>1230</v>
      </c>
      <c r="F48" s="173" t="s">
        <v>1229</v>
      </c>
      <c r="G48" s="152">
        <v>68</v>
      </c>
      <c r="H48" s="152">
        <v>93</v>
      </c>
      <c r="I48" s="152">
        <v>70</v>
      </c>
      <c r="J48" s="152">
        <v>98</v>
      </c>
      <c r="K48" s="152">
        <v>68</v>
      </c>
      <c r="L48" s="174">
        <v>78</v>
      </c>
    </row>
    <row r="49" spans="1:12" ht="18" customHeight="1">
      <c r="A49" s="71" t="s">
        <v>1353</v>
      </c>
      <c r="B49" s="152" t="s">
        <v>1354</v>
      </c>
      <c r="C49" s="171" t="s">
        <v>1015</v>
      </c>
      <c r="D49" s="172" t="s">
        <v>702</v>
      </c>
      <c r="E49" s="171" t="s">
        <v>1139</v>
      </c>
      <c r="F49" s="173" t="s">
        <v>1355</v>
      </c>
      <c r="G49" s="152">
        <v>55</v>
      </c>
      <c r="H49" s="152">
        <v>85</v>
      </c>
      <c r="I49" s="152">
        <v>55</v>
      </c>
      <c r="J49" s="152">
        <v>60</v>
      </c>
      <c r="K49" s="152">
        <v>50</v>
      </c>
      <c r="L49" s="174">
        <v>55</v>
      </c>
    </row>
    <row r="50" spans="1:12" ht="18" customHeight="1">
      <c r="A50" s="71" t="s">
        <v>1356</v>
      </c>
      <c r="B50" s="152" t="s">
        <v>1357</v>
      </c>
      <c r="C50" s="171" t="s">
        <v>1015</v>
      </c>
      <c r="D50" s="172" t="s">
        <v>702</v>
      </c>
      <c r="E50" s="171" t="s">
        <v>1139</v>
      </c>
      <c r="F50" s="173" t="s">
        <v>1234</v>
      </c>
      <c r="G50" s="152">
        <v>93</v>
      </c>
      <c r="H50" s="152">
        <v>62</v>
      </c>
      <c r="I50" s="152">
        <v>84</v>
      </c>
      <c r="J50" s="152">
        <v>109</v>
      </c>
      <c r="K50" s="152">
        <v>127</v>
      </c>
      <c r="L50" s="174">
        <v>95</v>
      </c>
    </row>
    <row r="51" spans="1:12" ht="18" customHeight="1">
      <c r="A51" s="71" t="s">
        <v>1235</v>
      </c>
      <c r="B51" s="152" t="s">
        <v>1358</v>
      </c>
      <c r="C51" s="171" t="s">
        <v>760</v>
      </c>
      <c r="D51" s="172"/>
      <c r="E51" s="171"/>
      <c r="F51" s="173" t="s">
        <v>1236</v>
      </c>
      <c r="G51" s="152">
        <v>45</v>
      </c>
      <c r="H51" s="152">
        <v>80</v>
      </c>
      <c r="I51" s="152">
        <v>50</v>
      </c>
      <c r="J51" s="152">
        <v>120</v>
      </c>
      <c r="K51" s="152">
        <v>75</v>
      </c>
      <c r="L51" s="174">
        <v>60</v>
      </c>
    </row>
    <row r="52" spans="1:12" ht="18" customHeight="1">
      <c r="A52" s="71" t="s">
        <v>1359</v>
      </c>
      <c r="B52" s="152" t="s">
        <v>1360</v>
      </c>
      <c r="C52" s="171" t="s">
        <v>675</v>
      </c>
      <c r="D52" s="172" t="s">
        <v>663</v>
      </c>
      <c r="E52" s="171" t="s">
        <v>1239</v>
      </c>
      <c r="F52" s="173" t="s">
        <v>1238</v>
      </c>
      <c r="G52" s="152">
        <v>45</v>
      </c>
      <c r="H52" s="152">
        <v>35</v>
      </c>
      <c r="I52" s="152">
        <v>50</v>
      </c>
      <c r="J52" s="152">
        <v>30</v>
      </c>
      <c r="K52" s="152">
        <v>70</v>
      </c>
      <c r="L52" s="174">
        <v>50</v>
      </c>
    </row>
    <row r="53" spans="1:12" ht="18" customHeight="1">
      <c r="A53" s="71" t="s">
        <v>1361</v>
      </c>
      <c r="B53" s="152" t="s">
        <v>1360</v>
      </c>
      <c r="C53" s="171" t="s">
        <v>675</v>
      </c>
      <c r="D53" s="172" t="s">
        <v>663</v>
      </c>
      <c r="E53" s="171" t="s">
        <v>1239</v>
      </c>
      <c r="F53" s="184" t="s">
        <v>1362</v>
      </c>
      <c r="G53" s="152">
        <v>70</v>
      </c>
      <c r="H53" s="152">
        <v>60</v>
      </c>
      <c r="I53" s="152">
        <v>75</v>
      </c>
      <c r="J53" s="152">
        <v>90</v>
      </c>
      <c r="K53" s="152">
        <v>110</v>
      </c>
      <c r="L53" s="174">
        <v>75</v>
      </c>
    </row>
    <row r="54" spans="1:12" ht="18" customHeight="1">
      <c r="A54" s="71" t="s">
        <v>1363</v>
      </c>
      <c r="B54" s="152" t="s">
        <v>1364</v>
      </c>
      <c r="C54" s="171" t="s">
        <v>767</v>
      </c>
      <c r="D54" s="172" t="s">
        <v>681</v>
      </c>
      <c r="E54" s="171" t="s">
        <v>1365</v>
      </c>
      <c r="F54" s="173" t="s">
        <v>1238</v>
      </c>
      <c r="G54" s="152">
        <v>45</v>
      </c>
      <c r="H54" s="152">
        <v>35</v>
      </c>
      <c r="I54" s="152">
        <v>50</v>
      </c>
      <c r="J54" s="152">
        <v>30</v>
      </c>
      <c r="K54" s="152">
        <v>70</v>
      </c>
      <c r="L54" s="174">
        <v>50</v>
      </c>
    </row>
    <row r="55" spans="1:12" ht="18" customHeight="1">
      <c r="A55" s="71" t="s">
        <v>1361</v>
      </c>
      <c r="B55" s="152" t="s">
        <v>1364</v>
      </c>
      <c r="C55" s="171" t="s">
        <v>767</v>
      </c>
      <c r="D55" s="172" t="s">
        <v>681</v>
      </c>
      <c r="E55" s="171" t="s">
        <v>1365</v>
      </c>
      <c r="F55" s="173" t="s">
        <v>1362</v>
      </c>
      <c r="G55" s="152">
        <v>70</v>
      </c>
      <c r="H55" s="152">
        <v>60</v>
      </c>
      <c r="I55" s="152">
        <v>75</v>
      </c>
      <c r="J55" s="152">
        <v>90</v>
      </c>
      <c r="K55" s="152">
        <v>110</v>
      </c>
      <c r="L55" s="174">
        <v>75</v>
      </c>
    </row>
    <row r="56" spans="1:12" ht="18" customHeight="1">
      <c r="A56" s="71" t="s">
        <v>1328</v>
      </c>
      <c r="B56" s="152" t="s">
        <v>1329</v>
      </c>
      <c r="C56" s="171" t="s">
        <v>736</v>
      </c>
      <c r="D56" s="172" t="s">
        <v>703</v>
      </c>
      <c r="E56" s="171" t="s">
        <v>1366</v>
      </c>
      <c r="F56" s="173" t="s">
        <v>1367</v>
      </c>
      <c r="G56" s="152">
        <v>80</v>
      </c>
      <c r="H56" s="152">
        <v>80</v>
      </c>
      <c r="I56" s="152">
        <v>95</v>
      </c>
      <c r="J56" s="152">
        <v>60</v>
      </c>
      <c r="K56" s="152">
        <v>130</v>
      </c>
      <c r="L56" s="174">
        <v>95</v>
      </c>
    </row>
    <row r="57" spans="1:12" ht="18" customHeight="1">
      <c r="A57" s="185" t="s">
        <v>1368</v>
      </c>
      <c r="B57" s="152" t="s">
        <v>1369</v>
      </c>
      <c r="C57" s="171" t="s">
        <v>675</v>
      </c>
      <c r="D57" s="172" t="s">
        <v>1015</v>
      </c>
      <c r="E57" s="171" t="s">
        <v>1246</v>
      </c>
      <c r="F57" s="173" t="s">
        <v>1245</v>
      </c>
      <c r="G57" s="152">
        <v>160</v>
      </c>
      <c r="H57" s="152">
        <v>120</v>
      </c>
      <c r="I57" s="152">
        <v>55</v>
      </c>
      <c r="J57" s="152">
        <v>80</v>
      </c>
      <c r="K57" s="152">
        <v>100</v>
      </c>
      <c r="L57" s="174">
        <v>55</v>
      </c>
    </row>
    <row r="58" spans="1:12" ht="18" customHeight="1">
      <c r="A58" s="71" t="s">
        <v>1370</v>
      </c>
      <c r="B58" s="152" t="s">
        <v>1371</v>
      </c>
      <c r="C58" s="171" t="s">
        <v>694</v>
      </c>
      <c r="D58" s="172" t="s">
        <v>1015</v>
      </c>
      <c r="E58" s="171" t="s">
        <v>1200</v>
      </c>
      <c r="F58" s="173" t="s">
        <v>1372</v>
      </c>
      <c r="G58" s="152">
        <v>60</v>
      </c>
      <c r="H58" s="152">
        <v>35</v>
      </c>
      <c r="I58" s="152">
        <v>45</v>
      </c>
      <c r="J58" s="152">
        <v>65</v>
      </c>
      <c r="K58" s="152">
        <v>60</v>
      </c>
      <c r="L58" s="174">
        <v>95</v>
      </c>
    </row>
    <row r="59" spans="1:12" ht="18" customHeight="1">
      <c r="A59" s="71" t="s">
        <v>1373</v>
      </c>
      <c r="B59" s="152" t="s">
        <v>1371</v>
      </c>
      <c r="C59" s="171" t="s">
        <v>694</v>
      </c>
      <c r="D59" s="172" t="s">
        <v>1015</v>
      </c>
      <c r="E59" s="171" t="s">
        <v>1200</v>
      </c>
      <c r="F59" s="173" t="s">
        <v>1250</v>
      </c>
      <c r="G59" s="152">
        <v>100</v>
      </c>
      <c r="H59" s="152">
        <v>50</v>
      </c>
      <c r="I59" s="152">
        <v>70</v>
      </c>
      <c r="J59" s="152">
        <v>110</v>
      </c>
      <c r="K59" s="152">
        <v>90</v>
      </c>
      <c r="L59" s="174">
        <v>120</v>
      </c>
    </row>
    <row r="60" spans="1:12" ht="18" customHeight="1">
      <c r="A60" s="71" t="s">
        <v>1374</v>
      </c>
      <c r="B60" s="152" t="s">
        <v>1375</v>
      </c>
      <c r="C60" s="171" t="s">
        <v>651</v>
      </c>
      <c r="D60" s="172" t="s">
        <v>777</v>
      </c>
      <c r="E60" s="171" t="s">
        <v>1241</v>
      </c>
      <c r="F60" s="173" t="s">
        <v>1238</v>
      </c>
      <c r="G60" s="152">
        <v>61</v>
      </c>
      <c r="H60" s="152">
        <v>101</v>
      </c>
      <c r="I60" s="152">
        <v>76</v>
      </c>
      <c r="J60" s="152">
        <v>101</v>
      </c>
      <c r="K60" s="152">
        <v>41</v>
      </c>
      <c r="L60" s="174">
        <v>56</v>
      </c>
    </row>
    <row r="61" spans="1:12" ht="18" customHeight="1">
      <c r="A61" s="71" t="s">
        <v>1376</v>
      </c>
      <c r="B61" s="152" t="s">
        <v>1375</v>
      </c>
      <c r="C61" s="171" t="s">
        <v>651</v>
      </c>
      <c r="D61" s="172" t="s">
        <v>777</v>
      </c>
      <c r="E61" s="171" t="s">
        <v>1241</v>
      </c>
      <c r="F61" s="173" t="s">
        <v>1377</v>
      </c>
      <c r="G61" s="152">
        <v>76</v>
      </c>
      <c r="H61" s="152">
        <v>136</v>
      </c>
      <c r="I61" s="152">
        <v>86</v>
      </c>
      <c r="J61" s="152">
        <v>111</v>
      </c>
      <c r="K61" s="152">
        <v>46</v>
      </c>
      <c r="L61" s="174">
        <v>61</v>
      </c>
    </row>
    <row r="62" spans="1:12" ht="18" customHeight="1">
      <c r="A62" s="71" t="s">
        <v>1378</v>
      </c>
      <c r="B62" s="152" t="s">
        <v>1379</v>
      </c>
      <c r="C62" s="171" t="s">
        <v>827</v>
      </c>
      <c r="D62" s="172" t="s">
        <v>694</v>
      </c>
      <c r="E62" s="171" t="s">
        <v>1241</v>
      </c>
      <c r="F62" s="173" t="s">
        <v>1238</v>
      </c>
      <c r="G62" s="152">
        <v>26</v>
      </c>
      <c r="H62" s="152">
        <v>16</v>
      </c>
      <c r="I62" s="152">
        <v>31</v>
      </c>
      <c r="J62" s="152">
        <v>76</v>
      </c>
      <c r="K62" s="152">
        <v>11</v>
      </c>
      <c r="L62" s="174">
        <v>46</v>
      </c>
    </row>
    <row r="63" spans="1:12" ht="18" customHeight="1">
      <c r="A63" s="144" t="s">
        <v>1380</v>
      </c>
      <c r="B63" s="182" t="s">
        <v>1381</v>
      </c>
      <c r="C63" s="179" t="s">
        <v>827</v>
      </c>
      <c r="D63" s="180" t="s">
        <v>664</v>
      </c>
      <c r="E63" s="179" t="s">
        <v>1241</v>
      </c>
      <c r="F63" s="181" t="s">
        <v>1382</v>
      </c>
      <c r="G63" s="182">
        <v>106</v>
      </c>
      <c r="H63" s="182">
        <v>66</v>
      </c>
      <c r="I63" s="182">
        <v>66</v>
      </c>
      <c r="J63" s="182">
        <v>81</v>
      </c>
      <c r="K63" s="182">
        <v>126</v>
      </c>
      <c r="L63" s="183">
        <v>101</v>
      </c>
    </row>
    <row r="64" spans="1:12" ht="18" customHeight="1"/>
    <row r="65" spans="1:12" ht="18" customHeight="1">
      <c r="A65" s="142" t="s">
        <v>1251</v>
      </c>
      <c r="B65" s="158" t="s">
        <v>1291</v>
      </c>
      <c r="C65" s="159" t="s">
        <v>1292</v>
      </c>
      <c r="D65" s="186"/>
      <c r="E65" s="160" t="s">
        <v>1293</v>
      </c>
      <c r="F65" s="160" t="s">
        <v>1</v>
      </c>
      <c r="G65" s="161" t="s">
        <v>643</v>
      </c>
      <c r="H65" s="161" t="s">
        <v>644</v>
      </c>
      <c r="I65" s="161" t="s">
        <v>645</v>
      </c>
      <c r="J65" s="161" t="s">
        <v>648</v>
      </c>
      <c r="K65" s="161" t="s">
        <v>646</v>
      </c>
      <c r="L65" s="162" t="s">
        <v>647</v>
      </c>
    </row>
    <row r="66" spans="1:12" ht="18" customHeight="1">
      <c r="A66" s="163" t="s">
        <v>1252</v>
      </c>
      <c r="B66" s="164" t="s">
        <v>1383</v>
      </c>
      <c r="C66" s="165" t="s">
        <v>860</v>
      </c>
      <c r="D66" s="166" t="s">
        <v>767</v>
      </c>
      <c r="E66" s="165" t="s">
        <v>1254</v>
      </c>
      <c r="F66" s="167" t="s">
        <v>1253</v>
      </c>
      <c r="G66" s="168">
        <v>100</v>
      </c>
      <c r="H66" s="168">
        <v>65</v>
      </c>
      <c r="I66" s="168">
        <v>45</v>
      </c>
      <c r="J66" s="168">
        <v>120</v>
      </c>
      <c r="K66" s="168">
        <v>75</v>
      </c>
      <c r="L66" s="169">
        <v>55</v>
      </c>
    </row>
    <row r="67" spans="1:12" ht="18" customHeight="1">
      <c r="A67" s="71" t="s">
        <v>1255</v>
      </c>
      <c r="B67" s="152" t="s">
        <v>1258</v>
      </c>
      <c r="C67" s="171" t="s">
        <v>718</v>
      </c>
      <c r="D67" s="172" t="s">
        <v>703</v>
      </c>
      <c r="E67" s="171" t="s">
        <v>1136</v>
      </c>
      <c r="F67" s="173" t="s">
        <v>1256</v>
      </c>
      <c r="G67" s="152">
        <v>110</v>
      </c>
      <c r="H67" s="152">
        <v>60</v>
      </c>
      <c r="I67" s="152">
        <v>35</v>
      </c>
      <c r="J67" s="152">
        <v>45</v>
      </c>
      <c r="K67" s="152">
        <v>25</v>
      </c>
      <c r="L67" s="174">
        <v>35</v>
      </c>
    </row>
    <row r="68" spans="1:12" ht="18" customHeight="1">
      <c r="A68" s="170" t="s">
        <v>1257</v>
      </c>
      <c r="B68" s="152" t="s">
        <v>1384</v>
      </c>
      <c r="C68" s="171" t="s">
        <v>718</v>
      </c>
      <c r="D68" s="172" t="s">
        <v>703</v>
      </c>
      <c r="E68" s="187" t="s">
        <v>1136</v>
      </c>
      <c r="F68" s="173" t="s">
        <v>1258</v>
      </c>
      <c r="G68" s="152">
        <v>111</v>
      </c>
      <c r="H68" s="152">
        <v>141</v>
      </c>
      <c r="I68" s="152">
        <v>56</v>
      </c>
      <c r="J68" s="152">
        <v>116</v>
      </c>
      <c r="K68" s="152">
        <v>75</v>
      </c>
      <c r="L68" s="174">
        <v>51</v>
      </c>
    </row>
    <row r="69" spans="1:12" ht="18" customHeight="1">
      <c r="A69" s="71" t="s">
        <v>1259</v>
      </c>
      <c r="B69" s="152" t="s">
        <v>1385</v>
      </c>
      <c r="C69" s="171" t="s">
        <v>866</v>
      </c>
      <c r="D69" s="172" t="s">
        <v>760</v>
      </c>
      <c r="E69" s="187" t="s">
        <v>1212</v>
      </c>
      <c r="F69" s="173" t="s">
        <v>1260</v>
      </c>
      <c r="G69" s="152">
        <v>102</v>
      </c>
      <c r="H69" s="152">
        <v>84</v>
      </c>
      <c r="I69" s="152">
        <v>78</v>
      </c>
      <c r="J69" s="152">
        <v>108</v>
      </c>
      <c r="K69" s="152">
        <v>104</v>
      </c>
      <c r="L69" s="174">
        <v>76</v>
      </c>
    </row>
    <row r="70" spans="1:12" ht="18" customHeight="1">
      <c r="A70" s="71" t="s">
        <v>1261</v>
      </c>
      <c r="B70" s="152" t="s">
        <v>1386</v>
      </c>
      <c r="C70" s="171" t="s">
        <v>964</v>
      </c>
      <c r="D70" s="172" t="s">
        <v>964</v>
      </c>
      <c r="E70" s="171"/>
      <c r="F70" s="173" t="s">
        <v>1387</v>
      </c>
      <c r="G70" s="152">
        <v>255</v>
      </c>
      <c r="H70" s="152">
        <v>20</v>
      </c>
      <c r="I70" s="152">
        <v>30</v>
      </c>
      <c r="J70" s="152">
        <v>255</v>
      </c>
      <c r="K70" s="152">
        <v>30</v>
      </c>
      <c r="L70" s="174">
        <v>20</v>
      </c>
    </row>
    <row r="71" spans="1:12" ht="18" customHeight="1">
      <c r="A71" s="71" t="s">
        <v>1263</v>
      </c>
      <c r="B71" s="152" t="s">
        <v>1388</v>
      </c>
      <c r="C71" s="171" t="s">
        <v>663</v>
      </c>
      <c r="D71" s="172"/>
      <c r="E71" s="171"/>
      <c r="F71" s="173" t="s">
        <v>1264</v>
      </c>
      <c r="G71" s="152">
        <v>45</v>
      </c>
      <c r="H71" s="152">
        <v>40</v>
      </c>
      <c r="I71" s="152">
        <v>30</v>
      </c>
      <c r="J71" s="152">
        <v>50</v>
      </c>
      <c r="K71" s="152">
        <v>75</v>
      </c>
      <c r="L71" s="174">
        <v>60</v>
      </c>
    </row>
    <row r="72" spans="1:12" ht="18" customHeight="1">
      <c r="A72" s="71" t="s">
        <v>1265</v>
      </c>
      <c r="B72" s="152" t="s">
        <v>1389</v>
      </c>
      <c r="C72" s="171" t="s">
        <v>663</v>
      </c>
      <c r="D72" s="172"/>
      <c r="E72" s="171"/>
      <c r="F72" s="173" t="s">
        <v>1266</v>
      </c>
      <c r="G72" s="152">
        <v>65</v>
      </c>
      <c r="H72" s="152">
        <v>60</v>
      </c>
      <c r="I72" s="152">
        <v>50</v>
      </c>
      <c r="J72" s="152">
        <v>50</v>
      </c>
      <c r="K72" s="152">
        <v>95</v>
      </c>
      <c r="L72" s="174">
        <v>100</v>
      </c>
    </row>
    <row r="73" spans="1:12" ht="18" customHeight="1">
      <c r="A73" s="71" t="s">
        <v>1267</v>
      </c>
      <c r="B73" s="152" t="s">
        <v>1390</v>
      </c>
      <c r="C73" s="171" t="s">
        <v>663</v>
      </c>
      <c r="D73" s="172" t="s">
        <v>664</v>
      </c>
      <c r="E73" s="171"/>
      <c r="F73" s="173" t="s">
        <v>1268</v>
      </c>
      <c r="G73" s="152">
        <v>150</v>
      </c>
      <c r="H73" s="152">
        <v>65</v>
      </c>
      <c r="I73" s="152">
        <v>100</v>
      </c>
      <c r="J73" s="152">
        <v>35</v>
      </c>
      <c r="K73" s="152">
        <v>75</v>
      </c>
      <c r="L73" s="174">
        <v>105</v>
      </c>
    </row>
    <row r="74" spans="1:12" ht="18" customHeight="1">
      <c r="A74" s="71" t="s">
        <v>1269</v>
      </c>
      <c r="B74" s="152" t="s">
        <v>1391</v>
      </c>
      <c r="C74" s="171" t="s">
        <v>664</v>
      </c>
      <c r="D74" s="172" t="s">
        <v>663</v>
      </c>
      <c r="E74" s="171"/>
      <c r="F74" s="173" t="s">
        <v>1270</v>
      </c>
      <c r="G74" s="152">
        <v>180</v>
      </c>
      <c r="H74" s="152">
        <v>105</v>
      </c>
      <c r="I74" s="152">
        <v>110</v>
      </c>
      <c r="J74" s="152">
        <v>35</v>
      </c>
      <c r="K74" s="152">
        <v>85</v>
      </c>
      <c r="L74" s="174">
        <v>125</v>
      </c>
    </row>
    <row r="75" spans="1:12" ht="18" customHeight="1">
      <c r="A75" s="71" t="s">
        <v>1271</v>
      </c>
      <c r="B75" s="152" t="s">
        <v>1392</v>
      </c>
      <c r="C75" s="171" t="s">
        <v>664</v>
      </c>
      <c r="D75" s="172" t="s">
        <v>777</v>
      </c>
      <c r="E75" s="171"/>
      <c r="F75" s="173" t="s">
        <v>1270</v>
      </c>
      <c r="G75" s="152">
        <v>89</v>
      </c>
      <c r="H75" s="152">
        <v>135</v>
      </c>
      <c r="I75" s="152">
        <v>93</v>
      </c>
      <c r="J75" s="152">
        <v>92</v>
      </c>
      <c r="K75" s="152">
        <v>135</v>
      </c>
      <c r="L75" s="174">
        <v>96</v>
      </c>
    </row>
    <row r="76" spans="1:12" ht="18" customHeight="1">
      <c r="A76" s="71" t="s">
        <v>1272</v>
      </c>
      <c r="B76" s="152" t="s">
        <v>1393</v>
      </c>
      <c r="C76" s="171" t="s">
        <v>664</v>
      </c>
      <c r="D76" s="172" t="s">
        <v>703</v>
      </c>
      <c r="E76" s="171" t="s">
        <v>1136</v>
      </c>
      <c r="F76" s="173" t="s">
        <v>1273</v>
      </c>
      <c r="G76" s="152">
        <v>74</v>
      </c>
      <c r="H76" s="152">
        <v>130</v>
      </c>
      <c r="I76" s="152">
        <v>90</v>
      </c>
      <c r="J76" s="152">
        <v>116</v>
      </c>
      <c r="K76" s="152">
        <v>120</v>
      </c>
      <c r="L76" s="174">
        <v>60</v>
      </c>
    </row>
    <row r="77" spans="1:12" ht="18" customHeight="1">
      <c r="A77" s="71" t="s">
        <v>1274</v>
      </c>
      <c r="B77" s="152"/>
      <c r="C77" s="171" t="s">
        <v>702</v>
      </c>
      <c r="D77" s="172" t="s">
        <v>688</v>
      </c>
      <c r="E77" s="171" t="s">
        <v>1136</v>
      </c>
      <c r="F77" s="173" t="s">
        <v>1275</v>
      </c>
      <c r="G77" s="152">
        <v>100</v>
      </c>
      <c r="H77" s="152">
        <v>135</v>
      </c>
      <c r="I77" s="152">
        <v>50</v>
      </c>
      <c r="J77" s="152">
        <v>120</v>
      </c>
      <c r="K77" s="152">
        <v>60</v>
      </c>
      <c r="L77" s="174">
        <v>85</v>
      </c>
    </row>
    <row r="78" spans="1:12" ht="18" customHeight="1">
      <c r="A78" s="71" t="s">
        <v>1276</v>
      </c>
      <c r="B78" s="152" t="s">
        <v>1394</v>
      </c>
      <c r="C78" s="171" t="s">
        <v>760</v>
      </c>
      <c r="D78" s="172"/>
      <c r="E78" s="171" t="s">
        <v>1278</v>
      </c>
      <c r="F78" s="184" t="s">
        <v>1277</v>
      </c>
      <c r="G78" s="152">
        <v>45</v>
      </c>
      <c r="H78" s="152">
        <v>80</v>
      </c>
      <c r="I78" s="152">
        <v>50</v>
      </c>
      <c r="J78" s="152">
        <v>120</v>
      </c>
      <c r="K78" s="152">
        <v>75</v>
      </c>
      <c r="L78" s="174">
        <v>60</v>
      </c>
    </row>
    <row r="79" spans="1:12" ht="18" customHeight="1">
      <c r="A79" s="71" t="s">
        <v>1279</v>
      </c>
      <c r="B79" s="152" t="s">
        <v>1395</v>
      </c>
      <c r="C79" s="171" t="s">
        <v>718</v>
      </c>
      <c r="D79" s="172"/>
      <c r="E79" s="171"/>
      <c r="F79" s="173" t="s">
        <v>1280</v>
      </c>
      <c r="G79" s="152">
        <v>65</v>
      </c>
      <c r="H79" s="152">
        <v>75</v>
      </c>
      <c r="I79" s="152">
        <v>70</v>
      </c>
      <c r="J79" s="152">
        <v>75</v>
      </c>
      <c r="K79" s="152">
        <v>65</v>
      </c>
      <c r="L79" s="174">
        <v>85</v>
      </c>
    </row>
    <row r="80" spans="1:12" ht="18" customHeight="1">
      <c r="A80" s="71" t="s">
        <v>1282</v>
      </c>
      <c r="B80" s="152"/>
      <c r="C80" s="171"/>
      <c r="D80" s="172"/>
      <c r="E80" s="171"/>
      <c r="F80" s="173" t="s">
        <v>1283</v>
      </c>
      <c r="G80" s="152">
        <v>72</v>
      </c>
      <c r="H80" s="152">
        <v>145</v>
      </c>
      <c r="I80" s="152">
        <v>67</v>
      </c>
      <c r="J80" s="152">
        <v>132</v>
      </c>
      <c r="K80" s="152">
        <v>153</v>
      </c>
      <c r="L80" s="174">
        <v>71</v>
      </c>
    </row>
    <row r="81" spans="1:12" ht="18" customHeight="1">
      <c r="A81" s="71" t="s">
        <v>1284</v>
      </c>
      <c r="B81" s="152" t="s">
        <v>1396</v>
      </c>
      <c r="C81" s="171" t="s">
        <v>663</v>
      </c>
      <c r="D81" s="172" t="s">
        <v>675</v>
      </c>
      <c r="E81" s="171" t="s">
        <v>1136</v>
      </c>
      <c r="F81" s="173" t="s">
        <v>1283</v>
      </c>
      <c r="G81" s="152">
        <v>95</v>
      </c>
      <c r="H81" s="152">
        <v>139</v>
      </c>
      <c r="I81" s="152">
        <v>79</v>
      </c>
      <c r="J81" s="152">
        <v>67</v>
      </c>
      <c r="K81" s="152">
        <v>130</v>
      </c>
      <c r="L81" s="174">
        <v>100</v>
      </c>
    </row>
    <row r="82" spans="1:12" ht="18" customHeight="1">
      <c r="A82" s="71" t="s">
        <v>1285</v>
      </c>
      <c r="B82" s="152"/>
      <c r="C82" s="171"/>
      <c r="D82" s="172"/>
      <c r="E82" s="171" t="s">
        <v>1136</v>
      </c>
      <c r="F82" s="173" t="s">
        <v>1286</v>
      </c>
      <c r="G82" s="152">
        <v>36</v>
      </c>
      <c r="H82" s="152">
        <v>163</v>
      </c>
      <c r="I82" s="152">
        <v>67</v>
      </c>
      <c r="J82" s="152">
        <v>150</v>
      </c>
      <c r="K82" s="152">
        <v>171</v>
      </c>
      <c r="L82" s="174">
        <v>71</v>
      </c>
    </row>
    <row r="83" spans="1:12" ht="18" customHeight="1">
      <c r="A83" s="71" t="s">
        <v>1287</v>
      </c>
      <c r="B83" s="174" t="s">
        <v>1397</v>
      </c>
      <c r="C83" s="174" t="s">
        <v>651</v>
      </c>
      <c r="D83" s="174" t="s">
        <v>767</v>
      </c>
      <c r="E83" s="174" t="s">
        <v>1289</v>
      </c>
      <c r="F83" s="184" t="s">
        <v>1288</v>
      </c>
      <c r="G83" s="152">
        <v>85</v>
      </c>
      <c r="H83" s="152">
        <v>60</v>
      </c>
      <c r="I83" s="152">
        <v>65</v>
      </c>
      <c r="J83" s="152">
        <v>110</v>
      </c>
      <c r="K83" s="152">
        <v>130</v>
      </c>
      <c r="L83" s="174">
        <v>60</v>
      </c>
    </row>
    <row r="84" spans="1:12" ht="18" customHeight="1">
      <c r="A84" s="177" t="s">
        <v>1398</v>
      </c>
      <c r="B84" s="188" t="s">
        <v>1399</v>
      </c>
      <c r="C84" s="183" t="s">
        <v>1015</v>
      </c>
      <c r="D84" s="148"/>
      <c r="E84" s="148"/>
      <c r="F84" s="189" t="s">
        <v>1400</v>
      </c>
      <c r="G84" s="182">
        <v>130</v>
      </c>
      <c r="H84" s="182">
        <v>65</v>
      </c>
      <c r="I84" s="182">
        <v>110</v>
      </c>
      <c r="J84" s="182">
        <v>60</v>
      </c>
      <c r="K84" s="182">
        <v>95</v>
      </c>
      <c r="L84" s="183">
        <v>65</v>
      </c>
    </row>
    <row r="85" spans="1:12" ht="18" customHeight="1">
      <c r="B85" s="151"/>
      <c r="C85" s="152"/>
      <c r="D85" s="152"/>
      <c r="E85" s="152"/>
      <c r="F85" s="152"/>
      <c r="G85" s="152"/>
      <c r="H85" s="152"/>
      <c r="I85" s="152"/>
      <c r="J85" s="152"/>
      <c r="K85" s="153"/>
    </row>
    <row r="86" spans="1:12" ht="18" customHeight="1">
      <c r="B86" s="151"/>
      <c r="C86" s="152"/>
      <c r="D86" s="152"/>
      <c r="E86" s="152"/>
      <c r="F86" s="152"/>
      <c r="G86" s="152"/>
      <c r="H86" s="152"/>
      <c r="I86" s="152"/>
      <c r="J86" s="152"/>
      <c r="K86" s="153"/>
    </row>
    <row r="87" spans="1:12" ht="18" customHeight="1">
      <c r="B87" s="151"/>
      <c r="C87" s="152"/>
      <c r="D87" s="152"/>
      <c r="E87" s="152"/>
      <c r="F87" s="152"/>
      <c r="G87" s="152"/>
      <c r="H87" s="152"/>
      <c r="I87" s="152"/>
      <c r="J87" s="152"/>
      <c r="K87" s="153"/>
    </row>
    <row r="88" spans="1:12" ht="18" customHeight="1">
      <c r="B88" s="151"/>
      <c r="C88" s="152"/>
      <c r="D88" s="152"/>
      <c r="E88" s="152"/>
      <c r="F88" s="152"/>
      <c r="G88" s="152"/>
      <c r="H88" s="152"/>
      <c r="I88" s="152"/>
      <c r="J88" s="152"/>
      <c r="K88" s="153"/>
    </row>
    <row r="89" spans="1:12" ht="18" customHeight="1">
      <c r="B89" s="151"/>
      <c r="C89" s="152"/>
      <c r="D89" s="152"/>
      <c r="E89" s="152"/>
      <c r="F89" s="152"/>
      <c r="G89" s="152"/>
      <c r="H89" s="152"/>
      <c r="I89" s="152"/>
      <c r="J89" s="152"/>
      <c r="K89" s="153"/>
    </row>
    <row r="90" spans="1:12" ht="18" customHeight="1">
      <c r="B90" s="151"/>
      <c r="C90" s="152"/>
      <c r="D90" s="152"/>
      <c r="E90" s="152"/>
      <c r="F90" s="152"/>
      <c r="G90" s="152"/>
      <c r="H90" s="152"/>
      <c r="I90" s="152"/>
      <c r="J90" s="152"/>
      <c r="K90" s="153"/>
    </row>
    <row r="91" spans="1:12" ht="18" customHeight="1">
      <c r="B91" s="151"/>
      <c r="C91" s="152"/>
      <c r="D91" s="152"/>
      <c r="E91" s="152"/>
      <c r="F91" s="152"/>
      <c r="G91" s="152"/>
      <c r="H91" s="152"/>
      <c r="I91" s="152"/>
      <c r="J91" s="152"/>
      <c r="K91" s="153"/>
    </row>
    <row r="92" spans="1:12" ht="18" customHeight="1">
      <c r="B92" s="151"/>
      <c r="C92" s="152"/>
      <c r="D92" s="152"/>
      <c r="E92" s="152"/>
      <c r="F92" s="152"/>
      <c r="G92" s="152"/>
      <c r="H92" s="152"/>
      <c r="I92" s="152"/>
      <c r="J92" s="152"/>
      <c r="K92" s="153"/>
    </row>
    <row r="93" spans="1:12" ht="18" customHeight="1">
      <c r="B93" s="151"/>
      <c r="C93" s="152"/>
      <c r="D93" s="152"/>
      <c r="E93" s="152"/>
      <c r="F93" s="152"/>
      <c r="G93" s="152"/>
      <c r="H93" s="152"/>
      <c r="I93" s="152"/>
      <c r="J93" s="152"/>
      <c r="K93" s="153"/>
    </row>
    <row r="94" spans="1:12" ht="18" customHeight="1">
      <c r="B94" s="151"/>
      <c r="C94" s="152"/>
      <c r="D94" s="152"/>
      <c r="E94" s="152"/>
      <c r="F94" s="152"/>
      <c r="G94" s="152"/>
      <c r="H94" s="152"/>
      <c r="I94" s="152"/>
      <c r="J94" s="152"/>
      <c r="K94" s="153"/>
    </row>
    <row r="95" spans="1:12" ht="18" customHeight="1">
      <c r="B95" s="151"/>
      <c r="C95" s="152"/>
      <c r="D95" s="152"/>
      <c r="E95" s="152"/>
      <c r="F95" s="152"/>
      <c r="G95" s="152"/>
      <c r="H95" s="152"/>
      <c r="I95" s="152"/>
      <c r="J95" s="152"/>
      <c r="K95" s="153"/>
    </row>
    <row r="96" spans="1:12" ht="18" customHeight="1">
      <c r="B96" s="151"/>
      <c r="C96" s="152"/>
      <c r="D96" s="152"/>
      <c r="E96" s="152"/>
      <c r="F96" s="152"/>
      <c r="G96" s="152"/>
      <c r="H96" s="152"/>
      <c r="I96" s="152"/>
      <c r="J96" s="152"/>
      <c r="K96" s="153"/>
    </row>
    <row r="97" spans="2:11" ht="18" customHeight="1">
      <c r="B97" s="151"/>
      <c r="C97" s="152"/>
      <c r="D97" s="152"/>
      <c r="E97" s="152"/>
      <c r="F97" s="152"/>
      <c r="G97" s="152"/>
      <c r="H97" s="152"/>
      <c r="I97" s="152"/>
      <c r="J97" s="152"/>
      <c r="K97" s="153"/>
    </row>
    <row r="98" spans="2:11" ht="18" customHeight="1">
      <c r="B98" s="151"/>
      <c r="C98" s="152"/>
      <c r="D98" s="152"/>
      <c r="E98" s="152"/>
      <c r="F98" s="152"/>
      <c r="G98" s="152"/>
      <c r="H98" s="152"/>
      <c r="I98" s="152"/>
      <c r="J98" s="152"/>
      <c r="K98" s="153"/>
    </row>
    <row r="99" spans="2:11" ht="18" customHeight="1">
      <c r="B99" s="151"/>
      <c r="C99" s="152"/>
      <c r="D99" s="152"/>
      <c r="E99" s="152"/>
      <c r="F99" s="152"/>
      <c r="G99" s="152"/>
      <c r="H99" s="152"/>
      <c r="I99" s="152"/>
      <c r="J99" s="152"/>
      <c r="K99" s="153"/>
    </row>
    <row r="100" spans="2:11" ht="18" customHeight="1">
      <c r="B100" s="151"/>
      <c r="C100" s="152"/>
      <c r="D100" s="152"/>
      <c r="E100" s="152"/>
      <c r="F100" s="152"/>
      <c r="G100" s="152"/>
      <c r="H100" s="152"/>
      <c r="I100" s="152"/>
      <c r="J100" s="152"/>
      <c r="K100" s="153"/>
    </row>
    <row r="101" spans="2:11" ht="18" customHeight="1">
      <c r="B101" s="151"/>
      <c r="C101" s="152"/>
      <c r="D101" s="152"/>
      <c r="E101" s="152"/>
      <c r="F101" s="152"/>
      <c r="G101" s="152"/>
      <c r="H101" s="152"/>
      <c r="I101" s="152"/>
      <c r="J101" s="152"/>
      <c r="K101" s="153"/>
    </row>
    <row r="102" spans="2:11" ht="18" customHeight="1">
      <c r="B102" s="151"/>
      <c r="C102" s="152"/>
      <c r="D102" s="152"/>
      <c r="E102" s="152"/>
      <c r="F102" s="152"/>
      <c r="G102" s="152"/>
      <c r="H102" s="152"/>
      <c r="I102" s="152"/>
      <c r="J102" s="152"/>
      <c r="K102" s="153"/>
    </row>
    <row r="103" spans="2:11" ht="18" customHeight="1">
      <c r="B103" s="151"/>
      <c r="C103" s="152"/>
      <c r="D103" s="152"/>
      <c r="E103" s="152"/>
      <c r="F103" s="152"/>
      <c r="G103" s="152"/>
      <c r="H103" s="152"/>
      <c r="I103" s="152"/>
      <c r="J103" s="152"/>
      <c r="K103" s="153"/>
    </row>
    <row r="104" spans="2:11" ht="18" customHeight="1">
      <c r="B104" s="151"/>
      <c r="C104" s="152"/>
      <c r="D104" s="152"/>
      <c r="E104" s="152"/>
      <c r="F104" s="152"/>
      <c r="G104" s="152"/>
      <c r="H104" s="152"/>
      <c r="I104" s="152"/>
      <c r="J104" s="152"/>
      <c r="K104" s="153"/>
    </row>
    <row r="105" spans="2:11" ht="18" customHeight="1">
      <c r="B105" s="151"/>
      <c r="C105" s="152"/>
      <c r="D105" s="152"/>
      <c r="E105" s="152"/>
      <c r="F105" s="152"/>
      <c r="G105" s="152"/>
      <c r="H105" s="152"/>
      <c r="I105" s="152"/>
      <c r="J105" s="152"/>
      <c r="K105" s="153"/>
    </row>
    <row r="106" spans="2:11" ht="18" customHeight="1">
      <c r="B106" s="151"/>
      <c r="C106" s="152"/>
      <c r="D106" s="152"/>
      <c r="E106" s="152"/>
      <c r="F106" s="152"/>
      <c r="G106" s="152"/>
      <c r="H106" s="152"/>
      <c r="I106" s="152"/>
      <c r="J106" s="152"/>
      <c r="K106" s="153"/>
    </row>
    <row r="107" spans="2:11" ht="18" customHeight="1">
      <c r="B107" s="151"/>
      <c r="C107" s="152"/>
      <c r="D107" s="152"/>
      <c r="E107" s="152"/>
      <c r="F107" s="152"/>
      <c r="G107" s="152"/>
      <c r="H107" s="152"/>
      <c r="I107" s="152"/>
      <c r="J107" s="152"/>
      <c r="K107" s="153"/>
    </row>
    <row r="108" spans="2:11" ht="18" customHeight="1">
      <c r="B108" s="151"/>
      <c r="C108" s="152"/>
      <c r="D108" s="152"/>
      <c r="E108" s="152"/>
      <c r="F108" s="152"/>
      <c r="G108" s="152"/>
      <c r="H108" s="152"/>
      <c r="I108" s="152"/>
      <c r="J108" s="152"/>
      <c r="K108" s="153"/>
    </row>
    <row r="109" spans="2:11" ht="18" customHeight="1">
      <c r="B109" s="151"/>
      <c r="C109" s="152"/>
      <c r="D109" s="152"/>
      <c r="E109" s="152"/>
      <c r="F109" s="152"/>
      <c r="G109" s="152"/>
      <c r="H109" s="152"/>
      <c r="I109" s="152"/>
      <c r="J109" s="152"/>
      <c r="K109" s="153"/>
    </row>
    <row r="110" spans="2:11" ht="18" customHeight="1">
      <c r="B110" s="151"/>
      <c r="C110" s="152"/>
      <c r="D110" s="152"/>
      <c r="E110" s="152"/>
      <c r="F110" s="152"/>
      <c r="G110" s="152"/>
      <c r="H110" s="152"/>
      <c r="I110" s="152"/>
      <c r="J110" s="152"/>
      <c r="K110" s="153"/>
    </row>
    <row r="111" spans="2:11" ht="15.75" customHeight="1">
      <c r="B111" s="151"/>
      <c r="C111" s="152"/>
      <c r="D111" s="152"/>
      <c r="E111" s="152"/>
      <c r="F111" s="152"/>
      <c r="G111" s="152"/>
      <c r="H111" s="152"/>
      <c r="I111" s="152"/>
      <c r="J111" s="152"/>
      <c r="K111" s="153"/>
    </row>
    <row r="112" spans="2:11" ht="15.75" customHeight="1">
      <c r="B112" s="151"/>
      <c r="C112" s="152"/>
      <c r="D112" s="152"/>
      <c r="E112" s="152"/>
      <c r="F112" s="152"/>
      <c r="G112" s="152"/>
      <c r="H112" s="152"/>
      <c r="I112" s="152"/>
      <c r="J112" s="152"/>
      <c r="K112" s="153"/>
    </row>
    <row r="113" spans="2:11" ht="15.75" customHeight="1">
      <c r="B113" s="151"/>
      <c r="C113" s="152"/>
      <c r="D113" s="152"/>
      <c r="E113" s="152"/>
      <c r="F113" s="152"/>
      <c r="G113" s="152"/>
      <c r="H113" s="152"/>
      <c r="I113" s="152"/>
      <c r="J113" s="152"/>
      <c r="K113" s="153"/>
    </row>
    <row r="114" spans="2:11" ht="15.75" customHeight="1">
      <c r="B114" s="151"/>
      <c r="C114" s="152"/>
      <c r="D114" s="152"/>
      <c r="E114" s="152"/>
      <c r="F114" s="152"/>
      <c r="G114" s="152"/>
      <c r="H114" s="152"/>
      <c r="I114" s="152"/>
      <c r="J114" s="152"/>
      <c r="K114" s="153"/>
    </row>
    <row r="115" spans="2:11" ht="15.75" customHeight="1">
      <c r="B115" s="151"/>
      <c r="C115" s="152"/>
      <c r="D115" s="152"/>
      <c r="E115" s="152"/>
      <c r="F115" s="152"/>
      <c r="G115" s="152"/>
      <c r="H115" s="152"/>
      <c r="I115" s="152"/>
      <c r="J115" s="152"/>
      <c r="K115" s="153"/>
    </row>
    <row r="116" spans="2:11" ht="15.75" customHeight="1">
      <c r="B116" s="151"/>
      <c r="C116" s="152"/>
      <c r="D116" s="152"/>
      <c r="E116" s="152"/>
      <c r="F116" s="152"/>
      <c r="G116" s="152"/>
      <c r="H116" s="152"/>
      <c r="I116" s="152"/>
      <c r="J116" s="152"/>
      <c r="K116" s="153"/>
    </row>
    <row r="117" spans="2:11" ht="15.75" customHeight="1">
      <c r="B117" s="151"/>
      <c r="C117" s="152"/>
      <c r="D117" s="152"/>
      <c r="E117" s="152"/>
      <c r="F117" s="152"/>
      <c r="G117" s="152"/>
      <c r="H117" s="152"/>
      <c r="I117" s="152"/>
      <c r="J117" s="152"/>
      <c r="K117" s="153"/>
    </row>
    <row r="118" spans="2:11" ht="15.75" customHeight="1">
      <c r="B118" s="151"/>
      <c r="C118" s="152"/>
      <c r="D118" s="152"/>
      <c r="E118" s="152"/>
      <c r="F118" s="152"/>
      <c r="G118" s="152"/>
      <c r="H118" s="152"/>
      <c r="I118" s="152"/>
      <c r="J118" s="152"/>
      <c r="K118" s="153"/>
    </row>
    <row r="119" spans="2:11" ht="15.75" customHeight="1">
      <c r="B119" s="151"/>
      <c r="C119" s="152"/>
      <c r="D119" s="152"/>
      <c r="E119" s="152"/>
      <c r="F119" s="152"/>
      <c r="G119" s="152"/>
      <c r="H119" s="152"/>
      <c r="I119" s="152"/>
      <c r="J119" s="152"/>
      <c r="K119" s="153"/>
    </row>
    <row r="120" spans="2:11" ht="15.75" customHeight="1">
      <c r="B120" s="151"/>
      <c r="C120" s="152"/>
      <c r="D120" s="152"/>
      <c r="E120" s="152"/>
      <c r="F120" s="152"/>
      <c r="G120" s="152"/>
      <c r="H120" s="152"/>
      <c r="I120" s="152"/>
      <c r="J120" s="152"/>
      <c r="K120" s="153"/>
    </row>
    <row r="121" spans="2:11" ht="15.75" customHeight="1">
      <c r="B121" s="151"/>
      <c r="C121" s="152"/>
      <c r="D121" s="152"/>
      <c r="E121" s="152"/>
      <c r="F121" s="152"/>
      <c r="G121" s="152"/>
      <c r="H121" s="152"/>
      <c r="I121" s="152"/>
      <c r="J121" s="152"/>
      <c r="K121" s="153"/>
    </row>
    <row r="122" spans="2:11" ht="15.75" customHeight="1">
      <c r="B122" s="151"/>
      <c r="C122" s="152"/>
      <c r="D122" s="152"/>
      <c r="E122" s="152"/>
      <c r="F122" s="152"/>
      <c r="G122" s="152"/>
      <c r="H122" s="152"/>
      <c r="I122" s="152"/>
      <c r="J122" s="152"/>
      <c r="K122" s="153"/>
    </row>
    <row r="123" spans="2:11" ht="15.75" customHeight="1">
      <c r="B123" s="151"/>
      <c r="C123" s="152"/>
      <c r="D123" s="152"/>
      <c r="E123" s="152"/>
      <c r="F123" s="152"/>
      <c r="G123" s="152"/>
      <c r="H123" s="152"/>
      <c r="I123" s="152"/>
      <c r="J123" s="152"/>
      <c r="K123" s="153"/>
    </row>
    <row r="124" spans="2:11" ht="15.75" customHeight="1">
      <c r="B124" s="151"/>
      <c r="C124" s="152"/>
      <c r="D124" s="152"/>
      <c r="E124" s="152"/>
      <c r="F124" s="152"/>
      <c r="G124" s="152"/>
      <c r="H124" s="152"/>
      <c r="I124" s="152"/>
      <c r="J124" s="152"/>
      <c r="K124" s="153"/>
    </row>
    <row r="125" spans="2:11" ht="15.75" customHeight="1">
      <c r="B125" s="151"/>
      <c r="C125" s="152"/>
      <c r="D125" s="152"/>
      <c r="E125" s="152"/>
      <c r="F125" s="152"/>
      <c r="G125" s="152"/>
      <c r="H125" s="152"/>
      <c r="I125" s="152"/>
      <c r="J125" s="152"/>
      <c r="K125" s="153"/>
    </row>
    <row r="126" spans="2:11" ht="15.75" customHeight="1">
      <c r="B126" s="151"/>
      <c r="C126" s="152"/>
      <c r="D126" s="152"/>
      <c r="E126" s="152"/>
      <c r="F126" s="152"/>
      <c r="G126" s="152"/>
      <c r="H126" s="152"/>
      <c r="I126" s="152"/>
      <c r="J126" s="152"/>
      <c r="K126" s="153"/>
    </row>
    <row r="127" spans="2:11" ht="15.75" customHeight="1">
      <c r="B127" s="151"/>
      <c r="C127" s="152"/>
      <c r="D127" s="152"/>
      <c r="E127" s="152"/>
      <c r="F127" s="152"/>
      <c r="G127" s="152"/>
      <c r="H127" s="152"/>
      <c r="I127" s="152"/>
      <c r="J127" s="152"/>
      <c r="K127" s="153"/>
    </row>
    <row r="128" spans="2:11" ht="15.75" customHeight="1">
      <c r="B128" s="151"/>
      <c r="C128" s="152"/>
      <c r="D128" s="152"/>
      <c r="E128" s="152"/>
      <c r="F128" s="152"/>
      <c r="G128" s="152"/>
      <c r="H128" s="152"/>
      <c r="I128" s="152"/>
      <c r="J128" s="152"/>
      <c r="K128" s="153"/>
    </row>
    <row r="129" spans="2:11" ht="15.75" customHeight="1">
      <c r="B129" s="151"/>
      <c r="C129" s="152"/>
      <c r="D129" s="152"/>
      <c r="E129" s="152"/>
      <c r="F129" s="152"/>
      <c r="G129" s="152"/>
      <c r="H129" s="152"/>
      <c r="I129" s="152"/>
      <c r="J129" s="152"/>
      <c r="K129" s="153"/>
    </row>
    <row r="130" spans="2:11" ht="15.75" customHeight="1">
      <c r="B130" s="151"/>
      <c r="C130" s="152"/>
      <c r="D130" s="152"/>
      <c r="E130" s="152"/>
      <c r="F130" s="152"/>
      <c r="G130" s="152"/>
      <c r="H130" s="152"/>
      <c r="I130" s="152"/>
      <c r="J130" s="152"/>
      <c r="K130" s="153"/>
    </row>
    <row r="131" spans="2:11" ht="15.75" customHeight="1">
      <c r="B131" s="151"/>
      <c r="C131" s="152"/>
      <c r="D131" s="152"/>
      <c r="E131" s="152"/>
      <c r="F131" s="152"/>
      <c r="G131" s="152"/>
      <c r="H131" s="152"/>
      <c r="I131" s="152"/>
      <c r="J131" s="152"/>
      <c r="K131" s="153"/>
    </row>
    <row r="132" spans="2:11" ht="15.75" customHeight="1">
      <c r="B132" s="151"/>
      <c r="C132" s="152"/>
      <c r="D132" s="152"/>
      <c r="E132" s="152"/>
      <c r="F132" s="152"/>
      <c r="G132" s="152"/>
      <c r="H132" s="152"/>
      <c r="I132" s="152"/>
      <c r="J132" s="152"/>
      <c r="K132" s="153"/>
    </row>
    <row r="133" spans="2:11" ht="15.75" customHeight="1">
      <c r="B133" s="151"/>
      <c r="C133" s="152"/>
      <c r="D133" s="152"/>
      <c r="E133" s="152"/>
      <c r="F133" s="152"/>
      <c r="G133" s="152"/>
      <c r="H133" s="152"/>
      <c r="I133" s="152"/>
      <c r="J133" s="152"/>
      <c r="K133" s="153"/>
    </row>
    <row r="134" spans="2:11" ht="15.75" customHeight="1">
      <c r="B134" s="151"/>
      <c r="C134" s="152"/>
      <c r="D134" s="152"/>
      <c r="E134" s="152"/>
      <c r="F134" s="152"/>
      <c r="G134" s="152"/>
      <c r="H134" s="152"/>
      <c r="I134" s="152"/>
      <c r="J134" s="152"/>
      <c r="K134" s="153"/>
    </row>
    <row r="135" spans="2:11" ht="15.75" customHeight="1">
      <c r="B135" s="151"/>
      <c r="C135" s="152"/>
      <c r="D135" s="152"/>
      <c r="E135" s="152"/>
      <c r="F135" s="152"/>
      <c r="G135" s="152"/>
      <c r="H135" s="152"/>
      <c r="I135" s="152"/>
      <c r="J135" s="152"/>
      <c r="K135" s="153"/>
    </row>
    <row r="136" spans="2:11" ht="15.75" customHeight="1">
      <c r="B136" s="151"/>
      <c r="C136" s="152"/>
      <c r="D136" s="152"/>
      <c r="E136" s="152"/>
      <c r="F136" s="152"/>
      <c r="G136" s="152"/>
      <c r="H136" s="152"/>
      <c r="I136" s="152"/>
      <c r="J136" s="152"/>
      <c r="K136" s="153"/>
    </row>
    <row r="137" spans="2:11" ht="15.75" customHeight="1">
      <c r="B137" s="151"/>
      <c r="C137" s="152"/>
      <c r="D137" s="152"/>
      <c r="E137" s="152"/>
      <c r="F137" s="152"/>
      <c r="G137" s="152"/>
      <c r="H137" s="152"/>
      <c r="I137" s="152"/>
      <c r="J137" s="152"/>
      <c r="K137" s="153"/>
    </row>
    <row r="138" spans="2:11" ht="15.75" customHeight="1">
      <c r="B138" s="151"/>
      <c r="C138" s="152"/>
      <c r="D138" s="152"/>
      <c r="E138" s="152"/>
      <c r="F138" s="152"/>
      <c r="G138" s="152"/>
      <c r="H138" s="152"/>
      <c r="I138" s="152"/>
      <c r="J138" s="152"/>
      <c r="K138" s="153"/>
    </row>
    <row r="139" spans="2:11" ht="15.75" customHeight="1">
      <c r="B139" s="151"/>
      <c r="C139" s="152"/>
      <c r="D139" s="152"/>
      <c r="E139" s="152"/>
      <c r="F139" s="152"/>
      <c r="G139" s="152"/>
      <c r="H139" s="152"/>
      <c r="I139" s="152"/>
      <c r="J139" s="152"/>
      <c r="K139" s="153"/>
    </row>
    <row r="140" spans="2:11" ht="15.75" customHeight="1">
      <c r="B140" s="151"/>
      <c r="C140" s="152"/>
      <c r="D140" s="152"/>
      <c r="E140" s="152"/>
      <c r="F140" s="152"/>
      <c r="G140" s="152"/>
      <c r="H140" s="152"/>
      <c r="I140" s="152"/>
      <c r="J140" s="152"/>
      <c r="K140" s="153"/>
    </row>
    <row r="141" spans="2:11" ht="15.75" customHeight="1">
      <c r="B141" s="151"/>
      <c r="C141" s="152"/>
      <c r="D141" s="152"/>
      <c r="E141" s="152"/>
      <c r="F141" s="152"/>
      <c r="G141" s="152"/>
      <c r="H141" s="152"/>
      <c r="I141" s="152"/>
      <c r="J141" s="152"/>
      <c r="K141" s="153"/>
    </row>
    <row r="142" spans="2:11" ht="15.75" customHeight="1">
      <c r="B142" s="151"/>
      <c r="C142" s="152"/>
      <c r="D142" s="152"/>
      <c r="E142" s="152"/>
      <c r="F142" s="152"/>
      <c r="G142" s="152"/>
      <c r="H142" s="152"/>
      <c r="I142" s="152"/>
      <c r="J142" s="152"/>
      <c r="K142" s="153"/>
    </row>
    <row r="143" spans="2:11" ht="15.75" customHeight="1">
      <c r="B143" s="151"/>
      <c r="C143" s="152"/>
      <c r="D143" s="152"/>
      <c r="E143" s="152"/>
      <c r="F143" s="152"/>
      <c r="G143" s="152"/>
      <c r="H143" s="152"/>
      <c r="I143" s="152"/>
      <c r="J143" s="152"/>
      <c r="K143" s="153"/>
    </row>
    <row r="144" spans="2:11" ht="15.75" customHeight="1">
      <c r="B144" s="151"/>
      <c r="C144" s="152"/>
      <c r="D144" s="152"/>
      <c r="E144" s="152"/>
      <c r="F144" s="152"/>
      <c r="G144" s="152"/>
      <c r="H144" s="152"/>
      <c r="I144" s="152"/>
      <c r="J144" s="152"/>
      <c r="K144" s="153"/>
    </row>
    <row r="145" spans="2:11" ht="15.75" customHeight="1">
      <c r="B145" s="151"/>
      <c r="C145" s="152"/>
      <c r="D145" s="152"/>
      <c r="E145" s="152"/>
      <c r="F145" s="152"/>
      <c r="G145" s="152"/>
      <c r="H145" s="152"/>
      <c r="I145" s="152"/>
      <c r="J145" s="152"/>
      <c r="K145" s="153"/>
    </row>
    <row r="146" spans="2:11" ht="15.75" customHeight="1">
      <c r="B146" s="151"/>
      <c r="C146" s="152"/>
      <c r="D146" s="152"/>
      <c r="E146" s="152"/>
      <c r="F146" s="152"/>
      <c r="G146" s="152"/>
      <c r="H146" s="152"/>
      <c r="I146" s="152"/>
      <c r="J146" s="152"/>
      <c r="K146" s="153"/>
    </row>
    <row r="147" spans="2:11" ht="15.75" customHeight="1">
      <c r="B147" s="151"/>
      <c r="C147" s="152"/>
      <c r="D147" s="152"/>
      <c r="E147" s="152"/>
      <c r="F147" s="152"/>
      <c r="G147" s="152"/>
      <c r="H147" s="152"/>
      <c r="I147" s="152"/>
      <c r="J147" s="152"/>
      <c r="K147" s="153"/>
    </row>
    <row r="148" spans="2:11" ht="15.75" customHeight="1">
      <c r="B148" s="151"/>
      <c r="C148" s="152"/>
      <c r="D148" s="152"/>
      <c r="E148" s="152"/>
      <c r="F148" s="152"/>
      <c r="G148" s="152"/>
      <c r="H148" s="152"/>
      <c r="I148" s="152"/>
      <c r="J148" s="152"/>
      <c r="K148" s="153"/>
    </row>
    <row r="149" spans="2:11" ht="15.75" customHeight="1">
      <c r="B149" s="151"/>
      <c r="C149" s="152"/>
      <c r="D149" s="152"/>
      <c r="E149" s="152"/>
      <c r="F149" s="152"/>
      <c r="G149" s="152"/>
      <c r="H149" s="152"/>
      <c r="I149" s="152"/>
      <c r="J149" s="152"/>
      <c r="K149" s="153"/>
    </row>
    <row r="150" spans="2:11" ht="15.75" customHeight="1">
      <c r="B150" s="151"/>
      <c r="C150" s="152"/>
      <c r="D150" s="152"/>
      <c r="E150" s="152"/>
      <c r="F150" s="152"/>
      <c r="G150" s="152"/>
      <c r="H150" s="152"/>
      <c r="I150" s="152"/>
      <c r="J150" s="152"/>
      <c r="K150" s="153"/>
    </row>
    <row r="151" spans="2:11" ht="15.75" customHeight="1">
      <c r="B151" s="151"/>
      <c r="C151" s="152"/>
      <c r="D151" s="152"/>
      <c r="E151" s="152"/>
      <c r="F151" s="152"/>
      <c r="G151" s="152"/>
      <c r="H151" s="152"/>
      <c r="I151" s="152"/>
      <c r="J151" s="152"/>
      <c r="K151" s="153"/>
    </row>
    <row r="152" spans="2:11" ht="15.75" customHeight="1">
      <c r="B152" s="151"/>
      <c r="C152" s="152"/>
      <c r="D152" s="152"/>
      <c r="E152" s="152"/>
      <c r="F152" s="152"/>
      <c r="G152" s="152"/>
      <c r="H152" s="152"/>
      <c r="I152" s="152"/>
      <c r="J152" s="152"/>
      <c r="K152" s="153"/>
    </row>
    <row r="153" spans="2:11" ht="15.75" customHeight="1">
      <c r="B153" s="151"/>
      <c r="C153" s="152"/>
      <c r="D153" s="152"/>
      <c r="E153" s="152"/>
      <c r="F153" s="152"/>
      <c r="G153" s="152"/>
      <c r="H153" s="152"/>
      <c r="I153" s="152"/>
      <c r="J153" s="152"/>
      <c r="K153" s="153"/>
    </row>
    <row r="154" spans="2:11" ht="15.75" customHeight="1">
      <c r="B154" s="151"/>
      <c r="C154" s="152"/>
      <c r="D154" s="152"/>
      <c r="E154" s="152"/>
      <c r="F154" s="152"/>
      <c r="G154" s="152"/>
      <c r="H154" s="152"/>
      <c r="I154" s="152"/>
      <c r="J154" s="152"/>
      <c r="K154" s="153"/>
    </row>
    <row r="155" spans="2:11" ht="15.75" customHeight="1">
      <c r="B155" s="151"/>
      <c r="C155" s="152"/>
      <c r="D155" s="152"/>
      <c r="E155" s="152"/>
      <c r="F155" s="152"/>
      <c r="G155" s="152"/>
      <c r="H155" s="152"/>
      <c r="I155" s="152"/>
      <c r="J155" s="152"/>
      <c r="K155" s="153"/>
    </row>
    <row r="156" spans="2:11" ht="15.75" customHeight="1">
      <c r="B156" s="151"/>
      <c r="C156" s="152"/>
      <c r="D156" s="152"/>
      <c r="E156" s="152"/>
      <c r="F156" s="152"/>
      <c r="G156" s="152"/>
      <c r="H156" s="152"/>
      <c r="I156" s="152"/>
      <c r="J156" s="152"/>
      <c r="K156" s="153"/>
    </row>
    <row r="157" spans="2:11" ht="15.75" customHeight="1">
      <c r="B157" s="151"/>
      <c r="C157" s="152"/>
      <c r="D157" s="152"/>
      <c r="E157" s="152"/>
      <c r="F157" s="152"/>
      <c r="G157" s="152"/>
      <c r="H157" s="152"/>
      <c r="I157" s="152"/>
      <c r="J157" s="152"/>
      <c r="K157" s="153"/>
    </row>
    <row r="158" spans="2:11" ht="15.75" customHeight="1">
      <c r="B158" s="151"/>
      <c r="C158" s="152"/>
      <c r="D158" s="152"/>
      <c r="E158" s="152"/>
      <c r="F158" s="152"/>
      <c r="G158" s="152"/>
      <c r="H158" s="152"/>
      <c r="I158" s="152"/>
      <c r="J158" s="152"/>
      <c r="K158" s="153"/>
    </row>
    <row r="159" spans="2:11" ht="15.75" customHeight="1">
      <c r="B159" s="151"/>
      <c r="C159" s="152"/>
      <c r="D159" s="152"/>
      <c r="E159" s="152"/>
      <c r="F159" s="152"/>
      <c r="G159" s="152"/>
      <c r="H159" s="152"/>
      <c r="I159" s="152"/>
      <c r="J159" s="152"/>
      <c r="K159" s="153"/>
    </row>
    <row r="160" spans="2:11" ht="15.75" customHeight="1">
      <c r="B160" s="151"/>
      <c r="C160" s="152"/>
      <c r="D160" s="152"/>
      <c r="E160" s="152"/>
      <c r="F160" s="152"/>
      <c r="G160" s="152"/>
      <c r="H160" s="152"/>
      <c r="I160" s="152"/>
      <c r="J160" s="152"/>
      <c r="K160" s="153"/>
    </row>
    <row r="161" spans="2:11" ht="15.75" customHeight="1">
      <c r="B161" s="151"/>
      <c r="C161" s="152"/>
      <c r="D161" s="152"/>
      <c r="E161" s="152"/>
      <c r="F161" s="152"/>
      <c r="G161" s="152"/>
      <c r="H161" s="152"/>
      <c r="I161" s="152"/>
      <c r="J161" s="152"/>
      <c r="K161" s="153"/>
    </row>
    <row r="162" spans="2:11" ht="15.75" customHeight="1">
      <c r="B162" s="151"/>
      <c r="C162" s="152"/>
      <c r="D162" s="152"/>
      <c r="E162" s="152"/>
      <c r="F162" s="152"/>
      <c r="G162" s="152"/>
      <c r="H162" s="152"/>
      <c r="I162" s="152"/>
      <c r="J162" s="152"/>
      <c r="K162" s="153"/>
    </row>
    <row r="163" spans="2:11" ht="15.75" customHeight="1">
      <c r="B163" s="151"/>
      <c r="C163" s="152"/>
      <c r="D163" s="152"/>
      <c r="E163" s="152"/>
      <c r="F163" s="152"/>
      <c r="G163" s="152"/>
      <c r="H163" s="152"/>
      <c r="I163" s="152"/>
      <c r="J163" s="152"/>
      <c r="K163" s="153"/>
    </row>
    <row r="164" spans="2:11" ht="15.75" customHeight="1">
      <c r="B164" s="151"/>
      <c r="C164" s="152"/>
      <c r="D164" s="152"/>
      <c r="E164" s="152"/>
      <c r="F164" s="152"/>
      <c r="G164" s="152"/>
      <c r="H164" s="152"/>
      <c r="I164" s="152"/>
      <c r="J164" s="152"/>
      <c r="K164" s="153"/>
    </row>
    <row r="165" spans="2:11" ht="15.75" customHeight="1">
      <c r="B165" s="151"/>
      <c r="C165" s="152"/>
      <c r="D165" s="152"/>
      <c r="E165" s="152"/>
      <c r="F165" s="152"/>
      <c r="G165" s="152"/>
      <c r="H165" s="152"/>
      <c r="I165" s="152"/>
      <c r="J165" s="152"/>
      <c r="K165" s="153"/>
    </row>
    <row r="166" spans="2:11" ht="15.75" customHeight="1">
      <c r="B166" s="151"/>
      <c r="C166" s="152"/>
      <c r="D166" s="152"/>
      <c r="E166" s="152"/>
      <c r="F166" s="152"/>
      <c r="G166" s="152"/>
      <c r="H166" s="152"/>
      <c r="I166" s="152"/>
      <c r="J166" s="152"/>
      <c r="K166" s="153"/>
    </row>
    <row r="167" spans="2:11" ht="15.75" customHeight="1">
      <c r="B167" s="151"/>
      <c r="C167" s="152"/>
      <c r="D167" s="152"/>
      <c r="E167" s="152"/>
      <c r="F167" s="152"/>
      <c r="G167" s="152"/>
      <c r="H167" s="152"/>
      <c r="I167" s="152"/>
      <c r="J167" s="152"/>
      <c r="K167" s="153"/>
    </row>
    <row r="168" spans="2:11" ht="15.75" customHeight="1">
      <c r="B168" s="151"/>
      <c r="C168" s="152"/>
      <c r="D168" s="152"/>
      <c r="E168" s="152"/>
      <c r="F168" s="152"/>
      <c r="G168" s="152"/>
      <c r="H168" s="152"/>
      <c r="I168" s="152"/>
      <c r="J168" s="152"/>
      <c r="K168" s="153"/>
    </row>
    <row r="169" spans="2:11" ht="15.75" customHeight="1">
      <c r="B169" s="151"/>
      <c r="C169" s="152"/>
      <c r="D169" s="152"/>
      <c r="E169" s="152"/>
      <c r="F169" s="152"/>
      <c r="G169" s="152"/>
      <c r="H169" s="152"/>
      <c r="I169" s="152"/>
      <c r="J169" s="152"/>
      <c r="K169" s="153"/>
    </row>
    <row r="170" spans="2:11" ht="15.75" customHeight="1">
      <c r="B170" s="151"/>
      <c r="C170" s="152"/>
      <c r="D170" s="152"/>
      <c r="E170" s="152"/>
      <c r="F170" s="152"/>
      <c r="G170" s="152"/>
      <c r="H170" s="152"/>
      <c r="I170" s="152"/>
      <c r="J170" s="152"/>
      <c r="K170" s="153"/>
    </row>
    <row r="171" spans="2:11" ht="15.75" customHeight="1">
      <c r="B171" s="151"/>
      <c r="C171" s="152"/>
      <c r="D171" s="152"/>
      <c r="E171" s="152"/>
      <c r="F171" s="152"/>
      <c r="G171" s="152"/>
      <c r="H171" s="152"/>
      <c r="I171" s="152"/>
      <c r="J171" s="152"/>
      <c r="K171" s="153"/>
    </row>
    <row r="172" spans="2:11" ht="15.75" customHeight="1">
      <c r="B172" s="151"/>
      <c r="C172" s="152"/>
      <c r="D172" s="152"/>
      <c r="E172" s="152"/>
      <c r="F172" s="152"/>
      <c r="G172" s="152"/>
      <c r="H172" s="152"/>
      <c r="I172" s="152"/>
      <c r="J172" s="152"/>
      <c r="K172" s="153"/>
    </row>
    <row r="173" spans="2:11" ht="15.75" customHeight="1">
      <c r="B173" s="151"/>
      <c r="C173" s="152"/>
      <c r="D173" s="152"/>
      <c r="E173" s="152"/>
      <c r="F173" s="152"/>
      <c r="G173" s="152"/>
      <c r="H173" s="152"/>
      <c r="I173" s="152"/>
      <c r="J173" s="152"/>
      <c r="K173" s="153"/>
    </row>
    <row r="174" spans="2:11" ht="15.75" customHeight="1">
      <c r="B174" s="151"/>
      <c r="C174" s="152"/>
      <c r="D174" s="152"/>
      <c r="E174" s="152"/>
      <c r="F174" s="152"/>
      <c r="G174" s="152"/>
      <c r="H174" s="152"/>
      <c r="I174" s="152"/>
      <c r="J174" s="152"/>
      <c r="K174" s="153"/>
    </row>
    <row r="175" spans="2:11" ht="15.75" customHeight="1">
      <c r="B175" s="151"/>
      <c r="C175" s="152"/>
      <c r="D175" s="152"/>
      <c r="E175" s="152"/>
      <c r="F175" s="152"/>
      <c r="G175" s="152"/>
      <c r="H175" s="152"/>
      <c r="I175" s="152"/>
      <c r="J175" s="152"/>
      <c r="K175" s="153"/>
    </row>
    <row r="176" spans="2:11" ht="15.75" customHeight="1">
      <c r="B176" s="151"/>
      <c r="C176" s="152"/>
      <c r="D176" s="152"/>
      <c r="E176" s="152"/>
      <c r="F176" s="152"/>
      <c r="G176" s="152"/>
      <c r="H176" s="152"/>
      <c r="I176" s="152"/>
      <c r="J176" s="152"/>
      <c r="K176" s="153"/>
    </row>
    <row r="177" spans="2:11" ht="15.75" customHeight="1">
      <c r="B177" s="151"/>
      <c r="C177" s="152"/>
      <c r="D177" s="152"/>
      <c r="E177" s="152"/>
      <c r="F177" s="152"/>
      <c r="G177" s="152"/>
      <c r="H177" s="152"/>
      <c r="I177" s="152"/>
      <c r="J177" s="152"/>
      <c r="K177" s="153"/>
    </row>
    <row r="178" spans="2:11" ht="15.75" customHeight="1">
      <c r="B178" s="151"/>
      <c r="C178" s="152"/>
      <c r="D178" s="152"/>
      <c r="E178" s="152"/>
      <c r="F178" s="152"/>
      <c r="G178" s="152"/>
      <c r="H178" s="152"/>
      <c r="I178" s="152"/>
      <c r="J178" s="152"/>
      <c r="K178" s="153"/>
    </row>
    <row r="179" spans="2:11" ht="15.75" customHeight="1">
      <c r="B179" s="151"/>
      <c r="C179" s="152"/>
      <c r="D179" s="152"/>
      <c r="E179" s="152"/>
      <c r="F179" s="152"/>
      <c r="G179" s="152"/>
      <c r="H179" s="152"/>
      <c r="I179" s="152"/>
      <c r="J179" s="152"/>
      <c r="K179" s="153"/>
    </row>
    <row r="180" spans="2:11" ht="15.75" customHeight="1">
      <c r="B180" s="151"/>
      <c r="C180" s="152"/>
      <c r="D180" s="152"/>
      <c r="E180" s="152"/>
      <c r="F180" s="152"/>
      <c r="G180" s="152"/>
      <c r="H180" s="152"/>
      <c r="I180" s="152"/>
      <c r="J180" s="152"/>
      <c r="K180" s="153"/>
    </row>
    <row r="181" spans="2:11" ht="15.75" customHeight="1">
      <c r="B181" s="151"/>
      <c r="C181" s="152"/>
      <c r="D181" s="152"/>
      <c r="E181" s="152"/>
      <c r="F181" s="152"/>
      <c r="G181" s="152"/>
      <c r="H181" s="152"/>
      <c r="I181" s="152"/>
      <c r="J181" s="152"/>
      <c r="K181" s="153"/>
    </row>
    <row r="182" spans="2:11" ht="15.75" customHeight="1">
      <c r="B182" s="151"/>
      <c r="C182" s="152"/>
      <c r="D182" s="152"/>
      <c r="E182" s="152"/>
      <c r="F182" s="152"/>
      <c r="G182" s="152"/>
      <c r="H182" s="152"/>
      <c r="I182" s="152"/>
      <c r="J182" s="152"/>
      <c r="K182" s="153"/>
    </row>
    <row r="183" spans="2:11" ht="15.75" customHeight="1">
      <c r="B183" s="151"/>
      <c r="C183" s="152"/>
      <c r="D183" s="152"/>
      <c r="E183" s="152"/>
      <c r="F183" s="152"/>
      <c r="G183" s="152"/>
      <c r="H183" s="152"/>
      <c r="I183" s="152"/>
      <c r="J183" s="152"/>
      <c r="K183" s="153"/>
    </row>
    <row r="184" spans="2:11" ht="15.75" customHeight="1">
      <c r="B184" s="151"/>
      <c r="C184" s="152"/>
      <c r="D184" s="152"/>
      <c r="E184" s="152"/>
      <c r="F184" s="152"/>
      <c r="G184" s="152"/>
      <c r="H184" s="152"/>
      <c r="I184" s="152"/>
      <c r="J184" s="152"/>
      <c r="K184" s="153"/>
    </row>
    <row r="185" spans="2:11" ht="15.75" customHeight="1">
      <c r="B185" s="151"/>
      <c r="C185" s="152"/>
      <c r="D185" s="152"/>
      <c r="E185" s="152"/>
      <c r="F185" s="152"/>
      <c r="G185" s="152"/>
      <c r="H185" s="152"/>
      <c r="I185" s="152"/>
      <c r="J185" s="152"/>
      <c r="K185" s="153"/>
    </row>
    <row r="186" spans="2:11" ht="15.75" customHeight="1">
      <c r="B186" s="151"/>
      <c r="C186" s="152"/>
      <c r="D186" s="152"/>
      <c r="E186" s="152"/>
      <c r="F186" s="152"/>
      <c r="G186" s="152"/>
      <c r="H186" s="152"/>
      <c r="I186" s="152"/>
      <c r="J186" s="152"/>
      <c r="K186" s="153"/>
    </row>
    <row r="187" spans="2:11" ht="15.75" customHeight="1">
      <c r="B187" s="151"/>
      <c r="C187" s="152"/>
      <c r="D187" s="152"/>
      <c r="E187" s="152"/>
      <c r="F187" s="152"/>
      <c r="G187" s="152"/>
      <c r="H187" s="152"/>
      <c r="I187" s="152"/>
      <c r="J187" s="152"/>
      <c r="K187" s="153"/>
    </row>
    <row r="188" spans="2:11" ht="15.75" customHeight="1">
      <c r="B188" s="151"/>
      <c r="C188" s="152"/>
      <c r="D188" s="152"/>
      <c r="E188" s="152"/>
      <c r="F188" s="152"/>
      <c r="G188" s="152"/>
      <c r="H188" s="152"/>
      <c r="I188" s="152"/>
      <c r="J188" s="152"/>
      <c r="K188" s="153"/>
    </row>
    <row r="189" spans="2:11" ht="15.75" customHeight="1">
      <c r="B189" s="151"/>
      <c r="C189" s="152"/>
      <c r="D189" s="152"/>
      <c r="E189" s="152"/>
      <c r="F189" s="152"/>
      <c r="G189" s="152"/>
      <c r="H189" s="152"/>
      <c r="I189" s="152"/>
      <c r="J189" s="152"/>
      <c r="K189" s="153"/>
    </row>
    <row r="190" spans="2:11" ht="15.75" customHeight="1">
      <c r="B190" s="151"/>
      <c r="C190" s="152"/>
      <c r="D190" s="152"/>
      <c r="E190" s="152"/>
      <c r="F190" s="152"/>
      <c r="G190" s="152"/>
      <c r="H190" s="152"/>
      <c r="I190" s="152"/>
      <c r="J190" s="152"/>
      <c r="K190" s="153"/>
    </row>
    <row r="191" spans="2:11" ht="15.75" customHeight="1">
      <c r="B191" s="151"/>
      <c r="C191" s="152"/>
      <c r="D191" s="152"/>
      <c r="E191" s="152"/>
      <c r="F191" s="152"/>
      <c r="G191" s="152"/>
      <c r="H191" s="152"/>
      <c r="I191" s="152"/>
      <c r="J191" s="152"/>
      <c r="K191" s="153"/>
    </row>
    <row r="192" spans="2:11" ht="15.75" customHeight="1">
      <c r="B192" s="151"/>
      <c r="C192" s="152"/>
      <c r="D192" s="152"/>
      <c r="E192" s="152"/>
      <c r="F192" s="152"/>
      <c r="G192" s="152"/>
      <c r="H192" s="152"/>
      <c r="I192" s="152"/>
      <c r="J192" s="152"/>
      <c r="K192" s="153"/>
    </row>
    <row r="193" spans="2:11" ht="15.75" customHeight="1">
      <c r="B193" s="151"/>
      <c r="C193" s="152"/>
      <c r="D193" s="152"/>
      <c r="E193" s="152"/>
      <c r="F193" s="152"/>
      <c r="G193" s="152"/>
      <c r="H193" s="152"/>
      <c r="I193" s="152"/>
      <c r="J193" s="152"/>
      <c r="K193" s="153"/>
    </row>
    <row r="194" spans="2:11" ht="15.75" customHeight="1">
      <c r="B194" s="151"/>
      <c r="C194" s="152"/>
      <c r="D194" s="152"/>
      <c r="E194" s="152"/>
      <c r="F194" s="152"/>
      <c r="G194" s="152"/>
      <c r="H194" s="152"/>
      <c r="I194" s="152"/>
      <c r="J194" s="152"/>
      <c r="K194" s="153"/>
    </row>
    <row r="195" spans="2:11" ht="15.75" customHeight="1">
      <c r="B195" s="151"/>
      <c r="C195" s="152"/>
      <c r="D195" s="152"/>
      <c r="E195" s="152"/>
      <c r="F195" s="152"/>
      <c r="G195" s="152"/>
      <c r="H195" s="152"/>
      <c r="I195" s="152"/>
      <c r="J195" s="152"/>
      <c r="K195" s="153"/>
    </row>
    <row r="196" spans="2:11" ht="15.75" customHeight="1">
      <c r="B196" s="151"/>
      <c r="C196" s="152"/>
      <c r="D196" s="152"/>
      <c r="E196" s="152"/>
      <c r="F196" s="152"/>
      <c r="G196" s="152"/>
      <c r="H196" s="152"/>
      <c r="I196" s="152"/>
      <c r="J196" s="152"/>
      <c r="K196" s="153"/>
    </row>
    <row r="197" spans="2:11" ht="15.75" customHeight="1">
      <c r="B197" s="151"/>
      <c r="C197" s="152"/>
      <c r="D197" s="152"/>
      <c r="E197" s="152"/>
      <c r="F197" s="152"/>
      <c r="G197" s="152"/>
      <c r="H197" s="152"/>
      <c r="I197" s="152"/>
      <c r="J197" s="152"/>
      <c r="K197" s="153"/>
    </row>
    <row r="198" spans="2:11" ht="15.75" customHeight="1">
      <c r="B198" s="151"/>
      <c r="C198" s="152"/>
      <c r="D198" s="152"/>
      <c r="E198" s="152"/>
      <c r="F198" s="152"/>
      <c r="G198" s="152"/>
      <c r="H198" s="152"/>
      <c r="I198" s="152"/>
      <c r="J198" s="152"/>
      <c r="K198" s="153"/>
    </row>
    <row r="199" spans="2:11" ht="15.75" customHeight="1">
      <c r="B199" s="151"/>
      <c r="C199" s="152"/>
      <c r="D199" s="152"/>
      <c r="E199" s="152"/>
      <c r="F199" s="152"/>
      <c r="G199" s="152"/>
      <c r="H199" s="152"/>
      <c r="I199" s="152"/>
      <c r="J199" s="152"/>
      <c r="K199" s="153"/>
    </row>
    <row r="200" spans="2:11" ht="15.75" customHeight="1">
      <c r="B200" s="151"/>
      <c r="C200" s="152"/>
      <c r="D200" s="152"/>
      <c r="E200" s="152"/>
      <c r="F200" s="152"/>
      <c r="G200" s="152"/>
      <c r="H200" s="152"/>
      <c r="I200" s="152"/>
      <c r="J200" s="152"/>
      <c r="K200" s="153"/>
    </row>
    <row r="201" spans="2:11" ht="15.75" customHeight="1">
      <c r="B201" s="151"/>
      <c r="C201" s="152"/>
      <c r="D201" s="152"/>
      <c r="E201" s="152"/>
      <c r="F201" s="152"/>
      <c r="G201" s="152"/>
      <c r="H201" s="152"/>
      <c r="I201" s="152"/>
      <c r="J201" s="152"/>
      <c r="K201" s="153"/>
    </row>
    <row r="202" spans="2:11" ht="15.75" customHeight="1">
      <c r="B202" s="151"/>
      <c r="C202" s="152"/>
      <c r="D202" s="152"/>
      <c r="E202" s="152"/>
      <c r="F202" s="152"/>
      <c r="G202" s="152"/>
      <c r="H202" s="152"/>
      <c r="I202" s="152"/>
      <c r="J202" s="152"/>
      <c r="K202" s="153"/>
    </row>
    <row r="203" spans="2:11" ht="15.75" customHeight="1">
      <c r="B203" s="151"/>
      <c r="C203" s="152"/>
      <c r="D203" s="152"/>
      <c r="E203" s="152"/>
      <c r="F203" s="152"/>
      <c r="G203" s="152"/>
      <c r="H203" s="152"/>
      <c r="I203" s="152"/>
      <c r="J203" s="152"/>
      <c r="K203" s="153"/>
    </row>
    <row r="204" spans="2:11" ht="15.75" customHeight="1">
      <c r="B204" s="151"/>
      <c r="C204" s="152"/>
      <c r="D204" s="152"/>
      <c r="E204" s="152"/>
      <c r="F204" s="152"/>
      <c r="G204" s="152"/>
      <c r="H204" s="152"/>
      <c r="I204" s="152"/>
      <c r="J204" s="152"/>
      <c r="K204" s="153"/>
    </row>
    <row r="205" spans="2:11" ht="15.75" customHeight="1">
      <c r="B205" s="151"/>
      <c r="C205" s="152"/>
      <c r="D205" s="152"/>
      <c r="E205" s="152"/>
      <c r="F205" s="152"/>
      <c r="G205" s="152"/>
      <c r="H205" s="152"/>
      <c r="I205" s="152"/>
      <c r="J205" s="152"/>
      <c r="K205" s="153"/>
    </row>
    <row r="206" spans="2:11" ht="15.75" customHeight="1">
      <c r="B206" s="151"/>
      <c r="C206" s="152"/>
      <c r="D206" s="152"/>
      <c r="E206" s="152"/>
      <c r="F206" s="152"/>
      <c r="G206" s="152"/>
      <c r="H206" s="152"/>
      <c r="I206" s="152"/>
      <c r="J206" s="152"/>
      <c r="K206" s="153"/>
    </row>
    <row r="207" spans="2:11" ht="15.75" customHeight="1">
      <c r="B207" s="151"/>
      <c r="C207" s="152"/>
      <c r="D207" s="152"/>
      <c r="E207" s="152"/>
      <c r="F207" s="152"/>
      <c r="G207" s="152"/>
      <c r="H207" s="152"/>
      <c r="I207" s="152"/>
      <c r="J207" s="152"/>
      <c r="K207" s="153"/>
    </row>
    <row r="208" spans="2:11" ht="15.75" customHeight="1">
      <c r="B208" s="151"/>
      <c r="C208" s="152"/>
      <c r="D208" s="152"/>
      <c r="E208" s="152"/>
      <c r="F208" s="152"/>
      <c r="G208" s="152"/>
      <c r="H208" s="152"/>
      <c r="I208" s="152"/>
      <c r="J208" s="152"/>
      <c r="K208" s="153"/>
    </row>
    <row r="209" spans="2:11" ht="15.75" customHeight="1">
      <c r="B209" s="151"/>
      <c r="C209" s="152"/>
      <c r="D209" s="152"/>
      <c r="E209" s="152"/>
      <c r="F209" s="152"/>
      <c r="G209" s="152"/>
      <c r="H209" s="152"/>
      <c r="I209" s="152"/>
      <c r="J209" s="152"/>
      <c r="K209" s="153"/>
    </row>
    <row r="210" spans="2:11" ht="15.75" customHeight="1">
      <c r="B210" s="151"/>
      <c r="C210" s="152"/>
      <c r="D210" s="152"/>
      <c r="E210" s="152"/>
      <c r="F210" s="152"/>
      <c r="G210" s="152"/>
      <c r="H210" s="152"/>
      <c r="I210" s="152"/>
      <c r="J210" s="152"/>
      <c r="K210" s="153"/>
    </row>
    <row r="211" spans="2:11" ht="15.75" customHeight="1">
      <c r="B211" s="151"/>
      <c r="C211" s="152"/>
      <c r="D211" s="152"/>
      <c r="E211" s="152"/>
      <c r="F211" s="152"/>
      <c r="G211" s="152"/>
      <c r="H211" s="152"/>
      <c r="I211" s="152"/>
      <c r="J211" s="152"/>
      <c r="K211" s="153"/>
    </row>
    <row r="212" spans="2:11" ht="15.75" customHeight="1">
      <c r="B212" s="151"/>
      <c r="C212" s="152"/>
      <c r="D212" s="152"/>
      <c r="E212" s="152"/>
      <c r="F212" s="152"/>
      <c r="G212" s="152"/>
      <c r="H212" s="152"/>
      <c r="I212" s="152"/>
      <c r="J212" s="152"/>
      <c r="K212" s="153"/>
    </row>
    <row r="213" spans="2:11" ht="15.75" customHeight="1">
      <c r="B213" s="151"/>
      <c r="C213" s="152"/>
      <c r="D213" s="152"/>
      <c r="E213" s="152"/>
      <c r="F213" s="152"/>
      <c r="G213" s="152"/>
      <c r="H213" s="152"/>
      <c r="I213" s="152"/>
      <c r="J213" s="152"/>
      <c r="K213" s="153"/>
    </row>
    <row r="214" spans="2:11" ht="15.75" customHeight="1">
      <c r="B214" s="151"/>
      <c r="C214" s="152"/>
      <c r="D214" s="152"/>
      <c r="E214" s="152"/>
      <c r="F214" s="152"/>
      <c r="G214" s="152"/>
      <c r="H214" s="152"/>
      <c r="I214" s="152"/>
      <c r="J214" s="152"/>
      <c r="K214" s="153"/>
    </row>
    <row r="215" spans="2:11" ht="15.75" customHeight="1">
      <c r="B215" s="151"/>
      <c r="C215" s="152"/>
      <c r="D215" s="152"/>
      <c r="E215" s="152"/>
      <c r="F215" s="152"/>
      <c r="G215" s="152"/>
      <c r="H215" s="152"/>
      <c r="I215" s="152"/>
      <c r="J215" s="152"/>
      <c r="K215" s="153"/>
    </row>
    <row r="216" spans="2:11" ht="15.75" customHeight="1">
      <c r="B216" s="151"/>
      <c r="C216" s="152"/>
      <c r="D216" s="152"/>
      <c r="E216" s="152"/>
      <c r="F216" s="152"/>
      <c r="G216" s="152"/>
      <c r="H216" s="152"/>
      <c r="I216" s="152"/>
      <c r="J216" s="152"/>
      <c r="K216" s="153"/>
    </row>
    <row r="217" spans="2:11" ht="15.75" customHeight="1">
      <c r="B217" s="151"/>
      <c r="C217" s="152"/>
      <c r="D217" s="152"/>
      <c r="E217" s="152"/>
      <c r="F217" s="152"/>
      <c r="G217" s="152"/>
      <c r="H217" s="152"/>
      <c r="I217" s="152"/>
      <c r="J217" s="152"/>
      <c r="K217" s="153"/>
    </row>
    <row r="218" spans="2:11" ht="15.75" customHeight="1">
      <c r="B218" s="151"/>
      <c r="C218" s="152"/>
      <c r="D218" s="152"/>
      <c r="E218" s="152"/>
      <c r="F218" s="152"/>
      <c r="G218" s="152"/>
      <c r="H218" s="152"/>
      <c r="I218" s="152"/>
      <c r="J218" s="152"/>
      <c r="K218" s="153"/>
    </row>
    <row r="219" spans="2:11" ht="15.75" customHeight="1">
      <c r="B219" s="151"/>
      <c r="C219" s="152"/>
      <c r="D219" s="152"/>
      <c r="E219" s="152"/>
      <c r="F219" s="152"/>
      <c r="G219" s="152"/>
      <c r="H219" s="152"/>
      <c r="I219" s="152"/>
      <c r="J219" s="152"/>
      <c r="K219" s="153"/>
    </row>
    <row r="220" spans="2:11" ht="15.75" customHeight="1">
      <c r="B220" s="151"/>
      <c r="C220" s="152"/>
      <c r="D220" s="152"/>
      <c r="E220" s="152"/>
      <c r="F220" s="152"/>
      <c r="G220" s="152"/>
      <c r="H220" s="152"/>
      <c r="I220" s="152"/>
      <c r="J220" s="152"/>
      <c r="K220" s="153"/>
    </row>
    <row r="221" spans="2:11" ht="15.75" customHeight="1">
      <c r="B221" s="151"/>
      <c r="C221" s="152"/>
      <c r="D221" s="152"/>
      <c r="E221" s="152"/>
      <c r="F221" s="152"/>
      <c r="G221" s="152"/>
      <c r="H221" s="152"/>
      <c r="I221" s="152"/>
      <c r="J221" s="152"/>
      <c r="K221" s="153"/>
    </row>
    <row r="222" spans="2:11" ht="15.75" customHeight="1">
      <c r="B222" s="151"/>
      <c r="C222" s="152"/>
      <c r="D222" s="152"/>
      <c r="E222" s="152"/>
      <c r="F222" s="152"/>
      <c r="G222" s="152"/>
      <c r="H222" s="152"/>
      <c r="I222" s="152"/>
      <c r="J222" s="152"/>
      <c r="K222" s="153"/>
    </row>
    <row r="223" spans="2:11" ht="15.75" customHeight="1">
      <c r="B223" s="151"/>
      <c r="C223" s="152"/>
      <c r="D223" s="152"/>
      <c r="E223" s="152"/>
      <c r="F223" s="152"/>
      <c r="G223" s="152"/>
      <c r="H223" s="152"/>
      <c r="I223" s="152"/>
      <c r="J223" s="152"/>
      <c r="K223" s="153"/>
    </row>
    <row r="224" spans="2:11" ht="15.75" customHeight="1">
      <c r="B224" s="151"/>
      <c r="C224" s="152"/>
      <c r="D224" s="152"/>
      <c r="E224" s="152"/>
      <c r="F224" s="152"/>
      <c r="G224" s="152"/>
      <c r="H224" s="152"/>
      <c r="I224" s="152"/>
      <c r="J224" s="152"/>
      <c r="K224" s="153"/>
    </row>
    <row r="225" spans="2:11" ht="15.75" customHeight="1">
      <c r="B225" s="151"/>
      <c r="C225" s="152"/>
      <c r="D225" s="152"/>
      <c r="E225" s="152"/>
      <c r="F225" s="152"/>
      <c r="G225" s="152"/>
      <c r="H225" s="152"/>
      <c r="I225" s="152"/>
      <c r="J225" s="152"/>
      <c r="K225" s="153"/>
    </row>
    <row r="226" spans="2:11" ht="15.75" customHeight="1">
      <c r="B226" s="151"/>
      <c r="C226" s="152"/>
      <c r="D226" s="152"/>
      <c r="E226" s="152"/>
      <c r="F226" s="152"/>
      <c r="G226" s="152"/>
      <c r="H226" s="152"/>
      <c r="I226" s="152"/>
      <c r="J226" s="152"/>
      <c r="K226" s="153"/>
    </row>
    <row r="227" spans="2:11" ht="15.75" customHeight="1">
      <c r="B227" s="151"/>
      <c r="C227" s="152"/>
      <c r="D227" s="152"/>
      <c r="E227" s="152"/>
      <c r="F227" s="152"/>
      <c r="G227" s="152"/>
      <c r="H227" s="152"/>
      <c r="I227" s="152"/>
      <c r="J227" s="152"/>
      <c r="K227" s="153"/>
    </row>
    <row r="228" spans="2:11" ht="15.75" customHeight="1">
      <c r="B228" s="151"/>
      <c r="C228" s="152"/>
      <c r="D228" s="152"/>
      <c r="E228" s="152"/>
      <c r="F228" s="152"/>
      <c r="G228" s="152"/>
      <c r="H228" s="152"/>
      <c r="I228" s="152"/>
      <c r="J228" s="152"/>
      <c r="K228" s="153"/>
    </row>
    <row r="229" spans="2:11" ht="15.75" customHeight="1">
      <c r="B229" s="151"/>
      <c r="C229" s="152"/>
      <c r="D229" s="152"/>
      <c r="E229" s="152"/>
      <c r="F229" s="152"/>
      <c r="G229" s="152"/>
      <c r="H229" s="152"/>
      <c r="I229" s="152"/>
      <c r="J229" s="152"/>
      <c r="K229" s="153"/>
    </row>
    <row r="230" spans="2:11" ht="15.75" customHeight="1">
      <c r="B230" s="151"/>
      <c r="C230" s="152"/>
      <c r="D230" s="152"/>
      <c r="E230" s="152"/>
      <c r="F230" s="152"/>
      <c r="G230" s="152"/>
      <c r="H230" s="152"/>
      <c r="I230" s="152"/>
      <c r="J230" s="152"/>
      <c r="K230" s="153"/>
    </row>
    <row r="231" spans="2:11" ht="15.75" customHeight="1">
      <c r="B231" s="151"/>
      <c r="C231" s="152"/>
      <c r="D231" s="152"/>
      <c r="E231" s="152"/>
      <c r="F231" s="152"/>
      <c r="G231" s="152"/>
      <c r="H231" s="152"/>
      <c r="I231" s="152"/>
      <c r="J231" s="152"/>
      <c r="K231" s="153"/>
    </row>
    <row r="232" spans="2:11" ht="15.75" customHeight="1">
      <c r="B232" s="151"/>
      <c r="C232" s="152"/>
      <c r="D232" s="152"/>
      <c r="E232" s="152"/>
      <c r="F232" s="152"/>
      <c r="G232" s="152"/>
      <c r="H232" s="152"/>
      <c r="I232" s="152"/>
      <c r="J232" s="152"/>
      <c r="K232" s="153"/>
    </row>
    <row r="233" spans="2:11" ht="15.75" customHeight="1">
      <c r="B233" s="151"/>
      <c r="C233" s="152"/>
      <c r="D233" s="152"/>
      <c r="E233" s="152"/>
      <c r="F233" s="152"/>
      <c r="G233" s="152"/>
      <c r="H233" s="152"/>
      <c r="I233" s="152"/>
      <c r="J233" s="152"/>
      <c r="K233" s="153"/>
    </row>
    <row r="234" spans="2:11" ht="15.75" customHeight="1">
      <c r="B234" s="151"/>
      <c r="C234" s="152"/>
      <c r="D234" s="152"/>
      <c r="E234" s="152"/>
      <c r="F234" s="152"/>
      <c r="G234" s="152"/>
      <c r="H234" s="152"/>
      <c r="I234" s="152"/>
      <c r="J234" s="152"/>
      <c r="K234" s="153"/>
    </row>
    <row r="235" spans="2:11" ht="15.75" customHeight="1">
      <c r="B235" s="151"/>
      <c r="C235" s="152"/>
      <c r="D235" s="152"/>
      <c r="E235" s="152"/>
      <c r="F235" s="152"/>
      <c r="G235" s="152"/>
      <c r="H235" s="152"/>
      <c r="I235" s="152"/>
      <c r="J235" s="152"/>
      <c r="K235" s="153"/>
    </row>
    <row r="236" spans="2:11" ht="15.75" customHeight="1">
      <c r="B236" s="151"/>
      <c r="C236" s="152"/>
      <c r="D236" s="152"/>
      <c r="E236" s="152"/>
      <c r="F236" s="152"/>
      <c r="G236" s="152"/>
      <c r="H236" s="152"/>
      <c r="I236" s="152"/>
      <c r="J236" s="152"/>
      <c r="K236" s="153"/>
    </row>
    <row r="237" spans="2:11" ht="15.75" customHeight="1">
      <c r="B237" s="151"/>
      <c r="C237" s="152"/>
      <c r="D237" s="152"/>
      <c r="E237" s="152"/>
      <c r="F237" s="152"/>
      <c r="G237" s="152"/>
      <c r="H237" s="152"/>
      <c r="I237" s="152"/>
      <c r="J237" s="152"/>
      <c r="K237" s="153"/>
    </row>
    <row r="238" spans="2:11" ht="15.75" customHeight="1">
      <c r="B238" s="151"/>
      <c r="C238" s="152"/>
      <c r="D238" s="152"/>
      <c r="E238" s="152"/>
      <c r="F238" s="152"/>
      <c r="G238" s="152"/>
      <c r="H238" s="152"/>
      <c r="I238" s="152"/>
      <c r="J238" s="152"/>
      <c r="K238" s="153"/>
    </row>
    <row r="239" spans="2:11" ht="15.75" customHeight="1">
      <c r="B239" s="151"/>
      <c r="C239" s="152"/>
      <c r="D239" s="152"/>
      <c r="E239" s="152"/>
      <c r="F239" s="152"/>
      <c r="G239" s="152"/>
      <c r="H239" s="152"/>
      <c r="I239" s="152"/>
      <c r="J239" s="152"/>
      <c r="K239" s="153"/>
    </row>
    <row r="240" spans="2:11" ht="15.75" customHeight="1">
      <c r="B240" s="151"/>
      <c r="C240" s="152"/>
      <c r="D240" s="152"/>
      <c r="E240" s="152"/>
      <c r="F240" s="152"/>
      <c r="G240" s="152"/>
      <c r="H240" s="152"/>
      <c r="I240" s="152"/>
      <c r="J240" s="152"/>
      <c r="K240" s="153"/>
    </row>
    <row r="241" spans="2:11" ht="15.75" customHeight="1">
      <c r="B241" s="151"/>
      <c r="C241" s="152"/>
      <c r="D241" s="152"/>
      <c r="E241" s="152"/>
      <c r="F241" s="152"/>
      <c r="G241" s="152"/>
      <c r="H241" s="152"/>
      <c r="I241" s="152"/>
      <c r="J241" s="152"/>
      <c r="K241" s="153"/>
    </row>
    <row r="242" spans="2:11" ht="15.75" customHeight="1">
      <c r="B242" s="151"/>
      <c r="C242" s="152"/>
      <c r="D242" s="152"/>
      <c r="E242" s="152"/>
      <c r="F242" s="152"/>
      <c r="G242" s="152"/>
      <c r="H242" s="152"/>
      <c r="I242" s="152"/>
      <c r="J242" s="152"/>
      <c r="K242" s="153"/>
    </row>
    <row r="243" spans="2:11" ht="15.75" customHeight="1">
      <c r="B243" s="151"/>
      <c r="C243" s="152"/>
      <c r="D243" s="152"/>
      <c r="E243" s="152"/>
      <c r="F243" s="152"/>
      <c r="G243" s="152"/>
      <c r="H243" s="152"/>
      <c r="I243" s="152"/>
      <c r="J243" s="152"/>
      <c r="K243" s="153"/>
    </row>
    <row r="244" spans="2:11" ht="15.75" customHeight="1">
      <c r="B244" s="151"/>
      <c r="C244" s="152"/>
      <c r="D244" s="152"/>
      <c r="E244" s="152"/>
      <c r="F244" s="152"/>
      <c r="G244" s="152"/>
      <c r="H244" s="152"/>
      <c r="I244" s="152"/>
      <c r="J244" s="152"/>
      <c r="K244" s="153"/>
    </row>
    <row r="245" spans="2:11" ht="15.75" customHeight="1">
      <c r="B245" s="151"/>
      <c r="C245" s="152"/>
      <c r="D245" s="152"/>
      <c r="E245" s="152"/>
      <c r="F245" s="152"/>
      <c r="G245" s="152"/>
      <c r="H245" s="152"/>
      <c r="I245" s="152"/>
      <c r="J245" s="152"/>
      <c r="K245" s="153"/>
    </row>
    <row r="246" spans="2:11" ht="15.75" customHeight="1">
      <c r="B246" s="151"/>
      <c r="C246" s="152"/>
      <c r="D246" s="152"/>
      <c r="E246" s="152"/>
      <c r="F246" s="152"/>
      <c r="G246" s="152"/>
      <c r="H246" s="152"/>
      <c r="I246" s="152"/>
      <c r="J246" s="152"/>
      <c r="K246" s="153"/>
    </row>
    <row r="247" spans="2:11" ht="15.75" customHeight="1">
      <c r="B247" s="151"/>
      <c r="C247" s="152"/>
      <c r="D247" s="152"/>
      <c r="E247" s="152"/>
      <c r="F247" s="152"/>
      <c r="G247" s="152"/>
      <c r="H247" s="152"/>
      <c r="I247" s="152"/>
      <c r="J247" s="152"/>
      <c r="K247" s="153"/>
    </row>
    <row r="248" spans="2:11" ht="15.75" customHeight="1">
      <c r="B248" s="151"/>
      <c r="C248" s="152"/>
      <c r="D248" s="152"/>
      <c r="E248" s="152"/>
      <c r="F248" s="152"/>
      <c r="G248" s="152"/>
      <c r="H248" s="152"/>
      <c r="I248" s="152"/>
      <c r="J248" s="152"/>
      <c r="K248" s="153"/>
    </row>
    <row r="249" spans="2:11" ht="15.75" customHeight="1">
      <c r="B249" s="151"/>
      <c r="C249" s="152"/>
      <c r="D249" s="152"/>
      <c r="E249" s="152"/>
      <c r="F249" s="152"/>
      <c r="G249" s="152"/>
      <c r="H249" s="152"/>
      <c r="I249" s="152"/>
      <c r="J249" s="152"/>
      <c r="K249" s="153"/>
    </row>
    <row r="250" spans="2:11" ht="15.75" customHeight="1">
      <c r="B250" s="151"/>
      <c r="C250" s="152"/>
      <c r="D250" s="152"/>
      <c r="E250" s="152"/>
      <c r="F250" s="152"/>
      <c r="G250" s="152"/>
      <c r="H250" s="152"/>
      <c r="I250" s="152"/>
      <c r="J250" s="152"/>
      <c r="K250" s="153"/>
    </row>
    <row r="251" spans="2:11" ht="15.75" customHeight="1">
      <c r="B251" s="151"/>
      <c r="C251" s="152"/>
      <c r="D251" s="152"/>
      <c r="E251" s="152"/>
      <c r="F251" s="152"/>
      <c r="G251" s="152"/>
      <c r="H251" s="152"/>
      <c r="I251" s="152"/>
      <c r="J251" s="152"/>
      <c r="K251" s="153"/>
    </row>
    <row r="252" spans="2:11" ht="15.75" customHeight="1">
      <c r="B252" s="151"/>
      <c r="C252" s="152"/>
      <c r="D252" s="152"/>
      <c r="E252" s="152"/>
      <c r="F252" s="152"/>
      <c r="G252" s="152"/>
      <c r="H252" s="152"/>
      <c r="I252" s="152"/>
      <c r="J252" s="152"/>
      <c r="K252" s="153"/>
    </row>
    <row r="253" spans="2:11" ht="15.75" customHeight="1">
      <c r="B253" s="151"/>
      <c r="C253" s="152"/>
      <c r="D253" s="152"/>
      <c r="E253" s="152"/>
      <c r="F253" s="152"/>
      <c r="G253" s="152"/>
      <c r="H253" s="152"/>
      <c r="I253" s="152"/>
      <c r="J253" s="152"/>
      <c r="K253" s="153"/>
    </row>
    <row r="254" spans="2:11" ht="15.75" customHeight="1">
      <c r="B254" s="151"/>
      <c r="C254" s="152"/>
      <c r="D254" s="152"/>
      <c r="E254" s="152"/>
      <c r="F254" s="152"/>
      <c r="G254" s="152"/>
      <c r="H254" s="152"/>
      <c r="I254" s="152"/>
      <c r="J254" s="152"/>
      <c r="K254" s="153"/>
    </row>
    <row r="255" spans="2:11" ht="15.75" customHeight="1">
      <c r="B255" s="151"/>
      <c r="C255" s="152"/>
      <c r="D255" s="152"/>
      <c r="E255" s="152"/>
      <c r="F255" s="152"/>
      <c r="G255" s="152"/>
      <c r="H255" s="152"/>
      <c r="I255" s="152"/>
      <c r="J255" s="152"/>
      <c r="K255" s="153"/>
    </row>
    <row r="256" spans="2:11" ht="15.75" customHeight="1">
      <c r="B256" s="151"/>
      <c r="C256" s="152"/>
      <c r="D256" s="152"/>
      <c r="E256" s="152"/>
      <c r="F256" s="152"/>
      <c r="G256" s="152"/>
      <c r="H256" s="152"/>
      <c r="I256" s="152"/>
      <c r="J256" s="152"/>
      <c r="K256" s="153"/>
    </row>
    <row r="257" spans="2:11" ht="15.75" customHeight="1">
      <c r="B257" s="151"/>
      <c r="C257" s="152"/>
      <c r="D257" s="152"/>
      <c r="E257" s="152"/>
      <c r="F257" s="152"/>
      <c r="G257" s="152"/>
      <c r="H257" s="152"/>
      <c r="I257" s="152"/>
      <c r="J257" s="152"/>
      <c r="K257" s="153"/>
    </row>
    <row r="258" spans="2:11" ht="15.75" customHeight="1">
      <c r="B258" s="151"/>
      <c r="C258" s="152"/>
      <c r="D258" s="152"/>
      <c r="E258" s="152"/>
      <c r="F258" s="152"/>
      <c r="G258" s="152"/>
      <c r="H258" s="152"/>
      <c r="I258" s="152"/>
      <c r="J258" s="152"/>
      <c r="K258" s="153"/>
    </row>
    <row r="259" spans="2:11" ht="15.75" customHeight="1">
      <c r="B259" s="151"/>
      <c r="C259" s="152"/>
      <c r="D259" s="152"/>
      <c r="E259" s="152"/>
      <c r="F259" s="152"/>
      <c r="G259" s="152"/>
      <c r="H259" s="152"/>
      <c r="I259" s="152"/>
      <c r="J259" s="152"/>
      <c r="K259" s="153"/>
    </row>
    <row r="260" spans="2:11" ht="15.75" customHeight="1">
      <c r="B260" s="151"/>
      <c r="C260" s="152"/>
      <c r="D260" s="152"/>
      <c r="E260" s="152"/>
      <c r="F260" s="152"/>
      <c r="G260" s="152"/>
      <c r="H260" s="152"/>
      <c r="I260" s="152"/>
      <c r="J260" s="152"/>
      <c r="K260" s="153"/>
    </row>
    <row r="261" spans="2:11" ht="15.75" customHeight="1">
      <c r="B261" s="151"/>
      <c r="C261" s="152"/>
      <c r="D261" s="152"/>
      <c r="E261" s="152"/>
      <c r="F261" s="152"/>
      <c r="G261" s="152"/>
      <c r="H261" s="152"/>
      <c r="I261" s="152"/>
      <c r="J261" s="152"/>
      <c r="K261" s="153"/>
    </row>
    <row r="262" spans="2:11" ht="15.75" customHeight="1">
      <c r="B262" s="151"/>
      <c r="C262" s="152"/>
      <c r="D262" s="152"/>
      <c r="E262" s="152"/>
      <c r="F262" s="152"/>
      <c r="G262" s="152"/>
      <c r="H262" s="152"/>
      <c r="I262" s="152"/>
      <c r="J262" s="152"/>
      <c r="K262" s="153"/>
    </row>
    <row r="263" spans="2:11" ht="15.75" customHeight="1">
      <c r="B263" s="151"/>
      <c r="C263" s="152"/>
      <c r="D263" s="152"/>
      <c r="E263" s="152"/>
      <c r="F263" s="152"/>
      <c r="G263" s="152"/>
      <c r="H263" s="152"/>
      <c r="I263" s="152"/>
      <c r="J263" s="152"/>
      <c r="K263" s="153"/>
    </row>
    <row r="264" spans="2:11" ht="15.75" customHeight="1">
      <c r="B264" s="151"/>
      <c r="C264" s="152"/>
      <c r="D264" s="152"/>
      <c r="E264" s="152"/>
      <c r="F264" s="152"/>
      <c r="G264" s="152"/>
      <c r="H264" s="152"/>
      <c r="I264" s="152"/>
      <c r="J264" s="152"/>
      <c r="K264" s="153"/>
    </row>
    <row r="265" spans="2:11" ht="15.75" customHeight="1">
      <c r="B265" s="151"/>
      <c r="C265" s="152"/>
      <c r="D265" s="152"/>
      <c r="E265" s="152"/>
      <c r="F265" s="152"/>
      <c r="G265" s="152"/>
      <c r="H265" s="152"/>
      <c r="I265" s="152"/>
      <c r="J265" s="152"/>
      <c r="K265" s="153"/>
    </row>
    <row r="266" spans="2:11" ht="15.75" customHeight="1">
      <c r="B266" s="151"/>
      <c r="C266" s="152"/>
      <c r="D266" s="152"/>
      <c r="E266" s="152"/>
      <c r="F266" s="152"/>
      <c r="G266" s="152"/>
      <c r="H266" s="152"/>
      <c r="I266" s="152"/>
      <c r="J266" s="152"/>
      <c r="K266" s="153"/>
    </row>
    <row r="267" spans="2:11" ht="15.75" customHeight="1">
      <c r="B267" s="151"/>
      <c r="C267" s="152"/>
      <c r="D267" s="152"/>
      <c r="E267" s="152"/>
      <c r="F267" s="152"/>
      <c r="G267" s="152"/>
      <c r="H267" s="152"/>
      <c r="I267" s="152"/>
      <c r="J267" s="152"/>
      <c r="K267" s="153"/>
    </row>
    <row r="268" spans="2:11" ht="15.75" customHeight="1">
      <c r="B268" s="151"/>
      <c r="C268" s="152"/>
      <c r="D268" s="152"/>
      <c r="E268" s="152"/>
      <c r="F268" s="152"/>
      <c r="G268" s="152"/>
      <c r="H268" s="152"/>
      <c r="I268" s="152"/>
      <c r="J268" s="152"/>
      <c r="K268" s="153"/>
    </row>
    <row r="269" spans="2:11" ht="15.75" customHeight="1">
      <c r="B269" s="151"/>
      <c r="C269" s="152"/>
      <c r="D269" s="152"/>
      <c r="E269" s="152"/>
      <c r="F269" s="152"/>
      <c r="G269" s="152"/>
      <c r="H269" s="152"/>
      <c r="I269" s="152"/>
      <c r="J269" s="152"/>
      <c r="K269" s="153"/>
    </row>
    <row r="270" spans="2:11" ht="15.75" customHeight="1">
      <c r="B270" s="151"/>
      <c r="C270" s="152"/>
      <c r="D270" s="152"/>
      <c r="E270" s="152"/>
      <c r="F270" s="152"/>
      <c r="G270" s="152"/>
      <c r="H270" s="152"/>
      <c r="I270" s="152"/>
      <c r="J270" s="152"/>
      <c r="K270" s="153"/>
    </row>
    <row r="271" spans="2:11" ht="15.75" customHeight="1">
      <c r="B271" s="151"/>
      <c r="C271" s="152"/>
      <c r="D271" s="152"/>
      <c r="E271" s="152"/>
      <c r="F271" s="152"/>
      <c r="G271" s="152"/>
      <c r="H271" s="152"/>
      <c r="I271" s="152"/>
      <c r="J271" s="152"/>
      <c r="K271" s="153"/>
    </row>
    <row r="272" spans="2:11" ht="15.75" customHeight="1">
      <c r="B272" s="151"/>
      <c r="C272" s="152"/>
      <c r="D272" s="152"/>
      <c r="E272" s="152"/>
      <c r="F272" s="152"/>
      <c r="G272" s="152"/>
      <c r="H272" s="152"/>
      <c r="I272" s="152"/>
      <c r="J272" s="152"/>
      <c r="K272" s="153"/>
    </row>
    <row r="273" spans="2:11" ht="15.75" customHeight="1">
      <c r="B273" s="151"/>
      <c r="C273" s="152"/>
      <c r="D273" s="152"/>
      <c r="E273" s="152"/>
      <c r="F273" s="152"/>
      <c r="G273" s="152"/>
      <c r="H273" s="152"/>
      <c r="I273" s="152"/>
      <c r="J273" s="152"/>
      <c r="K273" s="153"/>
    </row>
    <row r="274" spans="2:11" ht="15.75" customHeight="1">
      <c r="B274" s="151"/>
      <c r="C274" s="152"/>
      <c r="D274" s="152"/>
      <c r="E274" s="152"/>
      <c r="F274" s="152"/>
      <c r="G274" s="152"/>
      <c r="H274" s="152"/>
      <c r="I274" s="152"/>
      <c r="J274" s="152"/>
      <c r="K274" s="153"/>
    </row>
    <row r="275" spans="2:11" ht="15.75" customHeight="1">
      <c r="B275" s="151"/>
      <c r="C275" s="152"/>
      <c r="D275" s="152"/>
      <c r="E275" s="152"/>
      <c r="F275" s="152"/>
      <c r="G275" s="152"/>
      <c r="H275" s="152"/>
      <c r="I275" s="152"/>
      <c r="J275" s="152"/>
      <c r="K275" s="153"/>
    </row>
    <row r="276" spans="2:11" ht="15.75" customHeight="1">
      <c r="B276" s="151"/>
      <c r="C276" s="152"/>
      <c r="D276" s="152"/>
      <c r="E276" s="152"/>
      <c r="F276" s="152"/>
      <c r="G276" s="152"/>
      <c r="H276" s="152"/>
      <c r="I276" s="152"/>
      <c r="J276" s="152"/>
      <c r="K276" s="153"/>
    </row>
    <row r="277" spans="2:11" ht="15.75" customHeight="1">
      <c r="B277" s="151"/>
      <c r="C277" s="152"/>
      <c r="D277" s="152"/>
      <c r="E277" s="152"/>
      <c r="F277" s="152"/>
      <c r="G277" s="152"/>
      <c r="H277" s="152"/>
      <c r="I277" s="152"/>
      <c r="J277" s="152"/>
      <c r="K277" s="153"/>
    </row>
    <row r="278" spans="2:11" ht="15.75" customHeight="1">
      <c r="B278" s="151"/>
      <c r="C278" s="152"/>
      <c r="D278" s="152"/>
      <c r="E278" s="152"/>
      <c r="F278" s="152"/>
      <c r="G278" s="152"/>
      <c r="H278" s="152"/>
      <c r="I278" s="152"/>
      <c r="J278" s="152"/>
      <c r="K278" s="153"/>
    </row>
    <row r="279" spans="2:11" ht="15.75" customHeight="1">
      <c r="B279" s="151"/>
      <c r="C279" s="152"/>
      <c r="D279" s="152"/>
      <c r="E279" s="152"/>
      <c r="F279" s="152"/>
      <c r="G279" s="152"/>
      <c r="H279" s="152"/>
      <c r="I279" s="152"/>
      <c r="J279" s="152"/>
      <c r="K279" s="153"/>
    </row>
    <row r="280" spans="2:11" ht="15.75" customHeight="1">
      <c r="B280" s="151"/>
      <c r="C280" s="152"/>
      <c r="D280" s="152"/>
      <c r="E280" s="152"/>
      <c r="F280" s="152"/>
      <c r="G280" s="152"/>
      <c r="H280" s="152"/>
      <c r="I280" s="152"/>
      <c r="J280" s="152"/>
      <c r="K280" s="153"/>
    </row>
    <row r="281" spans="2:11" ht="15.75" customHeight="1">
      <c r="B281" s="151"/>
      <c r="C281" s="152"/>
      <c r="D281" s="152"/>
      <c r="E281" s="152"/>
      <c r="F281" s="152"/>
      <c r="G281" s="152"/>
      <c r="H281" s="152"/>
      <c r="I281" s="152"/>
      <c r="J281" s="152"/>
      <c r="K281" s="153"/>
    </row>
    <row r="282" spans="2:11" ht="15.75" customHeight="1">
      <c r="B282" s="151"/>
      <c r="C282" s="152"/>
      <c r="D282" s="152"/>
      <c r="E282" s="152"/>
      <c r="F282" s="152"/>
      <c r="G282" s="152"/>
      <c r="H282" s="152"/>
      <c r="I282" s="152"/>
      <c r="J282" s="152"/>
      <c r="K282" s="153"/>
    </row>
    <row r="283" spans="2:11" ht="15.75" customHeight="1">
      <c r="B283" s="151"/>
      <c r="C283" s="152"/>
      <c r="D283" s="152"/>
      <c r="E283" s="152"/>
      <c r="F283" s="152"/>
      <c r="G283" s="152"/>
      <c r="H283" s="152"/>
      <c r="I283" s="152"/>
      <c r="J283" s="152"/>
      <c r="K283" s="153"/>
    </row>
    <row r="284" spans="2:11" ht="15.75" customHeight="1">
      <c r="B284" s="151"/>
      <c r="C284" s="152"/>
      <c r="D284" s="152"/>
      <c r="E284" s="152"/>
      <c r="F284" s="152"/>
      <c r="G284" s="152"/>
      <c r="H284" s="152"/>
      <c r="I284" s="152"/>
      <c r="J284" s="152"/>
      <c r="K284" s="153"/>
    </row>
    <row r="285" spans="2:11" ht="15.75" customHeight="1">
      <c r="B285" s="151"/>
      <c r="C285" s="152"/>
      <c r="D285" s="152"/>
      <c r="E285" s="152"/>
      <c r="F285" s="152"/>
      <c r="G285" s="152"/>
      <c r="H285" s="152"/>
      <c r="I285" s="152"/>
      <c r="J285" s="152"/>
      <c r="K285" s="153"/>
    </row>
    <row r="286" spans="2:11" ht="15.75" customHeight="1">
      <c r="B286" s="151"/>
      <c r="C286" s="152"/>
      <c r="D286" s="152"/>
      <c r="E286" s="152"/>
      <c r="F286" s="152"/>
      <c r="G286" s="152"/>
      <c r="H286" s="152"/>
      <c r="I286" s="152"/>
      <c r="J286" s="152"/>
      <c r="K286" s="153"/>
    </row>
    <row r="287" spans="2:11" ht="15.75" customHeight="1">
      <c r="B287" s="151"/>
      <c r="C287" s="152"/>
      <c r="D287" s="152"/>
      <c r="E287" s="152"/>
      <c r="F287" s="152"/>
      <c r="G287" s="152"/>
      <c r="H287" s="152"/>
      <c r="I287" s="152"/>
      <c r="J287" s="152"/>
      <c r="K287" s="153"/>
    </row>
    <row r="288" spans="2:11" ht="15.75" customHeight="1">
      <c r="B288" s="151"/>
      <c r="C288" s="152"/>
      <c r="D288" s="152"/>
      <c r="E288" s="152"/>
      <c r="F288" s="152"/>
      <c r="G288" s="152"/>
      <c r="H288" s="152"/>
      <c r="I288" s="152"/>
      <c r="J288" s="152"/>
      <c r="K288" s="153"/>
    </row>
    <row r="289" spans="2:11" ht="15.75" customHeight="1">
      <c r="B289" s="151"/>
      <c r="C289" s="152"/>
      <c r="D289" s="152"/>
      <c r="E289" s="152"/>
      <c r="F289" s="152"/>
      <c r="G289" s="152"/>
      <c r="H289" s="152"/>
      <c r="I289" s="152"/>
      <c r="J289" s="152"/>
      <c r="K289" s="153"/>
    </row>
    <row r="290" spans="2:11" ht="15.75" customHeight="1">
      <c r="B290" s="151"/>
      <c r="C290" s="152"/>
      <c r="D290" s="152"/>
      <c r="E290" s="152"/>
      <c r="F290" s="152"/>
      <c r="G290" s="152"/>
      <c r="H290" s="152"/>
      <c r="I290" s="152"/>
      <c r="J290" s="152"/>
      <c r="K290" s="153"/>
    </row>
    <row r="291" spans="2:11" ht="15.75" customHeight="1">
      <c r="B291" s="151"/>
      <c r="C291" s="152"/>
      <c r="D291" s="152"/>
      <c r="E291" s="152"/>
      <c r="F291" s="152"/>
      <c r="G291" s="152"/>
      <c r="H291" s="152"/>
      <c r="I291" s="152"/>
      <c r="J291" s="152"/>
      <c r="K291" s="153"/>
    </row>
    <row r="292" spans="2:11" ht="15.75" customHeight="1">
      <c r="B292" s="151"/>
      <c r="C292" s="152"/>
      <c r="D292" s="152"/>
      <c r="E292" s="152"/>
      <c r="F292" s="152"/>
      <c r="G292" s="152"/>
      <c r="H292" s="152"/>
      <c r="I292" s="152"/>
      <c r="J292" s="152"/>
      <c r="K292" s="153"/>
    </row>
    <row r="293" spans="2:11" ht="15.75" customHeight="1">
      <c r="B293" s="151"/>
      <c r="C293" s="152"/>
      <c r="D293" s="152"/>
      <c r="E293" s="152"/>
      <c r="F293" s="152"/>
      <c r="G293" s="152"/>
      <c r="H293" s="152"/>
      <c r="I293" s="152"/>
      <c r="J293" s="152"/>
      <c r="K293" s="153"/>
    </row>
    <row r="294" spans="2:11" ht="15.75" customHeight="1">
      <c r="B294" s="151"/>
      <c r="C294" s="152"/>
      <c r="D294" s="152"/>
      <c r="E294" s="152"/>
      <c r="F294" s="152"/>
      <c r="G294" s="152"/>
      <c r="H294" s="152"/>
      <c r="I294" s="152"/>
      <c r="J294" s="152"/>
      <c r="K294" s="153"/>
    </row>
    <row r="295" spans="2:11" ht="15.75" customHeight="1">
      <c r="B295" s="151"/>
      <c r="C295" s="152"/>
      <c r="D295" s="152"/>
      <c r="E295" s="152"/>
      <c r="F295" s="152"/>
      <c r="G295" s="152"/>
      <c r="H295" s="152"/>
      <c r="I295" s="152"/>
      <c r="J295" s="152"/>
      <c r="K295" s="153"/>
    </row>
    <row r="296" spans="2:11" ht="15.75" customHeight="1">
      <c r="B296" s="151"/>
      <c r="C296" s="152"/>
      <c r="D296" s="152"/>
      <c r="E296" s="152"/>
      <c r="F296" s="152"/>
      <c r="G296" s="152"/>
      <c r="H296" s="152"/>
      <c r="I296" s="152"/>
      <c r="J296" s="152"/>
      <c r="K296" s="153"/>
    </row>
    <row r="297" spans="2:11" ht="15.75" customHeight="1">
      <c r="B297" s="151"/>
      <c r="C297" s="152"/>
      <c r="D297" s="152"/>
      <c r="E297" s="152"/>
      <c r="F297" s="152"/>
      <c r="G297" s="152"/>
      <c r="H297" s="152"/>
      <c r="I297" s="152"/>
      <c r="J297" s="152"/>
      <c r="K297" s="153"/>
    </row>
    <row r="298" spans="2:11" ht="15.75" customHeight="1">
      <c r="B298" s="151"/>
      <c r="C298" s="152"/>
      <c r="D298" s="152"/>
      <c r="E298" s="152"/>
      <c r="F298" s="152"/>
      <c r="G298" s="152"/>
      <c r="H298" s="152"/>
      <c r="I298" s="152"/>
      <c r="J298" s="152"/>
      <c r="K298" s="153"/>
    </row>
    <row r="299" spans="2:11" ht="15.75" customHeight="1">
      <c r="B299" s="151"/>
      <c r="C299" s="152"/>
      <c r="D299" s="152"/>
      <c r="E299" s="152"/>
      <c r="F299" s="152"/>
      <c r="G299" s="152"/>
      <c r="H299" s="152"/>
      <c r="I299" s="152"/>
      <c r="J299" s="152"/>
      <c r="K299" s="153"/>
    </row>
    <row r="300" spans="2:11" ht="15.75" customHeight="1">
      <c r="B300" s="151"/>
      <c r="C300" s="152"/>
      <c r="D300" s="152"/>
      <c r="E300" s="152"/>
      <c r="F300" s="152"/>
      <c r="G300" s="152"/>
      <c r="H300" s="152"/>
      <c r="I300" s="152"/>
      <c r="J300" s="152"/>
      <c r="K300" s="153"/>
    </row>
    <row r="301" spans="2:11" ht="15.75" customHeight="1">
      <c r="B301" s="151"/>
      <c r="C301" s="152"/>
      <c r="D301" s="152"/>
      <c r="E301" s="152"/>
      <c r="F301" s="152"/>
      <c r="G301" s="152"/>
      <c r="H301" s="152"/>
      <c r="I301" s="152"/>
      <c r="J301" s="152"/>
      <c r="K301" s="153"/>
    </row>
    <row r="302" spans="2:11" ht="15.75" customHeight="1">
      <c r="B302" s="151"/>
      <c r="C302" s="152"/>
      <c r="D302" s="152"/>
      <c r="E302" s="152"/>
      <c r="F302" s="152"/>
      <c r="G302" s="152"/>
      <c r="H302" s="152"/>
      <c r="I302" s="152"/>
      <c r="J302" s="152"/>
      <c r="K302" s="153"/>
    </row>
    <row r="303" spans="2:11" ht="15.75" customHeight="1">
      <c r="B303" s="151"/>
      <c r="C303" s="152"/>
      <c r="D303" s="152"/>
      <c r="E303" s="152"/>
      <c r="F303" s="152"/>
      <c r="G303" s="152"/>
      <c r="H303" s="152"/>
      <c r="I303" s="152"/>
      <c r="J303" s="152"/>
      <c r="K303" s="153"/>
    </row>
    <row r="304" spans="2:11" ht="15.75" customHeight="1">
      <c r="B304" s="151"/>
      <c r="C304" s="152"/>
      <c r="D304" s="152"/>
      <c r="E304" s="152"/>
      <c r="F304" s="152"/>
      <c r="G304" s="152"/>
      <c r="H304" s="152"/>
      <c r="I304" s="152"/>
      <c r="J304" s="152"/>
      <c r="K304" s="153"/>
    </row>
    <row r="305" spans="2:11" ht="15.75" customHeight="1">
      <c r="B305" s="151"/>
      <c r="C305" s="152"/>
      <c r="D305" s="152"/>
      <c r="E305" s="152"/>
      <c r="F305" s="152"/>
      <c r="G305" s="152"/>
      <c r="H305" s="152"/>
      <c r="I305" s="152"/>
      <c r="J305" s="152"/>
      <c r="K305" s="153"/>
    </row>
    <row r="306" spans="2:11" ht="15.75" customHeight="1">
      <c r="B306" s="151"/>
      <c r="C306" s="152"/>
      <c r="D306" s="152"/>
      <c r="E306" s="152"/>
      <c r="F306" s="152"/>
      <c r="G306" s="152"/>
      <c r="H306" s="152"/>
      <c r="I306" s="152"/>
      <c r="J306" s="152"/>
      <c r="K306" s="153"/>
    </row>
    <row r="307" spans="2:11" ht="15.75" customHeight="1">
      <c r="B307" s="151"/>
      <c r="C307" s="152"/>
      <c r="D307" s="152"/>
      <c r="E307" s="152"/>
      <c r="F307" s="152"/>
      <c r="G307" s="152"/>
      <c r="H307" s="152"/>
      <c r="I307" s="152"/>
      <c r="J307" s="152"/>
      <c r="K307" s="153"/>
    </row>
    <row r="308" spans="2:11" ht="15.75" customHeight="1">
      <c r="B308" s="151"/>
      <c r="C308" s="152"/>
      <c r="D308" s="152"/>
      <c r="E308" s="152"/>
      <c r="F308" s="152"/>
      <c r="G308" s="152"/>
      <c r="H308" s="152"/>
      <c r="I308" s="152"/>
      <c r="J308" s="152"/>
      <c r="K308" s="153"/>
    </row>
    <row r="309" spans="2:11" ht="15.75" customHeight="1">
      <c r="B309" s="151"/>
      <c r="C309" s="152"/>
      <c r="D309" s="152"/>
      <c r="E309" s="152"/>
      <c r="F309" s="152"/>
      <c r="G309" s="152"/>
      <c r="H309" s="152"/>
      <c r="I309" s="152"/>
      <c r="J309" s="152"/>
      <c r="K309" s="153"/>
    </row>
    <row r="310" spans="2:11" ht="15.75" customHeight="1">
      <c r="B310" s="151"/>
      <c r="C310" s="152"/>
      <c r="D310" s="152"/>
      <c r="E310" s="152"/>
      <c r="F310" s="152"/>
      <c r="G310" s="152"/>
      <c r="H310" s="152"/>
      <c r="I310" s="152"/>
      <c r="J310" s="152"/>
      <c r="K310" s="153"/>
    </row>
    <row r="311" spans="2:11" ht="15.75" customHeight="1">
      <c r="B311" s="151"/>
      <c r="C311" s="152"/>
      <c r="D311" s="152"/>
      <c r="E311" s="152"/>
      <c r="F311" s="152"/>
      <c r="G311" s="152"/>
      <c r="H311" s="152"/>
      <c r="I311" s="152"/>
      <c r="J311" s="152"/>
      <c r="K311" s="153"/>
    </row>
    <row r="312" spans="2:11" ht="15.75" customHeight="1">
      <c r="B312" s="151"/>
      <c r="C312" s="152"/>
      <c r="D312" s="152"/>
      <c r="E312" s="152"/>
      <c r="F312" s="152"/>
      <c r="G312" s="152"/>
      <c r="H312" s="152"/>
      <c r="I312" s="152"/>
      <c r="J312" s="152"/>
      <c r="K312" s="153"/>
    </row>
    <row r="313" spans="2:11" ht="15.75" customHeight="1">
      <c r="B313" s="151"/>
      <c r="C313" s="152"/>
      <c r="D313" s="152"/>
      <c r="E313" s="152"/>
      <c r="F313" s="152"/>
      <c r="G313" s="152"/>
      <c r="H313" s="152"/>
      <c r="I313" s="152"/>
      <c r="J313" s="152"/>
      <c r="K313" s="153"/>
    </row>
    <row r="314" spans="2:11" ht="15.75" customHeight="1">
      <c r="B314" s="151"/>
      <c r="C314" s="152"/>
      <c r="D314" s="152"/>
      <c r="E314" s="152"/>
      <c r="F314" s="152"/>
      <c r="G314" s="152"/>
      <c r="H314" s="152"/>
      <c r="I314" s="152"/>
      <c r="J314" s="152"/>
      <c r="K314" s="153"/>
    </row>
    <row r="315" spans="2:11" ht="15.75" customHeight="1">
      <c r="B315" s="151"/>
      <c r="C315" s="152"/>
      <c r="D315" s="152"/>
      <c r="E315" s="152"/>
      <c r="F315" s="152"/>
      <c r="G315" s="152"/>
      <c r="H315" s="152"/>
      <c r="I315" s="152"/>
      <c r="J315" s="152"/>
      <c r="K315" s="153"/>
    </row>
    <row r="316" spans="2:11" ht="15.75" customHeight="1">
      <c r="B316" s="151"/>
      <c r="C316" s="152"/>
      <c r="D316" s="152"/>
      <c r="E316" s="152"/>
      <c r="F316" s="152"/>
      <c r="G316" s="152"/>
      <c r="H316" s="152"/>
      <c r="I316" s="152"/>
      <c r="J316" s="152"/>
      <c r="K316" s="153"/>
    </row>
    <row r="317" spans="2:11" ht="15.75" customHeight="1">
      <c r="B317" s="151"/>
      <c r="C317" s="152"/>
      <c r="D317" s="152"/>
      <c r="E317" s="152"/>
      <c r="F317" s="152"/>
      <c r="G317" s="152"/>
      <c r="H317" s="152"/>
      <c r="I317" s="152"/>
      <c r="J317" s="152"/>
      <c r="K317" s="153"/>
    </row>
    <row r="318" spans="2:11" ht="15.75" customHeight="1">
      <c r="B318" s="151"/>
      <c r="C318" s="152"/>
      <c r="D318" s="152"/>
      <c r="E318" s="152"/>
      <c r="F318" s="152"/>
      <c r="G318" s="152"/>
      <c r="H318" s="152"/>
      <c r="I318" s="152"/>
      <c r="J318" s="152"/>
      <c r="K318" s="153"/>
    </row>
    <row r="319" spans="2:11" ht="15.75" customHeight="1">
      <c r="B319" s="151"/>
      <c r="C319" s="152"/>
      <c r="D319" s="152"/>
      <c r="E319" s="152"/>
      <c r="F319" s="152"/>
      <c r="G319" s="152"/>
      <c r="H319" s="152"/>
      <c r="I319" s="152"/>
      <c r="J319" s="152"/>
      <c r="K319" s="153"/>
    </row>
    <row r="320" spans="2:11" ht="15.75" customHeight="1">
      <c r="B320" s="151"/>
      <c r="C320" s="152"/>
      <c r="D320" s="152"/>
      <c r="E320" s="152"/>
      <c r="F320" s="152"/>
      <c r="G320" s="152"/>
      <c r="H320" s="152"/>
      <c r="I320" s="152"/>
      <c r="J320" s="152"/>
      <c r="K320" s="153"/>
    </row>
    <row r="321" spans="2:11" ht="15.75" customHeight="1">
      <c r="B321" s="151"/>
      <c r="C321" s="152"/>
      <c r="D321" s="152"/>
      <c r="E321" s="152"/>
      <c r="F321" s="152"/>
      <c r="G321" s="152"/>
      <c r="H321" s="152"/>
      <c r="I321" s="152"/>
      <c r="J321" s="152"/>
      <c r="K321" s="153"/>
    </row>
    <row r="322" spans="2:11" ht="15.75" customHeight="1">
      <c r="B322" s="151"/>
      <c r="C322" s="152"/>
      <c r="D322" s="152"/>
      <c r="E322" s="152"/>
      <c r="F322" s="152"/>
      <c r="G322" s="152"/>
      <c r="H322" s="152"/>
      <c r="I322" s="152"/>
      <c r="J322" s="152"/>
      <c r="K322" s="153"/>
    </row>
    <row r="323" spans="2:11" ht="15.75" customHeight="1">
      <c r="B323" s="151"/>
      <c r="C323" s="152"/>
      <c r="D323" s="152"/>
      <c r="E323" s="152"/>
      <c r="F323" s="152"/>
      <c r="G323" s="152"/>
      <c r="H323" s="152"/>
      <c r="I323" s="152"/>
      <c r="J323" s="152"/>
      <c r="K323" s="153"/>
    </row>
    <row r="324" spans="2:11" ht="15.75" customHeight="1">
      <c r="B324" s="151"/>
      <c r="C324" s="152"/>
      <c r="D324" s="152"/>
      <c r="E324" s="152"/>
      <c r="F324" s="152"/>
      <c r="G324" s="152"/>
      <c r="H324" s="152"/>
      <c r="I324" s="152"/>
      <c r="J324" s="152"/>
      <c r="K324" s="153"/>
    </row>
    <row r="325" spans="2:11" ht="15.75" customHeight="1">
      <c r="B325" s="151"/>
      <c r="C325" s="152"/>
      <c r="D325" s="152"/>
      <c r="E325" s="152"/>
      <c r="F325" s="152"/>
      <c r="G325" s="152"/>
      <c r="H325" s="152"/>
      <c r="I325" s="152"/>
      <c r="J325" s="152"/>
      <c r="K325" s="153"/>
    </row>
    <row r="326" spans="2:11" ht="15.75" customHeight="1">
      <c r="B326" s="151"/>
      <c r="C326" s="152"/>
      <c r="D326" s="152"/>
      <c r="E326" s="152"/>
      <c r="F326" s="152"/>
      <c r="G326" s="152"/>
      <c r="H326" s="152"/>
      <c r="I326" s="152"/>
      <c r="J326" s="152"/>
      <c r="K326" s="153"/>
    </row>
    <row r="327" spans="2:11" ht="15.75" customHeight="1">
      <c r="B327" s="151"/>
      <c r="C327" s="152"/>
      <c r="D327" s="152"/>
      <c r="E327" s="152"/>
      <c r="F327" s="152"/>
      <c r="G327" s="152"/>
      <c r="H327" s="152"/>
      <c r="I327" s="152"/>
      <c r="J327" s="152"/>
      <c r="K327" s="153"/>
    </row>
    <row r="328" spans="2:11" ht="15.75" customHeight="1">
      <c r="B328" s="151"/>
      <c r="C328" s="152"/>
      <c r="D328" s="152"/>
      <c r="E328" s="152"/>
      <c r="F328" s="152"/>
      <c r="G328" s="152"/>
      <c r="H328" s="152"/>
      <c r="I328" s="152"/>
      <c r="J328" s="152"/>
      <c r="K328" s="153"/>
    </row>
    <row r="329" spans="2:11" ht="15.75" customHeight="1">
      <c r="B329" s="151"/>
      <c r="C329" s="152"/>
      <c r="D329" s="152"/>
      <c r="E329" s="152"/>
      <c r="F329" s="152"/>
      <c r="G329" s="152"/>
      <c r="H329" s="152"/>
      <c r="I329" s="152"/>
      <c r="J329" s="152"/>
      <c r="K329" s="153"/>
    </row>
    <row r="330" spans="2:11" ht="15.75" customHeight="1">
      <c r="B330" s="151"/>
      <c r="C330" s="152"/>
      <c r="D330" s="152"/>
      <c r="E330" s="152"/>
      <c r="F330" s="152"/>
      <c r="G330" s="152"/>
      <c r="H330" s="152"/>
      <c r="I330" s="152"/>
      <c r="J330" s="152"/>
      <c r="K330" s="153"/>
    </row>
    <row r="331" spans="2:11" ht="15.75" customHeight="1">
      <c r="B331" s="151"/>
      <c r="C331" s="152"/>
      <c r="D331" s="152"/>
      <c r="E331" s="152"/>
      <c r="F331" s="152"/>
      <c r="G331" s="152"/>
      <c r="H331" s="152"/>
      <c r="I331" s="152"/>
      <c r="J331" s="152"/>
      <c r="K331" s="153"/>
    </row>
    <row r="332" spans="2:11" ht="15.75" customHeight="1">
      <c r="B332" s="151"/>
      <c r="C332" s="152"/>
      <c r="D332" s="152"/>
      <c r="E332" s="152"/>
      <c r="F332" s="152"/>
      <c r="G332" s="152"/>
      <c r="H332" s="152"/>
      <c r="I332" s="152"/>
      <c r="J332" s="152"/>
      <c r="K332" s="153"/>
    </row>
    <row r="333" spans="2:11" ht="15.75" customHeight="1">
      <c r="B333" s="151"/>
      <c r="C333" s="152"/>
      <c r="D333" s="152"/>
      <c r="E333" s="152"/>
      <c r="F333" s="152"/>
      <c r="G333" s="152"/>
      <c r="H333" s="152"/>
      <c r="I333" s="152"/>
      <c r="J333" s="152"/>
      <c r="K333" s="153"/>
    </row>
    <row r="334" spans="2:11" ht="15.75" customHeight="1">
      <c r="B334" s="151"/>
      <c r="C334" s="152"/>
      <c r="D334" s="152"/>
      <c r="E334" s="152"/>
      <c r="F334" s="152"/>
      <c r="G334" s="152"/>
      <c r="H334" s="152"/>
      <c r="I334" s="152"/>
      <c r="J334" s="152"/>
      <c r="K334" s="153"/>
    </row>
    <row r="335" spans="2:11" ht="15.75" customHeight="1">
      <c r="B335" s="151"/>
      <c r="C335" s="152"/>
      <c r="D335" s="152"/>
      <c r="E335" s="152"/>
      <c r="F335" s="152"/>
      <c r="G335" s="152"/>
      <c r="H335" s="152"/>
      <c r="I335" s="152"/>
      <c r="J335" s="152"/>
      <c r="K335" s="153"/>
    </row>
    <row r="336" spans="2:11" ht="15.75" customHeight="1">
      <c r="B336" s="151"/>
      <c r="C336" s="152"/>
      <c r="D336" s="152"/>
      <c r="E336" s="152"/>
      <c r="F336" s="152"/>
      <c r="G336" s="152"/>
      <c r="H336" s="152"/>
      <c r="I336" s="152"/>
      <c r="J336" s="152"/>
      <c r="K336" s="153"/>
    </row>
    <row r="337" spans="2:11" ht="15.75" customHeight="1">
      <c r="B337" s="151"/>
      <c r="C337" s="152"/>
      <c r="D337" s="152"/>
      <c r="E337" s="152"/>
      <c r="F337" s="152"/>
      <c r="G337" s="152"/>
      <c r="H337" s="152"/>
      <c r="I337" s="152"/>
      <c r="J337" s="152"/>
      <c r="K337" s="153"/>
    </row>
    <row r="338" spans="2:11" ht="15.75" customHeight="1">
      <c r="B338" s="151"/>
      <c r="C338" s="152"/>
      <c r="D338" s="152"/>
      <c r="E338" s="152"/>
      <c r="F338" s="152"/>
      <c r="G338" s="152"/>
      <c r="H338" s="152"/>
      <c r="I338" s="152"/>
      <c r="J338" s="152"/>
      <c r="K338" s="153"/>
    </row>
    <row r="339" spans="2:11" ht="15.75" customHeight="1">
      <c r="B339" s="151"/>
      <c r="C339" s="152"/>
      <c r="D339" s="152"/>
      <c r="E339" s="152"/>
      <c r="F339" s="152"/>
      <c r="G339" s="152"/>
      <c r="H339" s="152"/>
      <c r="I339" s="152"/>
      <c r="J339" s="152"/>
      <c r="K339" s="153"/>
    </row>
    <row r="340" spans="2:11" ht="15.75" customHeight="1">
      <c r="B340" s="151"/>
      <c r="C340" s="152"/>
      <c r="D340" s="152"/>
      <c r="E340" s="152"/>
      <c r="F340" s="152"/>
      <c r="G340" s="152"/>
      <c r="H340" s="152"/>
      <c r="I340" s="152"/>
      <c r="J340" s="152"/>
      <c r="K340" s="153"/>
    </row>
    <row r="341" spans="2:11" ht="15.75" customHeight="1">
      <c r="B341" s="151"/>
      <c r="C341" s="152"/>
      <c r="D341" s="152"/>
      <c r="E341" s="152"/>
      <c r="F341" s="152"/>
      <c r="G341" s="152"/>
      <c r="H341" s="152"/>
      <c r="I341" s="152"/>
      <c r="J341" s="152"/>
      <c r="K341" s="153"/>
    </row>
    <row r="342" spans="2:11" ht="15.75" customHeight="1">
      <c r="B342" s="151"/>
      <c r="C342" s="152"/>
      <c r="D342" s="152"/>
      <c r="E342" s="152"/>
      <c r="F342" s="152"/>
      <c r="G342" s="152"/>
      <c r="H342" s="152"/>
      <c r="I342" s="152"/>
      <c r="J342" s="152"/>
      <c r="K342" s="153"/>
    </row>
    <row r="343" spans="2:11" ht="15.75" customHeight="1">
      <c r="B343" s="151"/>
      <c r="C343" s="152"/>
      <c r="D343" s="152"/>
      <c r="E343" s="152"/>
      <c r="F343" s="152"/>
      <c r="G343" s="152"/>
      <c r="H343" s="152"/>
      <c r="I343" s="152"/>
      <c r="J343" s="152"/>
      <c r="K343" s="153"/>
    </row>
    <row r="344" spans="2:11" ht="15.75" customHeight="1">
      <c r="B344" s="151"/>
      <c r="C344" s="152"/>
      <c r="D344" s="152"/>
      <c r="E344" s="152"/>
      <c r="F344" s="152"/>
      <c r="G344" s="152"/>
      <c r="H344" s="152"/>
      <c r="I344" s="152"/>
      <c r="J344" s="152"/>
      <c r="K344" s="153"/>
    </row>
    <row r="345" spans="2:11" ht="15.75" customHeight="1">
      <c r="B345" s="151"/>
      <c r="C345" s="152"/>
      <c r="D345" s="152"/>
      <c r="E345" s="152"/>
      <c r="F345" s="152"/>
      <c r="G345" s="152"/>
      <c r="H345" s="152"/>
      <c r="I345" s="152"/>
      <c r="J345" s="152"/>
      <c r="K345" s="153"/>
    </row>
    <row r="346" spans="2:11" ht="15.75" customHeight="1">
      <c r="B346" s="151"/>
      <c r="C346" s="152"/>
      <c r="D346" s="152"/>
      <c r="E346" s="152"/>
      <c r="F346" s="152"/>
      <c r="G346" s="152"/>
      <c r="H346" s="152"/>
      <c r="I346" s="152"/>
      <c r="J346" s="152"/>
      <c r="K346" s="153"/>
    </row>
    <row r="347" spans="2:11" ht="15.75" customHeight="1">
      <c r="B347" s="151"/>
      <c r="C347" s="152"/>
      <c r="D347" s="152"/>
      <c r="E347" s="152"/>
      <c r="F347" s="152"/>
      <c r="G347" s="152"/>
      <c r="H347" s="152"/>
      <c r="I347" s="152"/>
      <c r="J347" s="152"/>
      <c r="K347" s="153"/>
    </row>
    <row r="348" spans="2:11" ht="15.75" customHeight="1">
      <c r="B348" s="151"/>
      <c r="C348" s="152"/>
      <c r="D348" s="152"/>
      <c r="E348" s="152"/>
      <c r="F348" s="152"/>
      <c r="G348" s="152"/>
      <c r="H348" s="152"/>
      <c r="I348" s="152"/>
      <c r="J348" s="152"/>
      <c r="K348" s="153"/>
    </row>
    <row r="349" spans="2:11" ht="15.75" customHeight="1">
      <c r="B349" s="151"/>
      <c r="C349" s="152"/>
      <c r="D349" s="152"/>
      <c r="E349" s="152"/>
      <c r="F349" s="152"/>
      <c r="G349" s="152"/>
      <c r="H349" s="152"/>
      <c r="I349" s="152"/>
      <c r="J349" s="152"/>
      <c r="K349" s="153"/>
    </row>
    <row r="350" spans="2:11" ht="15.75" customHeight="1">
      <c r="B350" s="151"/>
      <c r="C350" s="152"/>
      <c r="D350" s="152"/>
      <c r="E350" s="152"/>
      <c r="F350" s="152"/>
      <c r="G350" s="152"/>
      <c r="H350" s="152"/>
      <c r="I350" s="152"/>
      <c r="J350" s="152"/>
      <c r="K350" s="153"/>
    </row>
    <row r="351" spans="2:11" ht="15.75" customHeight="1">
      <c r="B351" s="151"/>
      <c r="C351" s="152"/>
      <c r="D351" s="152"/>
      <c r="E351" s="152"/>
      <c r="F351" s="152"/>
      <c r="G351" s="152"/>
      <c r="H351" s="152"/>
      <c r="I351" s="152"/>
      <c r="J351" s="152"/>
      <c r="K351" s="153"/>
    </row>
    <row r="352" spans="2:11" ht="15.75" customHeight="1">
      <c r="B352" s="151"/>
      <c r="C352" s="152"/>
      <c r="D352" s="152"/>
      <c r="E352" s="152"/>
      <c r="F352" s="152"/>
      <c r="G352" s="152"/>
      <c r="H352" s="152"/>
      <c r="I352" s="152"/>
      <c r="J352" s="152"/>
      <c r="K352" s="153"/>
    </row>
    <row r="353" spans="2:11" ht="15.75" customHeight="1">
      <c r="B353" s="151"/>
      <c r="C353" s="152"/>
      <c r="D353" s="152"/>
      <c r="E353" s="152"/>
      <c r="F353" s="152"/>
      <c r="G353" s="152"/>
      <c r="H353" s="152"/>
      <c r="I353" s="152"/>
      <c r="J353" s="152"/>
      <c r="K353" s="153"/>
    </row>
    <row r="354" spans="2:11" ht="15.75" customHeight="1">
      <c r="B354" s="151"/>
      <c r="C354" s="152"/>
      <c r="D354" s="152"/>
      <c r="E354" s="152"/>
      <c r="F354" s="152"/>
      <c r="G354" s="152"/>
      <c r="H354" s="152"/>
      <c r="I354" s="152"/>
      <c r="J354" s="152"/>
      <c r="K354" s="153"/>
    </row>
    <row r="355" spans="2:11" ht="15.75" customHeight="1">
      <c r="B355" s="151"/>
      <c r="C355" s="152"/>
      <c r="D355" s="152"/>
      <c r="E355" s="152"/>
      <c r="F355" s="152"/>
      <c r="G355" s="152"/>
      <c r="H355" s="152"/>
      <c r="I355" s="152"/>
      <c r="J355" s="152"/>
      <c r="K355" s="153"/>
    </row>
    <row r="356" spans="2:11" ht="15.75" customHeight="1">
      <c r="B356" s="151"/>
      <c r="C356" s="152"/>
      <c r="D356" s="152"/>
      <c r="E356" s="152"/>
      <c r="F356" s="152"/>
      <c r="G356" s="152"/>
      <c r="H356" s="152"/>
      <c r="I356" s="152"/>
      <c r="J356" s="152"/>
      <c r="K356" s="153"/>
    </row>
    <row r="357" spans="2:11" ht="15.75" customHeight="1">
      <c r="B357" s="151"/>
      <c r="C357" s="152"/>
      <c r="D357" s="152"/>
      <c r="E357" s="152"/>
      <c r="F357" s="152"/>
      <c r="G357" s="152"/>
      <c r="H357" s="152"/>
      <c r="I357" s="152"/>
      <c r="J357" s="152"/>
      <c r="K357" s="153"/>
    </row>
    <row r="358" spans="2:11" ht="15.75" customHeight="1">
      <c r="B358" s="151"/>
      <c r="C358" s="152"/>
      <c r="D358" s="152"/>
      <c r="E358" s="152"/>
      <c r="F358" s="152"/>
      <c r="G358" s="152"/>
      <c r="H358" s="152"/>
      <c r="I358" s="152"/>
      <c r="J358" s="152"/>
      <c r="K358" s="153"/>
    </row>
    <row r="359" spans="2:11" ht="15.75" customHeight="1">
      <c r="B359" s="151"/>
      <c r="C359" s="152"/>
      <c r="D359" s="152"/>
      <c r="E359" s="152"/>
      <c r="F359" s="152"/>
      <c r="G359" s="152"/>
      <c r="H359" s="152"/>
      <c r="I359" s="152"/>
      <c r="J359" s="152"/>
      <c r="K359" s="153"/>
    </row>
    <row r="360" spans="2:11" ht="15.75" customHeight="1">
      <c r="B360" s="151"/>
      <c r="C360" s="152"/>
      <c r="D360" s="152"/>
      <c r="E360" s="152"/>
      <c r="F360" s="152"/>
      <c r="G360" s="152"/>
      <c r="H360" s="152"/>
      <c r="I360" s="152"/>
      <c r="J360" s="152"/>
      <c r="K360" s="153"/>
    </row>
    <row r="361" spans="2:11" ht="15.75" customHeight="1">
      <c r="B361" s="151"/>
      <c r="C361" s="152"/>
      <c r="D361" s="152"/>
      <c r="E361" s="152"/>
      <c r="F361" s="152"/>
      <c r="G361" s="152"/>
      <c r="H361" s="152"/>
      <c r="I361" s="152"/>
      <c r="J361" s="152"/>
      <c r="K361" s="153"/>
    </row>
    <row r="362" spans="2:11" ht="15.75" customHeight="1">
      <c r="B362" s="151"/>
      <c r="C362" s="152"/>
      <c r="D362" s="152"/>
      <c r="E362" s="152"/>
      <c r="F362" s="152"/>
      <c r="G362" s="152"/>
      <c r="H362" s="152"/>
      <c r="I362" s="152"/>
      <c r="J362" s="152"/>
      <c r="K362" s="153"/>
    </row>
    <row r="363" spans="2:11" ht="15.75" customHeight="1">
      <c r="B363" s="151"/>
      <c r="C363" s="152"/>
      <c r="D363" s="152"/>
      <c r="E363" s="152"/>
      <c r="F363" s="152"/>
      <c r="G363" s="152"/>
      <c r="H363" s="152"/>
      <c r="I363" s="152"/>
      <c r="J363" s="152"/>
      <c r="K363" s="153"/>
    </row>
    <row r="364" spans="2:11" ht="15.75" customHeight="1">
      <c r="B364" s="151"/>
      <c r="C364" s="152"/>
      <c r="D364" s="152"/>
      <c r="E364" s="152"/>
      <c r="F364" s="152"/>
      <c r="G364" s="152"/>
      <c r="H364" s="152"/>
      <c r="I364" s="152"/>
      <c r="J364" s="152"/>
      <c r="K364" s="153"/>
    </row>
    <row r="365" spans="2:11" ht="15.75" customHeight="1">
      <c r="B365" s="151"/>
      <c r="C365" s="152"/>
      <c r="D365" s="152"/>
      <c r="E365" s="152"/>
      <c r="F365" s="152"/>
      <c r="G365" s="152"/>
      <c r="H365" s="152"/>
      <c r="I365" s="152"/>
      <c r="J365" s="152"/>
      <c r="K365" s="153"/>
    </row>
    <row r="366" spans="2:11" ht="15.75" customHeight="1">
      <c r="B366" s="151"/>
      <c r="C366" s="152"/>
      <c r="D366" s="152"/>
      <c r="E366" s="152"/>
      <c r="F366" s="152"/>
      <c r="G366" s="152"/>
      <c r="H366" s="152"/>
      <c r="I366" s="152"/>
      <c r="J366" s="152"/>
      <c r="K366" s="153"/>
    </row>
    <row r="367" spans="2:11" ht="15.75" customHeight="1">
      <c r="B367" s="151"/>
      <c r="C367" s="152"/>
      <c r="D367" s="152"/>
      <c r="E367" s="152"/>
      <c r="F367" s="152"/>
      <c r="G367" s="152"/>
      <c r="H367" s="152"/>
      <c r="I367" s="152"/>
      <c r="J367" s="152"/>
      <c r="K367" s="153"/>
    </row>
    <row r="368" spans="2:11" ht="15.75" customHeight="1">
      <c r="B368" s="151"/>
      <c r="C368" s="152"/>
      <c r="D368" s="152"/>
      <c r="E368" s="152"/>
      <c r="F368" s="152"/>
      <c r="G368" s="152"/>
      <c r="H368" s="152"/>
      <c r="I368" s="152"/>
      <c r="J368" s="152"/>
      <c r="K368" s="153"/>
    </row>
    <row r="369" spans="2:11" ht="15.75" customHeight="1">
      <c r="B369" s="151"/>
      <c r="C369" s="152"/>
      <c r="D369" s="152"/>
      <c r="E369" s="152"/>
      <c r="F369" s="152"/>
      <c r="G369" s="152"/>
      <c r="H369" s="152"/>
      <c r="I369" s="152"/>
      <c r="J369" s="152"/>
      <c r="K369" s="153"/>
    </row>
    <row r="370" spans="2:11" ht="15.75" customHeight="1">
      <c r="B370" s="151"/>
      <c r="C370" s="152"/>
      <c r="D370" s="152"/>
      <c r="E370" s="152"/>
      <c r="F370" s="152"/>
      <c r="G370" s="152"/>
      <c r="H370" s="152"/>
      <c r="I370" s="152"/>
      <c r="J370" s="152"/>
      <c r="K370" s="153"/>
    </row>
    <row r="371" spans="2:11" ht="15.75" customHeight="1">
      <c r="B371" s="151"/>
      <c r="C371" s="152"/>
      <c r="D371" s="152"/>
      <c r="E371" s="152"/>
      <c r="F371" s="152"/>
      <c r="G371" s="152"/>
      <c r="H371" s="152"/>
      <c r="I371" s="152"/>
      <c r="J371" s="152"/>
      <c r="K371" s="153"/>
    </row>
    <row r="372" spans="2:11" ht="15.75" customHeight="1">
      <c r="B372" s="151"/>
      <c r="C372" s="152"/>
      <c r="D372" s="152"/>
      <c r="E372" s="152"/>
      <c r="F372" s="152"/>
      <c r="G372" s="152"/>
      <c r="H372" s="152"/>
      <c r="I372" s="152"/>
      <c r="J372" s="152"/>
      <c r="K372" s="153"/>
    </row>
    <row r="373" spans="2:11" ht="15.75" customHeight="1">
      <c r="B373" s="151"/>
      <c r="C373" s="152"/>
      <c r="D373" s="152"/>
      <c r="E373" s="152"/>
      <c r="F373" s="152"/>
      <c r="G373" s="152"/>
      <c r="H373" s="152"/>
      <c r="I373" s="152"/>
      <c r="J373" s="152"/>
      <c r="K373" s="153"/>
    </row>
    <row r="374" spans="2:11" ht="15.75" customHeight="1">
      <c r="B374" s="151"/>
      <c r="C374" s="152"/>
      <c r="D374" s="152"/>
      <c r="E374" s="152"/>
      <c r="F374" s="152"/>
      <c r="G374" s="152"/>
      <c r="H374" s="152"/>
      <c r="I374" s="152"/>
      <c r="J374" s="152"/>
      <c r="K374" s="153"/>
    </row>
    <row r="375" spans="2:11" ht="15.75" customHeight="1">
      <c r="B375" s="151"/>
      <c r="C375" s="152"/>
      <c r="D375" s="152"/>
      <c r="E375" s="152"/>
      <c r="F375" s="152"/>
      <c r="G375" s="152"/>
      <c r="H375" s="152"/>
      <c r="I375" s="152"/>
      <c r="J375" s="152"/>
      <c r="K375" s="153"/>
    </row>
    <row r="376" spans="2:11" ht="15.75" customHeight="1">
      <c r="B376" s="151"/>
      <c r="C376" s="152"/>
      <c r="D376" s="152"/>
      <c r="E376" s="152"/>
      <c r="F376" s="152"/>
      <c r="G376" s="152"/>
      <c r="H376" s="152"/>
      <c r="I376" s="152"/>
      <c r="J376" s="152"/>
      <c r="K376" s="153"/>
    </row>
    <row r="377" spans="2:11" ht="15.75" customHeight="1">
      <c r="B377" s="151"/>
      <c r="C377" s="152"/>
      <c r="D377" s="152"/>
      <c r="E377" s="152"/>
      <c r="F377" s="152"/>
      <c r="G377" s="152"/>
      <c r="H377" s="152"/>
      <c r="I377" s="152"/>
      <c r="J377" s="152"/>
      <c r="K377" s="153"/>
    </row>
    <row r="378" spans="2:11" ht="15.75" customHeight="1">
      <c r="B378" s="151"/>
      <c r="C378" s="152"/>
      <c r="D378" s="152"/>
      <c r="E378" s="152"/>
      <c r="F378" s="152"/>
      <c r="G378" s="152"/>
      <c r="H378" s="152"/>
      <c r="I378" s="152"/>
      <c r="J378" s="152"/>
      <c r="K378" s="153"/>
    </row>
    <row r="379" spans="2:11" ht="15.75" customHeight="1">
      <c r="B379" s="151"/>
      <c r="C379" s="152"/>
      <c r="D379" s="152"/>
      <c r="E379" s="152"/>
      <c r="F379" s="152"/>
      <c r="G379" s="152"/>
      <c r="H379" s="152"/>
      <c r="I379" s="152"/>
      <c r="J379" s="152"/>
      <c r="K379" s="153"/>
    </row>
    <row r="380" spans="2:11" ht="15.75" customHeight="1">
      <c r="B380" s="151"/>
      <c r="C380" s="152"/>
      <c r="D380" s="152"/>
      <c r="E380" s="152"/>
      <c r="F380" s="152"/>
      <c r="G380" s="152"/>
      <c r="H380" s="152"/>
      <c r="I380" s="152"/>
      <c r="J380" s="152"/>
      <c r="K380" s="153"/>
    </row>
    <row r="381" spans="2:11" ht="15.75" customHeight="1">
      <c r="B381" s="151"/>
      <c r="C381" s="152"/>
      <c r="D381" s="152"/>
      <c r="E381" s="152"/>
      <c r="F381" s="152"/>
      <c r="G381" s="152"/>
      <c r="H381" s="152"/>
      <c r="I381" s="152"/>
      <c r="J381" s="152"/>
      <c r="K381" s="153"/>
    </row>
    <row r="382" spans="2:11" ht="15.75" customHeight="1">
      <c r="B382" s="151"/>
      <c r="C382" s="152"/>
      <c r="D382" s="152"/>
      <c r="E382" s="152"/>
      <c r="F382" s="152"/>
      <c r="G382" s="152"/>
      <c r="H382" s="152"/>
      <c r="I382" s="152"/>
      <c r="J382" s="152"/>
      <c r="K382" s="153"/>
    </row>
    <row r="383" spans="2:11" ht="15.75" customHeight="1">
      <c r="B383" s="151"/>
      <c r="C383" s="152"/>
      <c r="D383" s="152"/>
      <c r="E383" s="152"/>
      <c r="F383" s="152"/>
      <c r="G383" s="152"/>
      <c r="H383" s="152"/>
      <c r="I383" s="152"/>
      <c r="J383" s="152"/>
      <c r="K383" s="153"/>
    </row>
    <row r="384" spans="2:11" ht="15.75" customHeight="1">
      <c r="B384" s="151"/>
      <c r="C384" s="152"/>
      <c r="D384" s="152"/>
      <c r="E384" s="152"/>
      <c r="F384" s="152"/>
      <c r="G384" s="152"/>
      <c r="H384" s="152"/>
      <c r="I384" s="152"/>
      <c r="J384" s="152"/>
      <c r="K384" s="153"/>
    </row>
    <row r="385" spans="2:11" ht="15.75" customHeight="1">
      <c r="B385" s="151"/>
      <c r="C385" s="152"/>
      <c r="D385" s="152"/>
      <c r="E385" s="152"/>
      <c r="F385" s="152"/>
      <c r="G385" s="152"/>
      <c r="H385" s="152"/>
      <c r="I385" s="152"/>
      <c r="J385" s="152"/>
      <c r="K385" s="153"/>
    </row>
    <row r="386" spans="2:11" ht="15.75" customHeight="1">
      <c r="B386" s="151"/>
      <c r="C386" s="152"/>
      <c r="D386" s="152"/>
      <c r="E386" s="152"/>
      <c r="F386" s="152"/>
      <c r="G386" s="152"/>
      <c r="H386" s="152"/>
      <c r="I386" s="152"/>
      <c r="J386" s="152"/>
      <c r="K386" s="153"/>
    </row>
    <row r="387" spans="2:11" ht="15.75" customHeight="1">
      <c r="B387" s="151"/>
      <c r="C387" s="152"/>
      <c r="D387" s="152"/>
      <c r="E387" s="152"/>
      <c r="F387" s="152"/>
      <c r="G387" s="152"/>
      <c r="H387" s="152"/>
      <c r="I387" s="152"/>
      <c r="J387" s="152"/>
      <c r="K387" s="153"/>
    </row>
    <row r="388" spans="2:11" ht="15.75" customHeight="1">
      <c r="B388" s="151"/>
      <c r="C388" s="152"/>
      <c r="D388" s="152"/>
      <c r="E388" s="152"/>
      <c r="F388" s="152"/>
      <c r="G388" s="152"/>
      <c r="H388" s="152"/>
      <c r="I388" s="152"/>
      <c r="J388" s="152"/>
      <c r="K388" s="153"/>
    </row>
    <row r="389" spans="2:11" ht="15.75" customHeight="1">
      <c r="B389" s="151"/>
      <c r="C389" s="152"/>
      <c r="D389" s="152"/>
      <c r="E389" s="152"/>
      <c r="F389" s="152"/>
      <c r="G389" s="152"/>
      <c r="H389" s="152"/>
      <c r="I389" s="152"/>
      <c r="J389" s="152"/>
      <c r="K389" s="153"/>
    </row>
    <row r="390" spans="2:11" ht="15.75" customHeight="1">
      <c r="B390" s="151"/>
      <c r="C390" s="152"/>
      <c r="D390" s="152"/>
      <c r="E390" s="152"/>
      <c r="F390" s="152"/>
      <c r="G390" s="152"/>
      <c r="H390" s="152"/>
      <c r="I390" s="152"/>
      <c r="J390" s="152"/>
      <c r="K390" s="153"/>
    </row>
    <row r="391" spans="2:11" ht="15.75" customHeight="1">
      <c r="B391" s="151"/>
      <c r="C391" s="152"/>
      <c r="D391" s="152"/>
      <c r="E391" s="152"/>
      <c r="F391" s="152"/>
      <c r="G391" s="152"/>
      <c r="H391" s="152"/>
      <c r="I391" s="152"/>
      <c r="J391" s="152"/>
      <c r="K391" s="153"/>
    </row>
    <row r="392" spans="2:11" ht="15.75" customHeight="1">
      <c r="B392" s="151"/>
      <c r="C392" s="152"/>
      <c r="D392" s="152"/>
      <c r="E392" s="152"/>
      <c r="F392" s="152"/>
      <c r="G392" s="152"/>
      <c r="H392" s="152"/>
      <c r="I392" s="152"/>
      <c r="J392" s="152"/>
      <c r="K392" s="153"/>
    </row>
    <row r="393" spans="2:11" ht="15.75" customHeight="1">
      <c r="B393" s="151"/>
      <c r="C393" s="152"/>
      <c r="D393" s="152"/>
      <c r="E393" s="152"/>
      <c r="F393" s="152"/>
      <c r="G393" s="152"/>
      <c r="H393" s="152"/>
      <c r="I393" s="152"/>
      <c r="J393" s="152"/>
      <c r="K393" s="153"/>
    </row>
    <row r="394" spans="2:11" ht="15.75" customHeight="1">
      <c r="B394" s="151"/>
      <c r="C394" s="152"/>
      <c r="D394" s="152"/>
      <c r="E394" s="152"/>
      <c r="F394" s="152"/>
      <c r="G394" s="152"/>
      <c r="H394" s="152"/>
      <c r="I394" s="152"/>
      <c r="J394" s="152"/>
      <c r="K394" s="153"/>
    </row>
    <row r="395" spans="2:11" ht="15.75" customHeight="1">
      <c r="B395" s="151"/>
      <c r="C395" s="152"/>
      <c r="D395" s="152"/>
      <c r="E395" s="152"/>
      <c r="F395" s="152"/>
      <c r="G395" s="152"/>
      <c r="H395" s="152"/>
      <c r="I395" s="152"/>
      <c r="J395" s="152"/>
      <c r="K395" s="153"/>
    </row>
    <row r="396" spans="2:11" ht="15.75" customHeight="1">
      <c r="B396" s="151"/>
      <c r="C396" s="152"/>
      <c r="D396" s="152"/>
      <c r="E396" s="152"/>
      <c r="F396" s="152"/>
      <c r="G396" s="152"/>
      <c r="H396" s="152"/>
      <c r="I396" s="152"/>
      <c r="J396" s="152"/>
      <c r="K396" s="153"/>
    </row>
    <row r="397" spans="2:11" ht="15.75" customHeight="1">
      <c r="B397" s="151"/>
      <c r="C397" s="152"/>
      <c r="D397" s="152"/>
      <c r="E397" s="152"/>
      <c r="F397" s="152"/>
      <c r="G397" s="152"/>
      <c r="H397" s="152"/>
      <c r="I397" s="152"/>
      <c r="J397" s="152"/>
      <c r="K397" s="153"/>
    </row>
    <row r="398" spans="2:11" ht="15.75" customHeight="1">
      <c r="B398" s="151"/>
      <c r="C398" s="152"/>
      <c r="D398" s="152"/>
      <c r="E398" s="152"/>
      <c r="F398" s="152"/>
      <c r="G398" s="152"/>
      <c r="H398" s="152"/>
      <c r="I398" s="152"/>
      <c r="J398" s="152"/>
      <c r="K398" s="153"/>
    </row>
    <row r="399" spans="2:11" ht="15.75" customHeight="1">
      <c r="B399" s="151"/>
      <c r="C399" s="152"/>
      <c r="D399" s="152"/>
      <c r="E399" s="152"/>
      <c r="F399" s="152"/>
      <c r="G399" s="152"/>
      <c r="H399" s="152"/>
      <c r="I399" s="152"/>
      <c r="J399" s="152"/>
      <c r="K399" s="153"/>
    </row>
    <row r="400" spans="2:11" ht="15.75" customHeight="1">
      <c r="B400" s="151"/>
      <c r="C400" s="152"/>
      <c r="D400" s="152"/>
      <c r="E400" s="152"/>
      <c r="F400" s="152"/>
      <c r="G400" s="152"/>
      <c r="H400" s="152"/>
      <c r="I400" s="152"/>
      <c r="J400" s="152"/>
      <c r="K400" s="153"/>
    </row>
    <row r="401" spans="2:11" ht="15.75" customHeight="1">
      <c r="B401" s="151"/>
      <c r="C401" s="152"/>
      <c r="D401" s="152"/>
      <c r="E401" s="152"/>
      <c r="F401" s="152"/>
      <c r="G401" s="152"/>
      <c r="H401" s="152"/>
      <c r="I401" s="152"/>
      <c r="J401" s="152"/>
      <c r="K401" s="153"/>
    </row>
    <row r="402" spans="2:11" ht="15.75" customHeight="1">
      <c r="B402" s="151"/>
      <c r="C402" s="152"/>
      <c r="D402" s="152"/>
      <c r="E402" s="152"/>
      <c r="F402" s="152"/>
      <c r="G402" s="152"/>
      <c r="H402" s="152"/>
      <c r="I402" s="152"/>
      <c r="J402" s="152"/>
      <c r="K402" s="153"/>
    </row>
    <row r="403" spans="2:11" ht="15.75" customHeight="1">
      <c r="B403" s="151"/>
      <c r="C403" s="152"/>
      <c r="D403" s="152"/>
      <c r="E403" s="152"/>
      <c r="F403" s="152"/>
      <c r="G403" s="152"/>
      <c r="H403" s="152"/>
      <c r="I403" s="152"/>
      <c r="J403" s="152"/>
      <c r="K403" s="153"/>
    </row>
    <row r="404" spans="2:11" ht="15.75" customHeight="1">
      <c r="B404" s="151"/>
      <c r="C404" s="152"/>
      <c r="D404" s="152"/>
      <c r="E404" s="152"/>
      <c r="F404" s="152"/>
      <c r="G404" s="152"/>
      <c r="H404" s="152"/>
      <c r="I404" s="152"/>
      <c r="J404" s="152"/>
      <c r="K404" s="153"/>
    </row>
    <row r="405" spans="2:11" ht="15.75" customHeight="1">
      <c r="B405" s="151"/>
      <c r="C405" s="152"/>
      <c r="D405" s="152"/>
      <c r="E405" s="152"/>
      <c r="F405" s="152"/>
      <c r="G405" s="152"/>
      <c r="H405" s="152"/>
      <c r="I405" s="152"/>
      <c r="J405" s="152"/>
      <c r="K405" s="153"/>
    </row>
    <row r="406" spans="2:11" ht="15.75" customHeight="1">
      <c r="B406" s="151"/>
      <c r="C406" s="152"/>
      <c r="D406" s="152"/>
      <c r="E406" s="152"/>
      <c r="F406" s="152"/>
      <c r="G406" s="152"/>
      <c r="H406" s="152"/>
      <c r="I406" s="152"/>
      <c r="J406" s="152"/>
      <c r="K406" s="153"/>
    </row>
    <row r="407" spans="2:11" ht="15.75" customHeight="1">
      <c r="B407" s="151"/>
      <c r="C407" s="152"/>
      <c r="D407" s="152"/>
      <c r="E407" s="152"/>
      <c r="F407" s="152"/>
      <c r="G407" s="152"/>
      <c r="H407" s="152"/>
      <c r="I407" s="152"/>
      <c r="J407" s="152"/>
      <c r="K407" s="153"/>
    </row>
    <row r="408" spans="2:11" ht="15.75" customHeight="1">
      <c r="B408" s="151"/>
      <c r="C408" s="152"/>
      <c r="D408" s="152"/>
      <c r="E408" s="152"/>
      <c r="F408" s="152"/>
      <c r="G408" s="152"/>
      <c r="H408" s="152"/>
      <c r="I408" s="152"/>
      <c r="J408" s="152"/>
      <c r="K408" s="153"/>
    </row>
    <row r="409" spans="2:11" ht="15.75" customHeight="1">
      <c r="B409" s="151"/>
      <c r="C409" s="152"/>
      <c r="D409" s="152"/>
      <c r="E409" s="152"/>
      <c r="F409" s="152"/>
      <c r="G409" s="152"/>
      <c r="H409" s="152"/>
      <c r="I409" s="152"/>
      <c r="J409" s="152"/>
      <c r="K409" s="153"/>
    </row>
    <row r="410" spans="2:11" ht="15.75" customHeight="1">
      <c r="B410" s="151"/>
      <c r="C410" s="152"/>
      <c r="D410" s="152"/>
      <c r="E410" s="152"/>
      <c r="F410" s="152"/>
      <c r="G410" s="152"/>
      <c r="H410" s="152"/>
      <c r="I410" s="152"/>
      <c r="J410" s="152"/>
      <c r="K410" s="153"/>
    </row>
    <row r="411" spans="2:11" ht="15.75" customHeight="1">
      <c r="B411" s="151"/>
      <c r="C411" s="152"/>
      <c r="D411" s="152"/>
      <c r="E411" s="152"/>
      <c r="F411" s="152"/>
      <c r="G411" s="152"/>
      <c r="H411" s="152"/>
      <c r="I411" s="152"/>
      <c r="J411" s="152"/>
      <c r="K411" s="153"/>
    </row>
    <row r="412" spans="2:11" ht="15.75" customHeight="1">
      <c r="B412" s="151"/>
      <c r="C412" s="152"/>
      <c r="D412" s="152"/>
      <c r="E412" s="152"/>
      <c r="F412" s="152"/>
      <c r="G412" s="152"/>
      <c r="H412" s="152"/>
      <c r="I412" s="152"/>
      <c r="J412" s="152"/>
      <c r="K412" s="153"/>
    </row>
    <row r="413" spans="2:11" ht="15.75" customHeight="1">
      <c r="B413" s="151"/>
      <c r="C413" s="152"/>
      <c r="D413" s="152"/>
      <c r="E413" s="152"/>
      <c r="F413" s="152"/>
      <c r="G413" s="152"/>
      <c r="H413" s="152"/>
      <c r="I413" s="152"/>
      <c r="J413" s="152"/>
      <c r="K413" s="153"/>
    </row>
    <row r="414" spans="2:11" ht="15.75" customHeight="1">
      <c r="B414" s="151"/>
      <c r="C414" s="152"/>
      <c r="D414" s="152"/>
      <c r="E414" s="152"/>
      <c r="F414" s="152"/>
      <c r="G414" s="152"/>
      <c r="H414" s="152"/>
      <c r="I414" s="152"/>
      <c r="J414" s="152"/>
      <c r="K414" s="153"/>
    </row>
    <row r="415" spans="2:11" ht="15.75" customHeight="1">
      <c r="B415" s="151"/>
      <c r="C415" s="152"/>
      <c r="D415" s="152"/>
      <c r="E415" s="152"/>
      <c r="F415" s="152"/>
      <c r="G415" s="152"/>
      <c r="H415" s="152"/>
      <c r="I415" s="152"/>
      <c r="J415" s="152"/>
      <c r="K415" s="153"/>
    </row>
    <row r="416" spans="2:11" ht="15.75" customHeight="1">
      <c r="B416" s="151"/>
      <c r="C416" s="152"/>
      <c r="D416" s="152"/>
      <c r="E416" s="152"/>
      <c r="F416" s="152"/>
      <c r="G416" s="152"/>
      <c r="H416" s="152"/>
      <c r="I416" s="152"/>
      <c r="J416" s="152"/>
      <c r="K416" s="153"/>
    </row>
    <row r="417" spans="2:11" ht="15.75" customHeight="1">
      <c r="B417" s="151"/>
      <c r="C417" s="152"/>
      <c r="D417" s="152"/>
      <c r="E417" s="152"/>
      <c r="F417" s="152"/>
      <c r="G417" s="152"/>
      <c r="H417" s="152"/>
      <c r="I417" s="152"/>
      <c r="J417" s="152"/>
      <c r="K417" s="153"/>
    </row>
    <row r="418" spans="2:11" ht="15.75" customHeight="1">
      <c r="B418" s="151"/>
      <c r="C418" s="152"/>
      <c r="D418" s="152"/>
      <c r="E418" s="152"/>
      <c r="F418" s="152"/>
      <c r="G418" s="152"/>
      <c r="H418" s="152"/>
      <c r="I418" s="152"/>
      <c r="J418" s="152"/>
      <c r="K418" s="153"/>
    </row>
    <row r="419" spans="2:11" ht="15.75" customHeight="1">
      <c r="B419" s="151"/>
      <c r="C419" s="152"/>
      <c r="D419" s="152"/>
      <c r="E419" s="152"/>
      <c r="F419" s="152"/>
      <c r="G419" s="152"/>
      <c r="H419" s="152"/>
      <c r="I419" s="152"/>
      <c r="J419" s="152"/>
      <c r="K419" s="153"/>
    </row>
    <row r="420" spans="2:11" ht="15.75" customHeight="1">
      <c r="B420" s="151"/>
      <c r="C420" s="152"/>
      <c r="D420" s="152"/>
      <c r="E420" s="152"/>
      <c r="F420" s="152"/>
      <c r="G420" s="152"/>
      <c r="H420" s="152"/>
      <c r="I420" s="152"/>
      <c r="J420" s="152"/>
      <c r="K420" s="153"/>
    </row>
    <row r="421" spans="2:11" ht="15.75" customHeight="1">
      <c r="B421" s="151"/>
      <c r="C421" s="152"/>
      <c r="D421" s="152"/>
      <c r="E421" s="152"/>
      <c r="F421" s="152"/>
      <c r="G421" s="152"/>
      <c r="H421" s="152"/>
      <c r="I421" s="152"/>
      <c r="J421" s="152"/>
      <c r="K421" s="153"/>
    </row>
    <row r="422" spans="2:11" ht="15.75" customHeight="1">
      <c r="B422" s="151"/>
      <c r="C422" s="152"/>
      <c r="D422" s="152"/>
      <c r="E422" s="152"/>
      <c r="F422" s="152"/>
      <c r="G422" s="152"/>
      <c r="H422" s="152"/>
      <c r="I422" s="152"/>
      <c r="J422" s="152"/>
      <c r="K422" s="153"/>
    </row>
    <row r="423" spans="2:11" ht="15.75" customHeight="1">
      <c r="B423" s="151"/>
      <c r="C423" s="152"/>
      <c r="D423" s="152"/>
      <c r="E423" s="152"/>
      <c r="F423" s="152"/>
      <c r="G423" s="152"/>
      <c r="H423" s="152"/>
      <c r="I423" s="152"/>
      <c r="J423" s="152"/>
      <c r="K423" s="153"/>
    </row>
    <row r="424" spans="2:11" ht="15.75" customHeight="1">
      <c r="B424" s="151"/>
      <c r="C424" s="152"/>
      <c r="D424" s="152"/>
      <c r="E424" s="152"/>
      <c r="F424" s="152"/>
      <c r="G424" s="152"/>
      <c r="H424" s="152"/>
      <c r="I424" s="152"/>
      <c r="J424" s="152"/>
      <c r="K424" s="153"/>
    </row>
    <row r="425" spans="2:11" ht="15.75" customHeight="1">
      <c r="B425" s="151"/>
      <c r="C425" s="152"/>
      <c r="D425" s="152"/>
      <c r="E425" s="152"/>
      <c r="F425" s="152"/>
      <c r="G425" s="152"/>
      <c r="H425" s="152"/>
      <c r="I425" s="152"/>
      <c r="J425" s="152"/>
      <c r="K425" s="153"/>
    </row>
    <row r="426" spans="2:11" ht="15.75" customHeight="1">
      <c r="B426" s="151"/>
      <c r="C426" s="152"/>
      <c r="D426" s="152"/>
      <c r="E426" s="152"/>
      <c r="F426" s="152"/>
      <c r="G426" s="152"/>
      <c r="H426" s="152"/>
      <c r="I426" s="152"/>
      <c r="J426" s="152"/>
      <c r="K426" s="153"/>
    </row>
    <row r="427" spans="2:11" ht="15.75" customHeight="1">
      <c r="B427" s="151"/>
      <c r="C427" s="152"/>
      <c r="D427" s="152"/>
      <c r="E427" s="152"/>
      <c r="F427" s="152"/>
      <c r="G427" s="152"/>
      <c r="H427" s="152"/>
      <c r="I427" s="152"/>
      <c r="J427" s="152"/>
      <c r="K427" s="153"/>
    </row>
    <row r="428" spans="2:11" ht="15.75" customHeight="1">
      <c r="B428" s="151"/>
      <c r="C428" s="152"/>
      <c r="D428" s="152"/>
      <c r="E428" s="152"/>
      <c r="F428" s="152"/>
      <c r="G428" s="152"/>
      <c r="H428" s="152"/>
      <c r="I428" s="152"/>
      <c r="J428" s="152"/>
      <c r="K428" s="153"/>
    </row>
    <row r="429" spans="2:11" ht="15.75" customHeight="1">
      <c r="B429" s="151"/>
      <c r="C429" s="152"/>
      <c r="D429" s="152"/>
      <c r="E429" s="152"/>
      <c r="F429" s="152"/>
      <c r="G429" s="152"/>
      <c r="H429" s="152"/>
      <c r="I429" s="152"/>
      <c r="J429" s="152"/>
      <c r="K429" s="153"/>
    </row>
    <row r="430" spans="2:11" ht="15.75" customHeight="1">
      <c r="B430" s="151"/>
      <c r="C430" s="152"/>
      <c r="D430" s="152"/>
      <c r="E430" s="152"/>
      <c r="F430" s="152"/>
      <c r="G430" s="152"/>
      <c r="H430" s="152"/>
      <c r="I430" s="152"/>
      <c r="J430" s="152"/>
      <c r="K430" s="153"/>
    </row>
    <row r="431" spans="2:11" ht="15.75" customHeight="1">
      <c r="B431" s="151"/>
      <c r="C431" s="152"/>
      <c r="D431" s="152"/>
      <c r="E431" s="152"/>
      <c r="F431" s="152"/>
      <c r="G431" s="152"/>
      <c r="H431" s="152"/>
      <c r="I431" s="152"/>
      <c r="J431" s="152"/>
      <c r="K431" s="153"/>
    </row>
    <row r="432" spans="2:11" ht="15.75" customHeight="1">
      <c r="B432" s="151"/>
      <c r="C432" s="152"/>
      <c r="D432" s="152"/>
      <c r="E432" s="152"/>
      <c r="F432" s="152"/>
      <c r="G432" s="152"/>
      <c r="H432" s="152"/>
      <c r="I432" s="152"/>
      <c r="J432" s="152"/>
      <c r="K432" s="153"/>
    </row>
    <row r="433" spans="2:11" ht="15.75" customHeight="1">
      <c r="B433" s="151"/>
      <c r="C433" s="152"/>
      <c r="D433" s="152"/>
      <c r="E433" s="152"/>
      <c r="F433" s="152"/>
      <c r="G433" s="152"/>
      <c r="H433" s="152"/>
      <c r="I433" s="152"/>
      <c r="J433" s="152"/>
      <c r="K433" s="153"/>
    </row>
    <row r="434" spans="2:11" ht="15.75" customHeight="1">
      <c r="B434" s="151"/>
      <c r="C434" s="152"/>
      <c r="D434" s="152"/>
      <c r="E434" s="152"/>
      <c r="F434" s="152"/>
      <c r="G434" s="152"/>
      <c r="H434" s="152"/>
      <c r="I434" s="152"/>
      <c r="J434" s="152"/>
      <c r="K434" s="153"/>
    </row>
    <row r="435" spans="2:11" ht="15.75" customHeight="1">
      <c r="B435" s="151"/>
      <c r="C435" s="152"/>
      <c r="D435" s="152"/>
      <c r="E435" s="152"/>
      <c r="F435" s="152"/>
      <c r="G435" s="152"/>
      <c r="H435" s="152"/>
      <c r="I435" s="152"/>
      <c r="J435" s="152"/>
      <c r="K435" s="153"/>
    </row>
    <row r="436" spans="2:11" ht="15.75" customHeight="1">
      <c r="B436" s="151"/>
      <c r="C436" s="152"/>
      <c r="D436" s="152"/>
      <c r="E436" s="152"/>
      <c r="F436" s="152"/>
      <c r="G436" s="152"/>
      <c r="H436" s="152"/>
      <c r="I436" s="152"/>
      <c r="J436" s="152"/>
      <c r="K436" s="153"/>
    </row>
    <row r="437" spans="2:11" ht="15.75" customHeight="1">
      <c r="B437" s="151"/>
      <c r="C437" s="152"/>
      <c r="D437" s="152"/>
      <c r="E437" s="152"/>
      <c r="F437" s="152"/>
      <c r="G437" s="152"/>
      <c r="H437" s="152"/>
      <c r="I437" s="152"/>
      <c r="J437" s="152"/>
      <c r="K437" s="153"/>
    </row>
    <row r="438" spans="2:11" ht="15.75" customHeight="1">
      <c r="B438" s="151"/>
      <c r="C438" s="152"/>
      <c r="D438" s="152"/>
      <c r="E438" s="152"/>
      <c r="F438" s="152"/>
      <c r="G438" s="152"/>
      <c r="H438" s="152"/>
      <c r="I438" s="152"/>
      <c r="J438" s="152"/>
      <c r="K438" s="153"/>
    </row>
    <row r="439" spans="2:11" ht="15.75" customHeight="1">
      <c r="B439" s="151"/>
      <c r="C439" s="152"/>
      <c r="D439" s="152"/>
      <c r="E439" s="152"/>
      <c r="F439" s="152"/>
      <c r="G439" s="152"/>
      <c r="H439" s="152"/>
      <c r="I439" s="152"/>
      <c r="J439" s="152"/>
      <c r="K439" s="153"/>
    </row>
    <row r="440" spans="2:11" ht="15.75" customHeight="1">
      <c r="B440" s="151"/>
      <c r="C440" s="152"/>
      <c r="D440" s="152"/>
      <c r="E440" s="152"/>
      <c r="F440" s="152"/>
      <c r="G440" s="152"/>
      <c r="H440" s="152"/>
      <c r="I440" s="152"/>
      <c r="J440" s="152"/>
      <c r="K440" s="153"/>
    </row>
    <row r="441" spans="2:11" ht="15.75" customHeight="1">
      <c r="B441" s="151"/>
      <c r="C441" s="152"/>
      <c r="D441" s="152"/>
      <c r="E441" s="152"/>
      <c r="F441" s="152"/>
      <c r="G441" s="152"/>
      <c r="H441" s="152"/>
      <c r="I441" s="152"/>
      <c r="J441" s="152"/>
      <c r="K441" s="153"/>
    </row>
    <row r="442" spans="2:11" ht="15.75" customHeight="1">
      <c r="B442" s="151"/>
      <c r="C442" s="152"/>
      <c r="D442" s="152"/>
      <c r="E442" s="152"/>
      <c r="F442" s="152"/>
      <c r="G442" s="152"/>
      <c r="H442" s="152"/>
      <c r="I442" s="152"/>
      <c r="J442" s="152"/>
      <c r="K442" s="153"/>
    </row>
    <row r="443" spans="2:11" ht="15.75" customHeight="1">
      <c r="B443" s="151"/>
      <c r="C443" s="152"/>
      <c r="D443" s="152"/>
      <c r="E443" s="152"/>
      <c r="F443" s="152"/>
      <c r="G443" s="152"/>
      <c r="H443" s="152"/>
      <c r="I443" s="152"/>
      <c r="J443" s="152"/>
      <c r="K443" s="153"/>
    </row>
    <row r="444" spans="2:11" ht="15.75" customHeight="1">
      <c r="B444" s="151"/>
      <c r="C444" s="152"/>
      <c r="D444" s="152"/>
      <c r="E444" s="152"/>
      <c r="F444" s="152"/>
      <c r="G444" s="152"/>
      <c r="H444" s="152"/>
      <c r="I444" s="152"/>
      <c r="J444" s="152"/>
      <c r="K444" s="153"/>
    </row>
    <row r="445" spans="2:11" ht="15.75" customHeight="1">
      <c r="B445" s="151"/>
      <c r="C445" s="152"/>
      <c r="D445" s="152"/>
      <c r="E445" s="152"/>
      <c r="F445" s="152"/>
      <c r="G445" s="152"/>
      <c r="H445" s="152"/>
      <c r="I445" s="152"/>
      <c r="J445" s="152"/>
      <c r="K445" s="153"/>
    </row>
    <row r="446" spans="2:11" ht="15.75" customHeight="1">
      <c r="B446" s="151"/>
      <c r="C446" s="152"/>
      <c r="D446" s="152"/>
      <c r="E446" s="152"/>
      <c r="F446" s="152"/>
      <c r="G446" s="152"/>
      <c r="H446" s="152"/>
      <c r="I446" s="152"/>
      <c r="J446" s="152"/>
      <c r="K446" s="153"/>
    </row>
    <row r="447" spans="2:11" ht="15.75" customHeight="1">
      <c r="B447" s="151"/>
      <c r="C447" s="152"/>
      <c r="D447" s="152"/>
      <c r="E447" s="152"/>
      <c r="F447" s="152"/>
      <c r="G447" s="152"/>
      <c r="H447" s="152"/>
      <c r="I447" s="152"/>
      <c r="J447" s="152"/>
      <c r="K447" s="153"/>
    </row>
    <row r="448" spans="2:11" ht="15.75" customHeight="1">
      <c r="B448" s="151"/>
      <c r="C448" s="152"/>
      <c r="D448" s="152"/>
      <c r="E448" s="152"/>
      <c r="F448" s="152"/>
      <c r="G448" s="152"/>
      <c r="H448" s="152"/>
      <c r="I448" s="152"/>
      <c r="J448" s="152"/>
      <c r="K448" s="153"/>
    </row>
    <row r="449" spans="2:11" ht="15.75" customHeight="1">
      <c r="B449" s="151"/>
      <c r="C449" s="152"/>
      <c r="D449" s="152"/>
      <c r="E449" s="152"/>
      <c r="F449" s="152"/>
      <c r="G449" s="152"/>
      <c r="H449" s="152"/>
      <c r="I449" s="152"/>
      <c r="J449" s="152"/>
      <c r="K449" s="153"/>
    </row>
    <row r="450" spans="2:11" ht="15.75" customHeight="1">
      <c r="B450" s="151"/>
      <c r="C450" s="152"/>
      <c r="D450" s="152"/>
      <c r="E450" s="152"/>
      <c r="F450" s="152"/>
      <c r="G450" s="152"/>
      <c r="H450" s="152"/>
      <c r="I450" s="152"/>
      <c r="J450" s="152"/>
      <c r="K450" s="153"/>
    </row>
    <row r="451" spans="2:11" ht="15.75" customHeight="1">
      <c r="B451" s="151"/>
      <c r="C451" s="152"/>
      <c r="D451" s="152"/>
      <c r="E451" s="152"/>
      <c r="F451" s="152"/>
      <c r="G451" s="152"/>
      <c r="H451" s="152"/>
      <c r="I451" s="152"/>
      <c r="J451" s="152"/>
      <c r="K451" s="153"/>
    </row>
    <row r="452" spans="2:11" ht="15.75" customHeight="1">
      <c r="B452" s="151"/>
      <c r="C452" s="152"/>
      <c r="D452" s="152"/>
      <c r="E452" s="152"/>
      <c r="F452" s="152"/>
      <c r="G452" s="152"/>
      <c r="H452" s="152"/>
      <c r="I452" s="152"/>
      <c r="J452" s="152"/>
      <c r="K452" s="153"/>
    </row>
    <row r="453" spans="2:11" ht="15.75" customHeight="1">
      <c r="B453" s="151"/>
      <c r="C453" s="152"/>
      <c r="D453" s="152"/>
      <c r="E453" s="152"/>
      <c r="F453" s="152"/>
      <c r="G453" s="152"/>
      <c r="H453" s="152"/>
      <c r="I453" s="152"/>
      <c r="J453" s="152"/>
      <c r="K453" s="153"/>
    </row>
    <row r="454" spans="2:11" ht="15.75" customHeight="1">
      <c r="B454" s="151"/>
      <c r="C454" s="152"/>
      <c r="D454" s="152"/>
      <c r="E454" s="152"/>
      <c r="F454" s="152"/>
      <c r="G454" s="152"/>
      <c r="H454" s="152"/>
      <c r="I454" s="152"/>
      <c r="J454" s="152"/>
      <c r="K454" s="153"/>
    </row>
    <row r="455" spans="2:11" ht="15.75" customHeight="1">
      <c r="B455" s="151"/>
      <c r="C455" s="152"/>
      <c r="D455" s="152"/>
      <c r="E455" s="152"/>
      <c r="F455" s="152"/>
      <c r="G455" s="152"/>
      <c r="H455" s="152"/>
      <c r="I455" s="152"/>
      <c r="J455" s="152"/>
      <c r="K455" s="153"/>
    </row>
    <row r="456" spans="2:11" ht="15.75" customHeight="1">
      <c r="B456" s="151"/>
      <c r="C456" s="152"/>
      <c r="D456" s="152"/>
      <c r="E456" s="152"/>
      <c r="F456" s="152"/>
      <c r="G456" s="152"/>
      <c r="H456" s="152"/>
      <c r="I456" s="152"/>
      <c r="J456" s="152"/>
      <c r="K456" s="153"/>
    </row>
    <row r="457" spans="2:11" ht="15.75" customHeight="1">
      <c r="B457" s="151"/>
      <c r="C457" s="152"/>
      <c r="D457" s="152"/>
      <c r="E457" s="152"/>
      <c r="F457" s="152"/>
      <c r="G457" s="152"/>
      <c r="H457" s="152"/>
      <c r="I457" s="152"/>
      <c r="J457" s="152"/>
      <c r="K457" s="153"/>
    </row>
    <row r="458" spans="2:11" ht="15.75" customHeight="1">
      <c r="B458" s="151"/>
      <c r="C458" s="152"/>
      <c r="D458" s="152"/>
      <c r="E458" s="152"/>
      <c r="F458" s="152"/>
      <c r="G458" s="152"/>
      <c r="H458" s="152"/>
      <c r="I458" s="152"/>
      <c r="J458" s="152"/>
      <c r="K458" s="153"/>
    </row>
    <row r="459" spans="2:11" ht="15.75" customHeight="1">
      <c r="B459" s="151"/>
      <c r="C459" s="152"/>
      <c r="D459" s="152"/>
      <c r="E459" s="152"/>
      <c r="F459" s="152"/>
      <c r="G459" s="152"/>
      <c r="H459" s="152"/>
      <c r="I459" s="152"/>
      <c r="J459" s="152"/>
      <c r="K459" s="153"/>
    </row>
    <row r="460" spans="2:11" ht="15.75" customHeight="1">
      <c r="B460" s="151"/>
      <c r="C460" s="152"/>
      <c r="D460" s="152"/>
      <c r="E460" s="152"/>
      <c r="F460" s="152"/>
      <c r="G460" s="152"/>
      <c r="H460" s="152"/>
      <c r="I460" s="152"/>
      <c r="J460" s="152"/>
      <c r="K460" s="153"/>
    </row>
    <row r="461" spans="2:11" ht="15.75" customHeight="1">
      <c r="B461" s="151"/>
      <c r="C461" s="152"/>
      <c r="D461" s="152"/>
      <c r="E461" s="152"/>
      <c r="F461" s="152"/>
      <c r="G461" s="152"/>
      <c r="H461" s="152"/>
      <c r="I461" s="152"/>
      <c r="J461" s="152"/>
      <c r="K461" s="153"/>
    </row>
    <row r="462" spans="2:11" ht="15.75" customHeight="1">
      <c r="B462" s="151"/>
      <c r="C462" s="152"/>
      <c r="D462" s="152"/>
      <c r="E462" s="152"/>
      <c r="F462" s="152"/>
      <c r="G462" s="152"/>
      <c r="H462" s="152"/>
      <c r="I462" s="152"/>
      <c r="J462" s="152"/>
      <c r="K462" s="153"/>
    </row>
    <row r="463" spans="2:11" ht="15.75" customHeight="1">
      <c r="B463" s="151"/>
      <c r="C463" s="152"/>
      <c r="D463" s="152"/>
      <c r="E463" s="152"/>
      <c r="F463" s="152"/>
      <c r="G463" s="152"/>
      <c r="H463" s="152"/>
      <c r="I463" s="152"/>
      <c r="J463" s="152"/>
      <c r="K463" s="153"/>
    </row>
    <row r="464" spans="2:11" ht="15.75" customHeight="1">
      <c r="B464" s="151"/>
      <c r="C464" s="152"/>
      <c r="D464" s="152"/>
      <c r="E464" s="152"/>
      <c r="F464" s="152"/>
      <c r="G464" s="152"/>
      <c r="H464" s="152"/>
      <c r="I464" s="152"/>
      <c r="J464" s="152"/>
      <c r="K464" s="153"/>
    </row>
    <row r="465" spans="2:11" ht="15.75" customHeight="1">
      <c r="B465" s="151"/>
      <c r="C465" s="152"/>
      <c r="D465" s="152"/>
      <c r="E465" s="152"/>
      <c r="F465" s="152"/>
      <c r="G465" s="152"/>
      <c r="H465" s="152"/>
      <c r="I465" s="152"/>
      <c r="J465" s="152"/>
      <c r="K465" s="153"/>
    </row>
    <row r="466" spans="2:11" ht="15.75" customHeight="1">
      <c r="B466" s="151"/>
      <c r="C466" s="152"/>
      <c r="D466" s="152"/>
      <c r="E466" s="152"/>
      <c r="F466" s="152"/>
      <c r="G466" s="152"/>
      <c r="H466" s="152"/>
      <c r="I466" s="152"/>
      <c r="J466" s="152"/>
      <c r="K466" s="153"/>
    </row>
    <row r="467" spans="2:11" ht="15.75" customHeight="1">
      <c r="B467" s="151"/>
      <c r="C467" s="152"/>
      <c r="D467" s="152"/>
      <c r="E467" s="152"/>
      <c r="F467" s="152"/>
      <c r="G467" s="152"/>
      <c r="H467" s="152"/>
      <c r="I467" s="152"/>
      <c r="J467" s="152"/>
      <c r="K467" s="153"/>
    </row>
    <row r="468" spans="2:11" ht="15.75" customHeight="1">
      <c r="B468" s="151"/>
      <c r="C468" s="152"/>
      <c r="D468" s="152"/>
      <c r="E468" s="152"/>
      <c r="F468" s="152"/>
      <c r="G468" s="152"/>
      <c r="H468" s="152"/>
      <c r="I468" s="152"/>
      <c r="J468" s="152"/>
      <c r="K468" s="153"/>
    </row>
    <row r="469" spans="2:11" ht="15.75" customHeight="1">
      <c r="B469" s="151"/>
      <c r="C469" s="152"/>
      <c r="D469" s="152"/>
      <c r="E469" s="152"/>
      <c r="F469" s="152"/>
      <c r="G469" s="152"/>
      <c r="H469" s="152"/>
      <c r="I469" s="152"/>
      <c r="J469" s="152"/>
      <c r="K469" s="153"/>
    </row>
    <row r="470" spans="2:11" ht="15.75" customHeight="1">
      <c r="B470" s="151"/>
      <c r="C470" s="152"/>
      <c r="D470" s="152"/>
      <c r="E470" s="152"/>
      <c r="F470" s="152"/>
      <c r="G470" s="152"/>
      <c r="H470" s="152"/>
      <c r="I470" s="152"/>
      <c r="J470" s="152"/>
      <c r="K470" s="153"/>
    </row>
    <row r="471" spans="2:11" ht="15.75" customHeight="1">
      <c r="B471" s="151"/>
      <c r="C471" s="152"/>
      <c r="D471" s="152"/>
      <c r="E471" s="152"/>
      <c r="F471" s="152"/>
      <c r="G471" s="152"/>
      <c r="H471" s="152"/>
      <c r="I471" s="152"/>
      <c r="J471" s="152"/>
      <c r="K471" s="153"/>
    </row>
    <row r="472" spans="2:11" ht="15.75" customHeight="1">
      <c r="B472" s="151"/>
      <c r="C472" s="152"/>
      <c r="D472" s="152"/>
      <c r="E472" s="152"/>
      <c r="F472" s="152"/>
      <c r="G472" s="152"/>
      <c r="H472" s="152"/>
      <c r="I472" s="152"/>
      <c r="J472" s="152"/>
      <c r="K472" s="153"/>
    </row>
    <row r="473" spans="2:11" ht="15.75" customHeight="1">
      <c r="B473" s="151"/>
      <c r="C473" s="152"/>
      <c r="D473" s="152"/>
      <c r="E473" s="152"/>
      <c r="F473" s="152"/>
      <c r="G473" s="152"/>
      <c r="H473" s="152"/>
      <c r="I473" s="152"/>
      <c r="J473" s="152"/>
      <c r="K473" s="153"/>
    </row>
    <row r="474" spans="2:11" ht="15.75" customHeight="1">
      <c r="B474" s="151"/>
      <c r="C474" s="152"/>
      <c r="D474" s="152"/>
      <c r="E474" s="152"/>
      <c r="F474" s="152"/>
      <c r="G474" s="152"/>
      <c r="H474" s="152"/>
      <c r="I474" s="152"/>
      <c r="J474" s="152"/>
      <c r="K474" s="153"/>
    </row>
    <row r="475" spans="2:11" ht="15.75" customHeight="1">
      <c r="B475" s="151"/>
      <c r="C475" s="152"/>
      <c r="D475" s="152"/>
      <c r="E475" s="152"/>
      <c r="F475" s="152"/>
      <c r="G475" s="152"/>
      <c r="H475" s="152"/>
      <c r="I475" s="152"/>
      <c r="J475" s="152"/>
      <c r="K475" s="153"/>
    </row>
    <row r="476" spans="2:11" ht="15.75" customHeight="1">
      <c r="B476" s="151"/>
      <c r="C476" s="152"/>
      <c r="D476" s="152"/>
      <c r="E476" s="152"/>
      <c r="F476" s="152"/>
      <c r="G476" s="152"/>
      <c r="H476" s="152"/>
      <c r="I476" s="152"/>
      <c r="J476" s="152"/>
      <c r="K476" s="153"/>
    </row>
    <row r="477" spans="2:11" ht="15.75" customHeight="1">
      <c r="B477" s="151"/>
      <c r="C477" s="152"/>
      <c r="D477" s="152"/>
      <c r="E477" s="152"/>
      <c r="F477" s="152"/>
      <c r="G477" s="152"/>
      <c r="H477" s="152"/>
      <c r="I477" s="152"/>
      <c r="J477" s="152"/>
      <c r="K477" s="153"/>
    </row>
    <row r="478" spans="2:11" ht="15.75" customHeight="1">
      <c r="B478" s="151"/>
      <c r="C478" s="152"/>
      <c r="D478" s="152"/>
      <c r="E478" s="152"/>
      <c r="F478" s="152"/>
      <c r="G478" s="152"/>
      <c r="H478" s="152"/>
      <c r="I478" s="152"/>
      <c r="J478" s="152"/>
      <c r="K478" s="153"/>
    </row>
    <row r="479" spans="2:11" ht="15.75" customHeight="1">
      <c r="B479" s="151"/>
      <c r="C479" s="152"/>
      <c r="D479" s="152"/>
      <c r="E479" s="152"/>
      <c r="F479" s="152"/>
      <c r="G479" s="152"/>
      <c r="H479" s="152"/>
      <c r="I479" s="152"/>
      <c r="J479" s="152"/>
      <c r="K479" s="153"/>
    </row>
    <row r="480" spans="2:11" ht="15.75" customHeight="1">
      <c r="B480" s="151"/>
      <c r="C480" s="152"/>
      <c r="D480" s="152"/>
      <c r="E480" s="152"/>
      <c r="F480" s="152"/>
      <c r="G480" s="152"/>
      <c r="H480" s="152"/>
      <c r="I480" s="152"/>
      <c r="J480" s="152"/>
      <c r="K480" s="153"/>
    </row>
    <row r="481" spans="2:11" ht="15.75" customHeight="1">
      <c r="B481" s="151"/>
      <c r="C481" s="152"/>
      <c r="D481" s="152"/>
      <c r="E481" s="152"/>
      <c r="F481" s="152"/>
      <c r="G481" s="152"/>
      <c r="H481" s="152"/>
      <c r="I481" s="152"/>
      <c r="J481" s="152"/>
      <c r="K481" s="153"/>
    </row>
    <row r="482" spans="2:11" ht="15.75" customHeight="1">
      <c r="B482" s="151"/>
      <c r="C482" s="152"/>
      <c r="D482" s="152"/>
      <c r="E482" s="152"/>
      <c r="F482" s="152"/>
      <c r="G482" s="152"/>
      <c r="H482" s="152"/>
      <c r="I482" s="152"/>
      <c r="J482" s="152"/>
      <c r="K482" s="153"/>
    </row>
    <row r="483" spans="2:11" ht="15.75" customHeight="1">
      <c r="B483" s="151"/>
      <c r="C483" s="152"/>
      <c r="D483" s="152"/>
      <c r="E483" s="152"/>
      <c r="F483" s="152"/>
      <c r="G483" s="152"/>
      <c r="H483" s="152"/>
      <c r="I483" s="152"/>
      <c r="J483" s="152"/>
      <c r="K483" s="153"/>
    </row>
    <row r="484" spans="2:11" ht="15.75" customHeight="1">
      <c r="B484" s="151"/>
      <c r="C484" s="152"/>
      <c r="D484" s="152"/>
      <c r="E484" s="152"/>
      <c r="F484" s="152"/>
      <c r="G484" s="152"/>
      <c r="H484" s="152"/>
      <c r="I484" s="152"/>
      <c r="J484" s="152"/>
      <c r="K484" s="153"/>
    </row>
    <row r="485" spans="2:11" ht="15.75" customHeight="1">
      <c r="B485" s="151"/>
      <c r="C485" s="152"/>
      <c r="D485" s="152"/>
      <c r="E485" s="152"/>
      <c r="F485" s="152"/>
      <c r="G485" s="152"/>
      <c r="H485" s="152"/>
      <c r="I485" s="152"/>
      <c r="J485" s="152"/>
      <c r="K485" s="153"/>
    </row>
    <row r="486" spans="2:11" ht="15.75" customHeight="1">
      <c r="B486" s="151"/>
      <c r="C486" s="152"/>
      <c r="D486" s="152"/>
      <c r="E486" s="152"/>
      <c r="F486" s="152"/>
      <c r="G486" s="152"/>
      <c r="H486" s="152"/>
      <c r="I486" s="152"/>
      <c r="J486" s="152"/>
      <c r="K486" s="153"/>
    </row>
    <row r="487" spans="2:11" ht="15.75" customHeight="1">
      <c r="B487" s="151"/>
      <c r="C487" s="152"/>
      <c r="D487" s="152"/>
      <c r="E487" s="152"/>
      <c r="F487" s="152"/>
      <c r="G487" s="152"/>
      <c r="H487" s="152"/>
      <c r="I487" s="152"/>
      <c r="J487" s="152"/>
      <c r="K487" s="153"/>
    </row>
    <row r="488" spans="2:11" ht="15.75" customHeight="1">
      <c r="B488" s="151"/>
      <c r="C488" s="152"/>
      <c r="D488" s="152"/>
      <c r="E488" s="152"/>
      <c r="F488" s="152"/>
      <c r="G488" s="152"/>
      <c r="H488" s="152"/>
      <c r="I488" s="152"/>
      <c r="J488" s="152"/>
      <c r="K488" s="153"/>
    </row>
    <row r="489" spans="2:11" ht="15.75" customHeight="1">
      <c r="B489" s="151"/>
      <c r="C489" s="152"/>
      <c r="D489" s="152"/>
      <c r="E489" s="152"/>
      <c r="F489" s="152"/>
      <c r="G489" s="152"/>
      <c r="H489" s="152"/>
      <c r="I489" s="152"/>
      <c r="J489" s="152"/>
      <c r="K489" s="153"/>
    </row>
    <row r="490" spans="2:11" ht="15.75" customHeight="1">
      <c r="B490" s="151"/>
      <c r="C490" s="152"/>
      <c r="D490" s="152"/>
      <c r="E490" s="152"/>
      <c r="F490" s="152"/>
      <c r="G490" s="152"/>
      <c r="H490" s="152"/>
      <c r="I490" s="152"/>
      <c r="J490" s="152"/>
      <c r="K490" s="153"/>
    </row>
    <row r="491" spans="2:11" ht="15.75" customHeight="1">
      <c r="B491" s="151"/>
      <c r="C491" s="152"/>
      <c r="D491" s="152"/>
      <c r="E491" s="152"/>
      <c r="F491" s="152"/>
      <c r="G491" s="152"/>
      <c r="H491" s="152"/>
      <c r="I491" s="152"/>
      <c r="J491" s="152"/>
      <c r="K491" s="153"/>
    </row>
    <row r="492" spans="2:11" ht="15.75" customHeight="1">
      <c r="B492" s="151"/>
      <c r="C492" s="152"/>
      <c r="D492" s="152"/>
      <c r="E492" s="152"/>
      <c r="F492" s="152"/>
      <c r="G492" s="152"/>
      <c r="H492" s="152"/>
      <c r="I492" s="152"/>
      <c r="J492" s="152"/>
      <c r="K492" s="153"/>
    </row>
    <row r="493" spans="2:11" ht="15.75" customHeight="1">
      <c r="B493" s="151"/>
      <c r="C493" s="152"/>
      <c r="D493" s="152"/>
      <c r="E493" s="152"/>
      <c r="F493" s="152"/>
      <c r="G493" s="152"/>
      <c r="H493" s="152"/>
      <c r="I493" s="152"/>
      <c r="J493" s="152"/>
      <c r="K493" s="153"/>
    </row>
    <row r="494" spans="2:11" ht="15.75" customHeight="1">
      <c r="B494" s="151"/>
      <c r="C494" s="152"/>
      <c r="D494" s="152"/>
      <c r="E494" s="152"/>
      <c r="F494" s="152"/>
      <c r="G494" s="152"/>
      <c r="H494" s="152"/>
      <c r="I494" s="152"/>
      <c r="J494" s="152"/>
      <c r="K494" s="153"/>
    </row>
    <row r="495" spans="2:11" ht="15.75" customHeight="1">
      <c r="B495" s="151"/>
      <c r="C495" s="152"/>
      <c r="D495" s="152"/>
      <c r="E495" s="152"/>
      <c r="F495" s="152"/>
      <c r="G495" s="152"/>
      <c r="H495" s="152"/>
      <c r="I495" s="152"/>
      <c r="J495" s="152"/>
      <c r="K495" s="153"/>
    </row>
    <row r="496" spans="2:11" ht="15.75" customHeight="1">
      <c r="B496" s="151"/>
      <c r="C496" s="152"/>
      <c r="D496" s="152"/>
      <c r="E496" s="152"/>
      <c r="F496" s="152"/>
      <c r="G496" s="152"/>
      <c r="H496" s="152"/>
      <c r="I496" s="152"/>
      <c r="J496" s="152"/>
      <c r="K496" s="153"/>
    </row>
    <row r="497" spans="2:11" ht="15.75" customHeight="1">
      <c r="B497" s="151"/>
      <c r="C497" s="152"/>
      <c r="D497" s="152"/>
      <c r="E497" s="152"/>
      <c r="F497" s="152"/>
      <c r="G497" s="152"/>
      <c r="H497" s="152"/>
      <c r="I497" s="152"/>
      <c r="J497" s="152"/>
      <c r="K497" s="153"/>
    </row>
    <row r="498" spans="2:11" ht="15.75" customHeight="1">
      <c r="B498" s="151"/>
      <c r="C498" s="152"/>
      <c r="D498" s="152"/>
      <c r="E498" s="152"/>
      <c r="F498" s="152"/>
      <c r="G498" s="152"/>
      <c r="H498" s="152"/>
      <c r="I498" s="152"/>
      <c r="J498" s="152"/>
      <c r="K498" s="153"/>
    </row>
    <row r="499" spans="2:11" ht="15.75" customHeight="1">
      <c r="B499" s="151"/>
      <c r="C499" s="152"/>
      <c r="D499" s="152"/>
      <c r="E499" s="152"/>
      <c r="F499" s="152"/>
      <c r="G499" s="152"/>
      <c r="H499" s="152"/>
      <c r="I499" s="152"/>
      <c r="J499" s="152"/>
      <c r="K499" s="153"/>
    </row>
    <row r="500" spans="2:11" ht="15.75" customHeight="1">
      <c r="B500" s="151"/>
      <c r="C500" s="152"/>
      <c r="D500" s="152"/>
      <c r="E500" s="152"/>
      <c r="F500" s="152"/>
      <c r="G500" s="152"/>
      <c r="H500" s="152"/>
      <c r="I500" s="152"/>
      <c r="J500" s="152"/>
      <c r="K500" s="153"/>
    </row>
    <row r="501" spans="2:11" ht="15.75" customHeight="1">
      <c r="B501" s="151"/>
      <c r="C501" s="152"/>
      <c r="D501" s="152"/>
      <c r="E501" s="152"/>
      <c r="F501" s="152"/>
      <c r="G501" s="152"/>
      <c r="H501" s="152"/>
      <c r="I501" s="152"/>
      <c r="J501" s="152"/>
      <c r="K501" s="153"/>
    </row>
    <row r="502" spans="2:11" ht="15.75" customHeight="1">
      <c r="B502" s="151"/>
      <c r="C502" s="152"/>
      <c r="D502" s="152"/>
      <c r="E502" s="152"/>
      <c r="F502" s="152"/>
      <c r="G502" s="152"/>
      <c r="H502" s="152"/>
      <c r="I502" s="152"/>
      <c r="J502" s="152"/>
      <c r="K502" s="153"/>
    </row>
    <row r="503" spans="2:11" ht="15.75" customHeight="1">
      <c r="B503" s="151"/>
      <c r="C503" s="152"/>
      <c r="D503" s="152"/>
      <c r="E503" s="152"/>
      <c r="F503" s="152"/>
      <c r="G503" s="152"/>
      <c r="H503" s="152"/>
      <c r="I503" s="152"/>
      <c r="J503" s="152"/>
      <c r="K503" s="153"/>
    </row>
    <row r="504" spans="2:11" ht="15.75" customHeight="1">
      <c r="B504" s="151"/>
      <c r="C504" s="152"/>
      <c r="D504" s="152"/>
      <c r="E504" s="152"/>
      <c r="F504" s="152"/>
      <c r="G504" s="152"/>
      <c r="H504" s="152"/>
      <c r="I504" s="152"/>
      <c r="J504" s="152"/>
      <c r="K504" s="153"/>
    </row>
    <row r="505" spans="2:11" ht="15.75" customHeight="1">
      <c r="B505" s="151"/>
      <c r="C505" s="152"/>
      <c r="D505" s="152"/>
      <c r="E505" s="152"/>
      <c r="F505" s="152"/>
      <c r="G505" s="152"/>
      <c r="H505" s="152"/>
      <c r="I505" s="152"/>
      <c r="J505" s="152"/>
      <c r="K505" s="153"/>
    </row>
    <row r="506" spans="2:11" ht="15.75" customHeight="1">
      <c r="B506" s="151"/>
      <c r="C506" s="152"/>
      <c r="D506" s="152"/>
      <c r="E506" s="152"/>
      <c r="F506" s="152"/>
      <c r="G506" s="152"/>
      <c r="H506" s="152"/>
      <c r="I506" s="152"/>
      <c r="J506" s="152"/>
      <c r="K506" s="153"/>
    </row>
    <row r="507" spans="2:11" ht="15.75" customHeight="1">
      <c r="B507" s="151"/>
      <c r="C507" s="152"/>
      <c r="D507" s="152"/>
      <c r="E507" s="152"/>
      <c r="F507" s="152"/>
      <c r="G507" s="152"/>
      <c r="H507" s="152"/>
      <c r="I507" s="152"/>
      <c r="J507" s="152"/>
      <c r="K507" s="153"/>
    </row>
    <row r="508" spans="2:11" ht="15.75" customHeight="1">
      <c r="B508" s="151"/>
      <c r="C508" s="152"/>
      <c r="D508" s="152"/>
      <c r="E508" s="152"/>
      <c r="F508" s="152"/>
      <c r="G508" s="152"/>
      <c r="H508" s="152"/>
      <c r="I508" s="152"/>
      <c r="J508" s="152"/>
      <c r="K508" s="153"/>
    </row>
    <row r="509" spans="2:11" ht="15.75" customHeight="1">
      <c r="B509" s="151"/>
      <c r="C509" s="152"/>
      <c r="D509" s="152"/>
      <c r="E509" s="152"/>
      <c r="F509" s="152"/>
      <c r="G509" s="152"/>
      <c r="H509" s="152"/>
      <c r="I509" s="152"/>
      <c r="J509" s="152"/>
      <c r="K509" s="153"/>
    </row>
    <row r="510" spans="2:11" ht="15.75" customHeight="1">
      <c r="B510" s="151"/>
      <c r="C510" s="152"/>
      <c r="D510" s="152"/>
      <c r="E510" s="152"/>
      <c r="F510" s="152"/>
      <c r="G510" s="152"/>
      <c r="H510" s="152"/>
      <c r="I510" s="152"/>
      <c r="J510" s="152"/>
      <c r="K510" s="153"/>
    </row>
    <row r="511" spans="2:11" ht="15.75" customHeight="1">
      <c r="B511" s="151"/>
      <c r="C511" s="152"/>
      <c r="D511" s="152"/>
      <c r="E511" s="152"/>
      <c r="F511" s="152"/>
      <c r="G511" s="152"/>
      <c r="H511" s="152"/>
      <c r="I511" s="152"/>
      <c r="J511" s="152"/>
      <c r="K511" s="153"/>
    </row>
    <row r="512" spans="2:11" ht="15.75" customHeight="1">
      <c r="B512" s="151"/>
      <c r="C512" s="152"/>
      <c r="D512" s="152"/>
      <c r="E512" s="152"/>
      <c r="F512" s="152"/>
      <c r="G512" s="152"/>
      <c r="H512" s="152"/>
      <c r="I512" s="152"/>
      <c r="J512" s="152"/>
      <c r="K512" s="153"/>
    </row>
    <row r="513" spans="2:11" ht="15.75" customHeight="1">
      <c r="B513" s="151"/>
      <c r="C513" s="152"/>
      <c r="D513" s="152"/>
      <c r="E513" s="152"/>
      <c r="F513" s="152"/>
      <c r="G513" s="152"/>
      <c r="H513" s="152"/>
      <c r="I513" s="152"/>
      <c r="J513" s="152"/>
      <c r="K513" s="153"/>
    </row>
    <row r="514" spans="2:11" ht="15.75" customHeight="1">
      <c r="B514" s="151"/>
      <c r="C514" s="152"/>
      <c r="D514" s="152"/>
      <c r="E514" s="152"/>
      <c r="F514" s="152"/>
      <c r="G514" s="152"/>
      <c r="H514" s="152"/>
      <c r="I514" s="152"/>
      <c r="J514" s="152"/>
      <c r="K514" s="153"/>
    </row>
    <row r="515" spans="2:11" ht="15.75" customHeight="1">
      <c r="B515" s="151"/>
      <c r="C515" s="152"/>
      <c r="D515" s="152"/>
      <c r="E515" s="152"/>
      <c r="F515" s="152"/>
      <c r="G515" s="152"/>
      <c r="H515" s="152"/>
      <c r="I515" s="152"/>
      <c r="J515" s="152"/>
      <c r="K515" s="153"/>
    </row>
    <row r="516" spans="2:11" ht="15.75" customHeight="1">
      <c r="B516" s="151"/>
      <c r="C516" s="152"/>
      <c r="D516" s="152"/>
      <c r="E516" s="152"/>
      <c r="F516" s="152"/>
      <c r="G516" s="152"/>
      <c r="H516" s="152"/>
      <c r="I516" s="152"/>
      <c r="J516" s="152"/>
      <c r="K516" s="153"/>
    </row>
    <row r="517" spans="2:11" ht="15.75" customHeight="1">
      <c r="B517" s="151"/>
      <c r="C517" s="152"/>
      <c r="D517" s="152"/>
      <c r="E517" s="152"/>
      <c r="F517" s="152"/>
      <c r="G517" s="152"/>
      <c r="H517" s="152"/>
      <c r="I517" s="152"/>
      <c r="J517" s="152"/>
      <c r="K517" s="153"/>
    </row>
    <row r="518" spans="2:11" ht="15.75" customHeight="1">
      <c r="B518" s="151"/>
      <c r="C518" s="152"/>
      <c r="D518" s="152"/>
      <c r="E518" s="152"/>
      <c r="F518" s="152"/>
      <c r="G518" s="152"/>
      <c r="H518" s="152"/>
      <c r="I518" s="152"/>
      <c r="J518" s="152"/>
      <c r="K518" s="153"/>
    </row>
    <row r="519" spans="2:11" ht="15.75" customHeight="1">
      <c r="B519" s="151"/>
      <c r="C519" s="152"/>
      <c r="D519" s="152"/>
      <c r="E519" s="152"/>
      <c r="F519" s="152"/>
      <c r="G519" s="152"/>
      <c r="H519" s="152"/>
      <c r="I519" s="152"/>
      <c r="J519" s="152"/>
      <c r="K519" s="153"/>
    </row>
    <row r="520" spans="2:11" ht="15.75" customHeight="1">
      <c r="B520" s="151"/>
      <c r="C520" s="152"/>
      <c r="D520" s="152"/>
      <c r="E520" s="152"/>
      <c r="F520" s="152"/>
      <c r="G520" s="152"/>
      <c r="H520" s="152"/>
      <c r="I520" s="152"/>
      <c r="J520" s="152"/>
      <c r="K520" s="153"/>
    </row>
    <row r="521" spans="2:11" ht="15.75" customHeight="1">
      <c r="B521" s="151"/>
      <c r="C521" s="152"/>
      <c r="D521" s="152"/>
      <c r="E521" s="152"/>
      <c r="F521" s="152"/>
      <c r="G521" s="152"/>
      <c r="H521" s="152"/>
      <c r="I521" s="152"/>
      <c r="J521" s="152"/>
      <c r="K521" s="153"/>
    </row>
    <row r="522" spans="2:11" ht="15.75" customHeight="1">
      <c r="B522" s="151"/>
      <c r="C522" s="152"/>
      <c r="D522" s="152"/>
      <c r="E522" s="152"/>
      <c r="F522" s="152"/>
      <c r="G522" s="152"/>
      <c r="H522" s="152"/>
      <c r="I522" s="152"/>
      <c r="J522" s="152"/>
      <c r="K522" s="153"/>
    </row>
    <row r="523" spans="2:11" ht="15.75" customHeight="1">
      <c r="B523" s="151"/>
      <c r="C523" s="152"/>
      <c r="D523" s="152"/>
      <c r="E523" s="152"/>
      <c r="F523" s="152"/>
      <c r="G523" s="152"/>
      <c r="H523" s="152"/>
      <c r="I523" s="152"/>
      <c r="J523" s="152"/>
      <c r="K523" s="153"/>
    </row>
    <row r="524" spans="2:11" ht="15.75" customHeight="1">
      <c r="B524" s="151"/>
      <c r="C524" s="152"/>
      <c r="D524" s="152"/>
      <c r="E524" s="152"/>
      <c r="F524" s="152"/>
      <c r="G524" s="152"/>
      <c r="H524" s="152"/>
      <c r="I524" s="152"/>
      <c r="J524" s="152"/>
      <c r="K524" s="153"/>
    </row>
    <row r="525" spans="2:11" ht="15.75" customHeight="1">
      <c r="B525" s="151"/>
      <c r="C525" s="152"/>
      <c r="D525" s="152"/>
      <c r="E525" s="152"/>
      <c r="F525" s="152"/>
      <c r="G525" s="152"/>
      <c r="H525" s="152"/>
      <c r="I525" s="152"/>
      <c r="J525" s="152"/>
      <c r="K525" s="153"/>
    </row>
    <row r="526" spans="2:11" ht="15.75" customHeight="1">
      <c r="B526" s="151"/>
      <c r="C526" s="152"/>
      <c r="D526" s="152"/>
      <c r="E526" s="152"/>
      <c r="F526" s="152"/>
      <c r="G526" s="152"/>
      <c r="H526" s="152"/>
      <c r="I526" s="152"/>
      <c r="J526" s="152"/>
      <c r="K526" s="153"/>
    </row>
    <row r="527" spans="2:11" ht="15.75" customHeight="1">
      <c r="B527" s="151"/>
      <c r="C527" s="152"/>
      <c r="D527" s="152"/>
      <c r="E527" s="152"/>
      <c r="F527" s="152"/>
      <c r="G527" s="152"/>
      <c r="H527" s="152"/>
      <c r="I527" s="152"/>
      <c r="J527" s="152"/>
      <c r="K527" s="153"/>
    </row>
    <row r="528" spans="2:11" ht="15.75" customHeight="1">
      <c r="B528" s="151"/>
      <c r="C528" s="152"/>
      <c r="D528" s="152"/>
      <c r="E528" s="152"/>
      <c r="F528" s="152"/>
      <c r="G528" s="152"/>
      <c r="H528" s="152"/>
      <c r="I528" s="152"/>
      <c r="J528" s="152"/>
      <c r="K528" s="153"/>
    </row>
    <row r="529" spans="2:11" ht="15.75" customHeight="1">
      <c r="B529" s="151"/>
      <c r="C529" s="152"/>
      <c r="D529" s="152"/>
      <c r="E529" s="152"/>
      <c r="F529" s="152"/>
      <c r="G529" s="152"/>
      <c r="H529" s="152"/>
      <c r="I529" s="152"/>
      <c r="J529" s="152"/>
      <c r="K529" s="153"/>
    </row>
    <row r="530" spans="2:11" ht="15.75" customHeight="1">
      <c r="B530" s="151"/>
      <c r="C530" s="152"/>
      <c r="D530" s="152"/>
      <c r="E530" s="152"/>
      <c r="F530" s="152"/>
      <c r="G530" s="152"/>
      <c r="H530" s="152"/>
      <c r="I530" s="152"/>
      <c r="J530" s="152"/>
      <c r="K530" s="153"/>
    </row>
    <row r="531" spans="2:11" ht="15.75" customHeight="1">
      <c r="B531" s="151"/>
      <c r="C531" s="152"/>
      <c r="D531" s="152"/>
      <c r="E531" s="152"/>
      <c r="F531" s="152"/>
      <c r="G531" s="152"/>
      <c r="H531" s="152"/>
      <c r="I531" s="152"/>
      <c r="J531" s="152"/>
      <c r="K531" s="153"/>
    </row>
    <row r="532" spans="2:11" ht="15.75" customHeight="1">
      <c r="B532" s="151"/>
      <c r="C532" s="152"/>
      <c r="D532" s="152"/>
      <c r="E532" s="152"/>
      <c r="F532" s="152"/>
      <c r="G532" s="152"/>
      <c r="H532" s="152"/>
      <c r="I532" s="152"/>
      <c r="J532" s="152"/>
      <c r="K532" s="153"/>
    </row>
    <row r="533" spans="2:11" ht="15.75" customHeight="1">
      <c r="B533" s="151"/>
      <c r="C533" s="152"/>
      <c r="D533" s="152"/>
      <c r="E533" s="152"/>
      <c r="F533" s="152"/>
      <c r="G533" s="152"/>
      <c r="H533" s="152"/>
      <c r="I533" s="152"/>
      <c r="J533" s="152"/>
      <c r="K533" s="153"/>
    </row>
    <row r="534" spans="2:11" ht="15.75" customHeight="1">
      <c r="B534" s="151"/>
      <c r="C534" s="152"/>
      <c r="D534" s="152"/>
      <c r="E534" s="152"/>
      <c r="F534" s="152"/>
      <c r="G534" s="152"/>
      <c r="H534" s="152"/>
      <c r="I534" s="152"/>
      <c r="J534" s="152"/>
      <c r="K534" s="153"/>
    </row>
    <row r="535" spans="2:11" ht="15.75" customHeight="1">
      <c r="B535" s="151"/>
      <c r="C535" s="152"/>
      <c r="D535" s="152"/>
      <c r="E535" s="152"/>
      <c r="F535" s="152"/>
      <c r="G535" s="152"/>
      <c r="H535" s="152"/>
      <c r="I535" s="152"/>
      <c r="J535" s="152"/>
      <c r="K535" s="153"/>
    </row>
    <row r="536" spans="2:11" ht="15.75" customHeight="1">
      <c r="B536" s="151"/>
      <c r="C536" s="152"/>
      <c r="D536" s="152"/>
      <c r="E536" s="152"/>
      <c r="F536" s="152"/>
      <c r="G536" s="152"/>
      <c r="H536" s="152"/>
      <c r="I536" s="152"/>
      <c r="J536" s="152"/>
      <c r="K536" s="153"/>
    </row>
    <row r="537" spans="2:11" ht="15.75" customHeight="1">
      <c r="B537" s="151"/>
      <c r="C537" s="152"/>
      <c r="D537" s="152"/>
      <c r="E537" s="152"/>
      <c r="F537" s="152"/>
      <c r="G537" s="152"/>
      <c r="H537" s="152"/>
      <c r="I537" s="152"/>
      <c r="J537" s="152"/>
      <c r="K537" s="153"/>
    </row>
    <row r="538" spans="2:11" ht="15.75" customHeight="1">
      <c r="B538" s="151"/>
      <c r="C538" s="152"/>
      <c r="D538" s="152"/>
      <c r="E538" s="152"/>
      <c r="F538" s="152"/>
      <c r="G538" s="152"/>
      <c r="H538" s="152"/>
      <c r="I538" s="152"/>
      <c r="J538" s="152"/>
      <c r="K538" s="153"/>
    </row>
    <row r="539" spans="2:11" ht="15.75" customHeight="1">
      <c r="B539" s="151"/>
      <c r="C539" s="152"/>
      <c r="D539" s="152"/>
      <c r="E539" s="152"/>
      <c r="F539" s="152"/>
      <c r="G539" s="152"/>
      <c r="H539" s="152"/>
      <c r="I539" s="152"/>
      <c r="J539" s="152"/>
      <c r="K539" s="153"/>
    </row>
    <row r="540" spans="2:11" ht="15.75" customHeight="1">
      <c r="B540" s="151"/>
      <c r="C540" s="152"/>
      <c r="D540" s="152"/>
      <c r="E540" s="152"/>
      <c r="F540" s="152"/>
      <c r="G540" s="152"/>
      <c r="H540" s="152"/>
      <c r="I540" s="152"/>
      <c r="J540" s="152"/>
      <c r="K540" s="153"/>
    </row>
    <row r="541" spans="2:11" ht="15.75" customHeight="1">
      <c r="B541" s="151"/>
      <c r="C541" s="152"/>
      <c r="D541" s="152"/>
      <c r="E541" s="152"/>
      <c r="F541" s="152"/>
      <c r="G541" s="152"/>
      <c r="H541" s="152"/>
      <c r="I541" s="152"/>
      <c r="J541" s="152"/>
      <c r="K541" s="153"/>
    </row>
    <row r="542" spans="2:11" ht="15.75" customHeight="1">
      <c r="B542" s="151"/>
      <c r="C542" s="152"/>
      <c r="D542" s="152"/>
      <c r="E542" s="152"/>
      <c r="F542" s="152"/>
      <c r="G542" s="152"/>
      <c r="H542" s="152"/>
      <c r="I542" s="152"/>
      <c r="J542" s="152"/>
      <c r="K542" s="153"/>
    </row>
    <row r="543" spans="2:11" ht="15.75" customHeight="1">
      <c r="B543" s="151"/>
      <c r="C543" s="152"/>
      <c r="D543" s="152"/>
      <c r="E543" s="152"/>
      <c r="F543" s="152"/>
      <c r="G543" s="152"/>
      <c r="H543" s="152"/>
      <c r="I543" s="152"/>
      <c r="J543" s="152"/>
      <c r="K543" s="153"/>
    </row>
    <row r="544" spans="2:11" ht="15.75" customHeight="1">
      <c r="B544" s="151"/>
      <c r="C544" s="152"/>
      <c r="D544" s="152"/>
      <c r="E544" s="152"/>
      <c r="F544" s="152"/>
      <c r="G544" s="152"/>
      <c r="H544" s="152"/>
      <c r="I544" s="152"/>
      <c r="J544" s="152"/>
      <c r="K544" s="153"/>
    </row>
    <row r="545" spans="2:11" ht="15.75" customHeight="1">
      <c r="B545" s="151"/>
      <c r="C545" s="152"/>
      <c r="D545" s="152"/>
      <c r="E545" s="152"/>
      <c r="F545" s="152"/>
      <c r="G545" s="152"/>
      <c r="H545" s="152"/>
      <c r="I545" s="152"/>
      <c r="J545" s="152"/>
      <c r="K545" s="153"/>
    </row>
    <row r="546" spans="2:11" ht="15.75" customHeight="1">
      <c r="B546" s="151"/>
      <c r="C546" s="152"/>
      <c r="D546" s="152"/>
      <c r="E546" s="152"/>
      <c r="F546" s="152"/>
      <c r="G546" s="152"/>
      <c r="H546" s="152"/>
      <c r="I546" s="152"/>
      <c r="J546" s="152"/>
      <c r="K546" s="153"/>
    </row>
    <row r="547" spans="2:11" ht="15.75" customHeight="1">
      <c r="B547" s="151"/>
      <c r="C547" s="152"/>
      <c r="D547" s="152"/>
      <c r="E547" s="152"/>
      <c r="F547" s="152"/>
      <c r="G547" s="152"/>
      <c r="H547" s="152"/>
      <c r="I547" s="152"/>
      <c r="J547" s="152"/>
      <c r="K547" s="153"/>
    </row>
    <row r="548" spans="2:11" ht="15.75" customHeight="1">
      <c r="B548" s="151"/>
      <c r="C548" s="152"/>
      <c r="D548" s="152"/>
      <c r="E548" s="152"/>
      <c r="F548" s="152"/>
      <c r="G548" s="152"/>
      <c r="H548" s="152"/>
      <c r="I548" s="152"/>
      <c r="J548" s="152"/>
      <c r="K548" s="153"/>
    </row>
    <row r="549" spans="2:11" ht="15.75" customHeight="1">
      <c r="B549" s="151"/>
      <c r="C549" s="152"/>
      <c r="D549" s="152"/>
      <c r="E549" s="152"/>
      <c r="F549" s="152"/>
      <c r="G549" s="152"/>
      <c r="H549" s="152"/>
      <c r="I549" s="152"/>
      <c r="J549" s="152"/>
      <c r="K549" s="153"/>
    </row>
    <row r="550" spans="2:11" ht="15.75" customHeight="1">
      <c r="B550" s="151"/>
      <c r="C550" s="152"/>
      <c r="D550" s="152"/>
      <c r="E550" s="152"/>
      <c r="F550" s="152"/>
      <c r="G550" s="152"/>
      <c r="H550" s="152"/>
      <c r="I550" s="152"/>
      <c r="J550" s="152"/>
      <c r="K550" s="153"/>
    </row>
    <row r="551" spans="2:11" ht="15.75" customHeight="1">
      <c r="B551" s="151"/>
      <c r="C551" s="152"/>
      <c r="D551" s="152"/>
      <c r="E551" s="152"/>
      <c r="F551" s="152"/>
      <c r="G551" s="152"/>
      <c r="H551" s="152"/>
      <c r="I551" s="152"/>
      <c r="J551" s="152"/>
      <c r="K551" s="153"/>
    </row>
    <row r="552" spans="2:11" ht="15.75" customHeight="1">
      <c r="B552" s="151"/>
      <c r="C552" s="152"/>
      <c r="D552" s="152"/>
      <c r="E552" s="152"/>
      <c r="F552" s="152"/>
      <c r="G552" s="152"/>
      <c r="H552" s="152"/>
      <c r="I552" s="152"/>
      <c r="J552" s="152"/>
      <c r="K552" s="153"/>
    </row>
    <row r="553" spans="2:11" ht="15.75" customHeight="1">
      <c r="B553" s="151"/>
      <c r="C553" s="152"/>
      <c r="D553" s="152"/>
      <c r="E553" s="152"/>
      <c r="F553" s="152"/>
      <c r="G553" s="152"/>
      <c r="H553" s="152"/>
      <c r="I553" s="152"/>
      <c r="J553" s="152"/>
      <c r="K553" s="153"/>
    </row>
    <row r="554" spans="2:11" ht="15.75" customHeight="1">
      <c r="B554" s="151"/>
      <c r="C554" s="152"/>
      <c r="D554" s="152"/>
      <c r="E554" s="152"/>
      <c r="F554" s="152"/>
      <c r="G554" s="152"/>
      <c r="H554" s="152"/>
      <c r="I554" s="152"/>
      <c r="J554" s="152"/>
      <c r="K554" s="153"/>
    </row>
    <row r="555" spans="2:11" ht="15.75" customHeight="1">
      <c r="B555" s="151"/>
      <c r="C555" s="152"/>
      <c r="D555" s="152"/>
      <c r="E555" s="152"/>
      <c r="F555" s="152"/>
      <c r="G555" s="152"/>
      <c r="H555" s="152"/>
      <c r="I555" s="152"/>
      <c r="J555" s="152"/>
      <c r="K555" s="153"/>
    </row>
    <row r="556" spans="2:11" ht="15.75" customHeight="1">
      <c r="B556" s="151"/>
      <c r="C556" s="152"/>
      <c r="D556" s="152"/>
      <c r="E556" s="152"/>
      <c r="F556" s="152"/>
      <c r="G556" s="152"/>
      <c r="H556" s="152"/>
      <c r="I556" s="152"/>
      <c r="J556" s="152"/>
      <c r="K556" s="153"/>
    </row>
    <row r="557" spans="2:11" ht="15.75" customHeight="1">
      <c r="B557" s="151"/>
      <c r="C557" s="152"/>
      <c r="D557" s="152"/>
      <c r="E557" s="152"/>
      <c r="F557" s="152"/>
      <c r="G557" s="152"/>
      <c r="H557" s="152"/>
      <c r="I557" s="152"/>
      <c r="J557" s="152"/>
      <c r="K557" s="153"/>
    </row>
    <row r="558" spans="2:11" ht="15.75" customHeight="1">
      <c r="B558" s="151"/>
      <c r="C558" s="152"/>
      <c r="D558" s="152"/>
      <c r="E558" s="152"/>
      <c r="F558" s="152"/>
      <c r="G558" s="152"/>
      <c r="H558" s="152"/>
      <c r="I558" s="152"/>
      <c r="J558" s="152"/>
      <c r="K558" s="153"/>
    </row>
    <row r="559" spans="2:11" ht="15.75" customHeight="1">
      <c r="B559" s="151"/>
      <c r="C559" s="152"/>
      <c r="D559" s="152"/>
      <c r="E559" s="152"/>
      <c r="F559" s="152"/>
      <c r="G559" s="152"/>
      <c r="H559" s="152"/>
      <c r="I559" s="152"/>
      <c r="J559" s="152"/>
      <c r="K559" s="153"/>
    </row>
    <row r="560" spans="2:11" ht="15.75" customHeight="1">
      <c r="B560" s="151"/>
      <c r="C560" s="152"/>
      <c r="D560" s="152"/>
      <c r="E560" s="152"/>
      <c r="F560" s="152"/>
      <c r="G560" s="152"/>
      <c r="H560" s="152"/>
      <c r="I560" s="152"/>
      <c r="J560" s="152"/>
      <c r="K560" s="153"/>
    </row>
    <row r="561" spans="2:11" ht="15.75" customHeight="1">
      <c r="B561" s="151"/>
      <c r="C561" s="152"/>
      <c r="D561" s="152"/>
      <c r="E561" s="152"/>
      <c r="F561" s="152"/>
      <c r="G561" s="152"/>
      <c r="H561" s="152"/>
      <c r="I561" s="152"/>
      <c r="J561" s="152"/>
      <c r="K561" s="153"/>
    </row>
    <row r="562" spans="2:11" ht="15.75" customHeight="1">
      <c r="B562" s="151"/>
      <c r="C562" s="152"/>
      <c r="D562" s="152"/>
      <c r="E562" s="152"/>
      <c r="F562" s="152"/>
      <c r="G562" s="152"/>
      <c r="H562" s="152"/>
      <c r="I562" s="152"/>
      <c r="J562" s="152"/>
      <c r="K562" s="153"/>
    </row>
    <row r="563" spans="2:11" ht="15.75" customHeight="1">
      <c r="B563" s="151"/>
      <c r="C563" s="152"/>
      <c r="D563" s="152"/>
      <c r="E563" s="152"/>
      <c r="F563" s="152"/>
      <c r="G563" s="152"/>
      <c r="H563" s="152"/>
      <c r="I563" s="152"/>
      <c r="J563" s="152"/>
      <c r="K563" s="153"/>
    </row>
    <row r="564" spans="2:11" ht="15.75" customHeight="1">
      <c r="B564" s="151"/>
      <c r="C564" s="152"/>
      <c r="D564" s="152"/>
      <c r="E564" s="152"/>
      <c r="F564" s="152"/>
      <c r="G564" s="152"/>
      <c r="H564" s="152"/>
      <c r="I564" s="152"/>
      <c r="J564" s="152"/>
      <c r="K564" s="153"/>
    </row>
    <row r="565" spans="2:11" ht="15.75" customHeight="1">
      <c r="B565" s="151"/>
      <c r="C565" s="152"/>
      <c r="D565" s="152"/>
      <c r="E565" s="152"/>
      <c r="F565" s="152"/>
      <c r="G565" s="152"/>
      <c r="H565" s="152"/>
      <c r="I565" s="152"/>
      <c r="J565" s="152"/>
      <c r="K565" s="153"/>
    </row>
    <row r="566" spans="2:11" ht="15.75" customHeight="1">
      <c r="B566" s="151"/>
      <c r="C566" s="152"/>
      <c r="D566" s="152"/>
      <c r="E566" s="152"/>
      <c r="F566" s="152"/>
      <c r="G566" s="152"/>
      <c r="H566" s="152"/>
      <c r="I566" s="152"/>
      <c r="J566" s="152"/>
      <c r="K566" s="153"/>
    </row>
    <row r="567" spans="2:11" ht="15.75" customHeight="1">
      <c r="B567" s="151"/>
      <c r="C567" s="152"/>
      <c r="D567" s="152"/>
      <c r="E567" s="152"/>
      <c r="F567" s="152"/>
      <c r="G567" s="152"/>
      <c r="H567" s="152"/>
      <c r="I567" s="152"/>
      <c r="J567" s="152"/>
      <c r="K567" s="153"/>
    </row>
    <row r="568" spans="2:11" ht="15.75" customHeight="1">
      <c r="B568" s="151"/>
      <c r="C568" s="152"/>
      <c r="D568" s="152"/>
      <c r="E568" s="152"/>
      <c r="F568" s="152"/>
      <c r="G568" s="152"/>
      <c r="H568" s="152"/>
      <c r="I568" s="152"/>
      <c r="J568" s="152"/>
      <c r="K568" s="153"/>
    </row>
    <row r="569" spans="2:11" ht="15.75" customHeight="1">
      <c r="B569" s="151"/>
      <c r="C569" s="152"/>
      <c r="D569" s="152"/>
      <c r="E569" s="152"/>
      <c r="F569" s="152"/>
      <c r="G569" s="152"/>
      <c r="H569" s="152"/>
      <c r="I569" s="152"/>
      <c r="J569" s="152"/>
      <c r="K569" s="153"/>
    </row>
    <row r="570" spans="2:11" ht="15.75" customHeight="1">
      <c r="B570" s="151"/>
      <c r="C570" s="152"/>
      <c r="D570" s="152"/>
      <c r="E570" s="152"/>
      <c r="F570" s="152"/>
      <c r="G570" s="152"/>
      <c r="H570" s="152"/>
      <c r="I570" s="152"/>
      <c r="J570" s="152"/>
      <c r="K570" s="153"/>
    </row>
    <row r="571" spans="2:11" ht="15.75" customHeight="1">
      <c r="B571" s="151"/>
      <c r="C571" s="152"/>
      <c r="D571" s="152"/>
      <c r="E571" s="152"/>
      <c r="F571" s="152"/>
      <c r="G571" s="152"/>
      <c r="H571" s="152"/>
      <c r="I571" s="152"/>
      <c r="J571" s="152"/>
      <c r="K571" s="153"/>
    </row>
    <row r="572" spans="2:11" ht="15.75" customHeight="1">
      <c r="B572" s="151"/>
      <c r="C572" s="152"/>
      <c r="D572" s="152"/>
      <c r="E572" s="152"/>
      <c r="F572" s="152"/>
      <c r="G572" s="152"/>
      <c r="H572" s="152"/>
      <c r="I572" s="152"/>
      <c r="J572" s="152"/>
      <c r="K572" s="153"/>
    </row>
    <row r="573" spans="2:11" ht="15.75" customHeight="1">
      <c r="B573" s="151"/>
      <c r="C573" s="152"/>
      <c r="D573" s="152"/>
      <c r="E573" s="152"/>
      <c r="F573" s="152"/>
      <c r="G573" s="152"/>
      <c r="H573" s="152"/>
      <c r="I573" s="152"/>
      <c r="J573" s="152"/>
      <c r="K573" s="153"/>
    </row>
    <row r="574" spans="2:11" ht="15.75" customHeight="1">
      <c r="B574" s="151"/>
      <c r="C574" s="152"/>
      <c r="D574" s="152"/>
      <c r="E574" s="152"/>
      <c r="F574" s="152"/>
      <c r="G574" s="152"/>
      <c r="H574" s="152"/>
      <c r="I574" s="152"/>
      <c r="J574" s="152"/>
      <c r="K574" s="153"/>
    </row>
    <row r="575" spans="2:11" ht="15.75" customHeight="1">
      <c r="B575" s="151"/>
      <c r="C575" s="152"/>
      <c r="D575" s="152"/>
      <c r="E575" s="152"/>
      <c r="F575" s="152"/>
      <c r="G575" s="152"/>
      <c r="H575" s="152"/>
      <c r="I575" s="152"/>
      <c r="J575" s="152"/>
      <c r="K575" s="153"/>
    </row>
    <row r="576" spans="2:11" ht="15.75" customHeight="1">
      <c r="B576" s="151"/>
      <c r="C576" s="152"/>
      <c r="D576" s="152"/>
      <c r="E576" s="152"/>
      <c r="F576" s="152"/>
      <c r="G576" s="152"/>
      <c r="H576" s="152"/>
      <c r="I576" s="152"/>
      <c r="J576" s="152"/>
      <c r="K576" s="153"/>
    </row>
    <row r="577" spans="2:11" ht="15.75" customHeight="1">
      <c r="B577" s="151"/>
      <c r="C577" s="152"/>
      <c r="D577" s="152"/>
      <c r="E577" s="152"/>
      <c r="F577" s="152"/>
      <c r="G577" s="152"/>
      <c r="H577" s="152"/>
      <c r="I577" s="152"/>
      <c r="J577" s="152"/>
      <c r="K577" s="153"/>
    </row>
    <row r="578" spans="2:11" ht="15.75" customHeight="1">
      <c r="B578" s="151"/>
      <c r="C578" s="152"/>
      <c r="D578" s="152"/>
      <c r="E578" s="152"/>
      <c r="F578" s="152"/>
      <c r="G578" s="152"/>
      <c r="H578" s="152"/>
      <c r="I578" s="152"/>
      <c r="J578" s="152"/>
      <c r="K578" s="153"/>
    </row>
    <row r="579" spans="2:11" ht="15.75" customHeight="1">
      <c r="B579" s="151"/>
      <c r="C579" s="152"/>
      <c r="D579" s="152"/>
      <c r="E579" s="152"/>
      <c r="F579" s="152"/>
      <c r="G579" s="152"/>
      <c r="H579" s="152"/>
      <c r="I579" s="152"/>
      <c r="J579" s="152"/>
      <c r="K579" s="153"/>
    </row>
    <row r="580" spans="2:11" ht="15.75" customHeight="1">
      <c r="B580" s="151"/>
      <c r="C580" s="152"/>
      <c r="D580" s="152"/>
      <c r="E580" s="152"/>
      <c r="F580" s="152"/>
      <c r="G580" s="152"/>
      <c r="H580" s="152"/>
      <c r="I580" s="152"/>
      <c r="J580" s="152"/>
      <c r="K580" s="153"/>
    </row>
    <row r="581" spans="2:11" ht="15.75" customHeight="1">
      <c r="B581" s="151"/>
      <c r="C581" s="152"/>
      <c r="D581" s="152"/>
      <c r="E581" s="152"/>
      <c r="F581" s="152"/>
      <c r="G581" s="152"/>
      <c r="H581" s="152"/>
      <c r="I581" s="152"/>
      <c r="J581" s="152"/>
      <c r="K581" s="153"/>
    </row>
    <row r="582" spans="2:11" ht="15.75" customHeight="1">
      <c r="B582" s="151"/>
      <c r="C582" s="152"/>
      <c r="D582" s="152"/>
      <c r="E582" s="152"/>
      <c r="F582" s="152"/>
      <c r="G582" s="152"/>
      <c r="H582" s="152"/>
      <c r="I582" s="152"/>
      <c r="J582" s="152"/>
      <c r="K582" s="153"/>
    </row>
    <row r="583" spans="2:11" ht="15.75" customHeight="1">
      <c r="B583" s="151"/>
      <c r="C583" s="152"/>
      <c r="D583" s="152"/>
      <c r="E583" s="152"/>
      <c r="F583" s="152"/>
      <c r="G583" s="152"/>
      <c r="H583" s="152"/>
      <c r="I583" s="152"/>
      <c r="J583" s="152"/>
      <c r="K583" s="153"/>
    </row>
    <row r="584" spans="2:11" ht="15.75" customHeight="1">
      <c r="B584" s="151"/>
      <c r="C584" s="152"/>
      <c r="D584" s="152"/>
      <c r="E584" s="152"/>
      <c r="F584" s="152"/>
      <c r="G584" s="152"/>
      <c r="H584" s="152"/>
      <c r="I584" s="152"/>
      <c r="J584" s="152"/>
      <c r="K584" s="153"/>
    </row>
    <row r="585" spans="2:11" ht="15.75" customHeight="1">
      <c r="B585" s="151"/>
      <c r="C585" s="152"/>
      <c r="D585" s="152"/>
      <c r="E585" s="152"/>
      <c r="F585" s="152"/>
      <c r="G585" s="152"/>
      <c r="H585" s="152"/>
      <c r="I585" s="152"/>
      <c r="J585" s="152"/>
      <c r="K585" s="153"/>
    </row>
    <row r="586" spans="2:11" ht="15.75" customHeight="1">
      <c r="B586" s="151"/>
      <c r="C586" s="152"/>
      <c r="D586" s="152"/>
      <c r="E586" s="152"/>
      <c r="F586" s="152"/>
      <c r="G586" s="152"/>
      <c r="H586" s="152"/>
      <c r="I586" s="152"/>
      <c r="J586" s="152"/>
      <c r="K586" s="153"/>
    </row>
    <row r="587" spans="2:11" ht="15.75" customHeight="1">
      <c r="B587" s="151"/>
      <c r="C587" s="152"/>
      <c r="D587" s="152"/>
      <c r="E587" s="152"/>
      <c r="F587" s="152"/>
      <c r="G587" s="152"/>
      <c r="H587" s="152"/>
      <c r="I587" s="152"/>
      <c r="J587" s="152"/>
      <c r="K587" s="153"/>
    </row>
    <row r="588" spans="2:11" ht="15.75" customHeight="1">
      <c r="B588" s="151"/>
      <c r="C588" s="152"/>
      <c r="D588" s="152"/>
      <c r="E588" s="152"/>
      <c r="F588" s="152"/>
      <c r="G588" s="152"/>
      <c r="H588" s="152"/>
      <c r="I588" s="152"/>
      <c r="J588" s="152"/>
      <c r="K588" s="153"/>
    </row>
    <row r="589" spans="2:11" ht="15.75" customHeight="1">
      <c r="B589" s="151"/>
      <c r="C589" s="152"/>
      <c r="D589" s="152"/>
      <c r="E589" s="152"/>
      <c r="F589" s="152"/>
      <c r="G589" s="152"/>
      <c r="H589" s="152"/>
      <c r="I589" s="152"/>
      <c r="J589" s="152"/>
      <c r="K589" s="153"/>
    </row>
    <row r="590" spans="2:11" ht="15.75" customHeight="1">
      <c r="B590" s="151"/>
      <c r="C590" s="152"/>
      <c r="D590" s="152"/>
      <c r="E590" s="152"/>
      <c r="F590" s="152"/>
      <c r="G590" s="152"/>
      <c r="H590" s="152"/>
      <c r="I590" s="152"/>
      <c r="J590" s="152"/>
      <c r="K590" s="153"/>
    </row>
    <row r="591" spans="2:11" ht="15.75" customHeight="1">
      <c r="B591" s="151"/>
      <c r="C591" s="152"/>
      <c r="D591" s="152"/>
      <c r="E591" s="152"/>
      <c r="F591" s="152"/>
      <c r="G591" s="152"/>
      <c r="H591" s="152"/>
      <c r="I591" s="152"/>
      <c r="J591" s="152"/>
      <c r="K591" s="153"/>
    </row>
    <row r="592" spans="2:11" ht="15.75" customHeight="1">
      <c r="B592" s="151"/>
      <c r="C592" s="152"/>
      <c r="D592" s="152"/>
      <c r="E592" s="152"/>
      <c r="F592" s="152"/>
      <c r="G592" s="152"/>
      <c r="H592" s="152"/>
      <c r="I592" s="152"/>
      <c r="J592" s="152"/>
      <c r="K592" s="153"/>
    </row>
    <row r="593" spans="2:11" ht="15.75" customHeight="1">
      <c r="B593" s="151"/>
      <c r="C593" s="152"/>
      <c r="D593" s="152"/>
      <c r="E593" s="152"/>
      <c r="F593" s="152"/>
      <c r="G593" s="152"/>
      <c r="H593" s="152"/>
      <c r="I593" s="152"/>
      <c r="J593" s="152"/>
      <c r="K593" s="153"/>
    </row>
    <row r="594" spans="2:11" ht="15.75" customHeight="1">
      <c r="B594" s="151"/>
      <c r="C594" s="152"/>
      <c r="D594" s="152"/>
      <c r="E594" s="152"/>
      <c r="F594" s="152"/>
      <c r="G594" s="152"/>
      <c r="H594" s="152"/>
      <c r="I594" s="152"/>
      <c r="J594" s="152"/>
      <c r="K594" s="153"/>
    </row>
    <row r="595" spans="2:11" ht="15.75" customHeight="1">
      <c r="B595" s="151"/>
      <c r="C595" s="152"/>
      <c r="D595" s="152"/>
      <c r="E595" s="152"/>
      <c r="F595" s="152"/>
      <c r="G595" s="152"/>
      <c r="H595" s="152"/>
      <c r="I595" s="152"/>
      <c r="J595" s="152"/>
      <c r="K595" s="153"/>
    </row>
    <row r="596" spans="2:11" ht="15.75" customHeight="1">
      <c r="B596" s="151"/>
      <c r="C596" s="152"/>
      <c r="D596" s="152"/>
      <c r="E596" s="152"/>
      <c r="F596" s="152"/>
      <c r="G596" s="152"/>
      <c r="H596" s="152"/>
      <c r="I596" s="152"/>
      <c r="J596" s="152"/>
      <c r="K596" s="153"/>
    </row>
    <row r="597" spans="2:11" ht="15.75" customHeight="1">
      <c r="B597" s="151"/>
      <c r="C597" s="152"/>
      <c r="D597" s="152"/>
      <c r="E597" s="152"/>
      <c r="F597" s="152"/>
      <c r="G597" s="152"/>
      <c r="H597" s="152"/>
      <c r="I597" s="152"/>
      <c r="J597" s="152"/>
      <c r="K597" s="153"/>
    </row>
    <row r="598" spans="2:11" ht="15.75" customHeight="1">
      <c r="B598" s="151"/>
      <c r="C598" s="152"/>
      <c r="D598" s="152"/>
      <c r="E598" s="152"/>
      <c r="F598" s="152"/>
      <c r="G598" s="152"/>
      <c r="H598" s="152"/>
      <c r="I598" s="152"/>
      <c r="J598" s="152"/>
      <c r="K598" s="153"/>
    </row>
    <row r="599" spans="2:11" ht="15.75" customHeight="1">
      <c r="B599" s="151"/>
      <c r="C599" s="152"/>
      <c r="D599" s="152"/>
      <c r="E599" s="152"/>
      <c r="F599" s="152"/>
      <c r="G599" s="152"/>
      <c r="H599" s="152"/>
      <c r="I599" s="152"/>
      <c r="J599" s="152"/>
      <c r="K599" s="153"/>
    </row>
    <row r="600" spans="2:11" ht="15.75" customHeight="1">
      <c r="B600" s="151"/>
      <c r="C600" s="152"/>
      <c r="D600" s="152"/>
      <c r="E600" s="152"/>
      <c r="F600" s="152"/>
      <c r="G600" s="152"/>
      <c r="H600" s="152"/>
      <c r="I600" s="152"/>
      <c r="J600" s="152"/>
      <c r="K600" s="153"/>
    </row>
    <row r="601" spans="2:11" ht="15.75" customHeight="1">
      <c r="B601" s="151"/>
      <c r="C601" s="152"/>
      <c r="D601" s="152"/>
      <c r="E601" s="152"/>
      <c r="F601" s="152"/>
      <c r="G601" s="152"/>
      <c r="H601" s="152"/>
      <c r="I601" s="152"/>
      <c r="J601" s="152"/>
      <c r="K601" s="153"/>
    </row>
    <row r="602" spans="2:11" ht="15.75" customHeight="1">
      <c r="B602" s="151"/>
      <c r="C602" s="152"/>
      <c r="D602" s="152"/>
      <c r="E602" s="152"/>
      <c r="F602" s="152"/>
      <c r="G602" s="152"/>
      <c r="H602" s="152"/>
      <c r="I602" s="152"/>
      <c r="J602" s="152"/>
      <c r="K602" s="153"/>
    </row>
    <row r="603" spans="2:11" ht="15.75" customHeight="1">
      <c r="B603" s="151"/>
      <c r="C603" s="152"/>
      <c r="D603" s="152"/>
      <c r="E603" s="152"/>
      <c r="F603" s="152"/>
      <c r="G603" s="152"/>
      <c r="H603" s="152"/>
      <c r="I603" s="152"/>
      <c r="J603" s="152"/>
      <c r="K603" s="153"/>
    </row>
    <row r="604" spans="2:11" ht="15.75" customHeight="1">
      <c r="B604" s="151"/>
      <c r="C604" s="152"/>
      <c r="D604" s="152"/>
      <c r="E604" s="152"/>
      <c r="F604" s="152"/>
      <c r="G604" s="152"/>
      <c r="H604" s="152"/>
      <c r="I604" s="152"/>
      <c r="J604" s="152"/>
      <c r="K604" s="153"/>
    </row>
    <row r="605" spans="2:11" ht="15.75" customHeight="1">
      <c r="B605" s="151"/>
      <c r="C605" s="152"/>
      <c r="D605" s="152"/>
      <c r="E605" s="152"/>
      <c r="F605" s="152"/>
      <c r="G605" s="152"/>
      <c r="H605" s="152"/>
      <c r="I605" s="152"/>
      <c r="J605" s="152"/>
      <c r="K605" s="153"/>
    </row>
    <row r="606" spans="2:11" ht="15.75" customHeight="1">
      <c r="B606" s="151"/>
      <c r="C606" s="152"/>
      <c r="D606" s="152"/>
      <c r="E606" s="152"/>
      <c r="F606" s="152"/>
      <c r="G606" s="152"/>
      <c r="H606" s="152"/>
      <c r="I606" s="152"/>
      <c r="J606" s="152"/>
      <c r="K606" s="153"/>
    </row>
    <row r="607" spans="2:11" ht="15.75" customHeight="1">
      <c r="B607" s="151"/>
      <c r="C607" s="152"/>
      <c r="D607" s="152"/>
      <c r="E607" s="152"/>
      <c r="F607" s="152"/>
      <c r="G607" s="152"/>
      <c r="H607" s="152"/>
      <c r="I607" s="152"/>
      <c r="J607" s="152"/>
      <c r="K607" s="153"/>
    </row>
    <row r="608" spans="2:11" ht="15.75" customHeight="1">
      <c r="B608" s="151"/>
      <c r="C608" s="152"/>
      <c r="D608" s="152"/>
      <c r="E608" s="152"/>
      <c r="F608" s="152"/>
      <c r="G608" s="152"/>
      <c r="H608" s="152"/>
      <c r="I608" s="152"/>
      <c r="J608" s="152"/>
      <c r="K608" s="153"/>
    </row>
    <row r="609" spans="2:11" ht="15.75" customHeight="1">
      <c r="B609" s="151"/>
      <c r="C609" s="152"/>
      <c r="D609" s="152"/>
      <c r="E609" s="152"/>
      <c r="F609" s="152"/>
      <c r="G609" s="152"/>
      <c r="H609" s="152"/>
      <c r="I609" s="152"/>
      <c r="J609" s="152"/>
      <c r="K609" s="153"/>
    </row>
    <row r="610" spans="2:11" ht="15.75" customHeight="1">
      <c r="B610" s="151"/>
      <c r="C610" s="152"/>
      <c r="D610" s="152"/>
      <c r="E610" s="152"/>
      <c r="F610" s="152"/>
      <c r="G610" s="152"/>
      <c r="H610" s="152"/>
      <c r="I610" s="152"/>
      <c r="J610" s="152"/>
      <c r="K610" s="153"/>
    </row>
    <row r="611" spans="2:11" ht="15.75" customHeight="1">
      <c r="B611" s="151"/>
      <c r="C611" s="152"/>
      <c r="D611" s="152"/>
      <c r="E611" s="152"/>
      <c r="F611" s="152"/>
      <c r="G611" s="152"/>
      <c r="H611" s="152"/>
      <c r="I611" s="152"/>
      <c r="J611" s="152"/>
      <c r="K611" s="153"/>
    </row>
    <row r="612" spans="2:11" ht="15.75" customHeight="1">
      <c r="B612" s="151"/>
      <c r="C612" s="152"/>
      <c r="D612" s="152"/>
      <c r="E612" s="152"/>
      <c r="F612" s="152"/>
      <c r="G612" s="152"/>
      <c r="H612" s="152"/>
      <c r="I612" s="152"/>
      <c r="J612" s="152"/>
      <c r="K612" s="153"/>
    </row>
    <row r="613" spans="2:11" ht="15.75" customHeight="1">
      <c r="B613" s="151"/>
      <c r="C613" s="152"/>
      <c r="D613" s="152"/>
      <c r="E613" s="152"/>
      <c r="F613" s="152"/>
      <c r="G613" s="152"/>
      <c r="H613" s="152"/>
      <c r="I613" s="152"/>
      <c r="J613" s="152"/>
      <c r="K613" s="153"/>
    </row>
    <row r="614" spans="2:11" ht="15.75" customHeight="1">
      <c r="B614" s="151"/>
      <c r="C614" s="152"/>
      <c r="D614" s="152"/>
      <c r="E614" s="152"/>
      <c r="F614" s="152"/>
      <c r="G614" s="152"/>
      <c r="H614" s="152"/>
      <c r="I614" s="152"/>
      <c r="J614" s="152"/>
      <c r="K614" s="153"/>
    </row>
    <row r="615" spans="2:11" ht="15.75" customHeight="1">
      <c r="B615" s="151"/>
      <c r="C615" s="152"/>
      <c r="D615" s="152"/>
      <c r="E615" s="152"/>
      <c r="F615" s="152"/>
      <c r="G615" s="152"/>
      <c r="H615" s="152"/>
      <c r="I615" s="152"/>
      <c r="J615" s="152"/>
      <c r="K615" s="153"/>
    </row>
    <row r="616" spans="2:11" ht="15.75" customHeight="1">
      <c r="B616" s="151"/>
      <c r="C616" s="152"/>
      <c r="D616" s="152"/>
      <c r="E616" s="152"/>
      <c r="F616" s="152"/>
      <c r="G616" s="152"/>
      <c r="H616" s="152"/>
      <c r="I616" s="152"/>
      <c r="J616" s="152"/>
      <c r="K616" s="153"/>
    </row>
    <row r="617" spans="2:11" ht="15.75" customHeight="1">
      <c r="B617" s="151"/>
      <c r="C617" s="152"/>
      <c r="D617" s="152"/>
      <c r="E617" s="152"/>
      <c r="F617" s="152"/>
      <c r="G617" s="152"/>
      <c r="H617" s="152"/>
      <c r="I617" s="152"/>
      <c r="J617" s="152"/>
      <c r="K617" s="153"/>
    </row>
    <row r="618" spans="2:11" ht="15.75" customHeight="1">
      <c r="B618" s="151"/>
      <c r="C618" s="152"/>
      <c r="D618" s="152"/>
      <c r="E618" s="152"/>
      <c r="F618" s="152"/>
      <c r="G618" s="152"/>
      <c r="H618" s="152"/>
      <c r="I618" s="152"/>
      <c r="J618" s="152"/>
      <c r="K618" s="153"/>
    </row>
    <row r="619" spans="2:11" ht="15.75" customHeight="1">
      <c r="B619" s="151"/>
      <c r="C619" s="152"/>
      <c r="D619" s="152"/>
      <c r="E619" s="152"/>
      <c r="F619" s="152"/>
      <c r="G619" s="152"/>
      <c r="H619" s="152"/>
      <c r="I619" s="152"/>
      <c r="J619" s="152"/>
      <c r="K619" s="153"/>
    </row>
    <row r="620" spans="2:11" ht="15.75" customHeight="1">
      <c r="B620" s="151"/>
      <c r="C620" s="152"/>
      <c r="D620" s="152"/>
      <c r="E620" s="152"/>
      <c r="F620" s="152"/>
      <c r="G620" s="152"/>
      <c r="H620" s="152"/>
      <c r="I620" s="152"/>
      <c r="J620" s="152"/>
      <c r="K620" s="153"/>
    </row>
    <row r="621" spans="2:11" ht="15.75" customHeight="1">
      <c r="B621" s="151"/>
      <c r="C621" s="152"/>
      <c r="D621" s="152"/>
      <c r="E621" s="152"/>
      <c r="F621" s="152"/>
      <c r="G621" s="152"/>
      <c r="H621" s="152"/>
      <c r="I621" s="152"/>
      <c r="J621" s="152"/>
      <c r="K621" s="153"/>
    </row>
    <row r="622" spans="2:11" ht="15.75" customHeight="1">
      <c r="B622" s="151"/>
      <c r="C622" s="152"/>
      <c r="D622" s="152"/>
      <c r="E622" s="152"/>
      <c r="F622" s="152"/>
      <c r="G622" s="152"/>
      <c r="H622" s="152"/>
      <c r="I622" s="152"/>
      <c r="J622" s="152"/>
      <c r="K622" s="153"/>
    </row>
    <row r="623" spans="2:11" ht="15.75" customHeight="1">
      <c r="B623" s="151"/>
      <c r="C623" s="152"/>
      <c r="D623" s="152"/>
      <c r="E623" s="152"/>
      <c r="F623" s="152"/>
      <c r="G623" s="152"/>
      <c r="H623" s="152"/>
      <c r="I623" s="152"/>
      <c r="J623" s="152"/>
      <c r="K623" s="153"/>
    </row>
    <row r="624" spans="2:11" ht="15.75" customHeight="1">
      <c r="B624" s="151"/>
      <c r="C624" s="152"/>
      <c r="D624" s="152"/>
      <c r="E624" s="152"/>
      <c r="F624" s="152"/>
      <c r="G624" s="152"/>
      <c r="H624" s="152"/>
      <c r="I624" s="152"/>
      <c r="J624" s="152"/>
      <c r="K624" s="153"/>
    </row>
    <row r="625" spans="2:11" ht="15.75" customHeight="1">
      <c r="B625" s="151"/>
      <c r="C625" s="152"/>
      <c r="D625" s="152"/>
      <c r="E625" s="152"/>
      <c r="F625" s="152"/>
      <c r="G625" s="152"/>
      <c r="H625" s="152"/>
      <c r="I625" s="152"/>
      <c r="J625" s="152"/>
      <c r="K625" s="153"/>
    </row>
    <row r="626" spans="2:11" ht="15.75" customHeight="1">
      <c r="B626" s="151"/>
      <c r="C626" s="152"/>
      <c r="D626" s="152"/>
      <c r="E626" s="152"/>
      <c r="F626" s="152"/>
      <c r="G626" s="152"/>
      <c r="H626" s="152"/>
      <c r="I626" s="152"/>
      <c r="J626" s="152"/>
      <c r="K626" s="153"/>
    </row>
    <row r="627" spans="2:11" ht="15.75" customHeight="1">
      <c r="B627" s="151"/>
      <c r="C627" s="152"/>
      <c r="D627" s="152"/>
      <c r="E627" s="152"/>
      <c r="F627" s="152"/>
      <c r="G627" s="152"/>
      <c r="H627" s="152"/>
      <c r="I627" s="152"/>
      <c r="J627" s="152"/>
      <c r="K627" s="153"/>
    </row>
    <row r="628" spans="2:11" ht="15.75" customHeight="1">
      <c r="B628" s="151"/>
      <c r="C628" s="152"/>
      <c r="D628" s="152"/>
      <c r="E628" s="152"/>
      <c r="F628" s="152"/>
      <c r="G628" s="152"/>
      <c r="H628" s="152"/>
      <c r="I628" s="152"/>
      <c r="J628" s="152"/>
      <c r="K628" s="153"/>
    </row>
    <row r="629" spans="2:11" ht="15.75" customHeight="1">
      <c r="B629" s="151"/>
      <c r="C629" s="152"/>
      <c r="D629" s="152"/>
      <c r="E629" s="152"/>
      <c r="F629" s="152"/>
      <c r="G629" s="152"/>
      <c r="H629" s="152"/>
      <c r="I629" s="152"/>
      <c r="J629" s="152"/>
      <c r="K629" s="153"/>
    </row>
    <row r="630" spans="2:11" ht="15.75" customHeight="1">
      <c r="B630" s="151"/>
      <c r="C630" s="152"/>
      <c r="D630" s="152"/>
      <c r="E630" s="152"/>
      <c r="F630" s="152"/>
      <c r="G630" s="152"/>
      <c r="H630" s="152"/>
      <c r="I630" s="152"/>
      <c r="J630" s="152"/>
      <c r="K630" s="153"/>
    </row>
    <row r="631" spans="2:11" ht="15.75" customHeight="1">
      <c r="B631" s="151"/>
      <c r="C631" s="152"/>
      <c r="D631" s="152"/>
      <c r="E631" s="152"/>
      <c r="F631" s="152"/>
      <c r="G631" s="152"/>
      <c r="H631" s="152"/>
      <c r="I631" s="152"/>
      <c r="J631" s="152"/>
      <c r="K631" s="153"/>
    </row>
    <row r="632" spans="2:11" ht="15.75" customHeight="1">
      <c r="B632" s="151"/>
      <c r="C632" s="152"/>
      <c r="D632" s="152"/>
      <c r="E632" s="152"/>
      <c r="F632" s="152"/>
      <c r="G632" s="152"/>
      <c r="H632" s="152"/>
      <c r="I632" s="152"/>
      <c r="J632" s="152"/>
      <c r="K632" s="153"/>
    </row>
    <row r="633" spans="2:11" ht="15.75" customHeight="1">
      <c r="B633" s="151"/>
      <c r="C633" s="152"/>
      <c r="D633" s="152"/>
      <c r="E633" s="152"/>
      <c r="F633" s="152"/>
      <c r="G633" s="152"/>
      <c r="H633" s="152"/>
      <c r="I633" s="152"/>
      <c r="J633" s="152"/>
      <c r="K633" s="153"/>
    </row>
    <row r="634" spans="2:11" ht="15.75" customHeight="1">
      <c r="B634" s="151"/>
      <c r="C634" s="152"/>
      <c r="D634" s="152"/>
      <c r="E634" s="152"/>
      <c r="F634" s="152"/>
      <c r="G634" s="152"/>
      <c r="H634" s="152"/>
      <c r="I634" s="152"/>
      <c r="J634" s="152"/>
      <c r="K634" s="153"/>
    </row>
    <row r="635" spans="2:11" ht="15.75" customHeight="1">
      <c r="B635" s="151"/>
      <c r="C635" s="152"/>
      <c r="D635" s="152"/>
      <c r="E635" s="152"/>
      <c r="F635" s="152"/>
      <c r="G635" s="152"/>
      <c r="H635" s="152"/>
      <c r="I635" s="152"/>
      <c r="J635" s="152"/>
      <c r="K635" s="153"/>
    </row>
    <row r="636" spans="2:11" ht="15.75" customHeight="1">
      <c r="B636" s="151"/>
      <c r="C636" s="152"/>
      <c r="D636" s="152"/>
      <c r="E636" s="152"/>
      <c r="F636" s="152"/>
      <c r="G636" s="152"/>
      <c r="H636" s="152"/>
      <c r="I636" s="152"/>
      <c r="J636" s="152"/>
      <c r="K636" s="153"/>
    </row>
    <row r="637" spans="2:11" ht="15.75" customHeight="1">
      <c r="B637" s="151"/>
      <c r="C637" s="152"/>
      <c r="D637" s="152"/>
      <c r="E637" s="152"/>
      <c r="F637" s="152"/>
      <c r="G637" s="152"/>
      <c r="H637" s="152"/>
      <c r="I637" s="152"/>
      <c r="J637" s="152"/>
      <c r="K637" s="153"/>
    </row>
    <row r="638" spans="2:11" ht="15.75" customHeight="1">
      <c r="B638" s="151"/>
      <c r="C638" s="152"/>
      <c r="D638" s="152"/>
      <c r="E638" s="152"/>
      <c r="F638" s="152"/>
      <c r="G638" s="152"/>
      <c r="H638" s="152"/>
      <c r="I638" s="152"/>
      <c r="J638" s="152"/>
      <c r="K638" s="153"/>
    </row>
    <row r="639" spans="2:11" ht="15.75" customHeight="1">
      <c r="B639" s="151"/>
      <c r="C639" s="152"/>
      <c r="D639" s="152"/>
      <c r="E639" s="152"/>
      <c r="F639" s="152"/>
      <c r="G639" s="152"/>
      <c r="H639" s="152"/>
      <c r="I639" s="152"/>
      <c r="J639" s="152"/>
      <c r="K639" s="153"/>
    </row>
    <row r="640" spans="2:11" ht="15.75" customHeight="1">
      <c r="B640" s="151"/>
      <c r="C640" s="152"/>
      <c r="D640" s="152"/>
      <c r="E640" s="152"/>
      <c r="F640" s="152"/>
      <c r="G640" s="152"/>
      <c r="H640" s="152"/>
      <c r="I640" s="152"/>
      <c r="J640" s="152"/>
      <c r="K640" s="153"/>
    </row>
    <row r="641" spans="2:11" ht="15.75" customHeight="1">
      <c r="B641" s="151"/>
      <c r="C641" s="152"/>
      <c r="D641" s="152"/>
      <c r="E641" s="152"/>
      <c r="F641" s="152"/>
      <c r="G641" s="152"/>
      <c r="H641" s="152"/>
      <c r="I641" s="152"/>
      <c r="J641" s="152"/>
      <c r="K641" s="153"/>
    </row>
    <row r="642" spans="2:11" ht="15.75" customHeight="1">
      <c r="B642" s="151"/>
      <c r="C642" s="152"/>
      <c r="D642" s="152"/>
      <c r="E642" s="152"/>
      <c r="F642" s="152"/>
      <c r="G642" s="152"/>
      <c r="H642" s="152"/>
      <c r="I642" s="152"/>
      <c r="J642" s="152"/>
      <c r="K642" s="153"/>
    </row>
    <row r="643" spans="2:11" ht="15.75" customHeight="1">
      <c r="B643" s="151"/>
      <c r="C643" s="152"/>
      <c r="D643" s="152"/>
      <c r="E643" s="152"/>
      <c r="F643" s="152"/>
      <c r="G643" s="152"/>
      <c r="H643" s="152"/>
      <c r="I643" s="152"/>
      <c r="J643" s="152"/>
      <c r="K643" s="153"/>
    </row>
    <row r="644" spans="2:11" ht="15.75" customHeight="1">
      <c r="B644" s="151"/>
      <c r="C644" s="152"/>
      <c r="D644" s="152"/>
      <c r="E644" s="152"/>
      <c r="F644" s="152"/>
      <c r="G644" s="152"/>
      <c r="H644" s="152"/>
      <c r="I644" s="152"/>
      <c r="J644" s="152"/>
      <c r="K644" s="153"/>
    </row>
    <row r="645" spans="2:11" ht="15.75" customHeight="1">
      <c r="B645" s="151"/>
      <c r="C645" s="152"/>
      <c r="D645" s="152"/>
      <c r="E645" s="152"/>
      <c r="F645" s="152"/>
      <c r="G645" s="152"/>
      <c r="H645" s="152"/>
      <c r="I645" s="152"/>
      <c r="J645" s="152"/>
      <c r="K645" s="153"/>
    </row>
    <row r="646" spans="2:11" ht="15.75" customHeight="1">
      <c r="B646" s="151"/>
      <c r="C646" s="152"/>
      <c r="D646" s="152"/>
      <c r="E646" s="152"/>
      <c r="F646" s="152"/>
      <c r="G646" s="152"/>
      <c r="H646" s="152"/>
      <c r="I646" s="152"/>
      <c r="J646" s="152"/>
      <c r="K646" s="153"/>
    </row>
    <row r="647" spans="2:11" ht="15.75" customHeight="1">
      <c r="B647" s="151"/>
      <c r="C647" s="152"/>
      <c r="D647" s="152"/>
      <c r="E647" s="152"/>
      <c r="F647" s="152"/>
      <c r="G647" s="152"/>
      <c r="H647" s="152"/>
      <c r="I647" s="152"/>
      <c r="J647" s="152"/>
      <c r="K647" s="153"/>
    </row>
    <row r="648" spans="2:11" ht="15.75" customHeight="1">
      <c r="B648" s="151"/>
      <c r="C648" s="152"/>
      <c r="D648" s="152"/>
      <c r="E648" s="152"/>
      <c r="F648" s="152"/>
      <c r="G648" s="152"/>
      <c r="H648" s="152"/>
      <c r="I648" s="152"/>
      <c r="J648" s="152"/>
      <c r="K648" s="153"/>
    </row>
    <row r="649" spans="2:11" ht="15.75" customHeight="1">
      <c r="B649" s="151"/>
      <c r="C649" s="152"/>
      <c r="D649" s="152"/>
      <c r="E649" s="152"/>
      <c r="F649" s="152"/>
      <c r="G649" s="152"/>
      <c r="H649" s="152"/>
      <c r="I649" s="152"/>
      <c r="J649" s="152"/>
      <c r="K649" s="153"/>
    </row>
    <row r="650" spans="2:11" ht="15.75" customHeight="1">
      <c r="B650" s="151"/>
      <c r="C650" s="152"/>
      <c r="D650" s="152"/>
      <c r="E650" s="152"/>
      <c r="F650" s="152"/>
      <c r="G650" s="152"/>
      <c r="H650" s="152"/>
      <c r="I650" s="152"/>
      <c r="J650" s="152"/>
      <c r="K650" s="153"/>
    </row>
    <row r="651" spans="2:11" ht="15.75" customHeight="1">
      <c r="B651" s="151"/>
      <c r="C651" s="152"/>
      <c r="D651" s="152"/>
      <c r="E651" s="152"/>
      <c r="F651" s="152"/>
      <c r="G651" s="152"/>
      <c r="H651" s="152"/>
      <c r="I651" s="152"/>
      <c r="J651" s="152"/>
      <c r="K651" s="153"/>
    </row>
    <row r="652" spans="2:11" ht="15.75" customHeight="1">
      <c r="B652" s="151"/>
      <c r="C652" s="152"/>
      <c r="D652" s="152"/>
      <c r="E652" s="152"/>
      <c r="F652" s="152"/>
      <c r="G652" s="152"/>
      <c r="H652" s="152"/>
      <c r="I652" s="152"/>
      <c r="J652" s="152"/>
      <c r="K652" s="153"/>
    </row>
    <row r="653" spans="2:11" ht="15.75" customHeight="1">
      <c r="B653" s="151"/>
      <c r="C653" s="152"/>
      <c r="D653" s="152"/>
      <c r="E653" s="152"/>
      <c r="F653" s="152"/>
      <c r="G653" s="152"/>
      <c r="H653" s="152"/>
      <c r="I653" s="152"/>
      <c r="J653" s="152"/>
      <c r="K653" s="153"/>
    </row>
    <row r="654" spans="2:11" ht="15.75" customHeight="1">
      <c r="B654" s="151"/>
      <c r="C654" s="152"/>
      <c r="D654" s="152"/>
      <c r="E654" s="152"/>
      <c r="F654" s="152"/>
      <c r="G654" s="152"/>
      <c r="H654" s="152"/>
      <c r="I654" s="152"/>
      <c r="J654" s="152"/>
      <c r="K654" s="153"/>
    </row>
    <row r="655" spans="2:11" ht="15.75" customHeight="1">
      <c r="B655" s="151"/>
      <c r="C655" s="152"/>
      <c r="D655" s="152"/>
      <c r="E655" s="152"/>
      <c r="F655" s="152"/>
      <c r="G655" s="152"/>
      <c r="H655" s="152"/>
      <c r="I655" s="152"/>
      <c r="J655" s="152"/>
      <c r="K655" s="153"/>
    </row>
    <row r="656" spans="2:11" ht="15.75" customHeight="1">
      <c r="B656" s="151"/>
      <c r="C656" s="152"/>
      <c r="D656" s="152"/>
      <c r="E656" s="152"/>
      <c r="F656" s="152"/>
      <c r="G656" s="152"/>
      <c r="H656" s="152"/>
      <c r="I656" s="152"/>
      <c r="J656" s="152"/>
      <c r="K656" s="153"/>
    </row>
    <row r="657" spans="2:11" ht="15.75" customHeight="1">
      <c r="B657" s="151"/>
      <c r="C657" s="152"/>
      <c r="D657" s="152"/>
      <c r="E657" s="152"/>
      <c r="F657" s="152"/>
      <c r="G657" s="152"/>
      <c r="H657" s="152"/>
      <c r="I657" s="152"/>
      <c r="J657" s="152"/>
      <c r="K657" s="153"/>
    </row>
    <row r="658" spans="2:11" ht="15.75" customHeight="1">
      <c r="B658" s="151"/>
      <c r="C658" s="152"/>
      <c r="D658" s="152"/>
      <c r="E658" s="152"/>
      <c r="F658" s="152"/>
      <c r="G658" s="152"/>
      <c r="H658" s="152"/>
      <c r="I658" s="152"/>
      <c r="J658" s="152"/>
      <c r="K658" s="153"/>
    </row>
    <row r="659" spans="2:11" ht="15.75" customHeight="1">
      <c r="B659" s="151"/>
      <c r="C659" s="152"/>
      <c r="D659" s="152"/>
      <c r="E659" s="152"/>
      <c r="F659" s="152"/>
      <c r="G659" s="152"/>
      <c r="H659" s="152"/>
      <c r="I659" s="152"/>
      <c r="J659" s="152"/>
      <c r="K659" s="153"/>
    </row>
    <row r="660" spans="2:11" ht="15.75" customHeight="1">
      <c r="B660" s="151"/>
      <c r="C660" s="152"/>
      <c r="D660" s="152"/>
      <c r="E660" s="152"/>
      <c r="F660" s="152"/>
      <c r="G660" s="152"/>
      <c r="H660" s="152"/>
      <c r="I660" s="152"/>
      <c r="J660" s="152"/>
      <c r="K660" s="153"/>
    </row>
    <row r="661" spans="2:11" ht="15.75" customHeight="1">
      <c r="B661" s="151"/>
      <c r="C661" s="152"/>
      <c r="D661" s="152"/>
      <c r="E661" s="152"/>
      <c r="F661" s="152"/>
      <c r="G661" s="152"/>
      <c r="H661" s="152"/>
      <c r="I661" s="152"/>
      <c r="J661" s="152"/>
      <c r="K661" s="153"/>
    </row>
    <row r="662" spans="2:11" ht="15.75" customHeight="1">
      <c r="B662" s="151"/>
      <c r="C662" s="152"/>
      <c r="D662" s="152"/>
      <c r="E662" s="152"/>
      <c r="F662" s="152"/>
      <c r="G662" s="152"/>
      <c r="H662" s="152"/>
      <c r="I662" s="152"/>
      <c r="J662" s="152"/>
      <c r="K662" s="153"/>
    </row>
    <row r="663" spans="2:11" ht="15.75" customHeight="1">
      <c r="B663" s="151"/>
      <c r="C663" s="152"/>
      <c r="D663" s="152"/>
      <c r="E663" s="152"/>
      <c r="F663" s="152"/>
      <c r="G663" s="152"/>
      <c r="H663" s="152"/>
      <c r="I663" s="152"/>
      <c r="J663" s="152"/>
      <c r="K663" s="153"/>
    </row>
    <row r="664" spans="2:11" ht="15.75" customHeight="1">
      <c r="B664" s="151"/>
      <c r="C664" s="152"/>
      <c r="D664" s="152"/>
      <c r="E664" s="152"/>
      <c r="F664" s="152"/>
      <c r="G664" s="152"/>
      <c r="H664" s="152"/>
      <c r="I664" s="152"/>
      <c r="J664" s="152"/>
      <c r="K664" s="153"/>
    </row>
    <row r="665" spans="2:11" ht="15.75" customHeight="1">
      <c r="B665" s="151"/>
      <c r="C665" s="152"/>
      <c r="D665" s="152"/>
      <c r="E665" s="152"/>
      <c r="F665" s="152"/>
      <c r="G665" s="152"/>
      <c r="H665" s="152"/>
      <c r="I665" s="152"/>
      <c r="J665" s="152"/>
      <c r="K665" s="153"/>
    </row>
    <row r="666" spans="2:11" ht="15.75" customHeight="1">
      <c r="B666" s="151"/>
      <c r="C666" s="152"/>
      <c r="D666" s="152"/>
      <c r="E666" s="152"/>
      <c r="F666" s="152"/>
      <c r="G666" s="152"/>
      <c r="H666" s="152"/>
      <c r="I666" s="152"/>
      <c r="J666" s="152"/>
      <c r="K666" s="153"/>
    </row>
    <row r="667" spans="2:11" ht="15.75" customHeight="1">
      <c r="B667" s="151"/>
      <c r="C667" s="152"/>
      <c r="D667" s="152"/>
      <c r="E667" s="152"/>
      <c r="F667" s="152"/>
      <c r="G667" s="152"/>
      <c r="H667" s="152"/>
      <c r="I667" s="152"/>
      <c r="J667" s="152"/>
      <c r="K667" s="153"/>
    </row>
    <row r="668" spans="2:11" ht="15.75" customHeight="1">
      <c r="B668" s="151"/>
      <c r="C668" s="152"/>
      <c r="D668" s="152"/>
      <c r="E668" s="152"/>
      <c r="F668" s="152"/>
      <c r="G668" s="152"/>
      <c r="H668" s="152"/>
      <c r="I668" s="152"/>
      <c r="J668" s="152"/>
      <c r="K668" s="153"/>
    </row>
    <row r="669" spans="2:11" ht="15.75" customHeight="1">
      <c r="B669" s="151"/>
      <c r="C669" s="152"/>
      <c r="D669" s="152"/>
      <c r="E669" s="152"/>
      <c r="F669" s="152"/>
      <c r="G669" s="152"/>
      <c r="H669" s="152"/>
      <c r="I669" s="152"/>
      <c r="J669" s="152"/>
      <c r="K669" s="153"/>
    </row>
    <row r="670" spans="2:11" ht="15.75" customHeight="1">
      <c r="B670" s="151"/>
      <c r="C670" s="152"/>
      <c r="D670" s="152"/>
      <c r="E670" s="152"/>
      <c r="F670" s="152"/>
      <c r="G670" s="152"/>
      <c r="H670" s="152"/>
      <c r="I670" s="152"/>
      <c r="J670" s="152"/>
      <c r="K670" s="153"/>
    </row>
    <row r="671" spans="2:11" ht="15.75" customHeight="1">
      <c r="B671" s="151"/>
      <c r="C671" s="152"/>
      <c r="D671" s="152"/>
      <c r="E671" s="152"/>
      <c r="F671" s="152"/>
      <c r="G671" s="152"/>
      <c r="H671" s="152"/>
      <c r="I671" s="152"/>
      <c r="J671" s="152"/>
      <c r="K671" s="153"/>
    </row>
    <row r="672" spans="2:11" ht="15.75" customHeight="1">
      <c r="B672" s="151"/>
      <c r="C672" s="152"/>
      <c r="D672" s="152"/>
      <c r="E672" s="152"/>
      <c r="F672" s="152"/>
      <c r="G672" s="152"/>
      <c r="H672" s="152"/>
      <c r="I672" s="152"/>
      <c r="J672" s="152"/>
      <c r="K672" s="153"/>
    </row>
    <row r="673" spans="2:11" ht="15.75" customHeight="1">
      <c r="B673" s="151"/>
      <c r="C673" s="152"/>
      <c r="D673" s="152"/>
      <c r="E673" s="152"/>
      <c r="F673" s="152"/>
      <c r="G673" s="152"/>
      <c r="H673" s="152"/>
      <c r="I673" s="152"/>
      <c r="J673" s="152"/>
      <c r="K673" s="153"/>
    </row>
    <row r="674" spans="2:11" ht="15.75" customHeight="1">
      <c r="B674" s="151"/>
      <c r="C674" s="152"/>
      <c r="D674" s="152"/>
      <c r="E674" s="152"/>
      <c r="F674" s="152"/>
      <c r="G674" s="152"/>
      <c r="H674" s="152"/>
      <c r="I674" s="152"/>
      <c r="J674" s="152"/>
      <c r="K674" s="153"/>
    </row>
    <row r="675" spans="2:11" ht="15.75" customHeight="1">
      <c r="B675" s="151"/>
      <c r="C675" s="152"/>
      <c r="D675" s="152"/>
      <c r="E675" s="152"/>
      <c r="F675" s="152"/>
      <c r="G675" s="152"/>
      <c r="H675" s="152"/>
      <c r="I675" s="152"/>
      <c r="J675" s="152"/>
      <c r="K675" s="153"/>
    </row>
    <row r="676" spans="2:11" ht="15.75" customHeight="1">
      <c r="B676" s="151"/>
      <c r="C676" s="152"/>
      <c r="D676" s="152"/>
      <c r="E676" s="152"/>
      <c r="F676" s="152"/>
      <c r="G676" s="152"/>
      <c r="H676" s="152"/>
      <c r="I676" s="152"/>
      <c r="J676" s="152"/>
      <c r="K676" s="153"/>
    </row>
    <row r="677" spans="2:11" ht="15.75" customHeight="1">
      <c r="B677" s="151"/>
      <c r="C677" s="152"/>
      <c r="D677" s="152"/>
      <c r="E677" s="152"/>
      <c r="F677" s="152"/>
      <c r="G677" s="152"/>
      <c r="H677" s="152"/>
      <c r="I677" s="152"/>
      <c r="J677" s="152"/>
      <c r="K677" s="153"/>
    </row>
    <row r="678" spans="2:11" ht="15.75" customHeight="1">
      <c r="B678" s="151"/>
      <c r="C678" s="152"/>
      <c r="D678" s="152"/>
      <c r="E678" s="152"/>
      <c r="F678" s="152"/>
      <c r="G678" s="152"/>
      <c r="H678" s="152"/>
      <c r="I678" s="152"/>
      <c r="J678" s="152"/>
      <c r="K678" s="153"/>
    </row>
    <row r="679" spans="2:11" ht="15.75" customHeight="1">
      <c r="B679" s="151"/>
      <c r="C679" s="152"/>
      <c r="D679" s="152"/>
      <c r="E679" s="152"/>
      <c r="F679" s="152"/>
      <c r="G679" s="152"/>
      <c r="H679" s="152"/>
      <c r="I679" s="152"/>
      <c r="J679" s="152"/>
      <c r="K679" s="153"/>
    </row>
    <row r="680" spans="2:11" ht="15.75" customHeight="1">
      <c r="B680" s="151"/>
      <c r="C680" s="152"/>
      <c r="D680" s="152"/>
      <c r="E680" s="152"/>
      <c r="F680" s="152"/>
      <c r="G680" s="152"/>
      <c r="H680" s="152"/>
      <c r="I680" s="152"/>
      <c r="J680" s="152"/>
      <c r="K680" s="153"/>
    </row>
    <row r="681" spans="2:11" ht="15.75" customHeight="1">
      <c r="B681" s="151"/>
      <c r="C681" s="152"/>
      <c r="D681" s="152"/>
      <c r="E681" s="152"/>
      <c r="F681" s="152"/>
      <c r="G681" s="152"/>
      <c r="H681" s="152"/>
      <c r="I681" s="152"/>
      <c r="J681" s="152"/>
      <c r="K681" s="153"/>
    </row>
    <row r="682" spans="2:11" ht="15.75" customHeight="1">
      <c r="B682" s="151"/>
      <c r="C682" s="152"/>
      <c r="D682" s="152"/>
      <c r="E682" s="152"/>
      <c r="F682" s="152"/>
      <c r="G682" s="152"/>
      <c r="H682" s="152"/>
      <c r="I682" s="152"/>
      <c r="J682" s="152"/>
      <c r="K682" s="153"/>
    </row>
    <row r="683" spans="2:11" ht="15.75" customHeight="1">
      <c r="B683" s="151"/>
      <c r="C683" s="152"/>
      <c r="D683" s="152"/>
      <c r="E683" s="152"/>
      <c r="F683" s="152"/>
      <c r="G683" s="152"/>
      <c r="H683" s="152"/>
      <c r="I683" s="152"/>
      <c r="J683" s="152"/>
      <c r="K683" s="153"/>
    </row>
    <row r="684" spans="2:11" ht="15.75" customHeight="1">
      <c r="B684" s="151"/>
      <c r="C684" s="152"/>
      <c r="D684" s="152"/>
      <c r="E684" s="152"/>
      <c r="F684" s="152"/>
      <c r="G684" s="152"/>
      <c r="H684" s="152"/>
      <c r="I684" s="152"/>
      <c r="J684" s="152"/>
      <c r="K684" s="153"/>
    </row>
    <row r="685" spans="2:11" ht="15.75" customHeight="1">
      <c r="B685" s="151"/>
      <c r="C685" s="152"/>
      <c r="D685" s="152"/>
      <c r="E685" s="152"/>
      <c r="F685" s="152"/>
      <c r="G685" s="152"/>
      <c r="H685" s="152"/>
      <c r="I685" s="152"/>
      <c r="J685" s="152"/>
      <c r="K685" s="153"/>
    </row>
    <row r="686" spans="2:11" ht="15.75" customHeight="1">
      <c r="B686" s="151"/>
      <c r="C686" s="152"/>
      <c r="D686" s="152"/>
      <c r="E686" s="152"/>
      <c r="F686" s="152"/>
      <c r="G686" s="152"/>
      <c r="H686" s="152"/>
      <c r="I686" s="152"/>
      <c r="J686" s="152"/>
      <c r="K686" s="153"/>
    </row>
    <row r="687" spans="2:11" ht="15.75" customHeight="1">
      <c r="B687" s="151"/>
      <c r="C687" s="152"/>
      <c r="D687" s="152"/>
      <c r="E687" s="152"/>
      <c r="F687" s="152"/>
      <c r="G687" s="152"/>
      <c r="H687" s="152"/>
      <c r="I687" s="152"/>
      <c r="J687" s="152"/>
      <c r="K687" s="153"/>
    </row>
    <row r="688" spans="2:11" ht="15.75" customHeight="1">
      <c r="B688" s="151"/>
      <c r="C688" s="152"/>
      <c r="D688" s="152"/>
      <c r="E688" s="152"/>
      <c r="F688" s="152"/>
      <c r="G688" s="152"/>
      <c r="H688" s="152"/>
      <c r="I688" s="152"/>
      <c r="J688" s="152"/>
      <c r="K688" s="153"/>
    </row>
    <row r="689" spans="2:11" ht="15.75" customHeight="1">
      <c r="B689" s="151"/>
      <c r="C689" s="152"/>
      <c r="D689" s="152"/>
      <c r="E689" s="152"/>
      <c r="F689" s="152"/>
      <c r="G689" s="152"/>
      <c r="H689" s="152"/>
      <c r="I689" s="152"/>
      <c r="J689" s="152"/>
      <c r="K689" s="153"/>
    </row>
    <row r="690" spans="2:11" ht="15.75" customHeight="1">
      <c r="B690" s="151"/>
      <c r="C690" s="152"/>
      <c r="D690" s="152"/>
      <c r="E690" s="152"/>
      <c r="F690" s="152"/>
      <c r="G690" s="152"/>
      <c r="H690" s="152"/>
      <c r="I690" s="152"/>
      <c r="J690" s="152"/>
      <c r="K690" s="153"/>
    </row>
    <row r="691" spans="2:11" ht="15.75" customHeight="1">
      <c r="B691" s="151"/>
      <c r="C691" s="152"/>
      <c r="D691" s="152"/>
      <c r="E691" s="152"/>
      <c r="F691" s="152"/>
      <c r="G691" s="152"/>
      <c r="H691" s="152"/>
      <c r="I691" s="152"/>
      <c r="J691" s="152"/>
      <c r="K691" s="153"/>
    </row>
    <row r="692" spans="2:11" ht="15.75" customHeight="1">
      <c r="B692" s="151"/>
      <c r="C692" s="152"/>
      <c r="D692" s="152"/>
      <c r="E692" s="152"/>
      <c r="F692" s="152"/>
      <c r="G692" s="152"/>
      <c r="H692" s="152"/>
      <c r="I692" s="152"/>
      <c r="J692" s="152"/>
      <c r="K692" s="153"/>
    </row>
    <row r="693" spans="2:11" ht="15.75" customHeight="1">
      <c r="B693" s="151"/>
      <c r="C693" s="152"/>
      <c r="D693" s="152"/>
      <c r="E693" s="152"/>
      <c r="F693" s="152"/>
      <c r="G693" s="152"/>
      <c r="H693" s="152"/>
      <c r="I693" s="152"/>
      <c r="J693" s="152"/>
      <c r="K693" s="153"/>
    </row>
    <row r="694" spans="2:11" ht="15.75" customHeight="1">
      <c r="B694" s="151"/>
      <c r="C694" s="152"/>
      <c r="D694" s="152"/>
      <c r="E694" s="152"/>
      <c r="F694" s="152"/>
      <c r="G694" s="152"/>
      <c r="H694" s="152"/>
      <c r="I694" s="152"/>
      <c r="J694" s="152"/>
      <c r="K694" s="153"/>
    </row>
    <row r="695" spans="2:11" ht="15.75" customHeight="1">
      <c r="B695" s="151"/>
      <c r="C695" s="152"/>
      <c r="D695" s="152"/>
      <c r="E695" s="152"/>
      <c r="F695" s="152"/>
      <c r="G695" s="152"/>
      <c r="H695" s="152"/>
      <c r="I695" s="152"/>
      <c r="J695" s="152"/>
      <c r="K695" s="153"/>
    </row>
    <row r="696" spans="2:11" ht="15.75" customHeight="1">
      <c r="B696" s="151"/>
      <c r="C696" s="152"/>
      <c r="D696" s="152"/>
      <c r="E696" s="152"/>
      <c r="F696" s="152"/>
      <c r="G696" s="152"/>
      <c r="H696" s="152"/>
      <c r="I696" s="152"/>
      <c r="J696" s="152"/>
      <c r="K696" s="153"/>
    </row>
    <row r="697" spans="2:11" ht="15.75" customHeight="1">
      <c r="B697" s="151"/>
      <c r="C697" s="152"/>
      <c r="D697" s="152"/>
      <c r="E697" s="152"/>
      <c r="F697" s="152"/>
      <c r="G697" s="152"/>
      <c r="H697" s="152"/>
      <c r="I697" s="152"/>
      <c r="J697" s="152"/>
      <c r="K697" s="153"/>
    </row>
    <row r="698" spans="2:11" ht="15.75" customHeight="1">
      <c r="B698" s="151"/>
      <c r="C698" s="152"/>
      <c r="D698" s="152"/>
      <c r="E698" s="152"/>
      <c r="F698" s="152"/>
      <c r="G698" s="152"/>
      <c r="H698" s="152"/>
      <c r="I698" s="152"/>
      <c r="J698" s="152"/>
      <c r="K698" s="153"/>
    </row>
    <row r="699" spans="2:11" ht="15.75" customHeight="1">
      <c r="B699" s="151"/>
      <c r="C699" s="152"/>
      <c r="D699" s="152"/>
      <c r="E699" s="152"/>
      <c r="F699" s="152"/>
      <c r="G699" s="152"/>
      <c r="H699" s="152"/>
      <c r="I699" s="152"/>
      <c r="J699" s="152"/>
      <c r="K699" s="153"/>
    </row>
    <row r="700" spans="2:11" ht="15.75" customHeight="1">
      <c r="B700" s="151"/>
      <c r="C700" s="152"/>
      <c r="D700" s="152"/>
      <c r="E700" s="152"/>
      <c r="F700" s="152"/>
      <c r="G700" s="152"/>
      <c r="H700" s="152"/>
      <c r="I700" s="152"/>
      <c r="J700" s="152"/>
      <c r="K700" s="153"/>
    </row>
    <row r="701" spans="2:11" ht="15.75" customHeight="1">
      <c r="B701" s="151"/>
      <c r="C701" s="152"/>
      <c r="D701" s="152"/>
      <c r="E701" s="152"/>
      <c r="F701" s="152"/>
      <c r="G701" s="152"/>
      <c r="H701" s="152"/>
      <c r="I701" s="152"/>
      <c r="J701" s="152"/>
      <c r="K701" s="153"/>
    </row>
    <row r="702" spans="2:11" ht="15.75" customHeight="1">
      <c r="B702" s="151"/>
      <c r="C702" s="152"/>
      <c r="D702" s="152"/>
      <c r="E702" s="152"/>
      <c r="F702" s="152"/>
      <c r="G702" s="152"/>
      <c r="H702" s="152"/>
      <c r="I702" s="152"/>
      <c r="J702" s="152"/>
      <c r="K702" s="153"/>
    </row>
    <row r="703" spans="2:11" ht="15.75" customHeight="1">
      <c r="B703" s="151"/>
      <c r="C703" s="152"/>
      <c r="D703" s="152"/>
      <c r="E703" s="152"/>
      <c r="F703" s="152"/>
      <c r="G703" s="152"/>
      <c r="H703" s="152"/>
      <c r="I703" s="152"/>
      <c r="J703" s="152"/>
      <c r="K703" s="153"/>
    </row>
    <row r="704" spans="2:11" ht="15.75" customHeight="1">
      <c r="B704" s="151"/>
      <c r="C704" s="152"/>
      <c r="D704" s="152"/>
      <c r="E704" s="152"/>
      <c r="F704" s="152"/>
      <c r="G704" s="152"/>
      <c r="H704" s="152"/>
      <c r="I704" s="152"/>
      <c r="J704" s="152"/>
      <c r="K704" s="153"/>
    </row>
    <row r="705" spans="2:11" ht="15.75" customHeight="1">
      <c r="B705" s="151"/>
      <c r="C705" s="152"/>
      <c r="D705" s="152"/>
      <c r="E705" s="152"/>
      <c r="F705" s="152"/>
      <c r="G705" s="152"/>
      <c r="H705" s="152"/>
      <c r="I705" s="152"/>
      <c r="J705" s="152"/>
      <c r="K705" s="153"/>
    </row>
    <row r="706" spans="2:11" ht="15.75" customHeight="1">
      <c r="B706" s="151"/>
      <c r="C706" s="152"/>
      <c r="D706" s="152"/>
      <c r="E706" s="152"/>
      <c r="F706" s="152"/>
      <c r="G706" s="152"/>
      <c r="H706" s="152"/>
      <c r="I706" s="152"/>
      <c r="J706" s="152"/>
      <c r="K706" s="153"/>
    </row>
    <row r="707" spans="2:11" ht="15.75" customHeight="1">
      <c r="B707" s="151"/>
      <c r="C707" s="152"/>
      <c r="D707" s="152"/>
      <c r="E707" s="152"/>
      <c r="F707" s="152"/>
      <c r="G707" s="152"/>
      <c r="H707" s="152"/>
      <c r="I707" s="152"/>
      <c r="J707" s="152"/>
      <c r="K707" s="153"/>
    </row>
    <row r="708" spans="2:11" ht="15.75" customHeight="1">
      <c r="B708" s="151"/>
      <c r="C708" s="152"/>
      <c r="D708" s="152"/>
      <c r="E708" s="152"/>
      <c r="F708" s="152"/>
      <c r="G708" s="152"/>
      <c r="H708" s="152"/>
      <c r="I708" s="152"/>
      <c r="J708" s="152"/>
      <c r="K708" s="153"/>
    </row>
    <row r="709" spans="2:11" ht="15.75" customHeight="1">
      <c r="B709" s="151"/>
      <c r="C709" s="152"/>
      <c r="D709" s="152"/>
      <c r="E709" s="152"/>
      <c r="F709" s="152"/>
      <c r="G709" s="152"/>
      <c r="H709" s="152"/>
      <c r="I709" s="152"/>
      <c r="J709" s="152"/>
      <c r="K709" s="153"/>
    </row>
    <row r="710" spans="2:11" ht="15.75" customHeight="1">
      <c r="B710" s="151"/>
      <c r="C710" s="152"/>
      <c r="D710" s="152"/>
      <c r="E710" s="152"/>
      <c r="F710" s="152"/>
      <c r="G710" s="152"/>
      <c r="H710" s="152"/>
      <c r="I710" s="152"/>
      <c r="J710" s="152"/>
      <c r="K710" s="153"/>
    </row>
    <row r="711" spans="2:11" ht="15.75" customHeight="1">
      <c r="B711" s="151"/>
      <c r="C711" s="152"/>
      <c r="D711" s="152"/>
      <c r="E711" s="152"/>
      <c r="F711" s="152"/>
      <c r="G711" s="152"/>
      <c r="H711" s="152"/>
      <c r="I711" s="152"/>
      <c r="J711" s="152"/>
      <c r="K711" s="153"/>
    </row>
    <row r="712" spans="2:11" ht="15.75" customHeight="1">
      <c r="B712" s="151"/>
      <c r="C712" s="152"/>
      <c r="D712" s="152"/>
      <c r="E712" s="152"/>
      <c r="F712" s="152"/>
      <c r="G712" s="152"/>
      <c r="H712" s="152"/>
      <c r="I712" s="152"/>
      <c r="J712" s="152"/>
      <c r="K712" s="153"/>
    </row>
    <row r="713" spans="2:11" ht="15.75" customHeight="1">
      <c r="B713" s="151"/>
      <c r="C713" s="152"/>
      <c r="D713" s="152"/>
      <c r="E713" s="152"/>
      <c r="F713" s="152"/>
      <c r="G713" s="152"/>
      <c r="H713" s="152"/>
      <c r="I713" s="152"/>
      <c r="J713" s="152"/>
      <c r="K713" s="153"/>
    </row>
    <row r="714" spans="2:11" ht="15.75" customHeight="1">
      <c r="B714" s="151"/>
      <c r="C714" s="152"/>
      <c r="D714" s="152"/>
      <c r="E714" s="152"/>
      <c r="F714" s="152"/>
      <c r="G714" s="152"/>
      <c r="H714" s="152"/>
      <c r="I714" s="152"/>
      <c r="J714" s="152"/>
      <c r="K714" s="153"/>
    </row>
    <row r="715" spans="2:11" ht="15.75" customHeight="1">
      <c r="B715" s="151"/>
      <c r="C715" s="152"/>
      <c r="D715" s="152"/>
      <c r="E715" s="152"/>
      <c r="F715" s="152"/>
      <c r="G715" s="152"/>
      <c r="H715" s="152"/>
      <c r="I715" s="152"/>
      <c r="J715" s="152"/>
      <c r="K715" s="153"/>
    </row>
    <row r="716" spans="2:11" ht="15.75" customHeight="1">
      <c r="B716" s="151"/>
      <c r="C716" s="152"/>
      <c r="D716" s="152"/>
      <c r="E716" s="152"/>
      <c r="F716" s="152"/>
      <c r="G716" s="152"/>
      <c r="H716" s="152"/>
      <c r="I716" s="152"/>
      <c r="J716" s="152"/>
      <c r="K716" s="153"/>
    </row>
    <row r="717" spans="2:11" ht="15.75" customHeight="1">
      <c r="B717" s="151"/>
      <c r="C717" s="152"/>
      <c r="D717" s="152"/>
      <c r="E717" s="152"/>
      <c r="F717" s="152"/>
      <c r="G717" s="152"/>
      <c r="H717" s="152"/>
      <c r="I717" s="152"/>
      <c r="J717" s="152"/>
      <c r="K717" s="153"/>
    </row>
    <row r="718" spans="2:11" ht="15.75" customHeight="1">
      <c r="B718" s="151"/>
      <c r="C718" s="152"/>
      <c r="D718" s="152"/>
      <c r="E718" s="152"/>
      <c r="F718" s="152"/>
      <c r="G718" s="152"/>
      <c r="H718" s="152"/>
      <c r="I718" s="152"/>
      <c r="J718" s="152"/>
      <c r="K718" s="153"/>
    </row>
    <row r="719" spans="2:11" ht="15.75" customHeight="1">
      <c r="B719" s="151"/>
      <c r="C719" s="152"/>
      <c r="D719" s="152"/>
      <c r="E719" s="152"/>
      <c r="F719" s="152"/>
      <c r="G719" s="152"/>
      <c r="H719" s="152"/>
      <c r="I719" s="152"/>
      <c r="J719" s="152"/>
      <c r="K719" s="153"/>
    </row>
    <row r="720" spans="2:11" ht="15.75" customHeight="1">
      <c r="B720" s="151"/>
      <c r="C720" s="152"/>
      <c r="D720" s="152"/>
      <c r="E720" s="152"/>
      <c r="F720" s="152"/>
      <c r="G720" s="152"/>
      <c r="H720" s="152"/>
      <c r="I720" s="152"/>
      <c r="J720" s="152"/>
      <c r="K720" s="153"/>
    </row>
    <row r="721" spans="2:11" ht="15.75" customHeight="1">
      <c r="B721" s="151"/>
      <c r="C721" s="152"/>
      <c r="D721" s="152"/>
      <c r="E721" s="152"/>
      <c r="F721" s="152"/>
      <c r="G721" s="152"/>
      <c r="H721" s="152"/>
      <c r="I721" s="152"/>
      <c r="J721" s="152"/>
      <c r="K721" s="153"/>
    </row>
    <row r="722" spans="2:11" ht="15.75" customHeight="1">
      <c r="B722" s="151"/>
      <c r="C722" s="152"/>
      <c r="D722" s="152"/>
      <c r="E722" s="152"/>
      <c r="F722" s="152"/>
      <c r="G722" s="152"/>
      <c r="H722" s="152"/>
      <c r="I722" s="152"/>
      <c r="J722" s="152"/>
      <c r="K722" s="153"/>
    </row>
    <row r="723" spans="2:11" ht="15.75" customHeight="1">
      <c r="B723" s="151"/>
      <c r="C723" s="152"/>
      <c r="D723" s="152"/>
      <c r="E723" s="152"/>
      <c r="F723" s="152"/>
      <c r="G723" s="152"/>
      <c r="H723" s="152"/>
      <c r="I723" s="152"/>
      <c r="J723" s="152"/>
      <c r="K723" s="153"/>
    </row>
    <row r="724" spans="2:11" ht="15.75" customHeight="1">
      <c r="B724" s="151"/>
      <c r="C724" s="152"/>
      <c r="D724" s="152"/>
      <c r="E724" s="152"/>
      <c r="F724" s="152"/>
      <c r="G724" s="152"/>
      <c r="H724" s="152"/>
      <c r="I724" s="152"/>
      <c r="J724" s="152"/>
      <c r="K724" s="153"/>
    </row>
    <row r="725" spans="2:11" ht="15.75" customHeight="1">
      <c r="B725" s="151"/>
      <c r="C725" s="152"/>
      <c r="D725" s="152"/>
      <c r="E725" s="152"/>
      <c r="F725" s="152"/>
      <c r="G725" s="152"/>
      <c r="H725" s="152"/>
      <c r="I725" s="152"/>
      <c r="J725" s="152"/>
      <c r="K725" s="153"/>
    </row>
    <row r="726" spans="2:11" ht="15.75" customHeight="1">
      <c r="B726" s="151"/>
      <c r="C726" s="152"/>
      <c r="D726" s="152"/>
      <c r="E726" s="152"/>
      <c r="F726" s="152"/>
      <c r="G726" s="152"/>
      <c r="H726" s="152"/>
      <c r="I726" s="152"/>
      <c r="J726" s="152"/>
      <c r="K726" s="153"/>
    </row>
    <row r="727" spans="2:11" ht="15.75" customHeight="1">
      <c r="B727" s="151"/>
      <c r="C727" s="152"/>
      <c r="D727" s="152"/>
      <c r="E727" s="152"/>
      <c r="F727" s="152"/>
      <c r="G727" s="152"/>
      <c r="H727" s="152"/>
      <c r="I727" s="152"/>
      <c r="J727" s="152"/>
      <c r="K727" s="153"/>
    </row>
    <row r="728" spans="2:11" ht="15.75" customHeight="1">
      <c r="B728" s="151"/>
      <c r="C728" s="152"/>
      <c r="D728" s="152"/>
      <c r="E728" s="152"/>
      <c r="F728" s="152"/>
      <c r="G728" s="152"/>
      <c r="H728" s="152"/>
      <c r="I728" s="152"/>
      <c r="J728" s="152"/>
      <c r="K728" s="153"/>
    </row>
    <row r="729" spans="2:11" ht="15.75" customHeight="1">
      <c r="B729" s="151"/>
      <c r="C729" s="152"/>
      <c r="D729" s="152"/>
      <c r="E729" s="152"/>
      <c r="F729" s="152"/>
      <c r="G729" s="152"/>
      <c r="H729" s="152"/>
      <c r="I729" s="152"/>
      <c r="J729" s="152"/>
      <c r="K729" s="153"/>
    </row>
    <row r="730" spans="2:11" ht="15.75" customHeight="1">
      <c r="B730" s="151"/>
      <c r="C730" s="152"/>
      <c r="D730" s="152"/>
      <c r="E730" s="152"/>
      <c r="F730" s="152"/>
      <c r="G730" s="152"/>
      <c r="H730" s="152"/>
      <c r="I730" s="152"/>
      <c r="J730" s="152"/>
      <c r="K730" s="153"/>
    </row>
    <row r="731" spans="2:11" ht="15.75" customHeight="1">
      <c r="B731" s="151"/>
      <c r="C731" s="152"/>
      <c r="D731" s="152"/>
      <c r="E731" s="152"/>
      <c r="F731" s="152"/>
      <c r="G731" s="152"/>
      <c r="H731" s="152"/>
      <c r="I731" s="152"/>
      <c r="J731" s="152"/>
      <c r="K731" s="153"/>
    </row>
    <row r="732" spans="2:11" ht="15.75" customHeight="1">
      <c r="B732" s="151"/>
      <c r="C732" s="152"/>
      <c r="D732" s="152"/>
      <c r="E732" s="152"/>
      <c r="F732" s="152"/>
      <c r="G732" s="152"/>
      <c r="H732" s="152"/>
      <c r="I732" s="152"/>
      <c r="J732" s="152"/>
      <c r="K732" s="153"/>
    </row>
    <row r="733" spans="2:11" ht="15.75" customHeight="1">
      <c r="B733" s="151"/>
      <c r="C733" s="152"/>
      <c r="D733" s="152"/>
      <c r="E733" s="152"/>
      <c r="F733" s="152"/>
      <c r="G733" s="152"/>
      <c r="H733" s="152"/>
      <c r="I733" s="152"/>
      <c r="J733" s="152"/>
      <c r="K733" s="153"/>
    </row>
    <row r="734" spans="2:11" ht="15.75" customHeight="1">
      <c r="B734" s="151"/>
      <c r="C734" s="152"/>
      <c r="D734" s="152"/>
      <c r="E734" s="152"/>
      <c r="F734" s="152"/>
      <c r="G734" s="152"/>
      <c r="H734" s="152"/>
      <c r="I734" s="152"/>
      <c r="J734" s="152"/>
      <c r="K734" s="153"/>
    </row>
    <row r="735" spans="2:11" ht="15.75" customHeight="1">
      <c r="B735" s="151"/>
      <c r="C735" s="152"/>
      <c r="D735" s="152"/>
      <c r="E735" s="152"/>
      <c r="F735" s="152"/>
      <c r="G735" s="152"/>
      <c r="H735" s="152"/>
      <c r="I735" s="152"/>
      <c r="J735" s="152"/>
      <c r="K735" s="153"/>
    </row>
    <row r="736" spans="2:11" ht="15.75" customHeight="1">
      <c r="B736" s="151"/>
      <c r="C736" s="152"/>
      <c r="D736" s="152"/>
      <c r="E736" s="152"/>
      <c r="F736" s="152"/>
      <c r="G736" s="152"/>
      <c r="H736" s="152"/>
      <c r="I736" s="152"/>
      <c r="J736" s="152"/>
      <c r="K736" s="153"/>
    </row>
    <row r="737" spans="2:11" ht="15.75" customHeight="1">
      <c r="B737" s="151"/>
      <c r="C737" s="152"/>
      <c r="D737" s="152"/>
      <c r="E737" s="152"/>
      <c r="F737" s="152"/>
      <c r="G737" s="152"/>
      <c r="H737" s="152"/>
      <c r="I737" s="152"/>
      <c r="J737" s="152"/>
      <c r="K737" s="153"/>
    </row>
    <row r="738" spans="2:11" ht="15.75" customHeight="1">
      <c r="B738" s="151"/>
      <c r="C738" s="152"/>
      <c r="D738" s="152"/>
      <c r="E738" s="152"/>
      <c r="F738" s="152"/>
      <c r="G738" s="152"/>
      <c r="H738" s="152"/>
      <c r="I738" s="152"/>
      <c r="J738" s="152"/>
      <c r="K738" s="153"/>
    </row>
    <row r="739" spans="2:11" ht="15.75" customHeight="1">
      <c r="B739" s="151"/>
      <c r="C739" s="152"/>
      <c r="D739" s="152"/>
      <c r="E739" s="152"/>
      <c r="F739" s="152"/>
      <c r="G739" s="152"/>
      <c r="H739" s="152"/>
      <c r="I739" s="152"/>
      <c r="J739" s="152"/>
      <c r="K739" s="153"/>
    </row>
    <row r="740" spans="2:11" ht="15.75" customHeight="1">
      <c r="B740" s="151"/>
      <c r="C740" s="152"/>
      <c r="D740" s="152"/>
      <c r="E740" s="152"/>
      <c r="F740" s="152"/>
      <c r="G740" s="152"/>
      <c r="H740" s="152"/>
      <c r="I740" s="152"/>
      <c r="J740" s="152"/>
      <c r="K740" s="153"/>
    </row>
    <row r="741" spans="2:11" ht="15.75" customHeight="1">
      <c r="B741" s="151"/>
      <c r="C741" s="152"/>
      <c r="D741" s="152"/>
      <c r="E741" s="152"/>
      <c r="F741" s="152"/>
      <c r="G741" s="152"/>
      <c r="H741" s="152"/>
      <c r="I741" s="152"/>
      <c r="J741" s="152"/>
      <c r="K741" s="153"/>
    </row>
    <row r="742" spans="2:11" ht="15.75" customHeight="1">
      <c r="B742" s="151"/>
      <c r="C742" s="152"/>
      <c r="D742" s="152"/>
      <c r="E742" s="152"/>
      <c r="F742" s="152"/>
      <c r="G742" s="152"/>
      <c r="H742" s="152"/>
      <c r="I742" s="152"/>
      <c r="J742" s="152"/>
      <c r="K742" s="153"/>
    </row>
    <row r="743" spans="2:11" ht="15.75" customHeight="1">
      <c r="B743" s="151"/>
      <c r="C743" s="152"/>
      <c r="D743" s="152"/>
      <c r="E743" s="152"/>
      <c r="F743" s="152"/>
      <c r="G743" s="152"/>
      <c r="H743" s="152"/>
      <c r="I743" s="152"/>
      <c r="J743" s="152"/>
      <c r="K743" s="153"/>
    </row>
    <row r="744" spans="2:11" ht="15.75" customHeight="1">
      <c r="B744" s="151"/>
      <c r="C744" s="152"/>
      <c r="D744" s="152"/>
      <c r="E744" s="152"/>
      <c r="F744" s="152"/>
      <c r="G744" s="152"/>
      <c r="H744" s="152"/>
      <c r="I744" s="152"/>
      <c r="J744" s="152"/>
      <c r="K744" s="153"/>
    </row>
    <row r="745" spans="2:11" ht="15.75" customHeight="1">
      <c r="B745" s="151"/>
      <c r="C745" s="152"/>
      <c r="D745" s="152"/>
      <c r="E745" s="152"/>
      <c r="F745" s="152"/>
      <c r="G745" s="152"/>
      <c r="H745" s="152"/>
      <c r="I745" s="152"/>
      <c r="J745" s="152"/>
      <c r="K745" s="153"/>
    </row>
    <row r="746" spans="2:11" ht="15.75" customHeight="1">
      <c r="B746" s="151"/>
      <c r="C746" s="152"/>
      <c r="D746" s="152"/>
      <c r="E746" s="152"/>
      <c r="F746" s="152"/>
      <c r="G746" s="152"/>
      <c r="H746" s="152"/>
      <c r="I746" s="152"/>
      <c r="J746" s="152"/>
      <c r="K746" s="153"/>
    </row>
    <row r="747" spans="2:11" ht="15.75" customHeight="1">
      <c r="B747" s="151"/>
      <c r="C747" s="152"/>
      <c r="D747" s="152"/>
      <c r="E747" s="152"/>
      <c r="F747" s="152"/>
      <c r="G747" s="152"/>
      <c r="H747" s="152"/>
      <c r="I747" s="152"/>
      <c r="J747" s="152"/>
      <c r="K747" s="153"/>
    </row>
    <row r="748" spans="2:11" ht="15.75" customHeight="1">
      <c r="B748" s="151"/>
      <c r="C748" s="152"/>
      <c r="D748" s="152"/>
      <c r="E748" s="152"/>
      <c r="F748" s="152"/>
      <c r="G748" s="152"/>
      <c r="H748" s="152"/>
      <c r="I748" s="152"/>
      <c r="J748" s="152"/>
      <c r="K748" s="153"/>
    </row>
    <row r="749" spans="2:11" ht="15.75" customHeight="1">
      <c r="B749" s="151"/>
      <c r="C749" s="152"/>
      <c r="D749" s="152"/>
      <c r="E749" s="152"/>
      <c r="F749" s="152"/>
      <c r="G749" s="152"/>
      <c r="H749" s="152"/>
      <c r="I749" s="152"/>
      <c r="J749" s="152"/>
      <c r="K749" s="153"/>
    </row>
    <row r="750" spans="2:11" ht="15.75" customHeight="1">
      <c r="B750" s="151"/>
      <c r="C750" s="152"/>
      <c r="D750" s="152"/>
      <c r="E750" s="152"/>
      <c r="F750" s="152"/>
      <c r="G750" s="152"/>
      <c r="H750" s="152"/>
      <c r="I750" s="152"/>
      <c r="J750" s="152"/>
      <c r="K750" s="153"/>
    </row>
    <row r="751" spans="2:11" ht="15.75" customHeight="1">
      <c r="B751" s="151"/>
      <c r="C751" s="152"/>
      <c r="D751" s="152"/>
      <c r="E751" s="152"/>
      <c r="F751" s="152"/>
      <c r="G751" s="152"/>
      <c r="H751" s="152"/>
      <c r="I751" s="152"/>
      <c r="J751" s="152"/>
      <c r="K751" s="153"/>
    </row>
    <row r="752" spans="2:11" ht="15.75" customHeight="1">
      <c r="B752" s="151"/>
      <c r="C752" s="152"/>
      <c r="D752" s="152"/>
      <c r="E752" s="152"/>
      <c r="F752" s="152"/>
      <c r="G752" s="152"/>
      <c r="H752" s="152"/>
      <c r="I752" s="152"/>
      <c r="J752" s="152"/>
      <c r="K752" s="153"/>
    </row>
    <row r="753" spans="2:11" ht="15.75" customHeight="1">
      <c r="B753" s="151"/>
      <c r="C753" s="152"/>
      <c r="D753" s="152"/>
      <c r="E753" s="152"/>
      <c r="F753" s="152"/>
      <c r="G753" s="152"/>
      <c r="H753" s="152"/>
      <c r="I753" s="152"/>
      <c r="J753" s="152"/>
      <c r="K753" s="153"/>
    </row>
    <row r="754" spans="2:11" ht="15.75" customHeight="1">
      <c r="B754" s="151"/>
      <c r="C754" s="152"/>
      <c r="D754" s="152"/>
      <c r="E754" s="152"/>
      <c r="F754" s="152"/>
      <c r="G754" s="152"/>
      <c r="H754" s="152"/>
      <c r="I754" s="152"/>
      <c r="J754" s="152"/>
      <c r="K754" s="153"/>
    </row>
    <row r="755" spans="2:11" ht="15.75" customHeight="1">
      <c r="B755" s="151"/>
      <c r="C755" s="152"/>
      <c r="D755" s="152"/>
      <c r="E755" s="152"/>
      <c r="F755" s="152"/>
      <c r="G755" s="152"/>
      <c r="H755" s="152"/>
      <c r="I755" s="152"/>
      <c r="J755" s="152"/>
      <c r="K755" s="153"/>
    </row>
    <row r="756" spans="2:11" ht="15.75" customHeight="1">
      <c r="B756" s="151"/>
      <c r="C756" s="152"/>
      <c r="D756" s="152"/>
      <c r="E756" s="152"/>
      <c r="F756" s="152"/>
      <c r="G756" s="152"/>
      <c r="H756" s="152"/>
      <c r="I756" s="152"/>
      <c r="J756" s="152"/>
      <c r="K756" s="153"/>
    </row>
    <row r="757" spans="2:11" ht="15.75" customHeight="1">
      <c r="B757" s="151"/>
      <c r="C757" s="152"/>
      <c r="D757" s="152"/>
      <c r="E757" s="152"/>
      <c r="F757" s="152"/>
      <c r="G757" s="152"/>
      <c r="H757" s="152"/>
      <c r="I757" s="152"/>
      <c r="J757" s="152"/>
      <c r="K757" s="153"/>
    </row>
    <row r="758" spans="2:11" ht="15.75" customHeight="1">
      <c r="B758" s="151"/>
      <c r="C758" s="152"/>
      <c r="D758" s="152"/>
      <c r="E758" s="152"/>
      <c r="F758" s="152"/>
      <c r="G758" s="152"/>
      <c r="H758" s="152"/>
      <c r="I758" s="152"/>
      <c r="J758" s="152"/>
      <c r="K758" s="153"/>
    </row>
    <row r="759" spans="2:11" ht="15.75" customHeight="1">
      <c r="B759" s="151"/>
      <c r="C759" s="152"/>
      <c r="D759" s="152"/>
      <c r="E759" s="152"/>
      <c r="F759" s="152"/>
      <c r="G759" s="152"/>
      <c r="H759" s="152"/>
      <c r="I759" s="152"/>
      <c r="J759" s="152"/>
      <c r="K759" s="153"/>
    </row>
    <row r="760" spans="2:11" ht="15.75" customHeight="1">
      <c r="B760" s="151"/>
      <c r="C760" s="152"/>
      <c r="D760" s="152"/>
      <c r="E760" s="152"/>
      <c r="F760" s="152"/>
      <c r="G760" s="152"/>
      <c r="H760" s="152"/>
      <c r="I760" s="152"/>
      <c r="J760" s="152"/>
      <c r="K760" s="153"/>
    </row>
    <row r="761" spans="2:11" ht="15.75" customHeight="1">
      <c r="B761" s="151"/>
      <c r="C761" s="152"/>
      <c r="D761" s="152"/>
      <c r="E761" s="152"/>
      <c r="F761" s="152"/>
      <c r="G761" s="152"/>
      <c r="H761" s="152"/>
      <c r="I761" s="152"/>
      <c r="J761" s="152"/>
      <c r="K761" s="153"/>
    </row>
    <row r="762" spans="2:11" ht="15.75" customHeight="1">
      <c r="B762" s="151"/>
      <c r="C762" s="152"/>
      <c r="D762" s="152"/>
      <c r="E762" s="152"/>
      <c r="F762" s="152"/>
      <c r="G762" s="152"/>
      <c r="H762" s="152"/>
      <c r="I762" s="152"/>
      <c r="J762" s="152"/>
      <c r="K762" s="153"/>
    </row>
    <row r="763" spans="2:11" ht="15.75" customHeight="1">
      <c r="B763" s="151"/>
      <c r="C763" s="152"/>
      <c r="D763" s="152"/>
      <c r="E763" s="152"/>
      <c r="F763" s="152"/>
      <c r="G763" s="152"/>
      <c r="H763" s="152"/>
      <c r="I763" s="152"/>
      <c r="J763" s="152"/>
      <c r="K763" s="153"/>
    </row>
    <row r="764" spans="2:11" ht="15.75" customHeight="1">
      <c r="B764" s="151"/>
      <c r="C764" s="152"/>
      <c r="D764" s="152"/>
      <c r="E764" s="152"/>
      <c r="F764" s="152"/>
      <c r="G764" s="152"/>
      <c r="H764" s="152"/>
      <c r="I764" s="152"/>
      <c r="J764" s="152"/>
      <c r="K764" s="153"/>
    </row>
    <row r="765" spans="2:11" ht="15.75" customHeight="1">
      <c r="B765" s="151"/>
      <c r="C765" s="152"/>
      <c r="D765" s="152"/>
      <c r="E765" s="152"/>
      <c r="F765" s="152"/>
      <c r="G765" s="152"/>
      <c r="H765" s="152"/>
      <c r="I765" s="152"/>
      <c r="J765" s="152"/>
      <c r="K765" s="153"/>
    </row>
    <row r="766" spans="2:11" ht="15.75" customHeight="1">
      <c r="B766" s="151"/>
      <c r="C766" s="152"/>
      <c r="D766" s="152"/>
      <c r="E766" s="152"/>
      <c r="F766" s="152"/>
      <c r="G766" s="152"/>
      <c r="H766" s="152"/>
      <c r="I766" s="152"/>
      <c r="J766" s="152"/>
      <c r="K766" s="153"/>
    </row>
    <row r="767" spans="2:11" ht="15.75" customHeight="1">
      <c r="B767" s="151"/>
      <c r="C767" s="152"/>
      <c r="D767" s="152"/>
      <c r="E767" s="152"/>
      <c r="F767" s="152"/>
      <c r="G767" s="152"/>
      <c r="H767" s="152"/>
      <c r="I767" s="152"/>
      <c r="J767" s="152"/>
      <c r="K767" s="153"/>
    </row>
    <row r="768" spans="2:11" ht="15.75" customHeight="1">
      <c r="B768" s="151"/>
      <c r="C768" s="152"/>
      <c r="D768" s="152"/>
      <c r="E768" s="152"/>
      <c r="F768" s="152"/>
      <c r="G768" s="152"/>
      <c r="H768" s="152"/>
      <c r="I768" s="152"/>
      <c r="J768" s="152"/>
      <c r="K768" s="153"/>
    </row>
    <row r="769" spans="2:11" ht="15.75" customHeight="1">
      <c r="B769" s="151"/>
      <c r="C769" s="152"/>
      <c r="D769" s="152"/>
      <c r="E769" s="152"/>
      <c r="F769" s="152"/>
      <c r="G769" s="152"/>
      <c r="H769" s="152"/>
      <c r="I769" s="152"/>
      <c r="J769" s="152"/>
      <c r="K769" s="153"/>
    </row>
    <row r="770" spans="2:11" ht="15.75" customHeight="1">
      <c r="B770" s="151"/>
      <c r="C770" s="152"/>
      <c r="D770" s="152"/>
      <c r="E770" s="152"/>
      <c r="F770" s="152"/>
      <c r="G770" s="152"/>
      <c r="H770" s="152"/>
      <c r="I770" s="152"/>
      <c r="J770" s="152"/>
      <c r="K770" s="153"/>
    </row>
    <row r="771" spans="2:11" ht="15.75" customHeight="1">
      <c r="B771" s="151"/>
      <c r="C771" s="152"/>
      <c r="D771" s="152"/>
      <c r="E771" s="152"/>
      <c r="F771" s="152"/>
      <c r="G771" s="152"/>
      <c r="H771" s="152"/>
      <c r="I771" s="152"/>
      <c r="J771" s="152"/>
      <c r="K771" s="153"/>
    </row>
    <row r="772" spans="2:11" ht="15.75" customHeight="1">
      <c r="B772" s="151"/>
      <c r="C772" s="152"/>
      <c r="D772" s="152"/>
      <c r="E772" s="152"/>
      <c r="F772" s="152"/>
      <c r="G772" s="152"/>
      <c r="H772" s="152"/>
      <c r="I772" s="152"/>
      <c r="J772" s="152"/>
      <c r="K772" s="153"/>
    </row>
    <row r="773" spans="2:11" ht="15.75" customHeight="1">
      <c r="B773" s="151"/>
      <c r="C773" s="152"/>
      <c r="D773" s="152"/>
      <c r="E773" s="152"/>
      <c r="F773" s="152"/>
      <c r="G773" s="152"/>
      <c r="H773" s="152"/>
      <c r="I773" s="152"/>
      <c r="J773" s="152"/>
      <c r="K773" s="153"/>
    </row>
    <row r="774" spans="2:11" ht="15.75" customHeight="1">
      <c r="B774" s="151"/>
      <c r="C774" s="152"/>
      <c r="D774" s="152"/>
      <c r="E774" s="152"/>
      <c r="F774" s="152"/>
      <c r="G774" s="152"/>
      <c r="H774" s="152"/>
      <c r="I774" s="152"/>
      <c r="J774" s="152"/>
      <c r="K774" s="153"/>
    </row>
    <row r="775" spans="2:11" ht="15.75" customHeight="1">
      <c r="B775" s="151"/>
      <c r="C775" s="152"/>
      <c r="D775" s="152"/>
      <c r="E775" s="152"/>
      <c r="F775" s="152"/>
      <c r="G775" s="152"/>
      <c r="H775" s="152"/>
      <c r="I775" s="152"/>
      <c r="J775" s="152"/>
      <c r="K775" s="153"/>
    </row>
    <row r="776" spans="2:11" ht="15.75" customHeight="1">
      <c r="B776" s="151"/>
      <c r="C776" s="152"/>
      <c r="D776" s="152"/>
      <c r="E776" s="152"/>
      <c r="F776" s="152"/>
      <c r="G776" s="152"/>
      <c r="H776" s="152"/>
      <c r="I776" s="152"/>
      <c r="J776" s="152"/>
      <c r="K776" s="153"/>
    </row>
    <row r="777" spans="2:11" ht="15.75" customHeight="1">
      <c r="B777" s="151"/>
      <c r="C777" s="152"/>
      <c r="D777" s="152"/>
      <c r="E777" s="152"/>
      <c r="F777" s="152"/>
      <c r="G777" s="152"/>
      <c r="H777" s="152"/>
      <c r="I777" s="152"/>
      <c r="J777" s="152"/>
      <c r="K777" s="153"/>
    </row>
    <row r="778" spans="2:11" ht="15.75" customHeight="1">
      <c r="B778" s="151"/>
      <c r="C778" s="152"/>
      <c r="D778" s="152"/>
      <c r="E778" s="152"/>
      <c r="F778" s="152"/>
      <c r="G778" s="152"/>
      <c r="H778" s="152"/>
      <c r="I778" s="152"/>
      <c r="J778" s="152"/>
      <c r="K778" s="153"/>
    </row>
    <row r="779" spans="2:11" ht="15.75" customHeight="1">
      <c r="B779" s="151"/>
      <c r="C779" s="152"/>
      <c r="D779" s="152"/>
      <c r="E779" s="152"/>
      <c r="F779" s="152"/>
      <c r="G779" s="152"/>
      <c r="H779" s="152"/>
      <c r="I779" s="152"/>
      <c r="J779" s="152"/>
      <c r="K779" s="153"/>
    </row>
    <row r="780" spans="2:11" ht="15.75" customHeight="1">
      <c r="B780" s="151"/>
      <c r="C780" s="152"/>
      <c r="D780" s="152"/>
      <c r="E780" s="152"/>
      <c r="F780" s="152"/>
      <c r="G780" s="152"/>
      <c r="H780" s="152"/>
      <c r="I780" s="152"/>
      <c r="J780" s="152"/>
      <c r="K780" s="153"/>
    </row>
    <row r="781" spans="2:11" ht="15.75" customHeight="1">
      <c r="B781" s="151"/>
      <c r="C781" s="152"/>
      <c r="D781" s="152"/>
      <c r="E781" s="152"/>
      <c r="F781" s="152"/>
      <c r="G781" s="152"/>
      <c r="H781" s="152"/>
      <c r="I781" s="152"/>
      <c r="J781" s="152"/>
      <c r="K781" s="153"/>
    </row>
    <row r="782" spans="2:11" ht="15.75" customHeight="1">
      <c r="B782" s="151"/>
      <c r="C782" s="152"/>
      <c r="D782" s="152"/>
      <c r="E782" s="152"/>
      <c r="F782" s="152"/>
      <c r="G782" s="152"/>
      <c r="H782" s="152"/>
      <c r="I782" s="152"/>
      <c r="J782" s="152"/>
      <c r="K782" s="153"/>
    </row>
    <row r="783" spans="2:11" ht="15.75" customHeight="1">
      <c r="B783" s="151"/>
      <c r="C783" s="152"/>
      <c r="D783" s="152"/>
      <c r="E783" s="152"/>
      <c r="F783" s="152"/>
      <c r="G783" s="152"/>
      <c r="H783" s="152"/>
      <c r="I783" s="152"/>
      <c r="J783" s="152"/>
      <c r="K783" s="153"/>
    </row>
    <row r="784" spans="2:11" ht="15.75" customHeight="1">
      <c r="B784" s="151"/>
      <c r="C784" s="152"/>
      <c r="D784" s="152"/>
      <c r="E784" s="152"/>
      <c r="F784" s="152"/>
      <c r="G784" s="152"/>
      <c r="H784" s="152"/>
      <c r="I784" s="152"/>
      <c r="J784" s="152"/>
      <c r="K784" s="153"/>
    </row>
    <row r="785" spans="2:11" ht="15.75" customHeight="1">
      <c r="B785" s="151"/>
      <c r="C785" s="152"/>
      <c r="D785" s="152"/>
      <c r="E785" s="152"/>
      <c r="F785" s="152"/>
      <c r="G785" s="152"/>
      <c r="H785" s="152"/>
      <c r="I785" s="152"/>
      <c r="J785" s="152"/>
      <c r="K785" s="153"/>
    </row>
    <row r="786" spans="2:11" ht="15.75" customHeight="1">
      <c r="B786" s="151"/>
      <c r="C786" s="152"/>
      <c r="D786" s="152"/>
      <c r="E786" s="152"/>
      <c r="F786" s="152"/>
      <c r="G786" s="152"/>
      <c r="H786" s="152"/>
      <c r="I786" s="152"/>
      <c r="J786" s="152"/>
      <c r="K786" s="153"/>
    </row>
    <row r="787" spans="2:11" ht="15.75" customHeight="1">
      <c r="B787" s="151"/>
      <c r="C787" s="152"/>
      <c r="D787" s="152"/>
      <c r="E787" s="152"/>
      <c r="F787" s="152"/>
      <c r="G787" s="152"/>
      <c r="H787" s="152"/>
      <c r="I787" s="152"/>
      <c r="J787" s="152"/>
      <c r="K787" s="153"/>
    </row>
    <row r="788" spans="2:11" ht="15.75" customHeight="1">
      <c r="B788" s="151"/>
      <c r="C788" s="152"/>
      <c r="D788" s="152"/>
      <c r="E788" s="152"/>
      <c r="F788" s="152"/>
      <c r="G788" s="152"/>
      <c r="H788" s="152"/>
      <c r="I788" s="152"/>
      <c r="J788" s="152"/>
      <c r="K788" s="153"/>
    </row>
    <row r="789" spans="2:11" ht="15.75" customHeight="1">
      <c r="B789" s="151"/>
      <c r="C789" s="152"/>
      <c r="D789" s="152"/>
      <c r="E789" s="152"/>
      <c r="F789" s="152"/>
      <c r="G789" s="152"/>
      <c r="H789" s="152"/>
      <c r="I789" s="152"/>
      <c r="J789" s="152"/>
      <c r="K789" s="153"/>
    </row>
    <row r="790" spans="2:11" ht="15.75" customHeight="1">
      <c r="B790" s="151"/>
      <c r="C790" s="152"/>
      <c r="D790" s="152"/>
      <c r="E790" s="152"/>
      <c r="F790" s="152"/>
      <c r="G790" s="152"/>
      <c r="H790" s="152"/>
      <c r="I790" s="152"/>
      <c r="J790" s="152"/>
      <c r="K790" s="153"/>
    </row>
    <row r="791" spans="2:11" ht="15.75" customHeight="1">
      <c r="B791" s="151"/>
      <c r="C791" s="152"/>
      <c r="D791" s="152"/>
      <c r="E791" s="152"/>
      <c r="F791" s="152"/>
      <c r="G791" s="152"/>
      <c r="H791" s="152"/>
      <c r="I791" s="152"/>
      <c r="J791" s="152"/>
      <c r="K791" s="153"/>
    </row>
    <row r="792" spans="2:11" ht="15.75" customHeight="1">
      <c r="B792" s="151"/>
      <c r="C792" s="152"/>
      <c r="D792" s="152"/>
      <c r="E792" s="152"/>
      <c r="F792" s="152"/>
      <c r="G792" s="152"/>
      <c r="H792" s="152"/>
      <c r="I792" s="152"/>
      <c r="J792" s="152"/>
      <c r="K792" s="153"/>
    </row>
    <row r="793" spans="2:11" ht="15.75" customHeight="1">
      <c r="B793" s="151"/>
      <c r="C793" s="152"/>
      <c r="D793" s="152"/>
      <c r="E793" s="152"/>
      <c r="F793" s="152"/>
      <c r="G793" s="152"/>
      <c r="H793" s="152"/>
      <c r="I793" s="152"/>
      <c r="J793" s="152"/>
      <c r="K793" s="153"/>
    </row>
    <row r="794" spans="2:11" ht="15.75" customHeight="1">
      <c r="B794" s="151"/>
      <c r="C794" s="152"/>
      <c r="D794" s="152"/>
      <c r="E794" s="152"/>
      <c r="F794" s="152"/>
      <c r="G794" s="152"/>
      <c r="H794" s="152"/>
      <c r="I794" s="152"/>
      <c r="J794" s="152"/>
      <c r="K794" s="153"/>
    </row>
    <row r="795" spans="2:11" ht="15.75" customHeight="1">
      <c r="B795" s="151"/>
      <c r="C795" s="152"/>
      <c r="D795" s="152"/>
      <c r="E795" s="152"/>
      <c r="F795" s="152"/>
      <c r="G795" s="152"/>
      <c r="H795" s="152"/>
      <c r="I795" s="152"/>
      <c r="J795" s="152"/>
      <c r="K795" s="153"/>
    </row>
    <row r="796" spans="2:11" ht="15.75" customHeight="1">
      <c r="B796" s="151"/>
      <c r="C796" s="152"/>
      <c r="D796" s="152"/>
      <c r="E796" s="152"/>
      <c r="F796" s="152"/>
      <c r="G796" s="152"/>
      <c r="H796" s="152"/>
      <c r="I796" s="152"/>
      <c r="J796" s="152"/>
      <c r="K796" s="153"/>
    </row>
    <row r="797" spans="2:11" ht="15.75" customHeight="1">
      <c r="B797" s="151"/>
      <c r="C797" s="152"/>
      <c r="D797" s="152"/>
      <c r="E797" s="152"/>
      <c r="F797" s="152"/>
      <c r="G797" s="152"/>
      <c r="H797" s="152"/>
      <c r="I797" s="152"/>
      <c r="J797" s="152"/>
      <c r="K797" s="153"/>
    </row>
    <row r="798" spans="2:11" ht="15.75" customHeight="1">
      <c r="B798" s="151"/>
      <c r="C798" s="152"/>
      <c r="D798" s="152"/>
      <c r="E798" s="152"/>
      <c r="F798" s="152"/>
      <c r="G798" s="152"/>
      <c r="H798" s="152"/>
      <c r="I798" s="152"/>
      <c r="J798" s="152"/>
      <c r="K798" s="153"/>
    </row>
    <row r="799" spans="2:11" ht="15.75" customHeight="1">
      <c r="B799" s="151"/>
      <c r="C799" s="152"/>
      <c r="D799" s="152"/>
      <c r="E799" s="152"/>
      <c r="F799" s="152"/>
      <c r="G799" s="152"/>
      <c r="H799" s="152"/>
      <c r="I799" s="152"/>
      <c r="J799" s="152"/>
      <c r="K799" s="153"/>
    </row>
    <row r="800" spans="2:11" ht="15.75" customHeight="1">
      <c r="B800" s="151"/>
      <c r="C800" s="152"/>
      <c r="D800" s="152"/>
      <c r="E800" s="152"/>
      <c r="F800" s="152"/>
      <c r="G800" s="152"/>
      <c r="H800" s="152"/>
      <c r="I800" s="152"/>
      <c r="J800" s="152"/>
      <c r="K800" s="153"/>
    </row>
    <row r="801" spans="2:11" ht="15.75" customHeight="1">
      <c r="B801" s="151"/>
      <c r="C801" s="152"/>
      <c r="D801" s="152"/>
      <c r="E801" s="152"/>
      <c r="F801" s="152"/>
      <c r="G801" s="152"/>
      <c r="H801" s="152"/>
      <c r="I801" s="152"/>
      <c r="J801" s="152"/>
      <c r="K801" s="153"/>
    </row>
    <row r="802" spans="2:11" ht="15.75" customHeight="1">
      <c r="B802" s="151"/>
      <c r="C802" s="152"/>
      <c r="D802" s="152"/>
      <c r="E802" s="152"/>
      <c r="F802" s="152"/>
      <c r="G802" s="152"/>
      <c r="H802" s="152"/>
      <c r="I802" s="152"/>
      <c r="J802" s="152"/>
      <c r="K802" s="153"/>
    </row>
    <row r="803" spans="2:11" ht="15.75" customHeight="1">
      <c r="B803" s="151"/>
      <c r="C803" s="152"/>
      <c r="D803" s="152"/>
      <c r="E803" s="152"/>
      <c r="F803" s="152"/>
      <c r="G803" s="152"/>
      <c r="H803" s="152"/>
      <c r="I803" s="152"/>
      <c r="J803" s="152"/>
      <c r="K803" s="153"/>
    </row>
    <row r="804" spans="2:11" ht="15.75" customHeight="1">
      <c r="B804" s="151"/>
      <c r="C804" s="152"/>
      <c r="D804" s="152"/>
      <c r="E804" s="152"/>
      <c r="F804" s="152"/>
      <c r="G804" s="152"/>
      <c r="H804" s="152"/>
      <c r="I804" s="152"/>
      <c r="J804" s="152"/>
      <c r="K804" s="153"/>
    </row>
    <row r="805" spans="2:11" ht="15.75" customHeight="1">
      <c r="B805" s="151"/>
      <c r="C805" s="152"/>
      <c r="D805" s="152"/>
      <c r="E805" s="152"/>
      <c r="F805" s="152"/>
      <c r="G805" s="152"/>
      <c r="H805" s="152"/>
      <c r="I805" s="152"/>
      <c r="J805" s="152"/>
      <c r="K805" s="153"/>
    </row>
    <row r="806" spans="2:11" ht="15.75" customHeight="1">
      <c r="B806" s="151"/>
      <c r="C806" s="152"/>
      <c r="D806" s="152"/>
      <c r="E806" s="152"/>
      <c r="F806" s="152"/>
      <c r="G806" s="152"/>
      <c r="H806" s="152"/>
      <c r="I806" s="152"/>
      <c r="J806" s="152"/>
      <c r="K806" s="153"/>
    </row>
    <row r="807" spans="2:11" ht="15.75" customHeight="1">
      <c r="B807" s="151"/>
      <c r="C807" s="152"/>
      <c r="D807" s="152"/>
      <c r="E807" s="152"/>
      <c r="F807" s="152"/>
      <c r="G807" s="152"/>
      <c r="H807" s="152"/>
      <c r="I807" s="152"/>
      <c r="J807" s="152"/>
      <c r="K807" s="153"/>
    </row>
    <row r="808" spans="2:11" ht="15.75" customHeight="1">
      <c r="B808" s="151"/>
      <c r="C808" s="152"/>
      <c r="D808" s="152"/>
      <c r="E808" s="152"/>
      <c r="F808" s="152"/>
      <c r="G808" s="152"/>
      <c r="H808" s="152"/>
      <c r="I808" s="152"/>
      <c r="J808" s="152"/>
      <c r="K808" s="153"/>
    </row>
    <row r="809" spans="2:11" ht="15.75" customHeight="1">
      <c r="B809" s="151"/>
      <c r="C809" s="152"/>
      <c r="D809" s="152"/>
      <c r="E809" s="152"/>
      <c r="F809" s="152"/>
      <c r="G809" s="152"/>
      <c r="H809" s="152"/>
      <c r="I809" s="152"/>
      <c r="J809" s="152"/>
      <c r="K809" s="153"/>
    </row>
    <row r="810" spans="2:11" ht="15.75" customHeight="1">
      <c r="B810" s="151"/>
      <c r="C810" s="152"/>
      <c r="D810" s="152"/>
      <c r="E810" s="152"/>
      <c r="F810" s="152"/>
      <c r="G810" s="152"/>
      <c r="H810" s="152"/>
      <c r="I810" s="152"/>
      <c r="J810" s="152"/>
      <c r="K810" s="153"/>
    </row>
    <row r="811" spans="2:11" ht="15.75" customHeight="1">
      <c r="B811" s="151"/>
      <c r="C811" s="152"/>
      <c r="D811" s="152"/>
      <c r="E811" s="152"/>
      <c r="F811" s="152"/>
      <c r="G811" s="152"/>
      <c r="H811" s="152"/>
      <c r="I811" s="152"/>
      <c r="J811" s="152"/>
      <c r="K811" s="153"/>
    </row>
    <row r="812" spans="2:11" ht="15.75" customHeight="1">
      <c r="B812" s="151"/>
      <c r="C812" s="152"/>
      <c r="D812" s="152"/>
      <c r="E812" s="152"/>
      <c r="F812" s="152"/>
      <c r="G812" s="152"/>
      <c r="H812" s="152"/>
      <c r="I812" s="152"/>
      <c r="J812" s="152"/>
      <c r="K812" s="153"/>
    </row>
    <row r="813" spans="2:11" ht="15.75" customHeight="1">
      <c r="B813" s="151"/>
      <c r="C813" s="152"/>
      <c r="D813" s="152"/>
      <c r="E813" s="152"/>
      <c r="F813" s="152"/>
      <c r="G813" s="152"/>
      <c r="H813" s="152"/>
      <c r="I813" s="152"/>
      <c r="J813" s="152"/>
      <c r="K813" s="153"/>
    </row>
    <row r="814" spans="2:11" ht="15.75" customHeight="1">
      <c r="B814" s="151"/>
      <c r="C814" s="152"/>
      <c r="D814" s="152"/>
      <c r="E814" s="152"/>
      <c r="F814" s="152"/>
      <c r="G814" s="152"/>
      <c r="H814" s="152"/>
      <c r="I814" s="152"/>
      <c r="J814" s="152"/>
      <c r="K814" s="153"/>
    </row>
    <row r="815" spans="2:11" ht="15.75" customHeight="1">
      <c r="B815" s="151"/>
      <c r="C815" s="152"/>
      <c r="D815" s="152"/>
      <c r="E815" s="152"/>
      <c r="F815" s="152"/>
      <c r="G815" s="152"/>
      <c r="H815" s="152"/>
      <c r="I815" s="152"/>
      <c r="J815" s="152"/>
      <c r="K815" s="153"/>
    </row>
    <row r="816" spans="2:11" ht="15.75" customHeight="1">
      <c r="B816" s="151"/>
      <c r="C816" s="152"/>
      <c r="D816" s="152"/>
      <c r="E816" s="152"/>
      <c r="F816" s="152"/>
      <c r="G816" s="152"/>
      <c r="H816" s="152"/>
      <c r="I816" s="152"/>
      <c r="J816" s="152"/>
      <c r="K816" s="153"/>
    </row>
    <row r="817" spans="2:11" ht="15.75" customHeight="1">
      <c r="B817" s="151"/>
      <c r="C817" s="152"/>
      <c r="D817" s="152"/>
      <c r="E817" s="152"/>
      <c r="F817" s="152"/>
      <c r="G817" s="152"/>
      <c r="H817" s="152"/>
      <c r="I817" s="152"/>
      <c r="J817" s="152"/>
      <c r="K817" s="153"/>
    </row>
    <row r="818" spans="2:11" ht="15.75" customHeight="1">
      <c r="B818" s="151"/>
      <c r="C818" s="152"/>
      <c r="D818" s="152"/>
      <c r="E818" s="152"/>
      <c r="F818" s="152"/>
      <c r="G818" s="152"/>
      <c r="H818" s="152"/>
      <c r="I818" s="152"/>
      <c r="J818" s="152"/>
      <c r="K818" s="153"/>
    </row>
    <row r="819" spans="2:11" ht="15.75" customHeight="1">
      <c r="B819" s="151"/>
      <c r="C819" s="152"/>
      <c r="D819" s="152"/>
      <c r="E819" s="152"/>
      <c r="F819" s="152"/>
      <c r="G819" s="152"/>
      <c r="H819" s="152"/>
      <c r="I819" s="152"/>
      <c r="J819" s="152"/>
      <c r="K819" s="153"/>
    </row>
    <row r="820" spans="2:11" ht="15.75" customHeight="1">
      <c r="B820" s="151"/>
      <c r="C820" s="152"/>
      <c r="D820" s="152"/>
      <c r="E820" s="152"/>
      <c r="F820" s="152"/>
      <c r="G820" s="152"/>
      <c r="H820" s="152"/>
      <c r="I820" s="152"/>
      <c r="J820" s="152"/>
      <c r="K820" s="153"/>
    </row>
    <row r="821" spans="2:11" ht="15.75" customHeight="1">
      <c r="B821" s="151"/>
      <c r="C821" s="152"/>
      <c r="D821" s="152"/>
      <c r="E821" s="152"/>
      <c r="F821" s="152"/>
      <c r="G821" s="152"/>
      <c r="H821" s="152"/>
      <c r="I821" s="152"/>
      <c r="J821" s="152"/>
      <c r="K821" s="153"/>
    </row>
    <row r="822" spans="2:11" ht="15.75" customHeight="1">
      <c r="B822" s="151"/>
      <c r="C822" s="152"/>
      <c r="D822" s="152"/>
      <c r="E822" s="152"/>
      <c r="F822" s="152"/>
      <c r="G822" s="152"/>
      <c r="H822" s="152"/>
      <c r="I822" s="152"/>
      <c r="J822" s="152"/>
      <c r="K822" s="153"/>
    </row>
    <row r="823" spans="2:11" ht="15.75" customHeight="1">
      <c r="B823" s="151"/>
      <c r="C823" s="152"/>
      <c r="D823" s="152"/>
      <c r="E823" s="152"/>
      <c r="F823" s="152"/>
      <c r="G823" s="152"/>
      <c r="H823" s="152"/>
      <c r="I823" s="152"/>
      <c r="J823" s="152"/>
      <c r="K823" s="153"/>
    </row>
    <row r="824" spans="2:11" ht="15.75" customHeight="1">
      <c r="B824" s="151"/>
      <c r="C824" s="152"/>
      <c r="D824" s="152"/>
      <c r="E824" s="152"/>
      <c r="F824" s="152"/>
      <c r="G824" s="152"/>
      <c r="H824" s="152"/>
      <c r="I824" s="152"/>
      <c r="J824" s="152"/>
      <c r="K824" s="153"/>
    </row>
    <row r="825" spans="2:11" ht="15.75" customHeight="1">
      <c r="B825" s="151"/>
      <c r="C825" s="152"/>
      <c r="D825" s="152"/>
      <c r="E825" s="152"/>
      <c r="F825" s="152"/>
      <c r="G825" s="152"/>
      <c r="H825" s="152"/>
      <c r="I825" s="152"/>
      <c r="J825" s="152"/>
      <c r="K825" s="153"/>
    </row>
    <row r="826" spans="2:11" ht="15.75" customHeight="1">
      <c r="B826" s="151"/>
      <c r="C826" s="152"/>
      <c r="D826" s="152"/>
      <c r="E826" s="152"/>
      <c r="F826" s="152"/>
      <c r="G826" s="152"/>
      <c r="H826" s="152"/>
      <c r="I826" s="152"/>
      <c r="J826" s="152"/>
      <c r="K826" s="153"/>
    </row>
    <row r="827" spans="2:11" ht="15.75" customHeight="1">
      <c r="B827" s="151"/>
      <c r="C827" s="152"/>
      <c r="D827" s="152"/>
      <c r="E827" s="152"/>
      <c r="F827" s="152"/>
      <c r="G827" s="152"/>
      <c r="H827" s="152"/>
      <c r="I827" s="152"/>
      <c r="J827" s="152"/>
      <c r="K827" s="153"/>
    </row>
    <row r="828" spans="2:11" ht="15.75" customHeight="1">
      <c r="B828" s="151"/>
      <c r="C828" s="152"/>
      <c r="D828" s="152"/>
      <c r="E828" s="152"/>
      <c r="F828" s="152"/>
      <c r="G828" s="152"/>
      <c r="H828" s="152"/>
      <c r="I828" s="152"/>
      <c r="J828" s="152"/>
      <c r="K828" s="153"/>
    </row>
    <row r="829" spans="2:11" ht="15.75" customHeight="1">
      <c r="B829" s="151"/>
      <c r="C829" s="152"/>
      <c r="D829" s="152"/>
      <c r="E829" s="152"/>
      <c r="F829" s="152"/>
      <c r="G829" s="152"/>
      <c r="H829" s="152"/>
      <c r="I829" s="152"/>
      <c r="J829" s="152"/>
      <c r="K829" s="153"/>
    </row>
    <row r="830" spans="2:11" ht="15.75" customHeight="1">
      <c r="B830" s="151"/>
      <c r="C830" s="152"/>
      <c r="D830" s="152"/>
      <c r="E830" s="152"/>
      <c r="F830" s="152"/>
      <c r="G830" s="152"/>
      <c r="H830" s="152"/>
      <c r="I830" s="152"/>
      <c r="J830" s="152"/>
      <c r="K830" s="153"/>
    </row>
    <row r="831" spans="2:11" ht="15.75" customHeight="1">
      <c r="B831" s="151"/>
      <c r="C831" s="152"/>
      <c r="D831" s="152"/>
      <c r="E831" s="152"/>
      <c r="F831" s="152"/>
      <c r="G831" s="152"/>
      <c r="H831" s="152"/>
      <c r="I831" s="152"/>
      <c r="J831" s="152"/>
      <c r="K831" s="153"/>
    </row>
    <row r="832" spans="2:11" ht="15.75" customHeight="1">
      <c r="B832" s="151"/>
      <c r="C832" s="152"/>
      <c r="D832" s="152"/>
      <c r="E832" s="152"/>
      <c r="F832" s="152"/>
      <c r="G832" s="152"/>
      <c r="H832" s="152"/>
      <c r="I832" s="152"/>
      <c r="J832" s="152"/>
      <c r="K832" s="153"/>
    </row>
    <row r="833" spans="2:11" ht="15.75" customHeight="1">
      <c r="B833" s="151"/>
      <c r="C833" s="152"/>
      <c r="D833" s="152"/>
      <c r="E833" s="152"/>
      <c r="F833" s="152"/>
      <c r="G833" s="152"/>
      <c r="H833" s="152"/>
      <c r="I833" s="152"/>
      <c r="J833" s="152"/>
      <c r="K833" s="153"/>
    </row>
    <row r="834" spans="2:11" ht="15.75" customHeight="1">
      <c r="B834" s="151"/>
      <c r="C834" s="152"/>
      <c r="D834" s="152"/>
      <c r="E834" s="152"/>
      <c r="F834" s="152"/>
      <c r="G834" s="152"/>
      <c r="H834" s="152"/>
      <c r="I834" s="152"/>
      <c r="J834" s="152"/>
      <c r="K834" s="153"/>
    </row>
    <row r="835" spans="2:11" ht="15.75" customHeight="1">
      <c r="B835" s="151"/>
      <c r="C835" s="152"/>
      <c r="D835" s="152"/>
      <c r="E835" s="152"/>
      <c r="F835" s="152"/>
      <c r="G835" s="152"/>
      <c r="H835" s="152"/>
      <c r="I835" s="152"/>
      <c r="J835" s="152"/>
      <c r="K835" s="153"/>
    </row>
    <row r="836" spans="2:11" ht="15.75" customHeight="1">
      <c r="B836" s="151"/>
      <c r="C836" s="152"/>
      <c r="D836" s="152"/>
      <c r="E836" s="152"/>
      <c r="F836" s="152"/>
      <c r="G836" s="152"/>
      <c r="H836" s="152"/>
      <c r="I836" s="152"/>
      <c r="J836" s="152"/>
      <c r="K836" s="153"/>
    </row>
    <row r="837" spans="2:11" ht="15.75" customHeight="1">
      <c r="B837" s="151"/>
      <c r="C837" s="152"/>
      <c r="D837" s="152"/>
      <c r="E837" s="152"/>
      <c r="F837" s="152"/>
      <c r="G837" s="152"/>
      <c r="H837" s="152"/>
      <c r="I837" s="152"/>
      <c r="J837" s="152"/>
      <c r="K837" s="153"/>
    </row>
    <row r="838" spans="2:11" ht="15.75" customHeight="1">
      <c r="B838" s="151"/>
      <c r="C838" s="152"/>
      <c r="D838" s="152"/>
      <c r="E838" s="152"/>
      <c r="F838" s="152"/>
      <c r="G838" s="152"/>
      <c r="H838" s="152"/>
      <c r="I838" s="152"/>
      <c r="J838" s="152"/>
      <c r="K838" s="153"/>
    </row>
    <row r="839" spans="2:11" ht="15.75" customHeight="1">
      <c r="B839" s="151"/>
      <c r="C839" s="152"/>
      <c r="D839" s="152"/>
      <c r="E839" s="152"/>
      <c r="F839" s="152"/>
      <c r="G839" s="152"/>
      <c r="H839" s="152"/>
      <c r="I839" s="152"/>
      <c r="J839" s="152"/>
      <c r="K839" s="153"/>
    </row>
    <row r="840" spans="2:11" ht="15.75" customHeight="1">
      <c r="B840" s="151"/>
      <c r="C840" s="152"/>
      <c r="D840" s="152"/>
      <c r="E840" s="152"/>
      <c r="F840" s="152"/>
      <c r="G840" s="152"/>
      <c r="H840" s="152"/>
      <c r="I840" s="152"/>
      <c r="J840" s="152"/>
      <c r="K840" s="153"/>
    </row>
    <row r="841" spans="2:11" ht="15.75" customHeight="1">
      <c r="B841" s="151"/>
      <c r="C841" s="152"/>
      <c r="D841" s="152"/>
      <c r="E841" s="152"/>
      <c r="F841" s="152"/>
      <c r="G841" s="152"/>
      <c r="H841" s="152"/>
      <c r="I841" s="152"/>
      <c r="J841" s="152"/>
      <c r="K841" s="153"/>
    </row>
    <row r="842" spans="2:11" ht="15.75" customHeight="1">
      <c r="B842" s="151"/>
      <c r="C842" s="152"/>
      <c r="D842" s="152"/>
      <c r="E842" s="152"/>
      <c r="F842" s="152"/>
      <c r="G842" s="152"/>
      <c r="H842" s="152"/>
      <c r="I842" s="152"/>
      <c r="J842" s="152"/>
      <c r="K842" s="153"/>
    </row>
    <row r="843" spans="2:11" ht="15.75" customHeight="1">
      <c r="B843" s="151"/>
      <c r="C843" s="152"/>
      <c r="D843" s="152"/>
      <c r="E843" s="152"/>
      <c r="F843" s="152"/>
      <c r="G843" s="152"/>
      <c r="H843" s="152"/>
      <c r="I843" s="152"/>
      <c r="J843" s="152"/>
      <c r="K843" s="153"/>
    </row>
    <row r="844" spans="2:11" ht="15.75" customHeight="1">
      <c r="B844" s="151"/>
      <c r="C844" s="152"/>
      <c r="D844" s="152"/>
      <c r="E844" s="152"/>
      <c r="F844" s="152"/>
      <c r="G844" s="152"/>
      <c r="H844" s="152"/>
      <c r="I844" s="152"/>
      <c r="J844" s="152"/>
      <c r="K844" s="153"/>
    </row>
    <row r="845" spans="2:11" ht="15.75" customHeight="1">
      <c r="B845" s="151"/>
      <c r="C845" s="152"/>
      <c r="D845" s="152"/>
      <c r="E845" s="152"/>
      <c r="F845" s="152"/>
      <c r="G845" s="152"/>
      <c r="H845" s="152"/>
      <c r="I845" s="152"/>
      <c r="J845" s="152"/>
      <c r="K845" s="153"/>
    </row>
    <row r="846" spans="2:11" ht="15.75" customHeight="1">
      <c r="B846" s="151"/>
      <c r="C846" s="152"/>
      <c r="D846" s="152"/>
      <c r="E846" s="152"/>
      <c r="F846" s="152"/>
      <c r="G846" s="152"/>
      <c r="H846" s="152"/>
      <c r="I846" s="152"/>
      <c r="J846" s="152"/>
      <c r="K846" s="153"/>
    </row>
    <row r="847" spans="2:11" ht="15.75" customHeight="1">
      <c r="B847" s="151"/>
      <c r="C847" s="152"/>
      <c r="D847" s="152"/>
      <c r="E847" s="152"/>
      <c r="F847" s="152"/>
      <c r="G847" s="152"/>
      <c r="H847" s="152"/>
      <c r="I847" s="152"/>
      <c r="J847" s="152"/>
      <c r="K847" s="153"/>
    </row>
    <row r="848" spans="2:11" ht="15.75" customHeight="1">
      <c r="B848" s="151"/>
      <c r="C848" s="152"/>
      <c r="D848" s="152"/>
      <c r="E848" s="152"/>
      <c r="F848" s="152"/>
      <c r="G848" s="152"/>
      <c r="H848" s="152"/>
      <c r="I848" s="152"/>
      <c r="J848" s="152"/>
      <c r="K848" s="153"/>
    </row>
    <row r="849" spans="2:11" ht="15.75" customHeight="1">
      <c r="B849" s="151"/>
      <c r="C849" s="152"/>
      <c r="D849" s="152"/>
      <c r="E849" s="152"/>
      <c r="F849" s="152"/>
      <c r="G849" s="152"/>
      <c r="H849" s="152"/>
      <c r="I849" s="152"/>
      <c r="J849" s="152"/>
      <c r="K849" s="153"/>
    </row>
    <row r="850" spans="2:11" ht="15.75" customHeight="1">
      <c r="B850" s="151"/>
      <c r="C850" s="152"/>
      <c r="D850" s="152"/>
      <c r="E850" s="152"/>
      <c r="F850" s="152"/>
      <c r="G850" s="152"/>
      <c r="H850" s="152"/>
      <c r="I850" s="152"/>
      <c r="J850" s="152"/>
      <c r="K850" s="153"/>
    </row>
    <row r="851" spans="2:11" ht="15.75" customHeight="1">
      <c r="B851" s="151"/>
      <c r="C851" s="152"/>
      <c r="D851" s="152"/>
      <c r="E851" s="152"/>
      <c r="F851" s="152"/>
      <c r="G851" s="152"/>
      <c r="H851" s="152"/>
      <c r="I851" s="152"/>
      <c r="J851" s="152"/>
      <c r="K851" s="153"/>
    </row>
    <row r="852" spans="2:11" ht="15.75" customHeight="1">
      <c r="B852" s="151"/>
      <c r="C852" s="152"/>
      <c r="D852" s="152"/>
      <c r="E852" s="152"/>
      <c r="F852" s="152"/>
      <c r="G852" s="152"/>
      <c r="H852" s="152"/>
      <c r="I852" s="152"/>
      <c r="J852" s="152"/>
      <c r="K852" s="153"/>
    </row>
    <row r="853" spans="2:11" ht="15.75" customHeight="1">
      <c r="B853" s="151"/>
      <c r="C853" s="152"/>
      <c r="D853" s="152"/>
      <c r="E853" s="152"/>
      <c r="F853" s="152"/>
      <c r="G853" s="152"/>
      <c r="H853" s="152"/>
      <c r="I853" s="152"/>
      <c r="J853" s="152"/>
      <c r="K853" s="153"/>
    </row>
    <row r="854" spans="2:11" ht="15.75" customHeight="1">
      <c r="B854" s="151"/>
      <c r="C854" s="152"/>
      <c r="D854" s="152"/>
      <c r="E854" s="152"/>
      <c r="F854" s="152"/>
      <c r="G854" s="152"/>
      <c r="H854" s="152"/>
      <c r="I854" s="152"/>
      <c r="J854" s="152"/>
      <c r="K854" s="153"/>
    </row>
    <row r="855" spans="2:11" ht="15.75" customHeight="1">
      <c r="B855" s="151"/>
      <c r="C855" s="152"/>
      <c r="D855" s="152"/>
      <c r="E855" s="152"/>
      <c r="F855" s="152"/>
      <c r="G855" s="152"/>
      <c r="H855" s="152"/>
      <c r="I855" s="152"/>
      <c r="J855" s="152"/>
      <c r="K855" s="153"/>
    </row>
    <row r="856" spans="2:11" ht="15.75" customHeight="1">
      <c r="B856" s="151"/>
      <c r="C856" s="152"/>
      <c r="D856" s="152"/>
      <c r="E856" s="152"/>
      <c r="F856" s="152"/>
      <c r="G856" s="152"/>
      <c r="H856" s="152"/>
      <c r="I856" s="152"/>
      <c r="J856" s="152"/>
      <c r="K856" s="153"/>
    </row>
    <row r="857" spans="2:11" ht="15.75" customHeight="1">
      <c r="B857" s="151"/>
      <c r="C857" s="152"/>
      <c r="D857" s="152"/>
      <c r="E857" s="152"/>
      <c r="F857" s="152"/>
      <c r="G857" s="152"/>
      <c r="H857" s="152"/>
      <c r="I857" s="152"/>
      <c r="J857" s="152"/>
      <c r="K857" s="153"/>
    </row>
    <row r="858" spans="2:11" ht="15.75" customHeight="1">
      <c r="B858" s="151"/>
      <c r="C858" s="152"/>
      <c r="D858" s="152"/>
      <c r="E858" s="152"/>
      <c r="F858" s="152"/>
      <c r="G858" s="152"/>
      <c r="H858" s="152"/>
      <c r="I858" s="152"/>
      <c r="J858" s="152"/>
      <c r="K858" s="153"/>
    </row>
    <row r="859" spans="2:11" ht="15.75" customHeight="1">
      <c r="B859" s="151"/>
      <c r="C859" s="152"/>
      <c r="D859" s="152"/>
      <c r="E859" s="152"/>
      <c r="F859" s="152"/>
      <c r="G859" s="152"/>
      <c r="H859" s="152"/>
      <c r="I859" s="152"/>
      <c r="J859" s="152"/>
      <c r="K859" s="153"/>
    </row>
    <row r="860" spans="2:11" ht="15.75" customHeight="1">
      <c r="B860" s="151"/>
      <c r="C860" s="152"/>
      <c r="D860" s="152"/>
      <c r="E860" s="152"/>
      <c r="F860" s="152"/>
      <c r="G860" s="152"/>
      <c r="H860" s="152"/>
      <c r="I860" s="152"/>
      <c r="J860" s="152"/>
      <c r="K860" s="153"/>
    </row>
    <row r="861" spans="2:11" ht="15.75" customHeight="1">
      <c r="B861" s="151"/>
      <c r="C861" s="152"/>
      <c r="D861" s="152"/>
      <c r="E861" s="152"/>
      <c r="F861" s="152"/>
      <c r="G861" s="152"/>
      <c r="H861" s="152"/>
      <c r="I861" s="152"/>
      <c r="J861" s="152"/>
      <c r="K861" s="153"/>
    </row>
    <row r="862" spans="2:11" ht="15.75" customHeight="1">
      <c r="B862" s="151"/>
      <c r="C862" s="152"/>
      <c r="D862" s="152"/>
      <c r="E862" s="152"/>
      <c r="F862" s="152"/>
      <c r="G862" s="152"/>
      <c r="H862" s="152"/>
      <c r="I862" s="152"/>
      <c r="J862" s="152"/>
      <c r="K862" s="153"/>
    </row>
    <row r="863" spans="2:11" ht="15.75" customHeight="1">
      <c r="B863" s="151"/>
      <c r="C863" s="152"/>
      <c r="D863" s="152"/>
      <c r="E863" s="152"/>
      <c r="F863" s="152"/>
      <c r="G863" s="152"/>
      <c r="H863" s="152"/>
      <c r="I863" s="152"/>
      <c r="J863" s="152"/>
      <c r="K863" s="153"/>
    </row>
    <row r="864" spans="2:11" ht="15.75" customHeight="1">
      <c r="B864" s="151"/>
      <c r="C864" s="152"/>
      <c r="D864" s="152"/>
      <c r="E864" s="152"/>
      <c r="F864" s="152"/>
      <c r="G864" s="152"/>
      <c r="H864" s="152"/>
      <c r="I864" s="152"/>
      <c r="J864" s="152"/>
      <c r="K864" s="153"/>
    </row>
    <row r="865" spans="2:11" ht="15.75" customHeight="1">
      <c r="B865" s="151"/>
      <c r="C865" s="152"/>
      <c r="D865" s="152"/>
      <c r="E865" s="152"/>
      <c r="F865" s="152"/>
      <c r="G865" s="152"/>
      <c r="H865" s="152"/>
      <c r="I865" s="152"/>
      <c r="J865" s="152"/>
      <c r="K865" s="153"/>
    </row>
    <row r="866" spans="2:11" ht="15.75" customHeight="1">
      <c r="B866" s="151"/>
      <c r="C866" s="152"/>
      <c r="D866" s="152"/>
      <c r="E866" s="152"/>
      <c r="F866" s="152"/>
      <c r="G866" s="152"/>
      <c r="H866" s="152"/>
      <c r="I866" s="152"/>
      <c r="J866" s="152"/>
      <c r="K866" s="153"/>
    </row>
    <row r="867" spans="2:11" ht="15.75" customHeight="1">
      <c r="B867" s="151"/>
      <c r="C867" s="152"/>
      <c r="D867" s="152"/>
      <c r="E867" s="152"/>
      <c r="F867" s="152"/>
      <c r="G867" s="152"/>
      <c r="H867" s="152"/>
      <c r="I867" s="152"/>
      <c r="J867" s="152"/>
      <c r="K867" s="153"/>
    </row>
    <row r="868" spans="2:11" ht="15.75" customHeight="1">
      <c r="B868" s="151"/>
      <c r="C868" s="152"/>
      <c r="D868" s="152"/>
      <c r="E868" s="152"/>
      <c r="F868" s="152"/>
      <c r="G868" s="152"/>
      <c r="H868" s="152"/>
      <c r="I868" s="152"/>
      <c r="J868" s="152"/>
      <c r="K868" s="153"/>
    </row>
    <row r="869" spans="2:11" ht="15.75" customHeight="1">
      <c r="B869" s="151"/>
      <c r="C869" s="152"/>
      <c r="D869" s="152"/>
      <c r="E869" s="152"/>
      <c r="F869" s="152"/>
      <c r="G869" s="152"/>
      <c r="H869" s="152"/>
      <c r="I869" s="152"/>
      <c r="J869" s="152"/>
      <c r="K869" s="153"/>
    </row>
    <row r="870" spans="2:11" ht="15.75" customHeight="1">
      <c r="B870" s="151"/>
      <c r="C870" s="152"/>
      <c r="D870" s="152"/>
      <c r="E870" s="152"/>
      <c r="F870" s="152"/>
      <c r="G870" s="152"/>
      <c r="H870" s="152"/>
      <c r="I870" s="152"/>
      <c r="J870" s="152"/>
      <c r="K870" s="153"/>
    </row>
    <row r="871" spans="2:11" ht="15.75" customHeight="1">
      <c r="B871" s="151"/>
      <c r="C871" s="152"/>
      <c r="D871" s="152"/>
      <c r="E871" s="152"/>
      <c r="F871" s="152"/>
      <c r="G871" s="152"/>
      <c r="H871" s="152"/>
      <c r="I871" s="152"/>
      <c r="J871" s="152"/>
      <c r="K871" s="153"/>
    </row>
    <row r="872" spans="2:11" ht="15.75" customHeight="1">
      <c r="B872" s="151"/>
      <c r="C872" s="152"/>
      <c r="D872" s="152"/>
      <c r="E872" s="152"/>
      <c r="F872" s="152"/>
      <c r="G872" s="152"/>
      <c r="H872" s="152"/>
      <c r="I872" s="152"/>
      <c r="J872" s="152"/>
      <c r="K872" s="153"/>
    </row>
    <row r="873" spans="2:11" ht="15.75" customHeight="1">
      <c r="B873" s="151"/>
      <c r="C873" s="152"/>
      <c r="D873" s="152"/>
      <c r="E873" s="152"/>
      <c r="F873" s="152"/>
      <c r="G873" s="152"/>
      <c r="H873" s="152"/>
      <c r="I873" s="152"/>
      <c r="J873" s="152"/>
      <c r="K873" s="153"/>
    </row>
    <row r="874" spans="2:11" ht="15.75" customHeight="1">
      <c r="B874" s="151"/>
      <c r="C874" s="152"/>
      <c r="D874" s="152"/>
      <c r="E874" s="152"/>
      <c r="F874" s="152"/>
      <c r="G874" s="152"/>
      <c r="H874" s="152"/>
      <c r="I874" s="152"/>
      <c r="J874" s="152"/>
      <c r="K874" s="153"/>
    </row>
    <row r="875" spans="2:11" ht="15.75" customHeight="1">
      <c r="B875" s="151"/>
      <c r="C875" s="152"/>
      <c r="D875" s="152"/>
      <c r="E875" s="152"/>
      <c r="F875" s="152"/>
      <c r="G875" s="152"/>
      <c r="H875" s="152"/>
      <c r="I875" s="152"/>
      <c r="J875" s="152"/>
      <c r="K875" s="153"/>
    </row>
    <row r="876" spans="2:11" ht="15.75" customHeight="1">
      <c r="B876" s="151"/>
      <c r="C876" s="152"/>
      <c r="D876" s="152"/>
      <c r="E876" s="152"/>
      <c r="F876" s="152"/>
      <c r="G876" s="152"/>
      <c r="H876" s="152"/>
      <c r="I876" s="152"/>
      <c r="J876" s="152"/>
      <c r="K876" s="153"/>
    </row>
    <row r="877" spans="2:11" ht="15.75" customHeight="1">
      <c r="B877" s="151"/>
      <c r="C877" s="152"/>
      <c r="D877" s="152"/>
      <c r="E877" s="152"/>
      <c r="F877" s="152"/>
      <c r="G877" s="152"/>
      <c r="H877" s="152"/>
      <c r="I877" s="152"/>
      <c r="J877" s="152"/>
      <c r="K877" s="153"/>
    </row>
    <row r="878" spans="2:11" ht="15.75" customHeight="1">
      <c r="B878" s="151"/>
      <c r="C878" s="152"/>
      <c r="D878" s="152"/>
      <c r="E878" s="152"/>
      <c r="F878" s="152"/>
      <c r="G878" s="152"/>
      <c r="H878" s="152"/>
      <c r="I878" s="152"/>
      <c r="J878" s="152"/>
      <c r="K878" s="153"/>
    </row>
    <row r="879" spans="2:11" ht="15.75" customHeight="1">
      <c r="B879" s="151"/>
      <c r="C879" s="152"/>
      <c r="D879" s="152"/>
      <c r="E879" s="152"/>
      <c r="F879" s="152"/>
      <c r="G879" s="152"/>
      <c r="H879" s="152"/>
      <c r="I879" s="152"/>
      <c r="J879" s="152"/>
      <c r="K879" s="153"/>
    </row>
    <row r="880" spans="2:11" ht="15.75" customHeight="1">
      <c r="B880" s="151"/>
      <c r="C880" s="152"/>
      <c r="D880" s="152"/>
      <c r="E880" s="152"/>
      <c r="F880" s="152"/>
      <c r="G880" s="152"/>
      <c r="H880" s="152"/>
      <c r="I880" s="152"/>
      <c r="J880" s="152"/>
      <c r="K880" s="153"/>
    </row>
    <row r="881" spans="2:11" ht="15.75" customHeight="1">
      <c r="B881" s="151"/>
      <c r="C881" s="152"/>
      <c r="D881" s="152"/>
      <c r="E881" s="152"/>
      <c r="F881" s="152"/>
      <c r="G881" s="152"/>
      <c r="H881" s="152"/>
      <c r="I881" s="152"/>
      <c r="J881" s="152"/>
      <c r="K881" s="153"/>
    </row>
    <row r="882" spans="2:11" ht="15.75" customHeight="1">
      <c r="B882" s="151"/>
      <c r="C882" s="152"/>
      <c r="D882" s="152"/>
      <c r="E882" s="152"/>
      <c r="F882" s="152"/>
      <c r="G882" s="152"/>
      <c r="H882" s="152"/>
      <c r="I882" s="152"/>
      <c r="J882" s="152"/>
      <c r="K882" s="153"/>
    </row>
    <row r="883" spans="2:11" ht="15.75" customHeight="1">
      <c r="B883" s="151"/>
      <c r="C883" s="152"/>
      <c r="D883" s="152"/>
      <c r="E883" s="152"/>
      <c r="F883" s="152"/>
      <c r="G883" s="152"/>
      <c r="H883" s="152"/>
      <c r="I883" s="152"/>
      <c r="J883" s="152"/>
      <c r="K883" s="153"/>
    </row>
    <row r="884" spans="2:11" ht="15.75" customHeight="1">
      <c r="B884" s="151"/>
      <c r="C884" s="152"/>
      <c r="D884" s="152"/>
      <c r="E884" s="152"/>
      <c r="F884" s="152"/>
      <c r="G884" s="152"/>
      <c r="H884" s="152"/>
      <c r="I884" s="152"/>
      <c r="J884" s="152"/>
      <c r="K884" s="153"/>
    </row>
    <row r="885" spans="2:11" ht="15.75" customHeight="1">
      <c r="B885" s="151"/>
      <c r="C885" s="152"/>
      <c r="D885" s="152"/>
      <c r="E885" s="152"/>
      <c r="F885" s="152"/>
      <c r="G885" s="152"/>
      <c r="H885" s="152"/>
      <c r="I885" s="152"/>
      <c r="J885" s="152"/>
      <c r="K885" s="153"/>
    </row>
    <row r="886" spans="2:11" ht="15.75" customHeight="1">
      <c r="B886" s="151"/>
      <c r="C886" s="152"/>
      <c r="D886" s="152"/>
      <c r="E886" s="152"/>
      <c r="F886" s="152"/>
      <c r="G886" s="152"/>
      <c r="H886" s="152"/>
      <c r="I886" s="152"/>
      <c r="J886" s="152"/>
      <c r="K886" s="153"/>
    </row>
    <row r="887" spans="2:11" ht="15.75" customHeight="1">
      <c r="B887" s="151"/>
      <c r="C887" s="152"/>
      <c r="D887" s="152"/>
      <c r="E887" s="152"/>
      <c r="F887" s="152"/>
      <c r="G887" s="152"/>
      <c r="H887" s="152"/>
      <c r="I887" s="152"/>
      <c r="J887" s="152"/>
      <c r="K887" s="153"/>
    </row>
    <row r="888" spans="2:11" ht="15.75" customHeight="1">
      <c r="B888" s="151"/>
      <c r="C888" s="152"/>
      <c r="D888" s="152"/>
      <c r="E888" s="152"/>
      <c r="F888" s="152"/>
      <c r="G888" s="152"/>
      <c r="H888" s="152"/>
      <c r="I888" s="152"/>
      <c r="J888" s="152"/>
      <c r="K888" s="153"/>
    </row>
    <row r="889" spans="2:11" ht="15.75" customHeight="1">
      <c r="B889" s="151"/>
      <c r="C889" s="152"/>
      <c r="D889" s="152"/>
      <c r="E889" s="152"/>
      <c r="F889" s="152"/>
      <c r="G889" s="152"/>
      <c r="H889" s="152"/>
      <c r="I889" s="152"/>
      <c r="J889" s="152"/>
      <c r="K889" s="153"/>
    </row>
    <row r="890" spans="2:11" ht="15.75" customHeight="1">
      <c r="B890" s="151"/>
      <c r="C890" s="152"/>
      <c r="D890" s="152"/>
      <c r="E890" s="152"/>
      <c r="F890" s="152"/>
      <c r="G890" s="152"/>
      <c r="H890" s="152"/>
      <c r="I890" s="152"/>
      <c r="J890" s="152"/>
      <c r="K890" s="153"/>
    </row>
    <row r="891" spans="2:11" ht="15.75" customHeight="1">
      <c r="B891" s="151"/>
      <c r="C891" s="152"/>
      <c r="D891" s="152"/>
      <c r="E891" s="152"/>
      <c r="F891" s="152"/>
      <c r="G891" s="152"/>
      <c r="H891" s="152"/>
      <c r="I891" s="152"/>
      <c r="J891" s="152"/>
      <c r="K891" s="153"/>
    </row>
    <row r="892" spans="2:11" ht="15.75" customHeight="1">
      <c r="B892" s="151"/>
      <c r="C892" s="152"/>
      <c r="D892" s="152"/>
      <c r="E892" s="152"/>
      <c r="F892" s="152"/>
      <c r="G892" s="152"/>
      <c r="H892" s="152"/>
      <c r="I892" s="152"/>
      <c r="J892" s="152"/>
      <c r="K892" s="153"/>
    </row>
    <row r="893" spans="2:11" ht="15.75" customHeight="1">
      <c r="B893" s="151"/>
      <c r="C893" s="152"/>
      <c r="D893" s="152"/>
      <c r="E893" s="152"/>
      <c r="F893" s="152"/>
      <c r="G893" s="152"/>
      <c r="H893" s="152"/>
      <c r="I893" s="152"/>
      <c r="J893" s="152"/>
      <c r="K893" s="153"/>
    </row>
    <row r="894" spans="2:11" ht="15.75" customHeight="1">
      <c r="B894" s="151"/>
      <c r="C894" s="152"/>
      <c r="D894" s="152"/>
      <c r="E894" s="152"/>
      <c r="F894" s="152"/>
      <c r="G894" s="152"/>
      <c r="H894" s="152"/>
      <c r="I894" s="152"/>
      <c r="J894" s="152"/>
      <c r="K894" s="153"/>
    </row>
    <row r="895" spans="2:11" ht="15.75" customHeight="1">
      <c r="B895" s="151"/>
      <c r="C895" s="152"/>
      <c r="D895" s="152"/>
      <c r="E895" s="152"/>
      <c r="F895" s="152"/>
      <c r="G895" s="152"/>
      <c r="H895" s="152"/>
      <c r="I895" s="152"/>
      <c r="J895" s="152"/>
      <c r="K895" s="153"/>
    </row>
    <row r="896" spans="2:11" ht="15.75" customHeight="1">
      <c r="B896" s="151"/>
      <c r="C896" s="152"/>
      <c r="D896" s="152"/>
      <c r="E896" s="152"/>
      <c r="F896" s="152"/>
      <c r="G896" s="152"/>
      <c r="H896" s="152"/>
      <c r="I896" s="152"/>
      <c r="J896" s="152"/>
      <c r="K896" s="153"/>
    </row>
    <row r="897" spans="2:11" ht="15.75" customHeight="1">
      <c r="B897" s="151"/>
      <c r="C897" s="152"/>
      <c r="D897" s="152"/>
      <c r="E897" s="152"/>
      <c r="F897" s="152"/>
      <c r="G897" s="152"/>
      <c r="H897" s="152"/>
      <c r="I897" s="152"/>
      <c r="J897" s="152"/>
      <c r="K897" s="153"/>
    </row>
    <row r="898" spans="2:11" ht="15.75" customHeight="1">
      <c r="B898" s="151"/>
      <c r="C898" s="152"/>
      <c r="D898" s="152"/>
      <c r="E898" s="152"/>
      <c r="F898" s="152"/>
      <c r="G898" s="152"/>
      <c r="H898" s="152"/>
      <c r="I898" s="152"/>
      <c r="J898" s="152"/>
      <c r="K898" s="153"/>
    </row>
    <row r="899" spans="2:11" ht="15.75" customHeight="1">
      <c r="B899" s="151"/>
      <c r="C899" s="152"/>
      <c r="D899" s="152"/>
      <c r="E899" s="152"/>
      <c r="F899" s="152"/>
      <c r="G899" s="152"/>
      <c r="H899" s="152"/>
      <c r="I899" s="152"/>
      <c r="J899" s="152"/>
      <c r="K899" s="153"/>
    </row>
    <row r="900" spans="2:11" ht="15.75" customHeight="1">
      <c r="B900" s="151"/>
      <c r="C900" s="152"/>
      <c r="D900" s="152"/>
      <c r="E900" s="152"/>
      <c r="F900" s="152"/>
      <c r="G900" s="152"/>
      <c r="H900" s="152"/>
      <c r="I900" s="152"/>
      <c r="J900" s="152"/>
      <c r="K900" s="153"/>
    </row>
    <row r="901" spans="2:11" ht="15.75" customHeight="1">
      <c r="B901" s="151"/>
      <c r="C901" s="152"/>
      <c r="D901" s="152"/>
      <c r="E901" s="152"/>
      <c r="F901" s="152"/>
      <c r="G901" s="152"/>
      <c r="H901" s="152"/>
      <c r="I901" s="152"/>
      <c r="J901" s="152"/>
      <c r="K901" s="153"/>
    </row>
    <row r="902" spans="2:11" ht="15.75" customHeight="1">
      <c r="B902" s="151"/>
      <c r="C902" s="152"/>
      <c r="D902" s="152"/>
      <c r="E902" s="152"/>
      <c r="F902" s="152"/>
      <c r="G902" s="152"/>
      <c r="H902" s="152"/>
      <c r="I902" s="152"/>
      <c r="J902" s="152"/>
      <c r="K902" s="153"/>
    </row>
    <row r="903" spans="2:11" ht="15.75" customHeight="1">
      <c r="B903" s="151"/>
      <c r="C903" s="152"/>
      <c r="D903" s="152"/>
      <c r="E903" s="152"/>
      <c r="F903" s="152"/>
      <c r="G903" s="152"/>
      <c r="H903" s="152"/>
      <c r="I903" s="152"/>
      <c r="J903" s="152"/>
      <c r="K903" s="153"/>
    </row>
    <row r="904" spans="2:11" ht="15.75" customHeight="1">
      <c r="B904" s="151"/>
      <c r="C904" s="152"/>
      <c r="D904" s="152"/>
      <c r="E904" s="152"/>
      <c r="F904" s="152"/>
      <c r="G904" s="152"/>
      <c r="H904" s="152"/>
      <c r="I904" s="152"/>
      <c r="J904" s="152"/>
      <c r="K904" s="153"/>
    </row>
    <row r="905" spans="2:11" ht="15.75" customHeight="1">
      <c r="B905" s="151"/>
      <c r="C905" s="152"/>
      <c r="D905" s="152"/>
      <c r="E905" s="152"/>
      <c r="F905" s="152"/>
      <c r="G905" s="152"/>
      <c r="H905" s="152"/>
      <c r="I905" s="152"/>
      <c r="J905" s="152"/>
      <c r="K905" s="153"/>
    </row>
    <row r="906" spans="2:11" ht="15.75" customHeight="1">
      <c r="B906" s="151"/>
      <c r="C906" s="152"/>
      <c r="D906" s="152"/>
      <c r="E906" s="152"/>
      <c r="F906" s="152"/>
      <c r="G906" s="152"/>
      <c r="H906" s="152"/>
      <c r="I906" s="152"/>
      <c r="J906" s="152"/>
      <c r="K906" s="153"/>
    </row>
    <row r="907" spans="2:11" ht="15.75" customHeight="1">
      <c r="B907" s="151"/>
      <c r="C907" s="152"/>
      <c r="D907" s="152"/>
      <c r="E907" s="152"/>
      <c r="F907" s="152"/>
      <c r="G907" s="152"/>
      <c r="H907" s="152"/>
      <c r="I907" s="152"/>
      <c r="J907" s="152"/>
      <c r="K907" s="153"/>
    </row>
    <row r="908" spans="2:11" ht="15.75" customHeight="1">
      <c r="B908" s="151"/>
      <c r="C908" s="152"/>
      <c r="D908" s="152"/>
      <c r="E908" s="152"/>
      <c r="F908" s="152"/>
      <c r="G908" s="152"/>
      <c r="H908" s="152"/>
      <c r="I908" s="152"/>
      <c r="J908" s="152"/>
      <c r="K908" s="153"/>
    </row>
    <row r="909" spans="2:11" ht="15.75" customHeight="1">
      <c r="B909" s="151"/>
      <c r="C909" s="152"/>
      <c r="D909" s="152"/>
      <c r="E909" s="152"/>
      <c r="F909" s="152"/>
      <c r="G909" s="152"/>
      <c r="H909" s="152"/>
      <c r="I909" s="152"/>
      <c r="J909" s="152"/>
      <c r="K909" s="153"/>
    </row>
    <row r="910" spans="2:11" ht="15.75" customHeight="1">
      <c r="B910" s="151"/>
      <c r="C910" s="152"/>
      <c r="D910" s="152"/>
      <c r="E910" s="152"/>
      <c r="F910" s="152"/>
      <c r="G910" s="152"/>
      <c r="H910" s="152"/>
      <c r="I910" s="152"/>
      <c r="J910" s="152"/>
      <c r="K910" s="153"/>
    </row>
    <row r="911" spans="2:11" ht="15.75" customHeight="1">
      <c r="B911" s="151"/>
      <c r="C911" s="152"/>
      <c r="D911" s="152"/>
      <c r="E911" s="152"/>
      <c r="F911" s="152"/>
      <c r="G911" s="152"/>
      <c r="H911" s="152"/>
      <c r="I911" s="152"/>
      <c r="J911" s="152"/>
      <c r="K911" s="153"/>
    </row>
    <row r="912" spans="2:11" ht="15.75" customHeight="1">
      <c r="B912" s="151"/>
      <c r="C912" s="152"/>
      <c r="D912" s="152"/>
      <c r="E912" s="152"/>
      <c r="F912" s="152"/>
      <c r="G912" s="152"/>
      <c r="H912" s="152"/>
      <c r="I912" s="152"/>
      <c r="J912" s="152"/>
      <c r="K912" s="153"/>
    </row>
    <row r="913" spans="2:11" ht="15.75" customHeight="1">
      <c r="B913" s="151"/>
      <c r="C913" s="152"/>
      <c r="D913" s="152"/>
      <c r="E913" s="152"/>
      <c r="F913" s="152"/>
      <c r="G913" s="152"/>
      <c r="H913" s="152"/>
      <c r="I913" s="152"/>
      <c r="J913" s="152"/>
      <c r="K913" s="153"/>
    </row>
    <row r="914" spans="2:11" ht="15.75" customHeight="1">
      <c r="B914" s="151"/>
      <c r="C914" s="152"/>
      <c r="D914" s="152"/>
      <c r="E914" s="152"/>
      <c r="F914" s="152"/>
      <c r="G914" s="152"/>
      <c r="H914" s="152"/>
      <c r="I914" s="152"/>
      <c r="J914" s="152"/>
      <c r="K914" s="153"/>
    </row>
    <row r="915" spans="2:11" ht="15.75" customHeight="1">
      <c r="B915" s="151"/>
      <c r="C915" s="152"/>
      <c r="D915" s="152"/>
      <c r="E915" s="152"/>
      <c r="F915" s="152"/>
      <c r="G915" s="152"/>
      <c r="H915" s="152"/>
      <c r="I915" s="152"/>
      <c r="J915" s="152"/>
      <c r="K915" s="153"/>
    </row>
    <row r="916" spans="2:11" ht="15.75" customHeight="1">
      <c r="B916" s="151"/>
      <c r="C916" s="152"/>
      <c r="D916" s="152"/>
      <c r="E916" s="152"/>
      <c r="F916" s="152"/>
      <c r="G916" s="152"/>
      <c r="H916" s="152"/>
      <c r="I916" s="152"/>
      <c r="J916" s="152"/>
      <c r="K916" s="153"/>
    </row>
    <row r="917" spans="2:11" ht="15.75" customHeight="1">
      <c r="B917" s="151"/>
      <c r="C917" s="152"/>
      <c r="D917" s="152"/>
      <c r="E917" s="152"/>
      <c r="F917" s="152"/>
      <c r="G917" s="152"/>
      <c r="H917" s="152"/>
      <c r="I917" s="152"/>
      <c r="J917" s="152"/>
      <c r="K917" s="153"/>
    </row>
    <row r="918" spans="2:11" ht="15.75" customHeight="1">
      <c r="B918" s="151"/>
      <c r="C918" s="152"/>
      <c r="D918" s="152"/>
      <c r="E918" s="152"/>
      <c r="F918" s="152"/>
      <c r="G918" s="152"/>
      <c r="H918" s="152"/>
      <c r="I918" s="152"/>
      <c r="J918" s="152"/>
      <c r="K918" s="153"/>
    </row>
    <row r="919" spans="2:11" ht="15.75" customHeight="1">
      <c r="B919" s="151"/>
      <c r="C919" s="152"/>
      <c r="D919" s="152"/>
      <c r="E919" s="152"/>
      <c r="F919" s="152"/>
      <c r="G919" s="152"/>
      <c r="H919" s="152"/>
      <c r="I919" s="152"/>
      <c r="J919" s="152"/>
      <c r="K919" s="153"/>
    </row>
    <row r="920" spans="2:11" ht="15.75" customHeight="1">
      <c r="B920" s="151"/>
      <c r="C920" s="152"/>
      <c r="D920" s="152"/>
      <c r="E920" s="152"/>
      <c r="F920" s="152"/>
      <c r="G920" s="152"/>
      <c r="H920" s="152"/>
      <c r="I920" s="152"/>
      <c r="J920" s="152"/>
      <c r="K920" s="153"/>
    </row>
    <row r="921" spans="2:11" ht="15.75" customHeight="1">
      <c r="B921" s="151"/>
      <c r="C921" s="152"/>
      <c r="D921" s="152"/>
      <c r="E921" s="152"/>
      <c r="F921" s="152"/>
      <c r="G921" s="152"/>
      <c r="H921" s="152"/>
      <c r="I921" s="152"/>
      <c r="J921" s="152"/>
      <c r="K921" s="153"/>
    </row>
    <row r="922" spans="2:11" ht="15.75" customHeight="1">
      <c r="B922" s="151"/>
      <c r="C922" s="152"/>
      <c r="D922" s="152"/>
      <c r="E922" s="152"/>
      <c r="F922" s="152"/>
      <c r="G922" s="152"/>
      <c r="H922" s="152"/>
      <c r="I922" s="152"/>
      <c r="J922" s="152"/>
      <c r="K922" s="153"/>
    </row>
    <row r="923" spans="2:11" ht="15.75" customHeight="1">
      <c r="B923" s="151"/>
      <c r="C923" s="152"/>
      <c r="D923" s="152"/>
      <c r="E923" s="152"/>
      <c r="F923" s="152"/>
      <c r="G923" s="152"/>
      <c r="H923" s="152"/>
      <c r="I923" s="152"/>
      <c r="J923" s="152"/>
      <c r="K923" s="153"/>
    </row>
    <row r="924" spans="2:11" ht="15.75" customHeight="1">
      <c r="B924" s="151"/>
      <c r="C924" s="152"/>
      <c r="D924" s="152"/>
      <c r="E924" s="152"/>
      <c r="F924" s="152"/>
      <c r="G924" s="152"/>
      <c r="H924" s="152"/>
      <c r="I924" s="152"/>
      <c r="J924" s="152"/>
      <c r="K924" s="153"/>
    </row>
    <row r="925" spans="2:11" ht="15.75" customHeight="1">
      <c r="B925" s="151"/>
      <c r="C925" s="152"/>
      <c r="D925" s="152"/>
      <c r="E925" s="152"/>
      <c r="F925" s="152"/>
      <c r="G925" s="152"/>
      <c r="H925" s="152"/>
      <c r="I925" s="152"/>
      <c r="J925" s="152"/>
      <c r="K925" s="153"/>
    </row>
    <row r="926" spans="2:11" ht="15.75" customHeight="1">
      <c r="B926" s="151"/>
      <c r="C926" s="152"/>
      <c r="D926" s="152"/>
      <c r="E926" s="152"/>
      <c r="F926" s="152"/>
      <c r="G926" s="152"/>
      <c r="H926" s="152"/>
      <c r="I926" s="152"/>
      <c r="J926" s="152"/>
      <c r="K926" s="153"/>
    </row>
    <row r="927" spans="2:11" ht="15.75" customHeight="1">
      <c r="B927" s="151"/>
      <c r="C927" s="152"/>
      <c r="D927" s="152"/>
      <c r="E927" s="152"/>
      <c r="F927" s="152"/>
      <c r="G927" s="152"/>
      <c r="H927" s="152"/>
      <c r="I927" s="152"/>
      <c r="J927" s="152"/>
      <c r="K927" s="153"/>
    </row>
    <row r="928" spans="2:11" ht="15.75" customHeight="1">
      <c r="B928" s="151"/>
      <c r="C928" s="152"/>
      <c r="D928" s="152"/>
      <c r="E928" s="152"/>
      <c r="F928" s="152"/>
      <c r="G928" s="152"/>
      <c r="H928" s="152"/>
      <c r="I928" s="152"/>
      <c r="J928" s="152"/>
      <c r="K928" s="153"/>
    </row>
    <row r="929" spans="2:11" ht="15.75" customHeight="1">
      <c r="B929" s="151"/>
      <c r="C929" s="152"/>
      <c r="D929" s="152"/>
      <c r="E929" s="152"/>
      <c r="F929" s="152"/>
      <c r="G929" s="152"/>
      <c r="H929" s="152"/>
      <c r="I929" s="152"/>
      <c r="J929" s="152"/>
      <c r="K929" s="153"/>
    </row>
    <row r="930" spans="2:11" ht="15.75" customHeight="1">
      <c r="B930" s="151"/>
      <c r="C930" s="152"/>
      <c r="D930" s="152"/>
      <c r="E930" s="152"/>
      <c r="F930" s="152"/>
      <c r="G930" s="152"/>
      <c r="H930" s="152"/>
      <c r="I930" s="152"/>
      <c r="J930" s="152"/>
      <c r="K930" s="153"/>
    </row>
    <row r="931" spans="2:11" ht="15.75" customHeight="1">
      <c r="B931" s="151"/>
      <c r="C931" s="152"/>
      <c r="D931" s="152"/>
      <c r="E931" s="152"/>
      <c r="F931" s="152"/>
      <c r="G931" s="152"/>
      <c r="H931" s="152"/>
      <c r="I931" s="152"/>
      <c r="J931" s="152"/>
      <c r="K931" s="153"/>
    </row>
    <row r="932" spans="2:11" ht="15.75" customHeight="1">
      <c r="B932" s="151"/>
      <c r="C932" s="152"/>
      <c r="D932" s="152"/>
      <c r="E932" s="152"/>
      <c r="F932" s="152"/>
      <c r="G932" s="152"/>
      <c r="H932" s="152"/>
      <c r="I932" s="152"/>
      <c r="J932" s="152"/>
      <c r="K932" s="153"/>
    </row>
    <row r="933" spans="2:11" ht="15.75" customHeight="1">
      <c r="B933" s="151"/>
      <c r="C933" s="152"/>
      <c r="D933" s="152"/>
      <c r="E933" s="152"/>
      <c r="F933" s="152"/>
      <c r="G933" s="152"/>
      <c r="H933" s="152"/>
      <c r="I933" s="152"/>
      <c r="J933" s="152"/>
      <c r="K933" s="153"/>
    </row>
    <row r="934" spans="2:11" ht="15.75" customHeight="1">
      <c r="B934" s="151"/>
      <c r="C934" s="152"/>
      <c r="D934" s="152"/>
      <c r="E934" s="152"/>
      <c r="F934" s="152"/>
      <c r="G934" s="152"/>
      <c r="H934" s="152"/>
      <c r="I934" s="152"/>
      <c r="J934" s="152"/>
      <c r="K934" s="153"/>
    </row>
    <row r="935" spans="2:11" ht="15.75" customHeight="1">
      <c r="B935" s="151"/>
      <c r="C935" s="152"/>
      <c r="D935" s="152"/>
      <c r="E935" s="152"/>
      <c r="F935" s="152"/>
      <c r="G935" s="152"/>
      <c r="H935" s="152"/>
      <c r="I935" s="152"/>
      <c r="J935" s="152"/>
      <c r="K935" s="153"/>
    </row>
    <row r="936" spans="2:11" ht="15.75" customHeight="1">
      <c r="B936" s="151"/>
      <c r="C936" s="152"/>
      <c r="D936" s="152"/>
      <c r="E936" s="152"/>
      <c r="F936" s="152"/>
      <c r="G936" s="152"/>
      <c r="H936" s="152"/>
      <c r="I936" s="152"/>
      <c r="J936" s="152"/>
      <c r="K936" s="153"/>
    </row>
    <row r="937" spans="2:11" ht="15.75" customHeight="1">
      <c r="B937" s="151"/>
      <c r="C937" s="152"/>
      <c r="D937" s="152"/>
      <c r="E937" s="152"/>
      <c r="F937" s="152"/>
      <c r="G937" s="152"/>
      <c r="H937" s="152"/>
      <c r="I937" s="152"/>
      <c r="J937" s="152"/>
      <c r="K937" s="153"/>
    </row>
    <row r="938" spans="2:11" ht="15.75" customHeight="1">
      <c r="B938" s="151"/>
      <c r="C938" s="152"/>
      <c r="D938" s="152"/>
      <c r="E938" s="152"/>
      <c r="F938" s="152"/>
      <c r="G938" s="152"/>
      <c r="H938" s="152"/>
      <c r="I938" s="152"/>
      <c r="J938" s="152"/>
      <c r="K938" s="153"/>
    </row>
    <row r="939" spans="2:11" ht="15.75" customHeight="1">
      <c r="B939" s="151"/>
      <c r="C939" s="152"/>
      <c r="D939" s="152"/>
      <c r="E939" s="152"/>
      <c r="F939" s="152"/>
      <c r="G939" s="152"/>
      <c r="H939" s="152"/>
      <c r="I939" s="152"/>
      <c r="J939" s="152"/>
      <c r="K939" s="153"/>
    </row>
    <row r="940" spans="2:11" ht="15.75" customHeight="1">
      <c r="B940" s="151"/>
      <c r="C940" s="152"/>
      <c r="D940" s="152"/>
      <c r="E940" s="152"/>
      <c r="F940" s="152"/>
      <c r="G940" s="152"/>
      <c r="H940" s="152"/>
      <c r="I940" s="152"/>
      <c r="J940" s="152"/>
      <c r="K940" s="153"/>
    </row>
    <row r="941" spans="2:11" ht="15.75" customHeight="1">
      <c r="B941" s="151"/>
      <c r="C941" s="152"/>
      <c r="D941" s="152"/>
      <c r="E941" s="152"/>
      <c r="F941" s="152"/>
      <c r="G941" s="152"/>
      <c r="H941" s="152"/>
      <c r="I941" s="152"/>
      <c r="J941" s="152"/>
      <c r="K941" s="153"/>
    </row>
    <row r="942" spans="2:11" ht="15.75" customHeight="1">
      <c r="B942" s="151"/>
      <c r="C942" s="152"/>
      <c r="D942" s="152"/>
      <c r="E942" s="152"/>
      <c r="F942" s="152"/>
      <c r="G942" s="152"/>
      <c r="H942" s="152"/>
      <c r="I942" s="152"/>
      <c r="J942" s="152"/>
      <c r="K942" s="153"/>
    </row>
    <row r="943" spans="2:11" ht="15.75" customHeight="1">
      <c r="B943" s="151"/>
      <c r="C943" s="152"/>
      <c r="D943" s="152"/>
      <c r="E943" s="152"/>
      <c r="F943" s="152"/>
      <c r="G943" s="152"/>
      <c r="H943" s="152"/>
      <c r="I943" s="152"/>
      <c r="J943" s="152"/>
      <c r="K943" s="153"/>
    </row>
    <row r="944" spans="2:11" ht="15.75" customHeight="1">
      <c r="B944" s="151"/>
      <c r="C944" s="152"/>
      <c r="D944" s="152"/>
      <c r="E944" s="152"/>
      <c r="F944" s="152"/>
      <c r="G944" s="152"/>
      <c r="H944" s="152"/>
      <c r="I944" s="152"/>
      <c r="J944" s="152"/>
      <c r="K944" s="153"/>
    </row>
    <row r="945" spans="2:11" ht="15.75" customHeight="1">
      <c r="B945" s="151"/>
      <c r="C945" s="152"/>
      <c r="D945" s="152"/>
      <c r="E945" s="152"/>
      <c r="F945" s="152"/>
      <c r="G945" s="152"/>
      <c r="H945" s="152"/>
      <c r="I945" s="152"/>
      <c r="J945" s="152"/>
      <c r="K945" s="153"/>
    </row>
    <row r="946" spans="2:11" ht="15.75" customHeight="1">
      <c r="B946" s="151"/>
      <c r="C946" s="152"/>
      <c r="D946" s="152"/>
      <c r="E946" s="152"/>
      <c r="F946" s="152"/>
      <c r="G946" s="152"/>
      <c r="H946" s="152"/>
      <c r="I946" s="152"/>
      <c r="J946" s="152"/>
      <c r="K946" s="153"/>
    </row>
    <row r="947" spans="2:11" ht="15.75" customHeight="1">
      <c r="B947" s="151"/>
      <c r="C947" s="152"/>
      <c r="D947" s="152"/>
      <c r="E947" s="152"/>
      <c r="F947" s="152"/>
      <c r="G947" s="152"/>
      <c r="H947" s="152"/>
      <c r="I947" s="152"/>
      <c r="J947" s="152"/>
      <c r="K947" s="153"/>
    </row>
    <row r="948" spans="2:11" ht="15.75" customHeight="1">
      <c r="B948" s="151"/>
      <c r="C948" s="152"/>
      <c r="D948" s="152"/>
      <c r="E948" s="152"/>
      <c r="F948" s="152"/>
      <c r="G948" s="152"/>
      <c r="H948" s="152"/>
      <c r="I948" s="152"/>
      <c r="J948" s="152"/>
      <c r="K948" s="153"/>
    </row>
    <row r="949" spans="2:11" ht="15.75" customHeight="1">
      <c r="B949" s="151"/>
      <c r="C949" s="152"/>
      <c r="D949" s="152"/>
      <c r="E949" s="152"/>
      <c r="F949" s="152"/>
      <c r="G949" s="152"/>
      <c r="H949" s="152"/>
      <c r="I949" s="152"/>
      <c r="J949" s="152"/>
      <c r="K949" s="153"/>
    </row>
    <row r="950" spans="2:11" ht="15.75" customHeight="1">
      <c r="B950" s="151"/>
      <c r="C950" s="152"/>
      <c r="D950" s="152"/>
      <c r="E950" s="152"/>
      <c r="F950" s="152"/>
      <c r="G950" s="152"/>
      <c r="H950" s="152"/>
      <c r="I950" s="152"/>
      <c r="J950" s="152"/>
      <c r="K950" s="153"/>
    </row>
    <row r="951" spans="2:11" ht="15.75" customHeight="1">
      <c r="B951" s="151"/>
      <c r="C951" s="152"/>
      <c r="D951" s="152"/>
      <c r="E951" s="152"/>
      <c r="F951" s="152"/>
      <c r="G951" s="152"/>
      <c r="H951" s="152"/>
      <c r="I951" s="152"/>
      <c r="J951" s="152"/>
      <c r="K951" s="153"/>
    </row>
    <row r="952" spans="2:11" ht="15.75" customHeight="1">
      <c r="B952" s="151"/>
      <c r="C952" s="152"/>
      <c r="D952" s="152"/>
      <c r="E952" s="152"/>
      <c r="F952" s="152"/>
      <c r="G952" s="152"/>
      <c r="H952" s="152"/>
      <c r="I952" s="152"/>
      <c r="J952" s="152"/>
      <c r="K952" s="153"/>
    </row>
    <row r="953" spans="2:11" ht="15.75" customHeight="1">
      <c r="B953" s="151"/>
      <c r="C953" s="152"/>
      <c r="D953" s="152"/>
      <c r="E953" s="152"/>
      <c r="F953" s="152"/>
      <c r="G953" s="152"/>
      <c r="H953" s="152"/>
      <c r="I953" s="152"/>
      <c r="J953" s="152"/>
      <c r="K953" s="153"/>
    </row>
    <row r="954" spans="2:11" ht="15.75" customHeight="1">
      <c r="B954" s="151"/>
      <c r="C954" s="152"/>
      <c r="D954" s="152"/>
      <c r="E954" s="152"/>
      <c r="F954" s="152"/>
      <c r="G954" s="152"/>
      <c r="H954" s="152"/>
      <c r="I954" s="152"/>
      <c r="J954" s="152"/>
      <c r="K954" s="153"/>
    </row>
    <row r="955" spans="2:11" ht="15.75" customHeight="1">
      <c r="B955" s="151"/>
      <c r="C955" s="152"/>
      <c r="D955" s="152"/>
      <c r="E955" s="152"/>
      <c r="F955" s="152"/>
      <c r="G955" s="152"/>
      <c r="H955" s="152"/>
      <c r="I955" s="152"/>
      <c r="J955" s="152"/>
      <c r="K955" s="153"/>
    </row>
  </sheetData>
  <mergeCells count="2">
    <mergeCell ref="C3:D3"/>
    <mergeCell ref="C40:D40"/>
  </mergeCells>
  <pageMargins left="0.7" right="0.7" top="0.78740157499999996" bottom="0.78740157499999996"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1023"/>
  <sheetViews>
    <sheetView workbookViewId="0"/>
  </sheetViews>
  <sheetFormatPr baseColWidth="10" defaultColWidth="14.42578125" defaultRowHeight="15" customHeight="1"/>
  <cols>
    <col min="1" max="2" width="23.85546875" customWidth="1"/>
    <col min="4" max="4" width="59.42578125" customWidth="1"/>
  </cols>
  <sheetData>
    <row r="1" spans="1:19" ht="15" customHeight="1">
      <c r="A1" s="190" t="s">
        <v>0</v>
      </c>
      <c r="B1" s="190" t="s">
        <v>1</v>
      </c>
      <c r="C1" s="190" t="s">
        <v>1401</v>
      </c>
      <c r="D1" s="190" t="s">
        <v>2</v>
      </c>
      <c r="E1" s="71"/>
      <c r="F1" s="71"/>
      <c r="G1" s="71"/>
      <c r="H1" s="71"/>
      <c r="I1" s="71"/>
      <c r="J1" s="71"/>
      <c r="K1" s="71"/>
      <c r="L1" s="71"/>
      <c r="M1" s="71"/>
      <c r="N1" s="71"/>
      <c r="O1" s="71"/>
      <c r="P1" s="71"/>
      <c r="Q1" s="71"/>
      <c r="R1" s="71"/>
      <c r="S1" s="191"/>
    </row>
    <row r="2" spans="1:19">
      <c r="A2" s="181" t="str">
        <f t="shared" ref="A2:A54" si="0">PROPER(S2)</f>
        <v>Grookey</v>
      </c>
      <c r="B2" s="148" t="s">
        <v>1402</v>
      </c>
      <c r="C2" s="192" t="s">
        <v>1403</v>
      </c>
      <c r="D2" s="148"/>
      <c r="E2" s="71"/>
      <c r="F2" s="71"/>
      <c r="G2" s="71"/>
      <c r="H2" s="71"/>
      <c r="I2" s="71"/>
      <c r="J2" s="71"/>
      <c r="K2" s="71"/>
      <c r="L2" s="71"/>
      <c r="M2" s="71"/>
      <c r="N2" s="71"/>
      <c r="O2" s="71"/>
      <c r="P2" s="71"/>
      <c r="Q2" s="71"/>
      <c r="R2" s="193"/>
      <c r="S2" s="194" t="s">
        <v>1404</v>
      </c>
    </row>
    <row r="3" spans="1:19">
      <c r="A3" s="181" t="str">
        <f t="shared" si="0"/>
        <v>Scorbunny</v>
      </c>
      <c r="B3" s="148" t="s">
        <v>1402</v>
      </c>
      <c r="C3" s="192" t="s">
        <v>1403</v>
      </c>
      <c r="D3" s="148"/>
      <c r="E3" s="71"/>
      <c r="F3" s="71"/>
      <c r="G3" s="71"/>
      <c r="H3" s="71"/>
      <c r="I3" s="71"/>
      <c r="J3" s="71"/>
      <c r="K3" s="71"/>
      <c r="L3" s="71"/>
      <c r="M3" s="71"/>
      <c r="N3" s="71"/>
      <c r="O3" s="71"/>
      <c r="P3" s="71"/>
      <c r="Q3" s="71"/>
      <c r="R3" s="193"/>
      <c r="S3" s="195" t="s">
        <v>1405</v>
      </c>
    </row>
    <row r="4" spans="1:19">
      <c r="A4" s="181" t="str">
        <f t="shared" si="0"/>
        <v>Sobble</v>
      </c>
      <c r="B4" s="148" t="s">
        <v>1402</v>
      </c>
      <c r="C4" s="192" t="s">
        <v>1403</v>
      </c>
      <c r="D4" s="148"/>
      <c r="E4" s="71"/>
      <c r="F4" s="71"/>
      <c r="G4" s="71"/>
      <c r="H4" s="71"/>
      <c r="I4" s="71"/>
      <c r="J4" s="71"/>
      <c r="K4" s="71"/>
      <c r="L4" s="71"/>
      <c r="M4" s="71"/>
      <c r="N4" s="71"/>
      <c r="O4" s="71"/>
      <c r="P4" s="71"/>
      <c r="Q4" s="71"/>
      <c r="R4" s="193"/>
      <c r="S4" s="195" t="s">
        <v>1406</v>
      </c>
    </row>
    <row r="5" spans="1:19">
      <c r="A5" s="181" t="str">
        <f t="shared" si="0"/>
        <v>Sprigatito</v>
      </c>
      <c r="B5" s="148" t="s">
        <v>1402</v>
      </c>
      <c r="C5" s="192" t="s">
        <v>1403</v>
      </c>
      <c r="D5" s="148"/>
      <c r="E5" s="71"/>
      <c r="F5" s="71"/>
      <c r="G5" s="71"/>
      <c r="H5" s="71"/>
      <c r="I5" s="71"/>
      <c r="J5" s="71"/>
      <c r="K5" s="71"/>
      <c r="L5" s="71"/>
      <c r="M5" s="71"/>
      <c r="N5" s="71"/>
      <c r="O5" s="71"/>
      <c r="P5" s="71"/>
      <c r="Q5" s="71"/>
      <c r="R5" s="193"/>
      <c r="S5" s="195" t="s">
        <v>1407</v>
      </c>
    </row>
    <row r="6" spans="1:19">
      <c r="A6" s="181" t="str">
        <f t="shared" si="0"/>
        <v>Fuecoco</v>
      </c>
      <c r="B6" s="148" t="s">
        <v>1402</v>
      </c>
      <c r="C6" s="192" t="s">
        <v>1403</v>
      </c>
      <c r="D6" s="148"/>
      <c r="E6" s="71"/>
      <c r="F6" s="71"/>
      <c r="G6" s="71"/>
      <c r="H6" s="71"/>
      <c r="I6" s="71"/>
      <c r="J6" s="71"/>
      <c r="K6" s="71"/>
      <c r="L6" s="71"/>
      <c r="M6" s="71"/>
      <c r="N6" s="71"/>
      <c r="O6" s="71"/>
      <c r="P6" s="71"/>
      <c r="Q6" s="71"/>
      <c r="R6" s="193"/>
      <c r="S6" s="195" t="s">
        <v>1408</v>
      </c>
    </row>
    <row r="7" spans="1:19">
      <c r="A7" s="181" t="str">
        <f t="shared" si="0"/>
        <v>Quaxly</v>
      </c>
      <c r="B7" s="148" t="s">
        <v>1402</v>
      </c>
      <c r="C7" s="192" t="s">
        <v>1403</v>
      </c>
      <c r="D7" s="148"/>
      <c r="E7" s="71"/>
      <c r="F7" s="71"/>
      <c r="G7" s="71"/>
      <c r="H7" s="71"/>
      <c r="I7" s="71"/>
      <c r="J7" s="71"/>
      <c r="K7" s="71"/>
      <c r="L7" s="71"/>
      <c r="M7" s="71"/>
      <c r="N7" s="71"/>
      <c r="O7" s="71"/>
      <c r="P7" s="71"/>
      <c r="Q7" s="71"/>
      <c r="R7" s="193"/>
      <c r="S7" s="195" t="s">
        <v>1409</v>
      </c>
    </row>
    <row r="8" spans="1:19">
      <c r="A8" s="181" t="str">
        <f t="shared" si="0"/>
        <v>Orchynx</v>
      </c>
      <c r="B8" s="148" t="s">
        <v>1402</v>
      </c>
      <c r="C8" s="192" t="s">
        <v>1403</v>
      </c>
      <c r="D8" s="148"/>
      <c r="E8" s="71"/>
      <c r="F8" s="71"/>
      <c r="G8" s="71"/>
      <c r="H8" s="71"/>
      <c r="I8" s="71"/>
      <c r="J8" s="71"/>
      <c r="K8" s="71"/>
      <c r="L8" s="71"/>
      <c r="M8" s="71"/>
      <c r="N8" s="71"/>
      <c r="O8" s="71"/>
      <c r="P8" s="71"/>
      <c r="Q8" s="71"/>
      <c r="R8" s="193"/>
      <c r="S8" s="195" t="s">
        <v>1410</v>
      </c>
    </row>
    <row r="9" spans="1:19">
      <c r="A9" s="181" t="str">
        <f t="shared" si="0"/>
        <v>Raptorch</v>
      </c>
      <c r="B9" s="148" t="s">
        <v>1402</v>
      </c>
      <c r="C9" s="192" t="s">
        <v>1403</v>
      </c>
      <c r="D9" s="148"/>
      <c r="E9" s="71"/>
      <c r="F9" s="71"/>
      <c r="G9" s="71"/>
      <c r="H9" s="71"/>
      <c r="I9" s="71"/>
      <c r="J9" s="71"/>
      <c r="K9" s="71"/>
      <c r="L9" s="71"/>
      <c r="M9" s="71"/>
      <c r="N9" s="71"/>
      <c r="O9" s="71"/>
      <c r="P9" s="71"/>
      <c r="Q9" s="71"/>
      <c r="R9" s="193"/>
      <c r="S9" s="195" t="s">
        <v>1411</v>
      </c>
    </row>
    <row r="10" spans="1:19">
      <c r="A10" s="181" t="str">
        <f t="shared" si="0"/>
        <v>Eletux</v>
      </c>
      <c r="B10" s="148" t="s">
        <v>1402</v>
      </c>
      <c r="C10" s="192" t="s">
        <v>1403</v>
      </c>
      <c r="D10" s="148"/>
      <c r="E10" s="71"/>
      <c r="F10" s="71"/>
      <c r="G10" s="71"/>
      <c r="H10" s="71"/>
      <c r="I10" s="71"/>
      <c r="J10" s="71"/>
      <c r="K10" s="71"/>
      <c r="L10" s="71"/>
      <c r="M10" s="71"/>
      <c r="N10" s="71"/>
      <c r="O10" s="71"/>
      <c r="P10" s="71"/>
      <c r="Q10" s="71"/>
      <c r="R10" s="193"/>
      <c r="S10" s="195" t="s">
        <v>1412</v>
      </c>
    </row>
    <row r="11" spans="1:19">
      <c r="A11" s="181" t="str">
        <f t="shared" si="0"/>
        <v>Egho Bulbasaur</v>
      </c>
      <c r="B11" s="148" t="s">
        <v>1402</v>
      </c>
      <c r="C11" s="192" t="s">
        <v>1403</v>
      </c>
      <c r="D11" s="148" t="s">
        <v>1413</v>
      </c>
      <c r="E11" s="71"/>
      <c r="F11" s="71"/>
      <c r="G11" s="71"/>
      <c r="H11" s="71"/>
      <c r="I11" s="71"/>
      <c r="J11" s="71"/>
      <c r="K11" s="71"/>
      <c r="L11" s="71"/>
      <c r="M11" s="71"/>
      <c r="N11" s="71"/>
      <c r="O11" s="71"/>
      <c r="P11" s="71"/>
      <c r="Q11" s="71"/>
      <c r="R11" s="193"/>
      <c r="S11" s="195" t="s">
        <v>1414</v>
      </c>
    </row>
    <row r="12" spans="1:19">
      <c r="A12" s="181" t="str">
        <f t="shared" si="0"/>
        <v>Egho Squirtle</v>
      </c>
      <c r="B12" s="148" t="s">
        <v>1402</v>
      </c>
      <c r="C12" s="192" t="s">
        <v>1403</v>
      </c>
      <c r="D12" s="148" t="s">
        <v>1415</v>
      </c>
      <c r="E12" s="71"/>
      <c r="F12" s="71"/>
      <c r="G12" s="71"/>
      <c r="H12" s="71"/>
      <c r="I12" s="71"/>
      <c r="J12" s="71"/>
      <c r="K12" s="71"/>
      <c r="L12" s="71"/>
      <c r="M12" s="71"/>
      <c r="N12" s="71"/>
      <c r="O12" s="71"/>
      <c r="P12" s="71"/>
      <c r="Q12" s="71"/>
      <c r="R12" s="193"/>
      <c r="S12" s="195" t="s">
        <v>1416</v>
      </c>
    </row>
    <row r="13" spans="1:19">
      <c r="A13" s="181" t="str">
        <f t="shared" si="0"/>
        <v>Egho Charmander</v>
      </c>
      <c r="B13" s="148" t="s">
        <v>1402</v>
      </c>
      <c r="C13" s="192" t="s">
        <v>1403</v>
      </c>
      <c r="D13" s="148" t="s">
        <v>1417</v>
      </c>
      <c r="E13" s="71"/>
      <c r="F13" s="71"/>
      <c r="G13" s="71"/>
      <c r="H13" s="71"/>
      <c r="I13" s="71"/>
      <c r="J13" s="71"/>
      <c r="K13" s="71"/>
      <c r="L13" s="71"/>
      <c r="M13" s="71"/>
      <c r="N13" s="71"/>
      <c r="O13" s="71"/>
      <c r="P13" s="71"/>
      <c r="Q13" s="71"/>
      <c r="R13" s="193"/>
      <c r="S13" s="191" t="s">
        <v>1418</v>
      </c>
    </row>
    <row r="14" spans="1:19">
      <c r="A14" s="181" t="str">
        <f t="shared" si="0"/>
        <v>Rebornian Charmander</v>
      </c>
      <c r="B14" s="148" t="s">
        <v>1402</v>
      </c>
      <c r="C14" s="192" t="s">
        <v>1403</v>
      </c>
      <c r="D14" s="148" t="s">
        <v>1417</v>
      </c>
      <c r="E14" s="71"/>
      <c r="F14" s="71"/>
      <c r="G14" s="71"/>
      <c r="H14" s="71"/>
      <c r="I14" s="71"/>
      <c r="J14" s="71"/>
      <c r="K14" s="71"/>
      <c r="L14" s="71"/>
      <c r="M14" s="71"/>
      <c r="N14" s="71"/>
      <c r="O14" s="71"/>
      <c r="P14" s="71"/>
      <c r="Q14" s="71"/>
      <c r="R14" s="193"/>
      <c r="S14" s="191" t="s">
        <v>1419</v>
      </c>
    </row>
    <row r="15" spans="1:19">
      <c r="A15" s="181" t="str">
        <f t="shared" si="0"/>
        <v>Rebornian Treecko</v>
      </c>
      <c r="B15" s="148" t="s">
        <v>1402</v>
      </c>
      <c r="C15" s="192" t="s">
        <v>1403</v>
      </c>
      <c r="D15" s="148" t="s">
        <v>1420</v>
      </c>
      <c r="E15" s="71"/>
      <c r="F15" s="71"/>
      <c r="G15" s="71"/>
      <c r="H15" s="71"/>
      <c r="I15" s="71"/>
      <c r="J15" s="71"/>
      <c r="K15" s="71"/>
      <c r="L15" s="71"/>
      <c r="M15" s="71"/>
      <c r="N15" s="71"/>
      <c r="O15" s="71"/>
      <c r="P15" s="71"/>
      <c r="Q15" s="71"/>
      <c r="R15" s="193"/>
      <c r="S15" s="191" t="s">
        <v>1421</v>
      </c>
    </row>
    <row r="16" spans="1:19">
      <c r="A16" s="181" t="str">
        <f t="shared" si="0"/>
        <v>Rebornian Chimchar</v>
      </c>
      <c r="B16" s="148" t="s">
        <v>1402</v>
      </c>
      <c r="C16" s="192" t="s">
        <v>1403</v>
      </c>
      <c r="D16" s="148" t="s">
        <v>1422</v>
      </c>
      <c r="E16" s="71"/>
      <c r="F16" s="71"/>
      <c r="G16" s="71"/>
      <c r="H16" s="71"/>
      <c r="I16" s="71"/>
      <c r="J16" s="71"/>
      <c r="K16" s="71"/>
      <c r="L16" s="71"/>
      <c r="M16" s="71"/>
      <c r="N16" s="71"/>
      <c r="O16" s="71"/>
      <c r="P16" s="71"/>
      <c r="Q16" s="71"/>
      <c r="R16" s="193"/>
      <c r="S16" s="191" t="s">
        <v>1423</v>
      </c>
    </row>
    <row r="17" spans="1:19">
      <c r="A17" s="181" t="str">
        <f t="shared" si="0"/>
        <v>Botamon</v>
      </c>
      <c r="B17" s="148" t="s">
        <v>1402</v>
      </c>
      <c r="C17" s="192" t="s">
        <v>1403</v>
      </c>
      <c r="D17" s="148" t="s">
        <v>1424</v>
      </c>
      <c r="E17" s="71"/>
      <c r="F17" s="71"/>
      <c r="G17" s="71"/>
      <c r="H17" s="71"/>
      <c r="I17" s="71"/>
      <c r="J17" s="71"/>
      <c r="K17" s="71"/>
      <c r="L17" s="71"/>
      <c r="M17" s="71"/>
      <c r="N17" s="71"/>
      <c r="O17" s="71"/>
      <c r="P17" s="71"/>
      <c r="Q17" s="71"/>
      <c r="R17" s="193"/>
      <c r="S17" s="195" t="s">
        <v>1425</v>
      </c>
    </row>
    <row r="18" spans="1:19">
      <c r="A18" s="181" t="str">
        <f t="shared" si="0"/>
        <v>Partner Eevee</v>
      </c>
      <c r="B18" s="148" t="s">
        <v>1402</v>
      </c>
      <c r="C18" s="192" t="s">
        <v>1403</v>
      </c>
      <c r="D18" s="148" t="s">
        <v>1426</v>
      </c>
      <c r="E18" s="71"/>
      <c r="F18" s="71"/>
      <c r="G18" s="71"/>
      <c r="H18" s="71"/>
      <c r="I18" s="71"/>
      <c r="J18" s="71"/>
      <c r="K18" s="71"/>
      <c r="L18" s="71"/>
      <c r="M18" s="71"/>
      <c r="N18" s="71"/>
      <c r="O18" s="71"/>
      <c r="P18" s="71"/>
      <c r="Q18" s="71"/>
      <c r="R18" s="193"/>
      <c r="S18" s="195" t="s">
        <v>1427</v>
      </c>
    </row>
    <row r="19" spans="1:19">
      <c r="A19" s="181" t="str">
        <f t="shared" si="0"/>
        <v>Partner Pikachu</v>
      </c>
      <c r="B19" s="148" t="s">
        <v>1402</v>
      </c>
      <c r="C19" s="192" t="s">
        <v>1403</v>
      </c>
      <c r="D19" s="148" t="s">
        <v>1428</v>
      </c>
      <c r="E19" s="71"/>
      <c r="F19" s="71"/>
      <c r="G19" s="71"/>
      <c r="H19" s="71"/>
      <c r="I19" s="71"/>
      <c r="J19" s="71"/>
      <c r="K19" s="71"/>
      <c r="L19" s="71"/>
      <c r="M19" s="71"/>
      <c r="N19" s="71"/>
      <c r="O19" s="71"/>
      <c r="P19" s="71"/>
      <c r="Q19" s="71"/>
      <c r="R19" s="193"/>
      <c r="S19" s="195" t="s">
        <v>1429</v>
      </c>
    </row>
    <row r="20" spans="1:19">
      <c r="A20" s="181" t="str">
        <f t="shared" si="0"/>
        <v>Owten</v>
      </c>
      <c r="B20" s="148" t="s">
        <v>1430</v>
      </c>
      <c r="C20" s="192" t="s">
        <v>1403</v>
      </c>
      <c r="D20" s="148" t="s">
        <v>1431</v>
      </c>
      <c r="E20" s="71"/>
      <c r="F20" s="71"/>
      <c r="G20" s="71"/>
      <c r="H20" s="71"/>
      <c r="I20" s="71"/>
      <c r="J20" s="71"/>
      <c r="K20" s="71"/>
      <c r="L20" s="71"/>
      <c r="M20" s="71"/>
      <c r="N20" s="71"/>
      <c r="O20" s="71"/>
      <c r="P20" s="71"/>
      <c r="Q20" s="71"/>
      <c r="R20" s="193"/>
      <c r="S20" s="195" t="s">
        <v>1432</v>
      </c>
    </row>
    <row r="21" spans="1:19">
      <c r="A21" s="181" t="str">
        <f t="shared" si="0"/>
        <v>Chyinmunk</v>
      </c>
      <c r="B21" s="148" t="s">
        <v>1430</v>
      </c>
      <c r="C21" s="192" t="s">
        <v>1403</v>
      </c>
      <c r="D21" s="148"/>
      <c r="E21" s="71"/>
      <c r="F21" s="71"/>
      <c r="G21" s="71"/>
      <c r="H21" s="71"/>
      <c r="I21" s="71"/>
      <c r="J21" s="71"/>
      <c r="K21" s="71"/>
      <c r="L21" s="71"/>
      <c r="M21" s="71"/>
      <c r="N21" s="71"/>
      <c r="O21" s="71"/>
      <c r="P21" s="71"/>
      <c r="Q21" s="71"/>
      <c r="R21" s="193"/>
      <c r="S21" s="195" t="s">
        <v>1433</v>
      </c>
    </row>
    <row r="22" spans="1:19">
      <c r="A22" s="181" t="str">
        <f t="shared" si="0"/>
        <v>Tancoon</v>
      </c>
      <c r="B22" s="148" t="s">
        <v>1434</v>
      </c>
      <c r="C22" s="192" t="s">
        <v>1403</v>
      </c>
      <c r="D22" s="148"/>
      <c r="E22" s="71"/>
      <c r="F22" s="71"/>
      <c r="G22" s="71"/>
      <c r="H22" s="71"/>
      <c r="I22" s="71"/>
      <c r="J22" s="71"/>
      <c r="K22" s="71"/>
      <c r="L22" s="71"/>
      <c r="M22" s="71"/>
      <c r="N22" s="71"/>
      <c r="O22" s="71"/>
      <c r="P22" s="71"/>
      <c r="Q22" s="71"/>
      <c r="R22" s="193"/>
      <c r="S22" s="195" t="s">
        <v>1435</v>
      </c>
    </row>
    <row r="23" spans="1:19">
      <c r="A23" s="181" t="str">
        <f t="shared" si="0"/>
        <v>Feleng</v>
      </c>
      <c r="B23" s="148" t="s">
        <v>1434</v>
      </c>
      <c r="C23" s="192" t="s">
        <v>1403</v>
      </c>
      <c r="D23" s="148"/>
      <c r="E23" s="71"/>
      <c r="F23" s="71"/>
      <c r="G23" s="71"/>
      <c r="H23" s="71"/>
      <c r="I23" s="71"/>
      <c r="J23" s="71"/>
      <c r="K23" s="71"/>
      <c r="L23" s="71"/>
      <c r="M23" s="71"/>
      <c r="N23" s="71"/>
      <c r="O23" s="71"/>
      <c r="P23" s="71"/>
      <c r="Q23" s="71"/>
      <c r="R23" s="193"/>
      <c r="S23" s="195" t="s">
        <v>1436</v>
      </c>
    </row>
    <row r="24" spans="1:19">
      <c r="A24" s="181" t="str">
        <f t="shared" si="0"/>
        <v>Tonemy</v>
      </c>
      <c r="B24" s="148" t="s">
        <v>231</v>
      </c>
      <c r="C24" s="192" t="s">
        <v>1403</v>
      </c>
      <c r="D24" s="148"/>
      <c r="E24" s="71"/>
      <c r="F24" s="71"/>
      <c r="G24" s="71"/>
      <c r="H24" s="71"/>
      <c r="I24" s="71"/>
      <c r="J24" s="71"/>
      <c r="K24" s="71"/>
      <c r="L24" s="71"/>
      <c r="M24" s="71"/>
      <c r="N24" s="71"/>
      <c r="O24" s="71"/>
      <c r="P24" s="71"/>
      <c r="Q24" s="71"/>
      <c r="R24" s="193"/>
      <c r="S24" s="195" t="s">
        <v>1437</v>
      </c>
    </row>
    <row r="25" spans="1:19">
      <c r="A25" s="181" t="str">
        <f t="shared" si="0"/>
        <v>Shroodle</v>
      </c>
      <c r="B25" s="148" t="s">
        <v>231</v>
      </c>
      <c r="C25" s="192" t="s">
        <v>1403</v>
      </c>
      <c r="D25" s="148"/>
      <c r="E25" s="71"/>
      <c r="F25" s="71"/>
      <c r="G25" s="71"/>
      <c r="H25" s="71"/>
      <c r="I25" s="71"/>
      <c r="J25" s="71"/>
      <c r="K25" s="71"/>
      <c r="L25" s="71"/>
      <c r="M25" s="71"/>
      <c r="N25" s="71"/>
      <c r="O25" s="71"/>
      <c r="P25" s="71"/>
      <c r="Q25" s="71"/>
      <c r="R25" s="193"/>
      <c r="S25" s="195" t="s">
        <v>1438</v>
      </c>
    </row>
    <row r="26" spans="1:19">
      <c r="A26" s="181" t="str">
        <f t="shared" si="0"/>
        <v>Cubbug</v>
      </c>
      <c r="B26" s="148" t="s">
        <v>1439</v>
      </c>
      <c r="C26" s="192" t="s">
        <v>1403</v>
      </c>
      <c r="D26" s="148" t="s">
        <v>1440</v>
      </c>
      <c r="E26" s="71"/>
      <c r="F26" s="71"/>
      <c r="G26" s="71"/>
      <c r="H26" s="71"/>
      <c r="I26" s="71"/>
      <c r="J26" s="71"/>
      <c r="K26" s="71"/>
      <c r="L26" s="71"/>
      <c r="M26" s="71"/>
      <c r="N26" s="71"/>
      <c r="O26" s="71"/>
      <c r="P26" s="71"/>
      <c r="Q26" s="71"/>
      <c r="R26" s="193"/>
      <c r="S26" s="195" t="s">
        <v>1441</v>
      </c>
    </row>
    <row r="27" spans="1:19">
      <c r="A27" s="181" t="str">
        <f t="shared" si="0"/>
        <v>Skwovet</v>
      </c>
      <c r="B27" s="148" t="s">
        <v>1439</v>
      </c>
      <c r="C27" s="192" t="s">
        <v>1403</v>
      </c>
      <c r="D27" s="148" t="s">
        <v>1440</v>
      </c>
      <c r="E27" s="71"/>
      <c r="F27" s="71"/>
      <c r="G27" s="71"/>
      <c r="H27" s="71"/>
      <c r="I27" s="71"/>
      <c r="J27" s="71"/>
      <c r="K27" s="71"/>
      <c r="L27" s="71"/>
      <c r="M27" s="71"/>
      <c r="N27" s="71"/>
      <c r="O27" s="71"/>
      <c r="P27" s="71"/>
      <c r="Q27" s="71"/>
      <c r="R27" s="193"/>
      <c r="S27" s="195" t="s">
        <v>1442</v>
      </c>
    </row>
    <row r="28" spans="1:19">
      <c r="A28" s="181" t="str">
        <f t="shared" si="0"/>
        <v>Fortog</v>
      </c>
      <c r="B28" s="148" t="s">
        <v>1443</v>
      </c>
      <c r="C28" s="192" t="s">
        <v>1403</v>
      </c>
      <c r="D28" s="148" t="s">
        <v>1444</v>
      </c>
      <c r="E28" s="71"/>
      <c r="F28" s="71"/>
      <c r="G28" s="71"/>
      <c r="H28" s="71"/>
      <c r="I28" s="71"/>
      <c r="J28" s="71"/>
      <c r="K28" s="71"/>
      <c r="L28" s="71"/>
      <c r="M28" s="71"/>
      <c r="N28" s="71"/>
      <c r="O28" s="71"/>
      <c r="P28" s="71"/>
      <c r="Q28" s="71"/>
      <c r="R28" s="193"/>
      <c r="S28" s="195" t="s">
        <v>1445</v>
      </c>
    </row>
    <row r="29" spans="1:19">
      <c r="A29" s="181" t="str">
        <f t="shared" si="0"/>
        <v>Ratsy</v>
      </c>
      <c r="B29" s="148" t="s">
        <v>1446</v>
      </c>
      <c r="C29" s="196" t="s">
        <v>1447</v>
      </c>
      <c r="D29" s="148" t="s">
        <v>1448</v>
      </c>
      <c r="E29" s="71"/>
      <c r="F29" s="71"/>
      <c r="G29" s="71"/>
      <c r="H29" s="71"/>
      <c r="I29" s="71"/>
      <c r="J29" s="71"/>
      <c r="K29" s="71"/>
      <c r="L29" s="71"/>
      <c r="M29" s="71"/>
      <c r="N29" s="71"/>
      <c r="O29" s="71"/>
      <c r="P29" s="71"/>
      <c r="Q29" s="71"/>
      <c r="R29" s="193"/>
      <c r="S29" s="195" t="s">
        <v>1449</v>
      </c>
    </row>
    <row r="30" spans="1:19">
      <c r="A30" s="181" t="str">
        <f t="shared" si="0"/>
        <v>Masking</v>
      </c>
      <c r="B30" s="148" t="s">
        <v>1446</v>
      </c>
      <c r="C30" s="196" t="s">
        <v>1447</v>
      </c>
      <c r="D30" s="148" t="s">
        <v>1450</v>
      </c>
      <c r="E30" s="71"/>
      <c r="F30" s="71"/>
      <c r="G30" s="71"/>
      <c r="H30" s="71"/>
      <c r="I30" s="71"/>
      <c r="J30" s="71"/>
      <c r="K30" s="71"/>
      <c r="L30" s="71"/>
      <c r="M30" s="71"/>
      <c r="N30" s="71"/>
      <c r="O30" s="71"/>
      <c r="P30" s="71"/>
      <c r="Q30" s="71"/>
      <c r="R30" s="193"/>
      <c r="S30" s="195" t="s">
        <v>1451</v>
      </c>
    </row>
    <row r="31" spans="1:19">
      <c r="A31" s="181" t="str">
        <f t="shared" si="0"/>
        <v>Maschiff</v>
      </c>
      <c r="B31" s="148" t="s">
        <v>1452</v>
      </c>
      <c r="C31" s="196" t="s">
        <v>1447</v>
      </c>
      <c r="D31" s="148"/>
      <c r="E31" s="71"/>
      <c r="F31" s="71"/>
      <c r="G31" s="71"/>
      <c r="H31" s="71"/>
      <c r="I31" s="71"/>
      <c r="J31" s="71"/>
      <c r="K31" s="71"/>
      <c r="L31" s="71"/>
      <c r="M31" s="71"/>
      <c r="N31" s="71"/>
      <c r="O31" s="71"/>
      <c r="P31" s="71"/>
      <c r="Q31" s="71"/>
      <c r="R31" s="193"/>
      <c r="S31" s="195" t="s">
        <v>1453</v>
      </c>
    </row>
    <row r="32" spans="1:19">
      <c r="A32" s="181" t="str">
        <f t="shared" si="0"/>
        <v>Nickit</v>
      </c>
      <c r="B32" s="148" t="s">
        <v>1452</v>
      </c>
      <c r="C32" s="196" t="s">
        <v>1447</v>
      </c>
      <c r="D32" s="148"/>
      <c r="E32" s="71"/>
      <c r="F32" s="71"/>
      <c r="G32" s="71"/>
      <c r="H32" s="71"/>
      <c r="I32" s="71"/>
      <c r="J32" s="71"/>
      <c r="K32" s="71"/>
      <c r="L32" s="71"/>
      <c r="M32" s="71"/>
      <c r="N32" s="71"/>
      <c r="O32" s="71"/>
      <c r="P32" s="71"/>
      <c r="Q32" s="71"/>
      <c r="R32" s="193"/>
      <c r="S32" s="195" t="s">
        <v>1454</v>
      </c>
    </row>
    <row r="33" spans="1:19">
      <c r="A33" s="181" t="str">
        <f t="shared" si="0"/>
        <v>Shrimputy</v>
      </c>
      <c r="B33" s="148" t="s">
        <v>1455</v>
      </c>
      <c r="C33" s="196" t="s">
        <v>1447</v>
      </c>
      <c r="D33" s="148" t="s">
        <v>1456</v>
      </c>
      <c r="E33" s="71"/>
      <c r="F33" s="71"/>
      <c r="G33" s="71"/>
      <c r="H33" s="71"/>
      <c r="I33" s="71"/>
      <c r="J33" s="71"/>
      <c r="K33" s="71"/>
      <c r="L33" s="71"/>
      <c r="M33" s="71"/>
      <c r="N33" s="71"/>
      <c r="O33" s="71"/>
      <c r="P33" s="71"/>
      <c r="Q33" s="71"/>
      <c r="R33" s="193"/>
      <c r="S33" s="195" t="s">
        <v>1457</v>
      </c>
    </row>
    <row r="34" spans="1:19">
      <c r="A34" s="181" t="str">
        <f t="shared" si="0"/>
        <v>Milcery</v>
      </c>
      <c r="B34" s="148" t="s">
        <v>1455</v>
      </c>
      <c r="C34" s="196" t="s">
        <v>1447</v>
      </c>
      <c r="D34" s="148" t="s">
        <v>1458</v>
      </c>
      <c r="E34" s="71"/>
      <c r="F34" s="71"/>
      <c r="G34" s="71"/>
      <c r="H34" s="71"/>
      <c r="I34" s="71"/>
      <c r="J34" s="71"/>
      <c r="K34" s="71"/>
      <c r="L34" s="71"/>
      <c r="M34" s="71"/>
      <c r="N34" s="71"/>
      <c r="O34" s="71"/>
      <c r="P34" s="71"/>
      <c r="Q34" s="71"/>
      <c r="R34" s="193"/>
      <c r="S34" s="195" t="s">
        <v>1459</v>
      </c>
    </row>
    <row r="35" spans="1:19">
      <c r="A35" s="181" t="str">
        <f t="shared" si="0"/>
        <v>Sinistead</v>
      </c>
      <c r="B35" s="148" t="s">
        <v>1455</v>
      </c>
      <c r="C35" s="196" t="s">
        <v>1447</v>
      </c>
      <c r="D35" s="148" t="s">
        <v>1458</v>
      </c>
      <c r="E35" s="71"/>
      <c r="F35" s="71"/>
      <c r="G35" s="71"/>
      <c r="H35" s="71"/>
      <c r="I35" s="71"/>
      <c r="J35" s="71"/>
      <c r="K35" s="71"/>
      <c r="L35" s="71"/>
      <c r="M35" s="71"/>
      <c r="N35" s="71"/>
      <c r="O35" s="71"/>
      <c r="P35" s="71"/>
      <c r="Q35" s="71"/>
      <c r="R35" s="193"/>
      <c r="S35" s="195" t="s">
        <v>1460</v>
      </c>
    </row>
    <row r="36" spans="1:19">
      <c r="A36" s="181" t="str">
        <f t="shared" si="0"/>
        <v>Silicobra</v>
      </c>
      <c r="B36" s="148" t="s">
        <v>1455</v>
      </c>
      <c r="C36" s="196" t="s">
        <v>1447</v>
      </c>
      <c r="D36" s="148" t="s">
        <v>1458</v>
      </c>
      <c r="E36" s="71"/>
      <c r="F36" s="71"/>
      <c r="G36" s="71"/>
      <c r="H36" s="71"/>
      <c r="I36" s="71"/>
      <c r="J36" s="71"/>
      <c r="K36" s="71"/>
      <c r="L36" s="71"/>
      <c r="M36" s="71"/>
      <c r="N36" s="71"/>
      <c r="O36" s="71"/>
      <c r="P36" s="71"/>
      <c r="Q36" s="71"/>
      <c r="R36" s="193"/>
      <c r="S36" s="195" t="s">
        <v>1461</v>
      </c>
    </row>
    <row r="37" spans="1:19">
      <c r="A37" s="181" t="str">
        <f t="shared" si="0"/>
        <v>Fidough</v>
      </c>
      <c r="B37" s="148" t="s">
        <v>1455</v>
      </c>
      <c r="C37" s="196" t="s">
        <v>1447</v>
      </c>
      <c r="D37" s="148" t="s">
        <v>1458</v>
      </c>
      <c r="E37" s="71"/>
      <c r="F37" s="71"/>
      <c r="G37" s="71"/>
      <c r="H37" s="71"/>
      <c r="I37" s="71"/>
      <c r="J37" s="71"/>
      <c r="K37" s="71"/>
      <c r="L37" s="71"/>
      <c r="M37" s="71"/>
      <c r="N37" s="71"/>
      <c r="O37" s="71"/>
      <c r="P37" s="71"/>
      <c r="Q37" s="71"/>
      <c r="R37" s="193"/>
      <c r="S37" s="195" t="s">
        <v>1462</v>
      </c>
    </row>
    <row r="38" spans="1:19">
      <c r="A38" s="181" t="str">
        <f t="shared" si="0"/>
        <v>Luxi</v>
      </c>
      <c r="B38" s="148" t="s">
        <v>1455</v>
      </c>
      <c r="C38" s="196" t="s">
        <v>1447</v>
      </c>
      <c r="D38" s="148" t="s">
        <v>1458</v>
      </c>
      <c r="E38" s="71"/>
      <c r="F38" s="71"/>
      <c r="G38" s="71"/>
      <c r="H38" s="71"/>
      <c r="I38" s="71"/>
      <c r="J38" s="71"/>
      <c r="K38" s="71"/>
      <c r="L38" s="71"/>
      <c r="M38" s="71"/>
      <c r="N38" s="71"/>
      <c r="O38" s="71"/>
      <c r="P38" s="71"/>
      <c r="Q38" s="71"/>
      <c r="R38" s="193"/>
      <c r="S38" s="195" t="s">
        <v>1463</v>
      </c>
    </row>
    <row r="39" spans="1:19">
      <c r="A39" s="181" t="str">
        <f t="shared" si="0"/>
        <v>Pawmi</v>
      </c>
      <c r="B39" s="148" t="s">
        <v>187</v>
      </c>
      <c r="C39" s="197" t="s">
        <v>1464</v>
      </c>
      <c r="D39" s="148"/>
      <c r="E39" s="71"/>
      <c r="F39" s="71"/>
      <c r="G39" s="71"/>
      <c r="H39" s="71"/>
      <c r="I39" s="71"/>
      <c r="J39" s="71"/>
      <c r="K39" s="71"/>
      <c r="L39" s="71"/>
      <c r="M39" s="71"/>
      <c r="N39" s="71"/>
      <c r="O39" s="71"/>
      <c r="P39" s="71"/>
      <c r="Q39" s="71"/>
      <c r="R39" s="193"/>
      <c r="S39" s="195" t="s">
        <v>1465</v>
      </c>
    </row>
    <row r="40" spans="1:19">
      <c r="A40" s="181" t="str">
        <f t="shared" si="0"/>
        <v>Birbie</v>
      </c>
      <c r="B40" s="148" t="s">
        <v>187</v>
      </c>
      <c r="C40" s="197" t="s">
        <v>1464</v>
      </c>
      <c r="D40" s="148"/>
      <c r="E40" s="71"/>
      <c r="F40" s="71"/>
      <c r="G40" s="71"/>
      <c r="H40" s="71"/>
      <c r="I40" s="71"/>
      <c r="J40" s="71"/>
      <c r="K40" s="71"/>
      <c r="L40" s="71"/>
      <c r="M40" s="71"/>
      <c r="N40" s="71"/>
      <c r="O40" s="71"/>
      <c r="P40" s="71"/>
      <c r="Q40" s="71"/>
      <c r="R40" s="193"/>
      <c r="S40" s="195" t="s">
        <v>1466</v>
      </c>
    </row>
    <row r="41" spans="1:19">
      <c r="A41" s="181" t="str">
        <f t="shared" si="0"/>
        <v>Sponee</v>
      </c>
      <c r="B41" s="148" t="s">
        <v>1467</v>
      </c>
      <c r="C41" s="197" t="s">
        <v>1464</v>
      </c>
      <c r="D41" s="148"/>
      <c r="E41" s="71"/>
      <c r="F41" s="71"/>
      <c r="G41" s="71"/>
      <c r="H41" s="71"/>
      <c r="I41" s="71"/>
      <c r="J41" s="71"/>
      <c r="K41" s="71"/>
      <c r="L41" s="71"/>
      <c r="M41" s="71"/>
      <c r="N41" s="71"/>
      <c r="O41" s="71"/>
      <c r="P41" s="71"/>
      <c r="Q41" s="71"/>
      <c r="R41" s="193"/>
      <c r="S41" s="195" t="s">
        <v>1468</v>
      </c>
    </row>
    <row r="42" spans="1:19">
      <c r="A42" s="181" t="str">
        <f t="shared" si="0"/>
        <v>Smoliv</v>
      </c>
      <c r="B42" s="148" t="s">
        <v>1467</v>
      </c>
      <c r="C42" s="197" t="s">
        <v>1464</v>
      </c>
      <c r="D42" s="148"/>
      <c r="E42" s="71"/>
      <c r="F42" s="71"/>
      <c r="G42" s="71"/>
      <c r="H42" s="71"/>
      <c r="I42" s="71"/>
      <c r="J42" s="71"/>
      <c r="K42" s="71"/>
      <c r="L42" s="71"/>
      <c r="M42" s="71"/>
      <c r="N42" s="71"/>
      <c r="O42" s="71"/>
      <c r="P42" s="71"/>
      <c r="Q42" s="71"/>
      <c r="R42" s="193"/>
      <c r="S42" s="195" t="s">
        <v>1469</v>
      </c>
    </row>
    <row r="43" spans="1:19">
      <c r="A43" s="181" t="str">
        <f t="shared" si="0"/>
        <v>Paraudio</v>
      </c>
      <c r="B43" s="148" t="s">
        <v>1467</v>
      </c>
      <c r="C43" s="197" t="s">
        <v>1464</v>
      </c>
      <c r="D43" s="148" t="s">
        <v>1470</v>
      </c>
      <c r="E43" s="71"/>
      <c r="F43" s="71"/>
      <c r="G43" s="71"/>
      <c r="H43" s="71"/>
      <c r="I43" s="71"/>
      <c r="J43" s="71"/>
      <c r="K43" s="71"/>
      <c r="L43" s="71"/>
      <c r="M43" s="71"/>
      <c r="N43" s="71"/>
      <c r="O43" s="71"/>
      <c r="P43" s="71"/>
      <c r="Q43" s="71"/>
      <c r="R43" s="193"/>
      <c r="S43" s="195" t="s">
        <v>1471</v>
      </c>
    </row>
    <row r="44" spans="1:19">
      <c r="A44" s="181" t="str">
        <f t="shared" si="0"/>
        <v>Harylect</v>
      </c>
      <c r="B44" s="148" t="s">
        <v>1472</v>
      </c>
      <c r="C44" s="197" t="s">
        <v>1464</v>
      </c>
      <c r="D44" s="148"/>
      <c r="E44" s="71"/>
      <c r="F44" s="71"/>
      <c r="G44" s="71"/>
      <c r="H44" s="71"/>
      <c r="I44" s="71"/>
      <c r="J44" s="71"/>
      <c r="K44" s="71"/>
      <c r="L44" s="71"/>
      <c r="M44" s="71"/>
      <c r="N44" s="71"/>
      <c r="O44" s="71"/>
      <c r="P44" s="71"/>
      <c r="Q44" s="71"/>
      <c r="R44" s="193"/>
      <c r="S44" s="195" t="s">
        <v>1473</v>
      </c>
    </row>
    <row r="45" spans="1:19">
      <c r="A45" s="181" t="str">
        <f t="shared" si="0"/>
        <v>Rellor</v>
      </c>
      <c r="B45" s="148" t="s">
        <v>1474</v>
      </c>
      <c r="C45" s="197" t="s">
        <v>1464</v>
      </c>
      <c r="D45" s="148"/>
      <c r="E45" s="71"/>
      <c r="F45" s="71"/>
      <c r="G45" s="71"/>
      <c r="H45" s="71"/>
      <c r="I45" s="71"/>
      <c r="J45" s="71"/>
      <c r="K45" s="71"/>
      <c r="L45" s="71"/>
      <c r="M45" s="71"/>
      <c r="N45" s="71"/>
      <c r="O45" s="71"/>
      <c r="P45" s="71"/>
      <c r="Q45" s="71"/>
      <c r="R45" s="193"/>
      <c r="S45" s="195" t="s">
        <v>1475</v>
      </c>
    </row>
    <row r="46" spans="1:19">
      <c r="A46" s="181" t="str">
        <f t="shared" si="0"/>
        <v>Tikiki</v>
      </c>
      <c r="B46" s="148" t="s">
        <v>1474</v>
      </c>
      <c r="C46" s="197" t="s">
        <v>1464</v>
      </c>
      <c r="D46" s="148"/>
      <c r="E46" s="71"/>
      <c r="F46" s="71"/>
      <c r="G46" s="71"/>
      <c r="H46" s="71"/>
      <c r="I46" s="71"/>
      <c r="J46" s="71"/>
      <c r="K46" s="71"/>
      <c r="L46" s="71"/>
      <c r="M46" s="71"/>
      <c r="N46" s="71"/>
      <c r="O46" s="71"/>
      <c r="P46" s="71"/>
      <c r="Q46" s="71"/>
      <c r="R46" s="193"/>
      <c r="S46" s="195" t="s">
        <v>1476</v>
      </c>
    </row>
    <row r="47" spans="1:19">
      <c r="A47" s="181" t="str">
        <f t="shared" si="0"/>
        <v>Smore</v>
      </c>
      <c r="B47" s="148" t="s">
        <v>1474</v>
      </c>
      <c r="C47" s="197" t="s">
        <v>1464</v>
      </c>
      <c r="D47" s="148"/>
      <c r="E47" s="71"/>
      <c r="F47" s="71"/>
      <c r="G47" s="71"/>
      <c r="H47" s="71"/>
      <c r="I47" s="71"/>
      <c r="J47" s="71"/>
      <c r="K47" s="71"/>
      <c r="L47" s="71"/>
      <c r="M47" s="71"/>
      <c r="N47" s="71"/>
      <c r="O47" s="71"/>
      <c r="P47" s="71"/>
      <c r="Q47" s="71"/>
      <c r="R47" s="193"/>
      <c r="S47" s="195" t="s">
        <v>1477</v>
      </c>
    </row>
    <row r="48" spans="1:19">
      <c r="A48" s="181" t="str">
        <f t="shared" si="0"/>
        <v>Galar Sir Fetchd</v>
      </c>
      <c r="B48" s="148" t="s">
        <v>1474</v>
      </c>
      <c r="C48" s="197" t="s">
        <v>1464</v>
      </c>
      <c r="D48" s="148"/>
      <c r="E48" s="71"/>
      <c r="F48" s="71"/>
      <c r="G48" s="71"/>
      <c r="H48" s="71"/>
      <c r="I48" s="71"/>
      <c r="J48" s="71"/>
      <c r="K48" s="71"/>
      <c r="L48" s="71"/>
      <c r="M48" s="71"/>
      <c r="N48" s="71"/>
      <c r="O48" s="71"/>
      <c r="P48" s="71"/>
      <c r="Q48" s="71"/>
      <c r="R48" s="193"/>
      <c r="S48" s="195" t="s">
        <v>1478</v>
      </c>
    </row>
    <row r="49" spans="1:19">
      <c r="A49" s="181" t="str">
        <f t="shared" si="0"/>
        <v>Furfrou</v>
      </c>
      <c r="B49" s="148" t="s">
        <v>1474</v>
      </c>
      <c r="C49" s="197" t="s">
        <v>1464</v>
      </c>
      <c r="D49" s="148" t="s">
        <v>1479</v>
      </c>
      <c r="E49" s="71"/>
      <c r="F49" s="71"/>
      <c r="G49" s="71"/>
      <c r="H49" s="71"/>
      <c r="I49" s="71"/>
      <c r="J49" s="71"/>
      <c r="K49" s="71"/>
      <c r="L49" s="71"/>
      <c r="M49" s="71"/>
      <c r="N49" s="71"/>
      <c r="O49" s="71"/>
      <c r="P49" s="71"/>
      <c r="Q49" s="71"/>
      <c r="R49" s="193"/>
      <c r="S49" s="195" t="s">
        <v>1480</v>
      </c>
    </row>
    <row r="50" spans="1:19">
      <c r="A50" s="181" t="str">
        <f t="shared" si="0"/>
        <v>Egho Swablu</v>
      </c>
      <c r="B50" s="148" t="s">
        <v>1481</v>
      </c>
      <c r="C50" s="197" t="s">
        <v>1464</v>
      </c>
      <c r="D50" s="148" t="s">
        <v>1482</v>
      </c>
      <c r="E50" s="71"/>
      <c r="F50" s="71"/>
      <c r="G50" s="71"/>
      <c r="H50" s="71"/>
      <c r="I50" s="71"/>
      <c r="J50" s="71"/>
      <c r="K50" s="71"/>
      <c r="L50" s="71"/>
      <c r="M50" s="71"/>
      <c r="N50" s="71"/>
      <c r="O50" s="71"/>
      <c r="P50" s="71"/>
      <c r="Q50" s="71"/>
      <c r="R50" s="193"/>
      <c r="S50" s="198" t="s">
        <v>1483</v>
      </c>
    </row>
    <row r="51" spans="1:19">
      <c r="A51" s="181" t="str">
        <f t="shared" si="0"/>
        <v>Greavard</v>
      </c>
      <c r="B51" s="148" t="s">
        <v>1484</v>
      </c>
      <c r="C51" s="197" t="s">
        <v>1464</v>
      </c>
      <c r="D51" s="148"/>
      <c r="E51" s="71"/>
      <c r="F51" s="71"/>
      <c r="G51" s="71"/>
      <c r="H51" s="71"/>
      <c r="I51" s="71"/>
      <c r="J51" s="71"/>
      <c r="K51" s="71"/>
      <c r="L51" s="71"/>
      <c r="M51" s="71"/>
      <c r="N51" s="71"/>
      <c r="O51" s="71"/>
      <c r="P51" s="71"/>
      <c r="Q51" s="71"/>
      <c r="R51" s="193"/>
      <c r="S51" s="195" t="s">
        <v>1485</v>
      </c>
    </row>
    <row r="52" spans="1:19">
      <c r="A52" s="181" t="str">
        <f t="shared" si="0"/>
        <v>Rebornian Ledia</v>
      </c>
      <c r="B52" s="148" t="s">
        <v>1484</v>
      </c>
      <c r="C52" s="197" t="s">
        <v>1464</v>
      </c>
      <c r="D52" s="148"/>
      <c r="E52" s="71"/>
      <c r="F52" s="71"/>
      <c r="G52" s="71"/>
      <c r="H52" s="71"/>
      <c r="I52" s="71"/>
      <c r="J52" s="71"/>
      <c r="K52" s="71"/>
      <c r="L52" s="71"/>
      <c r="M52" s="71"/>
      <c r="N52" s="71"/>
      <c r="O52" s="71"/>
      <c r="P52" s="71"/>
      <c r="Q52" s="71"/>
      <c r="R52" s="193"/>
      <c r="S52" s="195" t="s">
        <v>1486</v>
      </c>
    </row>
    <row r="53" spans="1:19">
      <c r="A53" s="181" t="str">
        <f t="shared" si="0"/>
        <v>Glimmet</v>
      </c>
      <c r="B53" s="148" t="s">
        <v>1487</v>
      </c>
      <c r="C53" s="199" t="s">
        <v>1488</v>
      </c>
      <c r="D53" s="148" t="s">
        <v>1489</v>
      </c>
      <c r="E53" s="71"/>
      <c r="F53" s="71"/>
      <c r="G53" s="71"/>
      <c r="H53" s="71"/>
      <c r="I53" s="71"/>
      <c r="J53" s="71"/>
      <c r="K53" s="71"/>
      <c r="L53" s="71"/>
      <c r="M53" s="71"/>
      <c r="N53" s="71"/>
      <c r="O53" s="71"/>
      <c r="P53" s="71"/>
      <c r="Q53" s="71"/>
      <c r="R53" s="193"/>
      <c r="S53" s="195" t="s">
        <v>1490</v>
      </c>
    </row>
    <row r="54" spans="1:19">
      <c r="A54" s="181" t="str">
        <f t="shared" si="0"/>
        <v>Fafurr</v>
      </c>
      <c r="B54" s="148" t="s">
        <v>32</v>
      </c>
      <c r="C54" s="199" t="s">
        <v>1488</v>
      </c>
      <c r="D54" s="148" t="s">
        <v>1491</v>
      </c>
      <c r="E54" s="71"/>
      <c r="F54" s="71"/>
      <c r="G54" s="71"/>
      <c r="H54" s="71"/>
      <c r="I54" s="71"/>
      <c r="J54" s="71"/>
      <c r="K54" s="71"/>
      <c r="L54" s="71"/>
      <c r="M54" s="71"/>
      <c r="N54" s="71"/>
      <c r="O54" s="71"/>
      <c r="P54" s="71"/>
      <c r="Q54" s="71"/>
      <c r="R54" s="193"/>
      <c r="S54" s="195" t="s">
        <v>1492</v>
      </c>
    </row>
    <row r="55" spans="1:19">
      <c r="A55" s="181" t="s">
        <v>1493</v>
      </c>
      <c r="B55" s="148" t="s">
        <v>32</v>
      </c>
      <c r="C55" s="199" t="s">
        <v>1488</v>
      </c>
      <c r="D55" s="148" t="s">
        <v>1491</v>
      </c>
      <c r="E55" s="71"/>
      <c r="F55" s="71"/>
      <c r="G55" s="71"/>
      <c r="H55" s="71"/>
      <c r="I55" s="71"/>
      <c r="J55" s="71"/>
      <c r="K55" s="71"/>
      <c r="L55" s="71"/>
      <c r="M55" s="71"/>
      <c r="N55" s="71"/>
      <c r="O55" s="71"/>
      <c r="P55" s="71"/>
      <c r="Q55" s="71"/>
      <c r="R55" s="193"/>
      <c r="S55" s="195"/>
    </row>
    <row r="56" spans="1:19">
      <c r="A56" s="181" t="s">
        <v>600</v>
      </c>
      <c r="B56" s="148" t="s">
        <v>32</v>
      </c>
      <c r="C56" s="199" t="s">
        <v>1488</v>
      </c>
      <c r="D56" s="148" t="s">
        <v>1491</v>
      </c>
      <c r="E56" s="71"/>
      <c r="F56" s="71"/>
      <c r="G56" s="71"/>
      <c r="H56" s="71"/>
      <c r="I56" s="71"/>
      <c r="J56" s="71"/>
      <c r="K56" s="71"/>
      <c r="L56" s="71"/>
      <c r="M56" s="71"/>
      <c r="N56" s="71"/>
      <c r="O56" s="71"/>
      <c r="P56" s="71"/>
      <c r="Q56" s="71"/>
      <c r="R56" s="193"/>
      <c r="S56" s="195"/>
    </row>
    <row r="57" spans="1:19">
      <c r="A57" s="181" t="str">
        <f t="shared" ref="A57:A74" si="1">PROPER(S57)</f>
        <v>Volchik</v>
      </c>
      <c r="B57" s="148" t="s">
        <v>32</v>
      </c>
      <c r="C57" s="199" t="s">
        <v>1488</v>
      </c>
      <c r="D57" s="148" t="s">
        <v>1491</v>
      </c>
      <c r="E57" s="71"/>
      <c r="F57" s="71"/>
      <c r="G57" s="71"/>
      <c r="H57" s="71"/>
      <c r="I57" s="71"/>
      <c r="J57" s="71"/>
      <c r="K57" s="71"/>
      <c r="L57" s="71"/>
      <c r="M57" s="71"/>
      <c r="N57" s="71"/>
      <c r="O57" s="71"/>
      <c r="P57" s="71"/>
      <c r="Q57" s="71"/>
      <c r="R57" s="193"/>
      <c r="S57" s="195" t="s">
        <v>1494</v>
      </c>
    </row>
    <row r="58" spans="1:19">
      <c r="A58" s="181" t="str">
        <f t="shared" si="1"/>
        <v>Applin</v>
      </c>
      <c r="B58" s="148" t="s">
        <v>1495</v>
      </c>
      <c r="C58" s="199" t="s">
        <v>1488</v>
      </c>
      <c r="D58" s="148" t="s">
        <v>1496</v>
      </c>
      <c r="E58" s="71"/>
      <c r="F58" s="71"/>
      <c r="G58" s="71"/>
      <c r="H58" s="71"/>
      <c r="I58" s="71"/>
      <c r="J58" s="71"/>
      <c r="K58" s="71"/>
      <c r="L58" s="71"/>
      <c r="M58" s="71"/>
      <c r="N58" s="71"/>
      <c r="O58" s="71"/>
      <c r="P58" s="71"/>
      <c r="Q58" s="71"/>
      <c r="R58" s="193"/>
      <c r="S58" s="195" t="s">
        <v>1497</v>
      </c>
    </row>
    <row r="59" spans="1:19">
      <c r="A59" s="181" t="str">
        <f t="shared" si="1"/>
        <v>Pahar</v>
      </c>
      <c r="B59" s="148" t="s">
        <v>1498</v>
      </c>
      <c r="C59" s="199" t="s">
        <v>1488</v>
      </c>
      <c r="D59" s="148" t="s">
        <v>1499</v>
      </c>
      <c r="E59" s="71"/>
      <c r="F59" s="71"/>
      <c r="G59" s="71"/>
      <c r="H59" s="71"/>
      <c r="I59" s="71"/>
      <c r="J59" s="71"/>
      <c r="K59" s="71"/>
      <c r="L59" s="71"/>
      <c r="M59" s="71"/>
      <c r="N59" s="71"/>
      <c r="O59" s="71"/>
      <c r="P59" s="71"/>
      <c r="Q59" s="71"/>
      <c r="R59" s="193"/>
      <c r="S59" s="195" t="s">
        <v>1500</v>
      </c>
    </row>
    <row r="60" spans="1:19">
      <c r="A60" s="181" t="str">
        <f t="shared" si="1"/>
        <v>Tubjaw</v>
      </c>
      <c r="B60" s="148" t="s">
        <v>1498</v>
      </c>
      <c r="C60" s="199" t="s">
        <v>1488</v>
      </c>
      <c r="D60" s="148" t="s">
        <v>1501</v>
      </c>
      <c r="E60" s="71"/>
      <c r="F60" s="71"/>
      <c r="G60" s="71"/>
      <c r="H60" s="71"/>
      <c r="I60" s="71"/>
      <c r="J60" s="71"/>
      <c r="K60" s="71"/>
      <c r="L60" s="71"/>
      <c r="M60" s="71"/>
      <c r="N60" s="71"/>
      <c r="O60" s="71"/>
      <c r="P60" s="71"/>
      <c r="Q60" s="71"/>
      <c r="R60" s="193"/>
      <c r="S60" s="195" t="s">
        <v>1502</v>
      </c>
    </row>
    <row r="61" spans="1:19">
      <c r="A61" s="181" t="str">
        <f t="shared" si="1"/>
        <v>Grozard</v>
      </c>
      <c r="B61" s="148" t="s">
        <v>359</v>
      </c>
      <c r="C61" s="199" t="s">
        <v>1488</v>
      </c>
      <c r="D61" s="148"/>
      <c r="E61" s="71"/>
      <c r="F61" s="71"/>
      <c r="G61" s="71"/>
      <c r="H61" s="71"/>
      <c r="I61" s="71"/>
      <c r="J61" s="71"/>
      <c r="K61" s="71"/>
      <c r="L61" s="71"/>
      <c r="M61" s="71"/>
      <c r="N61" s="71"/>
      <c r="O61" s="71"/>
      <c r="P61" s="71"/>
      <c r="Q61" s="71"/>
      <c r="R61" s="193"/>
      <c r="S61" s="195" t="s">
        <v>1503</v>
      </c>
    </row>
    <row r="62" spans="1:19">
      <c r="A62" s="181" t="str">
        <f t="shared" si="1"/>
        <v>S51</v>
      </c>
      <c r="B62" s="148" t="s">
        <v>1504</v>
      </c>
      <c r="C62" s="199" t="s">
        <v>1488</v>
      </c>
      <c r="D62" s="148" t="s">
        <v>1505</v>
      </c>
      <c r="E62" s="71"/>
      <c r="F62" s="71"/>
      <c r="G62" s="71"/>
      <c r="H62" s="71"/>
      <c r="I62" s="71"/>
      <c r="J62" s="71"/>
      <c r="K62" s="71"/>
      <c r="L62" s="71"/>
      <c r="M62" s="71"/>
      <c r="N62" s="71"/>
      <c r="O62" s="71"/>
      <c r="P62" s="71"/>
      <c r="Q62" s="71"/>
      <c r="R62" s="193"/>
      <c r="S62" s="195" t="s">
        <v>1506</v>
      </c>
    </row>
    <row r="63" spans="1:19">
      <c r="A63" s="181" t="str">
        <f t="shared" si="1"/>
        <v>Dudunsparce</v>
      </c>
      <c r="B63" s="148"/>
      <c r="C63" s="199" t="s">
        <v>1488</v>
      </c>
      <c r="D63" s="148" t="s">
        <v>1507</v>
      </c>
      <c r="E63" s="71"/>
      <c r="F63" s="71"/>
      <c r="G63" s="71"/>
      <c r="H63" s="71"/>
      <c r="I63" s="71"/>
      <c r="J63" s="71"/>
      <c r="K63" s="71"/>
      <c r="L63" s="71"/>
      <c r="M63" s="71"/>
      <c r="N63" s="71"/>
      <c r="O63" s="71"/>
      <c r="P63" s="71"/>
      <c r="Q63" s="71"/>
      <c r="R63" s="193"/>
      <c r="S63" s="195" t="s">
        <v>1508</v>
      </c>
    </row>
    <row r="64" spans="1:19">
      <c r="A64" s="181" t="str">
        <f t="shared" si="1"/>
        <v>Quezsparce</v>
      </c>
      <c r="B64" s="148"/>
      <c r="C64" s="200" t="s">
        <v>1509</v>
      </c>
      <c r="D64" s="148" t="s">
        <v>1510</v>
      </c>
      <c r="E64" s="71"/>
      <c r="F64" s="71"/>
      <c r="G64" s="71"/>
      <c r="H64" s="71"/>
      <c r="I64" s="71"/>
      <c r="J64" s="71"/>
      <c r="K64" s="71"/>
      <c r="L64" s="71"/>
      <c r="M64" s="71"/>
      <c r="N64" s="71"/>
      <c r="O64" s="71"/>
      <c r="P64" s="71"/>
      <c r="Q64" s="71"/>
      <c r="R64" s="193"/>
      <c r="S64" s="195" t="s">
        <v>1511</v>
      </c>
    </row>
    <row r="65" spans="1:19">
      <c r="A65" s="181" t="str">
        <f t="shared" si="1"/>
        <v>Dunseraph</v>
      </c>
      <c r="B65" s="148"/>
      <c r="C65" s="200" t="s">
        <v>1509</v>
      </c>
      <c r="D65" s="148" t="s">
        <v>1512</v>
      </c>
      <c r="E65" s="71"/>
      <c r="F65" s="71"/>
      <c r="G65" s="71"/>
      <c r="H65" s="71"/>
      <c r="I65" s="71"/>
      <c r="J65" s="71"/>
      <c r="K65" s="71"/>
      <c r="L65" s="71"/>
      <c r="M65" s="71"/>
      <c r="N65" s="71"/>
      <c r="O65" s="71"/>
      <c r="P65" s="71"/>
      <c r="Q65" s="71"/>
      <c r="R65" s="193"/>
      <c r="S65" s="195" t="s">
        <v>1513</v>
      </c>
    </row>
    <row r="66" spans="1:19">
      <c r="A66" s="181" t="str">
        <f t="shared" si="1"/>
        <v>Egho Thrubbish</v>
      </c>
      <c r="B66" s="148" t="s">
        <v>1514</v>
      </c>
      <c r="C66" s="200" t="s">
        <v>1509</v>
      </c>
      <c r="D66" s="148" t="s">
        <v>1515</v>
      </c>
      <c r="E66" s="71"/>
      <c r="F66" s="71"/>
      <c r="G66" s="71"/>
      <c r="H66" s="71"/>
      <c r="I66" s="71"/>
      <c r="J66" s="71"/>
      <c r="K66" s="71"/>
      <c r="L66" s="71"/>
      <c r="M66" s="71"/>
      <c r="N66" s="71"/>
      <c r="O66" s="71"/>
      <c r="P66" s="71"/>
      <c r="Q66" s="71"/>
      <c r="R66" s="193"/>
      <c r="S66" s="195" t="s">
        <v>1516</v>
      </c>
    </row>
    <row r="67" spans="1:19">
      <c r="A67" s="181" t="str">
        <f t="shared" si="1"/>
        <v>Jerbolta</v>
      </c>
      <c r="B67" s="148" t="s">
        <v>1514</v>
      </c>
      <c r="C67" s="200" t="s">
        <v>1509</v>
      </c>
      <c r="D67" s="148"/>
      <c r="E67" s="71"/>
      <c r="F67" s="71"/>
      <c r="G67" s="71"/>
      <c r="H67" s="71"/>
      <c r="I67" s="71"/>
      <c r="J67" s="71"/>
      <c r="K67" s="71"/>
      <c r="L67" s="71"/>
      <c r="M67" s="71"/>
      <c r="N67" s="71"/>
      <c r="O67" s="71"/>
      <c r="P67" s="71"/>
      <c r="Q67" s="71"/>
      <c r="R67" s="193"/>
      <c r="S67" s="195" t="s">
        <v>1517</v>
      </c>
    </row>
    <row r="68" spans="1:19">
      <c r="A68" s="181" t="str">
        <f t="shared" si="1"/>
        <v>Galarian Yamask</v>
      </c>
      <c r="B68" s="148" t="s">
        <v>1518</v>
      </c>
      <c r="C68" s="200" t="s">
        <v>1509</v>
      </c>
      <c r="D68" s="148"/>
      <c r="E68" s="71"/>
      <c r="F68" s="71"/>
      <c r="G68" s="71"/>
      <c r="H68" s="71"/>
      <c r="I68" s="71"/>
      <c r="J68" s="71"/>
      <c r="K68" s="71"/>
      <c r="L68" s="71"/>
      <c r="M68" s="71"/>
      <c r="N68" s="71"/>
      <c r="O68" s="71"/>
      <c r="P68" s="71"/>
      <c r="Q68" s="71"/>
      <c r="R68" s="193"/>
      <c r="S68" s="195" t="s">
        <v>1519</v>
      </c>
    </row>
    <row r="69" spans="1:19">
      <c r="A69" s="181" t="str">
        <f t="shared" si="1"/>
        <v>Hisuian Voltorb</v>
      </c>
      <c r="B69" s="148" t="s">
        <v>1518</v>
      </c>
      <c r="C69" s="200" t="s">
        <v>1509</v>
      </c>
      <c r="D69" s="148"/>
      <c r="E69" s="71"/>
      <c r="F69" s="71"/>
      <c r="G69" s="71"/>
      <c r="H69" s="71"/>
      <c r="I69" s="71"/>
      <c r="J69" s="71"/>
      <c r="K69" s="71"/>
      <c r="L69" s="71"/>
      <c r="M69" s="71"/>
      <c r="N69" s="71"/>
      <c r="O69" s="71"/>
      <c r="P69" s="71"/>
      <c r="Q69" s="71"/>
      <c r="R69" s="193"/>
      <c r="S69" s="195" t="s">
        <v>1520</v>
      </c>
    </row>
    <row r="70" spans="1:19">
      <c r="A70" s="181" t="str">
        <f t="shared" si="1"/>
        <v>Linkite</v>
      </c>
      <c r="B70" s="148" t="s">
        <v>1518</v>
      </c>
      <c r="C70" s="200" t="s">
        <v>1509</v>
      </c>
      <c r="D70" s="148"/>
      <c r="E70" s="71"/>
      <c r="F70" s="71"/>
      <c r="G70" s="71"/>
      <c r="H70" s="71"/>
      <c r="I70" s="71"/>
      <c r="J70" s="71"/>
      <c r="K70" s="71"/>
      <c r="L70" s="71"/>
      <c r="M70" s="71"/>
      <c r="N70" s="71"/>
      <c r="O70" s="71"/>
      <c r="P70" s="71"/>
      <c r="Q70" s="71"/>
      <c r="R70" s="193"/>
      <c r="S70" s="195" t="s">
        <v>1521</v>
      </c>
    </row>
    <row r="71" spans="1:19">
      <c r="A71" s="181" t="str">
        <f t="shared" si="1"/>
        <v>Egho Tangela</v>
      </c>
      <c r="B71" s="148" t="s">
        <v>1518</v>
      </c>
      <c r="C71" s="200" t="s">
        <v>1509</v>
      </c>
      <c r="D71" s="148"/>
      <c r="E71" s="71"/>
      <c r="F71" s="71"/>
      <c r="G71" s="71"/>
      <c r="H71" s="71"/>
      <c r="I71" s="71"/>
      <c r="J71" s="71"/>
      <c r="K71" s="71"/>
      <c r="L71" s="71"/>
      <c r="M71" s="71"/>
      <c r="N71" s="71"/>
      <c r="O71" s="71"/>
      <c r="P71" s="71"/>
      <c r="Q71" s="71"/>
      <c r="R71" s="193"/>
      <c r="S71" s="195" t="s">
        <v>1522</v>
      </c>
    </row>
    <row r="72" spans="1:19">
      <c r="A72" s="181" t="str">
        <f t="shared" si="1"/>
        <v>Tadbulb</v>
      </c>
      <c r="B72" s="148" t="s">
        <v>1518</v>
      </c>
      <c r="C72" s="200" t="s">
        <v>1509</v>
      </c>
      <c r="D72" s="148"/>
      <c r="E72" s="71"/>
      <c r="F72" s="71"/>
      <c r="G72" s="71"/>
      <c r="H72" s="71"/>
      <c r="I72" s="71"/>
      <c r="J72" s="71"/>
      <c r="K72" s="71"/>
      <c r="L72" s="71"/>
      <c r="M72" s="71"/>
      <c r="N72" s="71"/>
      <c r="O72" s="71"/>
      <c r="P72" s="71"/>
      <c r="Q72" s="71"/>
      <c r="R72" s="193"/>
      <c r="S72" s="195" t="s">
        <v>1523</v>
      </c>
    </row>
    <row r="73" spans="1:19">
      <c r="A73" s="181" t="str">
        <f t="shared" si="1"/>
        <v>Pufluff</v>
      </c>
      <c r="B73" s="148" t="s">
        <v>1524</v>
      </c>
      <c r="C73" s="200" t="s">
        <v>1509</v>
      </c>
      <c r="D73" s="148"/>
      <c r="E73" s="71"/>
      <c r="F73" s="71"/>
      <c r="G73" s="71"/>
      <c r="H73" s="71"/>
      <c r="I73" s="71"/>
      <c r="J73" s="71"/>
      <c r="K73" s="71"/>
      <c r="L73" s="71"/>
      <c r="M73" s="71"/>
      <c r="N73" s="71"/>
      <c r="O73" s="71"/>
      <c r="P73" s="71"/>
      <c r="Q73" s="71"/>
      <c r="R73" s="193"/>
      <c r="S73" s="195" t="s">
        <v>1525</v>
      </c>
    </row>
    <row r="74" spans="1:19">
      <c r="A74" s="181" t="str">
        <f t="shared" si="1"/>
        <v>Snom</v>
      </c>
      <c r="B74" s="148" t="s">
        <v>1524</v>
      </c>
      <c r="C74" s="200" t="s">
        <v>1509</v>
      </c>
      <c r="D74" s="148"/>
      <c r="E74" s="71"/>
      <c r="F74" s="71"/>
      <c r="G74" s="71"/>
      <c r="H74" s="71"/>
      <c r="I74" s="71"/>
      <c r="J74" s="71"/>
      <c r="K74" s="71"/>
      <c r="L74" s="71"/>
      <c r="M74" s="71"/>
      <c r="N74" s="71"/>
      <c r="O74" s="71"/>
      <c r="P74" s="71"/>
      <c r="Q74" s="71"/>
      <c r="R74" s="193"/>
      <c r="S74" s="195" t="s">
        <v>1526</v>
      </c>
    </row>
    <row r="75" spans="1:19">
      <c r="A75" s="181" t="s">
        <v>492</v>
      </c>
      <c r="B75" s="148" t="s">
        <v>52</v>
      </c>
      <c r="C75" s="201" t="s">
        <v>1527</v>
      </c>
      <c r="D75" s="148" t="s">
        <v>1528</v>
      </c>
      <c r="E75" s="71"/>
      <c r="F75" s="71"/>
      <c r="G75" s="71"/>
      <c r="H75" s="71"/>
      <c r="I75" s="71"/>
      <c r="J75" s="71"/>
      <c r="K75" s="71"/>
      <c r="L75" s="71"/>
      <c r="M75" s="71"/>
      <c r="N75" s="71"/>
      <c r="O75" s="71"/>
      <c r="P75" s="71"/>
      <c r="Q75" s="71"/>
      <c r="R75" s="193"/>
      <c r="S75" s="195"/>
    </row>
    <row r="76" spans="1:19">
      <c r="A76" s="181" t="str">
        <f t="shared" ref="A76:A95" si="2">PROPER(S76)</f>
        <v>Barewl</v>
      </c>
      <c r="B76" s="148" t="s">
        <v>1529</v>
      </c>
      <c r="C76" s="201" t="s">
        <v>1527</v>
      </c>
      <c r="D76" s="148"/>
      <c r="E76" s="71"/>
      <c r="F76" s="71"/>
      <c r="G76" s="71"/>
      <c r="H76" s="71"/>
      <c r="I76" s="71"/>
      <c r="J76" s="71"/>
      <c r="K76" s="71"/>
      <c r="L76" s="71"/>
      <c r="M76" s="71"/>
      <c r="N76" s="71"/>
      <c r="O76" s="71"/>
      <c r="P76" s="71"/>
      <c r="Q76" s="71"/>
      <c r="R76" s="193"/>
      <c r="S76" s="195" t="s">
        <v>1530</v>
      </c>
    </row>
    <row r="77" spans="1:19">
      <c r="A77" s="181" t="str">
        <f t="shared" si="2"/>
        <v>Golurk</v>
      </c>
      <c r="B77" s="148" t="s">
        <v>1531</v>
      </c>
      <c r="C77" s="201" t="s">
        <v>1527</v>
      </c>
      <c r="D77" s="148" t="s">
        <v>1532</v>
      </c>
      <c r="E77" s="71"/>
      <c r="F77" s="71"/>
      <c r="G77" s="71"/>
      <c r="H77" s="71"/>
      <c r="I77" s="71"/>
      <c r="J77" s="71"/>
      <c r="K77" s="71"/>
      <c r="L77" s="71"/>
      <c r="M77" s="71"/>
      <c r="N77" s="71"/>
      <c r="O77" s="71"/>
      <c r="P77" s="71"/>
      <c r="Q77" s="71"/>
      <c r="R77" s="193"/>
      <c r="S77" s="195" t="s">
        <v>1533</v>
      </c>
    </row>
    <row r="78" spans="1:19">
      <c r="A78" s="181" t="str">
        <f t="shared" si="2"/>
        <v>Alolan Liligant</v>
      </c>
      <c r="B78" s="148" t="s">
        <v>1531</v>
      </c>
      <c r="C78" s="201" t="s">
        <v>1527</v>
      </c>
      <c r="D78" s="148" t="s">
        <v>1534</v>
      </c>
      <c r="E78" s="71"/>
      <c r="F78" s="71"/>
      <c r="G78" s="71"/>
      <c r="H78" s="71"/>
      <c r="I78" s="71"/>
      <c r="J78" s="71"/>
      <c r="K78" s="71"/>
      <c r="L78" s="71"/>
      <c r="M78" s="71"/>
      <c r="N78" s="71"/>
      <c r="O78" s="71"/>
      <c r="P78" s="71"/>
      <c r="Q78" s="71"/>
      <c r="R78" s="193"/>
      <c r="S78" s="195" t="s">
        <v>1535</v>
      </c>
    </row>
    <row r="79" spans="1:19">
      <c r="A79" s="181" t="str">
        <f t="shared" si="2"/>
        <v>Cocaran</v>
      </c>
      <c r="B79" s="148" t="s">
        <v>1531</v>
      </c>
      <c r="C79" s="201" t="s">
        <v>1527</v>
      </c>
      <c r="D79" s="148"/>
      <c r="E79" s="71"/>
      <c r="F79" s="71"/>
      <c r="G79" s="71"/>
      <c r="H79" s="71"/>
      <c r="I79" s="71"/>
      <c r="J79" s="71"/>
      <c r="K79" s="71"/>
      <c r="L79" s="71"/>
      <c r="M79" s="71"/>
      <c r="N79" s="71"/>
      <c r="O79" s="71"/>
      <c r="P79" s="71"/>
      <c r="Q79" s="71"/>
      <c r="R79" s="193"/>
      <c r="S79" s="195" t="s">
        <v>1536</v>
      </c>
    </row>
    <row r="80" spans="1:19">
      <c r="A80" s="181" t="str">
        <f t="shared" si="2"/>
        <v>Wugtrio</v>
      </c>
      <c r="B80" s="148" t="s">
        <v>1531</v>
      </c>
      <c r="C80" s="201" t="s">
        <v>1527</v>
      </c>
      <c r="D80" s="148"/>
      <c r="E80" s="71"/>
      <c r="F80" s="71"/>
      <c r="G80" s="71"/>
      <c r="H80" s="71"/>
      <c r="I80" s="71"/>
      <c r="J80" s="71"/>
      <c r="K80" s="71"/>
      <c r="L80" s="71"/>
      <c r="M80" s="71"/>
      <c r="N80" s="71"/>
      <c r="O80" s="71"/>
      <c r="P80" s="71"/>
      <c r="Q80" s="71"/>
      <c r="R80" s="193"/>
      <c r="S80" s="195" t="s">
        <v>1537</v>
      </c>
    </row>
    <row r="81" spans="1:19">
      <c r="A81" s="181" t="str">
        <f t="shared" si="2"/>
        <v>Wiglett</v>
      </c>
      <c r="B81" s="148" t="s">
        <v>1531</v>
      </c>
      <c r="C81" s="201" t="s">
        <v>1527</v>
      </c>
      <c r="D81" s="148"/>
      <c r="E81" s="71"/>
      <c r="F81" s="71"/>
      <c r="G81" s="71"/>
      <c r="H81" s="71"/>
      <c r="I81" s="71"/>
      <c r="J81" s="71"/>
      <c r="K81" s="71"/>
      <c r="L81" s="71"/>
      <c r="M81" s="71"/>
      <c r="N81" s="71"/>
      <c r="O81" s="71"/>
      <c r="P81" s="71"/>
      <c r="Q81" s="71"/>
      <c r="R81" s="193"/>
      <c r="S81" s="195" t="s">
        <v>1538</v>
      </c>
    </row>
    <row r="82" spans="1:19">
      <c r="A82" s="181" t="str">
        <f t="shared" si="2"/>
        <v>Cassnail</v>
      </c>
      <c r="B82" s="148" t="s">
        <v>1531</v>
      </c>
      <c r="C82" s="201" t="s">
        <v>1527</v>
      </c>
      <c r="D82" s="148" t="s">
        <v>1539</v>
      </c>
      <c r="E82" s="71"/>
      <c r="F82" s="71"/>
      <c r="G82" s="71"/>
      <c r="H82" s="71"/>
      <c r="I82" s="71"/>
      <c r="J82" s="71"/>
      <c r="K82" s="71"/>
      <c r="L82" s="71"/>
      <c r="M82" s="71"/>
      <c r="N82" s="71"/>
      <c r="O82" s="71"/>
      <c r="P82" s="71"/>
      <c r="Q82" s="71"/>
      <c r="R82" s="193"/>
      <c r="S82" s="195" t="s">
        <v>1540</v>
      </c>
    </row>
    <row r="83" spans="1:19">
      <c r="A83" s="181" t="str">
        <f t="shared" si="2"/>
        <v>Hisuian Liligant</v>
      </c>
      <c r="B83" s="148" t="s">
        <v>1531</v>
      </c>
      <c r="C83" s="201" t="s">
        <v>1527</v>
      </c>
      <c r="D83" s="148" t="s">
        <v>1541</v>
      </c>
      <c r="E83" s="71"/>
      <c r="F83" s="71"/>
      <c r="G83" s="71"/>
      <c r="H83" s="71"/>
      <c r="I83" s="71"/>
      <c r="J83" s="71"/>
      <c r="K83" s="71"/>
      <c r="L83" s="71"/>
      <c r="M83" s="71"/>
      <c r="N83" s="71"/>
      <c r="O83" s="71"/>
      <c r="P83" s="71"/>
      <c r="Q83" s="71"/>
      <c r="R83" s="193"/>
      <c r="S83" s="195" t="s">
        <v>1542</v>
      </c>
    </row>
    <row r="84" spans="1:19">
      <c r="A84" s="181" t="str">
        <f t="shared" si="2"/>
        <v>Chupacho</v>
      </c>
      <c r="B84" s="148" t="s">
        <v>1543</v>
      </c>
      <c r="C84" s="201" t="s">
        <v>1527</v>
      </c>
      <c r="D84" s="148"/>
      <c r="E84" s="71"/>
      <c r="F84" s="71"/>
      <c r="G84" s="71"/>
      <c r="H84" s="71"/>
      <c r="I84" s="71"/>
      <c r="J84" s="71"/>
      <c r="K84" s="71"/>
      <c r="L84" s="71"/>
      <c r="M84" s="71"/>
      <c r="N84" s="71"/>
      <c r="O84" s="71"/>
      <c r="P84" s="71"/>
      <c r="Q84" s="71"/>
      <c r="R84" s="193"/>
      <c r="S84" s="195" t="s">
        <v>1544</v>
      </c>
    </row>
    <row r="85" spans="1:19">
      <c r="A85" s="181" t="str">
        <f t="shared" si="2"/>
        <v>Klawf</v>
      </c>
      <c r="B85" s="148" t="s">
        <v>1545</v>
      </c>
      <c r="C85" s="201" t="s">
        <v>1527</v>
      </c>
      <c r="D85" s="148"/>
      <c r="E85" s="71"/>
      <c r="F85" s="71"/>
      <c r="G85" s="71"/>
      <c r="H85" s="71"/>
      <c r="I85" s="71"/>
      <c r="J85" s="71"/>
      <c r="K85" s="71"/>
      <c r="L85" s="71"/>
      <c r="M85" s="71"/>
      <c r="N85" s="71"/>
      <c r="O85" s="71"/>
      <c r="P85" s="71"/>
      <c r="Q85" s="71"/>
      <c r="R85" s="193"/>
      <c r="S85" s="195" t="s">
        <v>1546</v>
      </c>
    </row>
    <row r="86" spans="1:19">
      <c r="A86" s="181" t="str">
        <f t="shared" si="2"/>
        <v>Rolycoly</v>
      </c>
      <c r="B86" s="148" t="s">
        <v>56</v>
      </c>
      <c r="C86" s="201" t="s">
        <v>1527</v>
      </c>
      <c r="D86" s="148"/>
      <c r="E86" s="71"/>
      <c r="F86" s="71"/>
      <c r="G86" s="71"/>
      <c r="H86" s="71"/>
      <c r="I86" s="71"/>
      <c r="J86" s="71"/>
      <c r="K86" s="71"/>
      <c r="L86" s="71"/>
      <c r="M86" s="71"/>
      <c r="N86" s="71"/>
      <c r="O86" s="71"/>
      <c r="P86" s="71"/>
      <c r="Q86" s="71"/>
      <c r="R86" s="193"/>
      <c r="S86" s="195" t="s">
        <v>1547</v>
      </c>
    </row>
    <row r="87" spans="1:19">
      <c r="A87" s="181" t="str">
        <f t="shared" si="2"/>
        <v>Teddinomo</v>
      </c>
      <c r="B87" s="148" t="s">
        <v>56</v>
      </c>
      <c r="C87" s="201" t="s">
        <v>1527</v>
      </c>
      <c r="D87" s="148" t="s">
        <v>1548</v>
      </c>
      <c r="E87" s="71"/>
      <c r="F87" s="71"/>
      <c r="G87" s="71"/>
      <c r="H87" s="71"/>
      <c r="I87" s="71"/>
      <c r="J87" s="71"/>
      <c r="K87" s="71"/>
      <c r="L87" s="71"/>
      <c r="M87" s="71"/>
      <c r="N87" s="71"/>
      <c r="O87" s="71"/>
      <c r="P87" s="71"/>
      <c r="Q87" s="71"/>
      <c r="R87" s="193"/>
      <c r="S87" s="195" t="s">
        <v>1549</v>
      </c>
    </row>
    <row r="88" spans="1:19">
      <c r="A88" s="181" t="str">
        <f t="shared" si="2"/>
        <v>Flamigo</v>
      </c>
      <c r="B88" s="148" t="s">
        <v>367</v>
      </c>
      <c r="C88" s="202" t="s">
        <v>1550</v>
      </c>
      <c r="D88" s="148"/>
      <c r="E88" s="71"/>
      <c r="F88" s="71"/>
      <c r="G88" s="71"/>
      <c r="H88" s="71"/>
      <c r="I88" s="71"/>
      <c r="J88" s="71"/>
      <c r="K88" s="71"/>
      <c r="L88" s="71"/>
      <c r="M88" s="71"/>
      <c r="N88" s="71"/>
      <c r="O88" s="71"/>
      <c r="P88" s="71"/>
      <c r="Q88" s="71"/>
      <c r="R88" s="193"/>
      <c r="S88" s="195" t="s">
        <v>1551</v>
      </c>
    </row>
    <row r="89" spans="1:19">
      <c r="A89" s="181" t="str">
        <f t="shared" si="2"/>
        <v>Wooper</v>
      </c>
      <c r="B89" s="148" t="s">
        <v>367</v>
      </c>
      <c r="C89" s="202" t="s">
        <v>1550</v>
      </c>
      <c r="D89" s="148" t="s">
        <v>1552</v>
      </c>
      <c r="E89" s="71"/>
      <c r="F89" s="71"/>
      <c r="G89" s="71"/>
      <c r="H89" s="71"/>
      <c r="I89" s="71"/>
      <c r="J89" s="71"/>
      <c r="K89" s="71"/>
      <c r="L89" s="71"/>
      <c r="M89" s="71"/>
      <c r="N89" s="71"/>
      <c r="O89" s="71"/>
      <c r="P89" s="71"/>
      <c r="Q89" s="71"/>
      <c r="R89" s="193"/>
      <c r="S89" s="195" t="s">
        <v>1553</v>
      </c>
    </row>
    <row r="90" spans="1:19">
      <c r="A90" s="181" t="str">
        <f t="shared" si="2"/>
        <v>Toadscruel</v>
      </c>
      <c r="B90" s="148" t="s">
        <v>367</v>
      </c>
      <c r="C90" s="202" t="s">
        <v>1550</v>
      </c>
      <c r="D90" s="148"/>
      <c r="E90" s="71"/>
      <c r="F90" s="71"/>
      <c r="G90" s="71"/>
      <c r="H90" s="71"/>
      <c r="I90" s="71"/>
      <c r="J90" s="71"/>
      <c r="K90" s="71"/>
      <c r="L90" s="71"/>
      <c r="M90" s="71"/>
      <c r="N90" s="71"/>
      <c r="O90" s="71"/>
      <c r="P90" s="71"/>
      <c r="Q90" s="71"/>
      <c r="R90" s="193"/>
      <c r="S90" s="195" t="s">
        <v>1554</v>
      </c>
    </row>
    <row r="91" spans="1:19">
      <c r="A91" s="181" t="str">
        <f t="shared" si="2"/>
        <v>Nymble</v>
      </c>
      <c r="B91" s="148" t="s">
        <v>1555</v>
      </c>
      <c r="C91" s="202" t="s">
        <v>1550</v>
      </c>
      <c r="D91" s="148"/>
      <c r="E91" s="71"/>
      <c r="F91" s="71"/>
      <c r="G91" s="71"/>
      <c r="H91" s="71"/>
      <c r="I91" s="71"/>
      <c r="J91" s="71"/>
      <c r="K91" s="71"/>
      <c r="L91" s="71"/>
      <c r="M91" s="71"/>
      <c r="N91" s="71"/>
      <c r="O91" s="71"/>
      <c r="P91" s="71"/>
      <c r="Q91" s="71"/>
      <c r="R91" s="193"/>
      <c r="S91" s="195" t="s">
        <v>1556</v>
      </c>
    </row>
    <row r="92" spans="1:19">
      <c r="A92" s="181" t="str">
        <f t="shared" si="2"/>
        <v>Trawpint</v>
      </c>
      <c r="B92" s="148" t="s">
        <v>1555</v>
      </c>
      <c r="C92" s="202" t="s">
        <v>1550</v>
      </c>
      <c r="D92" s="148"/>
      <c r="E92" s="71"/>
      <c r="F92" s="71"/>
      <c r="G92" s="71"/>
      <c r="H92" s="71"/>
      <c r="I92" s="71"/>
      <c r="J92" s="71"/>
      <c r="K92" s="71"/>
      <c r="L92" s="71"/>
      <c r="M92" s="71"/>
      <c r="N92" s="71"/>
      <c r="O92" s="71"/>
      <c r="P92" s="71"/>
      <c r="Q92" s="71"/>
      <c r="R92" s="193"/>
      <c r="S92" s="195" t="s">
        <v>1557</v>
      </c>
    </row>
    <row r="93" spans="1:19">
      <c r="A93" s="181" t="str">
        <f t="shared" si="2"/>
        <v>Toxtricity &amp; Toxel</v>
      </c>
      <c r="B93" s="148" t="s">
        <v>1555</v>
      </c>
      <c r="C93" s="202" t="s">
        <v>1550</v>
      </c>
      <c r="D93" s="148"/>
      <c r="E93" s="71"/>
      <c r="F93" s="71"/>
      <c r="G93" s="71"/>
      <c r="H93" s="71"/>
      <c r="I93" s="71"/>
      <c r="J93" s="71"/>
      <c r="K93" s="71"/>
      <c r="L93" s="71"/>
      <c r="M93" s="71"/>
      <c r="N93" s="71"/>
      <c r="O93" s="71"/>
      <c r="P93" s="71"/>
      <c r="Q93" s="71"/>
      <c r="R93" s="193"/>
      <c r="S93" s="191" t="s">
        <v>1558</v>
      </c>
    </row>
    <row r="94" spans="1:19">
      <c r="A94" s="181" t="str">
        <f t="shared" si="2"/>
        <v>Costraw</v>
      </c>
      <c r="B94" s="148" t="s">
        <v>1555</v>
      </c>
      <c r="C94" s="202" t="s">
        <v>1550</v>
      </c>
      <c r="D94" s="148"/>
      <c r="E94" s="71"/>
      <c r="F94" s="71"/>
      <c r="G94" s="71"/>
      <c r="H94" s="71"/>
      <c r="I94" s="71"/>
      <c r="J94" s="71"/>
      <c r="K94" s="71"/>
      <c r="L94" s="71"/>
      <c r="M94" s="71"/>
      <c r="N94" s="71"/>
      <c r="O94" s="71"/>
      <c r="P94" s="71"/>
      <c r="Q94" s="71"/>
      <c r="R94" s="193"/>
      <c r="S94" s="195" t="s">
        <v>1559</v>
      </c>
    </row>
    <row r="95" spans="1:19">
      <c r="A95" s="181" t="str">
        <f t="shared" si="2"/>
        <v>Chimical</v>
      </c>
      <c r="B95" s="148" t="s">
        <v>1555</v>
      </c>
      <c r="C95" s="202" t="s">
        <v>1550</v>
      </c>
      <c r="D95" s="148"/>
      <c r="E95" s="71"/>
      <c r="F95" s="71"/>
      <c r="G95" s="71"/>
      <c r="H95" s="71"/>
      <c r="I95" s="71"/>
      <c r="J95" s="71"/>
      <c r="K95" s="71"/>
      <c r="L95" s="71"/>
      <c r="M95" s="71"/>
      <c r="N95" s="71"/>
      <c r="O95" s="71"/>
      <c r="P95" s="71"/>
      <c r="Q95" s="71"/>
      <c r="R95" s="193"/>
      <c r="S95" s="195" t="s">
        <v>1560</v>
      </c>
    </row>
    <row r="96" spans="1:19">
      <c r="A96" s="181" t="s">
        <v>1561</v>
      </c>
      <c r="B96" s="148" t="s">
        <v>1555</v>
      </c>
      <c r="C96" s="202" t="s">
        <v>1550</v>
      </c>
      <c r="D96" s="148" t="s">
        <v>1440</v>
      </c>
      <c r="E96" s="71"/>
      <c r="F96" s="71"/>
      <c r="G96" s="71"/>
      <c r="H96" s="71"/>
      <c r="I96" s="71"/>
      <c r="J96" s="71"/>
      <c r="K96" s="71"/>
      <c r="L96" s="71"/>
      <c r="M96" s="71"/>
      <c r="N96" s="71"/>
      <c r="O96" s="71"/>
      <c r="P96" s="71"/>
      <c r="Q96" s="71"/>
      <c r="R96" s="193"/>
      <c r="S96" s="195"/>
    </row>
    <row r="97" spans="1:19">
      <c r="A97" s="181" t="str">
        <f t="shared" ref="A97:A158" si="3">PROPER(S97)</f>
        <v>Comite</v>
      </c>
      <c r="B97" s="148" t="s">
        <v>412</v>
      </c>
      <c r="C97" s="203" t="s">
        <v>1562</v>
      </c>
      <c r="D97" s="148"/>
      <c r="E97" s="71"/>
      <c r="F97" s="71"/>
      <c r="G97" s="71"/>
      <c r="H97" s="71"/>
      <c r="I97" s="71"/>
      <c r="J97" s="71"/>
      <c r="K97" s="71"/>
      <c r="L97" s="71"/>
      <c r="M97" s="71"/>
      <c r="N97" s="71"/>
      <c r="O97" s="71"/>
      <c r="P97" s="71"/>
      <c r="Q97" s="71"/>
      <c r="R97" s="193"/>
      <c r="S97" s="195" t="s">
        <v>1563</v>
      </c>
    </row>
    <row r="98" spans="1:19">
      <c r="A98" s="181" t="str">
        <f t="shared" si="3"/>
        <v>Cometeor</v>
      </c>
      <c r="B98" s="148" t="s">
        <v>412</v>
      </c>
      <c r="C98" s="203" t="s">
        <v>1562</v>
      </c>
      <c r="D98" s="148"/>
      <c r="E98" s="71"/>
      <c r="F98" s="71"/>
      <c r="G98" s="71"/>
      <c r="H98" s="71"/>
      <c r="I98" s="71"/>
      <c r="J98" s="71"/>
      <c r="K98" s="71"/>
      <c r="L98" s="71"/>
      <c r="M98" s="71"/>
      <c r="N98" s="71"/>
      <c r="O98" s="71"/>
      <c r="P98" s="71"/>
      <c r="Q98" s="71"/>
      <c r="R98" s="193"/>
      <c r="S98" s="195" t="s">
        <v>1564</v>
      </c>
    </row>
    <row r="99" spans="1:19">
      <c r="A99" s="181" t="str">
        <f t="shared" si="3"/>
        <v>Modrille</v>
      </c>
      <c r="B99" s="148" t="s">
        <v>412</v>
      </c>
      <c r="C99" s="203" t="s">
        <v>1562</v>
      </c>
      <c r="D99" s="148"/>
      <c r="E99" s="71"/>
      <c r="F99" s="71"/>
      <c r="G99" s="71"/>
      <c r="H99" s="71"/>
      <c r="I99" s="71"/>
      <c r="J99" s="71"/>
      <c r="K99" s="71"/>
      <c r="L99" s="71"/>
      <c r="M99" s="71"/>
      <c r="N99" s="71"/>
      <c r="O99" s="71"/>
      <c r="P99" s="71"/>
      <c r="Q99" s="71"/>
      <c r="R99" s="193"/>
      <c r="S99" s="195" t="s">
        <v>1565</v>
      </c>
    </row>
    <row r="100" spans="1:19">
      <c r="A100" s="181" t="str">
        <f t="shared" si="3"/>
        <v>Maushold</v>
      </c>
      <c r="B100" s="148" t="s">
        <v>119</v>
      </c>
      <c r="C100" s="203" t="s">
        <v>1562</v>
      </c>
      <c r="D100" s="148"/>
      <c r="E100" s="71"/>
      <c r="F100" s="71"/>
      <c r="G100" s="71"/>
      <c r="H100" s="71"/>
      <c r="I100" s="71"/>
      <c r="J100" s="71"/>
      <c r="K100" s="71"/>
      <c r="L100" s="71"/>
      <c r="M100" s="71"/>
      <c r="N100" s="71"/>
      <c r="O100" s="71"/>
      <c r="P100" s="71"/>
      <c r="Q100" s="71"/>
      <c r="R100" s="193"/>
      <c r="S100" s="195" t="s">
        <v>1566</v>
      </c>
    </row>
    <row r="101" spans="1:19">
      <c r="A101" s="181" t="str">
        <f t="shared" si="3"/>
        <v>Minicorn</v>
      </c>
      <c r="B101" s="148" t="s">
        <v>119</v>
      </c>
      <c r="C101" s="203" t="s">
        <v>1562</v>
      </c>
      <c r="D101" s="148"/>
      <c r="E101" s="71"/>
      <c r="F101" s="71"/>
      <c r="G101" s="71"/>
      <c r="H101" s="71"/>
      <c r="I101" s="71"/>
      <c r="J101" s="71"/>
      <c r="K101" s="71"/>
      <c r="L101" s="71"/>
      <c r="M101" s="71"/>
      <c r="N101" s="71"/>
      <c r="O101" s="71"/>
      <c r="P101" s="71"/>
      <c r="Q101" s="71"/>
      <c r="R101" s="193"/>
      <c r="S101" s="195" t="s">
        <v>1567</v>
      </c>
    </row>
    <row r="102" spans="1:19">
      <c r="A102" s="181" t="str">
        <f t="shared" si="3"/>
        <v>Chicoatl</v>
      </c>
      <c r="B102" s="148" t="s">
        <v>1568</v>
      </c>
      <c r="C102" s="203" t="s">
        <v>1562</v>
      </c>
      <c r="D102" s="148" t="s">
        <v>1440</v>
      </c>
      <c r="E102" s="71"/>
      <c r="F102" s="71"/>
      <c r="G102" s="71"/>
      <c r="H102" s="71"/>
      <c r="I102" s="71"/>
      <c r="J102" s="71"/>
      <c r="K102" s="71"/>
      <c r="L102" s="71"/>
      <c r="M102" s="71"/>
      <c r="N102" s="71"/>
      <c r="O102" s="71"/>
      <c r="P102" s="71"/>
      <c r="Q102" s="71"/>
      <c r="R102" s="193"/>
      <c r="S102" s="195" t="s">
        <v>1569</v>
      </c>
    </row>
    <row r="103" spans="1:19">
      <c r="A103" s="181" t="str">
        <f t="shared" si="3"/>
        <v>Eevee</v>
      </c>
      <c r="B103" s="148" t="s">
        <v>1570</v>
      </c>
      <c r="C103" s="203" t="s">
        <v>1562</v>
      </c>
      <c r="D103" s="148" t="s">
        <v>1571</v>
      </c>
      <c r="E103" s="71"/>
      <c r="F103" s="71"/>
      <c r="G103" s="71"/>
      <c r="H103" s="71"/>
      <c r="I103" s="71"/>
      <c r="J103" s="71"/>
      <c r="K103" s="71"/>
      <c r="L103" s="71"/>
      <c r="M103" s="71"/>
      <c r="N103" s="71"/>
      <c r="O103" s="71"/>
      <c r="P103" s="71"/>
      <c r="Q103" s="71"/>
      <c r="R103" s="193"/>
      <c r="S103" s="195" t="s">
        <v>1572</v>
      </c>
    </row>
    <row r="104" spans="1:19">
      <c r="A104" s="181" t="str">
        <f t="shared" si="3"/>
        <v>Grookey</v>
      </c>
      <c r="B104" s="148" t="s">
        <v>1084</v>
      </c>
      <c r="C104" s="203" t="s">
        <v>1562</v>
      </c>
      <c r="D104" s="148" t="s">
        <v>1450</v>
      </c>
      <c r="E104" s="71"/>
      <c r="F104" s="71"/>
      <c r="G104" s="71"/>
      <c r="H104" s="71"/>
      <c r="I104" s="71"/>
      <c r="J104" s="71"/>
      <c r="K104" s="71"/>
      <c r="L104" s="71"/>
      <c r="M104" s="71"/>
      <c r="N104" s="71"/>
      <c r="O104" s="71"/>
      <c r="P104" s="71"/>
      <c r="Q104" s="71"/>
      <c r="R104" s="193"/>
      <c r="S104" s="195" t="s">
        <v>1404</v>
      </c>
    </row>
    <row r="105" spans="1:19">
      <c r="A105" s="181" t="str">
        <f t="shared" si="3"/>
        <v>Lavent</v>
      </c>
      <c r="B105" s="148" t="s">
        <v>1573</v>
      </c>
      <c r="C105" s="203" t="s">
        <v>1562</v>
      </c>
      <c r="D105" s="148"/>
      <c r="E105" s="71"/>
      <c r="F105" s="71"/>
      <c r="G105" s="71"/>
      <c r="H105" s="71"/>
      <c r="I105" s="71"/>
      <c r="J105" s="71"/>
      <c r="K105" s="71"/>
      <c r="L105" s="71"/>
      <c r="M105" s="71"/>
      <c r="N105" s="71"/>
      <c r="O105" s="71"/>
      <c r="P105" s="71"/>
      <c r="Q105" s="71"/>
      <c r="R105" s="193"/>
      <c r="S105" s="195" t="s">
        <v>1574</v>
      </c>
    </row>
    <row r="106" spans="1:19">
      <c r="A106" s="181" t="str">
        <f t="shared" si="3"/>
        <v>Shrimputy</v>
      </c>
      <c r="B106" s="148" t="s">
        <v>1573</v>
      </c>
      <c r="C106" s="203" t="s">
        <v>1562</v>
      </c>
      <c r="D106" s="148" t="s">
        <v>1575</v>
      </c>
      <c r="E106" s="71"/>
      <c r="F106" s="71"/>
      <c r="G106" s="71"/>
      <c r="H106" s="71"/>
      <c r="I106" s="71"/>
      <c r="J106" s="71"/>
      <c r="K106" s="71"/>
      <c r="L106" s="71"/>
      <c r="M106" s="71"/>
      <c r="N106" s="71"/>
      <c r="O106" s="71"/>
      <c r="P106" s="71"/>
      <c r="Q106" s="71"/>
      <c r="R106" s="193"/>
      <c r="S106" s="195" t="s">
        <v>1457</v>
      </c>
    </row>
    <row r="107" spans="1:19">
      <c r="A107" s="181" t="str">
        <f t="shared" si="3"/>
        <v>Slothohm</v>
      </c>
      <c r="B107" s="148" t="s">
        <v>1576</v>
      </c>
      <c r="C107" s="203" t="s">
        <v>1562</v>
      </c>
      <c r="D107" s="148" t="s">
        <v>1577</v>
      </c>
      <c r="E107" s="71"/>
      <c r="F107" s="71"/>
      <c r="G107" s="71"/>
      <c r="H107" s="71"/>
      <c r="I107" s="71"/>
      <c r="J107" s="71"/>
      <c r="K107" s="71"/>
      <c r="L107" s="71"/>
      <c r="M107" s="71"/>
      <c r="N107" s="71"/>
      <c r="O107" s="71"/>
      <c r="P107" s="71"/>
      <c r="Q107" s="71"/>
      <c r="R107" s="193"/>
      <c r="S107" s="195" t="s">
        <v>1578</v>
      </c>
    </row>
    <row r="108" spans="1:19">
      <c r="A108" s="181" t="str">
        <f t="shared" si="3"/>
        <v>Indeedee</v>
      </c>
      <c r="B108" s="148" t="s">
        <v>1084</v>
      </c>
      <c r="C108" s="203" t="s">
        <v>1562</v>
      </c>
      <c r="D108" s="148" t="s">
        <v>1579</v>
      </c>
      <c r="E108" s="71"/>
      <c r="F108" s="71"/>
      <c r="G108" s="71"/>
      <c r="H108" s="71"/>
      <c r="I108" s="71"/>
      <c r="J108" s="71"/>
      <c r="K108" s="71"/>
      <c r="L108" s="71"/>
      <c r="M108" s="71"/>
      <c r="N108" s="71"/>
      <c r="O108" s="71"/>
      <c r="P108" s="71"/>
      <c r="Q108" s="71"/>
      <c r="R108" s="193"/>
      <c r="S108" s="195" t="s">
        <v>1580</v>
      </c>
    </row>
    <row r="109" spans="1:19">
      <c r="A109" s="181" t="str">
        <f t="shared" si="3"/>
        <v>Rebornian Treecko</v>
      </c>
      <c r="B109" s="148" t="s">
        <v>1084</v>
      </c>
      <c r="C109" s="203" t="s">
        <v>1562</v>
      </c>
      <c r="D109" s="148" t="s">
        <v>1579</v>
      </c>
      <c r="E109" s="71"/>
      <c r="F109" s="71"/>
      <c r="G109" s="71"/>
      <c r="H109" s="71"/>
      <c r="I109" s="71"/>
      <c r="J109" s="71"/>
      <c r="K109" s="71"/>
      <c r="L109" s="71"/>
      <c r="M109" s="71"/>
      <c r="N109" s="71"/>
      <c r="O109" s="71"/>
      <c r="P109" s="71"/>
      <c r="Q109" s="71"/>
      <c r="R109" s="193"/>
      <c r="S109" s="191" t="s">
        <v>1421</v>
      </c>
    </row>
    <row r="110" spans="1:19">
      <c r="A110" s="181" t="str">
        <f t="shared" si="3"/>
        <v>Sprigatito</v>
      </c>
      <c r="B110" s="148" t="s">
        <v>1084</v>
      </c>
      <c r="C110" s="204" t="s">
        <v>1581</v>
      </c>
      <c r="D110" s="148" t="s">
        <v>1582</v>
      </c>
      <c r="E110" s="71"/>
      <c r="F110" s="71"/>
      <c r="G110" s="71"/>
      <c r="H110" s="71"/>
      <c r="I110" s="71"/>
      <c r="J110" s="71"/>
      <c r="K110" s="71"/>
      <c r="L110" s="71"/>
      <c r="M110" s="71"/>
      <c r="N110" s="71"/>
      <c r="O110" s="71"/>
      <c r="P110" s="71"/>
      <c r="Q110" s="71"/>
      <c r="R110" s="193"/>
      <c r="S110" s="195" t="s">
        <v>1407</v>
      </c>
    </row>
    <row r="111" spans="1:19">
      <c r="A111" s="181" t="str">
        <f t="shared" si="3"/>
        <v>Terlard</v>
      </c>
      <c r="B111" s="148" t="s">
        <v>361</v>
      </c>
      <c r="C111" s="204" t="s">
        <v>1581</v>
      </c>
      <c r="D111" s="148"/>
      <c r="E111" s="71"/>
      <c r="F111" s="71"/>
      <c r="G111" s="71"/>
      <c r="H111" s="71"/>
      <c r="I111" s="71"/>
      <c r="J111" s="71"/>
      <c r="K111" s="71"/>
      <c r="L111" s="71"/>
      <c r="M111" s="71"/>
      <c r="N111" s="71"/>
      <c r="O111" s="71"/>
      <c r="P111" s="71"/>
      <c r="Q111" s="71"/>
      <c r="R111" s="193"/>
      <c r="S111" s="195" t="s">
        <v>1583</v>
      </c>
    </row>
    <row r="112" spans="1:19">
      <c r="A112" s="181" t="str">
        <f t="shared" si="3"/>
        <v>Hagoop</v>
      </c>
      <c r="B112" s="148" t="s">
        <v>361</v>
      </c>
      <c r="C112" s="204" t="s">
        <v>1581</v>
      </c>
      <c r="D112" s="148"/>
      <c r="E112" s="71"/>
      <c r="F112" s="71"/>
      <c r="G112" s="71"/>
      <c r="H112" s="71"/>
      <c r="I112" s="71"/>
      <c r="J112" s="71"/>
      <c r="K112" s="71"/>
      <c r="L112" s="71"/>
      <c r="M112" s="71"/>
      <c r="N112" s="71"/>
      <c r="O112" s="71"/>
      <c r="P112" s="71"/>
      <c r="Q112" s="71"/>
      <c r="R112" s="193"/>
      <c r="S112" s="195" t="s">
        <v>1584</v>
      </c>
    </row>
    <row r="113" spans="1:19">
      <c r="A113" s="181" t="str">
        <f t="shared" si="3"/>
        <v>Nupin</v>
      </c>
      <c r="B113" s="148" t="s">
        <v>361</v>
      </c>
      <c r="C113" s="204" t="s">
        <v>1581</v>
      </c>
      <c r="D113" s="148"/>
      <c r="E113" s="71"/>
      <c r="F113" s="71"/>
      <c r="G113" s="71"/>
      <c r="H113" s="71"/>
      <c r="I113" s="71"/>
      <c r="J113" s="71"/>
      <c r="K113" s="71"/>
      <c r="L113" s="71"/>
      <c r="M113" s="71"/>
      <c r="N113" s="71"/>
      <c r="O113" s="71"/>
      <c r="P113" s="71"/>
      <c r="Q113" s="71"/>
      <c r="R113" s="193"/>
      <c r="S113" s="195" t="s">
        <v>1585</v>
      </c>
    </row>
    <row r="114" spans="1:19">
      <c r="A114" s="181" t="str">
        <f t="shared" si="3"/>
        <v>Xenogen</v>
      </c>
      <c r="B114" s="148" t="s">
        <v>361</v>
      </c>
      <c r="C114" s="204" t="s">
        <v>1581</v>
      </c>
      <c r="D114" s="148"/>
      <c r="E114" s="71"/>
      <c r="F114" s="71"/>
      <c r="G114" s="71"/>
      <c r="H114" s="71"/>
      <c r="I114" s="71"/>
      <c r="J114" s="71"/>
      <c r="K114" s="71"/>
      <c r="L114" s="71"/>
      <c r="M114" s="71"/>
      <c r="N114" s="71"/>
      <c r="O114" s="71"/>
      <c r="P114" s="71"/>
      <c r="Q114" s="71"/>
      <c r="R114" s="193"/>
      <c r="S114" s="195" t="s">
        <v>1586</v>
      </c>
    </row>
    <row r="115" spans="1:19">
      <c r="A115" s="181" t="str">
        <f t="shared" si="3"/>
        <v>Xenomite</v>
      </c>
      <c r="B115" s="148" t="s">
        <v>361</v>
      </c>
      <c r="C115" s="204" t="s">
        <v>1581</v>
      </c>
      <c r="D115" s="148"/>
      <c r="E115" s="71"/>
      <c r="F115" s="71"/>
      <c r="G115" s="71"/>
      <c r="H115" s="71"/>
      <c r="I115" s="71"/>
      <c r="J115" s="71"/>
      <c r="K115" s="71"/>
      <c r="L115" s="71"/>
      <c r="M115" s="71"/>
      <c r="N115" s="71"/>
      <c r="O115" s="71"/>
      <c r="P115" s="71"/>
      <c r="Q115" s="71"/>
      <c r="R115" s="193"/>
      <c r="S115" s="195" t="s">
        <v>1587</v>
      </c>
    </row>
    <row r="116" spans="1:19">
      <c r="A116" s="181" t="str">
        <f t="shared" si="3"/>
        <v>Geigeroach</v>
      </c>
      <c r="B116" s="148" t="s">
        <v>361</v>
      </c>
      <c r="C116" s="204" t="s">
        <v>1581</v>
      </c>
      <c r="D116" s="148"/>
      <c r="E116" s="71"/>
      <c r="F116" s="71"/>
      <c r="G116" s="71"/>
      <c r="H116" s="71"/>
      <c r="I116" s="71"/>
      <c r="J116" s="71"/>
      <c r="K116" s="71"/>
      <c r="L116" s="71"/>
      <c r="M116" s="71"/>
      <c r="N116" s="71"/>
      <c r="O116" s="71"/>
      <c r="P116" s="71"/>
      <c r="Q116" s="71"/>
      <c r="R116" s="193"/>
      <c r="S116" s="195" t="s">
        <v>1588</v>
      </c>
    </row>
    <row r="117" spans="1:19">
      <c r="A117" s="181" t="str">
        <f t="shared" si="3"/>
        <v>Antarki</v>
      </c>
      <c r="B117" s="148" t="s">
        <v>361</v>
      </c>
      <c r="C117" s="204" t="s">
        <v>1581</v>
      </c>
      <c r="D117" s="148"/>
      <c r="E117" s="71"/>
      <c r="F117" s="71"/>
      <c r="G117" s="71"/>
      <c r="H117" s="71"/>
      <c r="I117" s="71"/>
      <c r="J117" s="71"/>
      <c r="K117" s="71"/>
      <c r="L117" s="71"/>
      <c r="M117" s="71"/>
      <c r="N117" s="71"/>
      <c r="O117" s="71"/>
      <c r="P117" s="71"/>
      <c r="Q117" s="71"/>
      <c r="R117" s="193"/>
      <c r="S117" s="195" t="s">
        <v>1589</v>
      </c>
    </row>
    <row r="118" spans="1:19">
      <c r="A118" s="181" t="str">
        <f t="shared" si="3"/>
        <v>Raffiti</v>
      </c>
      <c r="B118" s="148" t="s">
        <v>361</v>
      </c>
      <c r="C118" s="204" t="s">
        <v>1581</v>
      </c>
      <c r="D118" s="148"/>
      <c r="E118" s="71"/>
      <c r="F118" s="71"/>
      <c r="G118" s="71"/>
      <c r="H118" s="71"/>
      <c r="I118" s="71"/>
      <c r="J118" s="71"/>
      <c r="K118" s="71"/>
      <c r="L118" s="71"/>
      <c r="M118" s="71"/>
      <c r="N118" s="71"/>
      <c r="O118" s="71"/>
      <c r="P118" s="71"/>
      <c r="Q118" s="71"/>
      <c r="R118" s="193"/>
      <c r="S118" s="195" t="s">
        <v>1590</v>
      </c>
    </row>
    <row r="119" spans="1:19">
      <c r="A119" s="181" t="str">
        <f t="shared" si="3"/>
        <v>Hazma</v>
      </c>
      <c r="B119" s="148" t="s">
        <v>361</v>
      </c>
      <c r="C119" s="204" t="s">
        <v>1581</v>
      </c>
      <c r="D119" s="148"/>
      <c r="E119" s="71"/>
      <c r="F119" s="71"/>
      <c r="G119" s="71"/>
      <c r="H119" s="71"/>
      <c r="I119" s="71"/>
      <c r="J119" s="71"/>
      <c r="K119" s="71"/>
      <c r="L119" s="71"/>
      <c r="M119" s="71"/>
      <c r="N119" s="71"/>
      <c r="O119" s="71"/>
      <c r="P119" s="71"/>
      <c r="Q119" s="71"/>
      <c r="R119" s="193"/>
      <c r="S119" s="195" t="s">
        <v>1591</v>
      </c>
    </row>
    <row r="120" spans="1:19">
      <c r="A120" s="181" t="str">
        <f t="shared" si="3"/>
        <v>Egho Lotad</v>
      </c>
      <c r="B120" s="148" t="s">
        <v>1592</v>
      </c>
      <c r="C120" s="204" t="s">
        <v>1581</v>
      </c>
      <c r="D120" s="148" t="s">
        <v>1593</v>
      </c>
      <c r="E120" s="71"/>
      <c r="F120" s="71"/>
      <c r="G120" s="71"/>
      <c r="H120" s="71"/>
      <c r="I120" s="71"/>
      <c r="J120" s="71"/>
      <c r="K120" s="71"/>
      <c r="L120" s="71"/>
      <c r="M120" s="71"/>
      <c r="N120" s="71"/>
      <c r="O120" s="71"/>
      <c r="P120" s="71"/>
      <c r="Q120" s="71"/>
      <c r="R120" s="193"/>
      <c r="S120" s="195" t="s">
        <v>1594</v>
      </c>
    </row>
    <row r="121" spans="1:19">
      <c r="A121" s="181" t="str">
        <f t="shared" si="3"/>
        <v>Annihilaped</v>
      </c>
      <c r="B121" s="148"/>
      <c r="C121" s="205" t="s">
        <v>1595</v>
      </c>
      <c r="D121" s="148" t="s">
        <v>1596</v>
      </c>
      <c r="E121" s="71"/>
      <c r="F121" s="71"/>
      <c r="G121" s="71"/>
      <c r="H121" s="71"/>
      <c r="I121" s="71"/>
      <c r="J121" s="71"/>
      <c r="K121" s="71"/>
      <c r="L121" s="71"/>
      <c r="M121" s="71"/>
      <c r="N121" s="71"/>
      <c r="O121" s="71"/>
      <c r="P121" s="71"/>
      <c r="Q121" s="71"/>
      <c r="R121" s="193"/>
      <c r="S121" s="195" t="s">
        <v>1597</v>
      </c>
    </row>
    <row r="122" spans="1:19">
      <c r="A122" s="181" t="str">
        <f t="shared" si="3"/>
        <v>Kokiseed</v>
      </c>
      <c r="B122" s="148" t="s">
        <v>1598</v>
      </c>
      <c r="C122" s="205" t="s">
        <v>1595</v>
      </c>
      <c r="D122" s="148" t="s">
        <v>1450</v>
      </c>
      <c r="E122" s="71"/>
      <c r="F122" s="71"/>
      <c r="G122" s="71"/>
      <c r="H122" s="71"/>
      <c r="I122" s="71"/>
      <c r="J122" s="71"/>
      <c r="K122" s="71"/>
      <c r="L122" s="71"/>
      <c r="M122" s="71"/>
      <c r="N122" s="71"/>
      <c r="O122" s="71"/>
      <c r="P122" s="71"/>
      <c r="Q122" s="71"/>
      <c r="R122" s="193"/>
      <c r="S122" s="195" t="s">
        <v>1599</v>
      </c>
    </row>
    <row r="123" spans="1:19">
      <c r="A123" s="181" t="str">
        <f t="shared" si="3"/>
        <v>Chargo</v>
      </c>
      <c r="B123" s="148" t="s">
        <v>1598</v>
      </c>
      <c r="C123" s="205" t="s">
        <v>1595</v>
      </c>
      <c r="D123" s="148" t="s">
        <v>1450</v>
      </c>
      <c r="E123" s="71"/>
      <c r="F123" s="71"/>
      <c r="G123" s="71"/>
      <c r="H123" s="71"/>
      <c r="I123" s="71"/>
      <c r="J123" s="71"/>
      <c r="K123" s="71"/>
      <c r="L123" s="71"/>
      <c r="M123" s="71"/>
      <c r="N123" s="71"/>
      <c r="O123" s="71"/>
      <c r="P123" s="71"/>
      <c r="Q123" s="71"/>
      <c r="R123" s="193"/>
      <c r="S123" s="195" t="s">
        <v>1600</v>
      </c>
    </row>
    <row r="124" spans="1:19">
      <c r="A124" s="181" t="str">
        <f t="shared" si="3"/>
        <v>Darpole</v>
      </c>
      <c r="B124" s="148" t="s">
        <v>1598</v>
      </c>
      <c r="C124" s="205" t="s">
        <v>1595</v>
      </c>
      <c r="D124" s="148" t="s">
        <v>1450</v>
      </c>
      <c r="E124" s="71"/>
      <c r="F124" s="71"/>
      <c r="G124" s="71"/>
      <c r="H124" s="71"/>
      <c r="I124" s="71"/>
      <c r="J124" s="71"/>
      <c r="K124" s="71"/>
      <c r="L124" s="71"/>
      <c r="M124" s="71"/>
      <c r="N124" s="71"/>
      <c r="O124" s="71"/>
      <c r="P124" s="71"/>
      <c r="Q124" s="71"/>
      <c r="R124" s="193"/>
      <c r="S124" s="195" t="s">
        <v>1601</v>
      </c>
    </row>
    <row r="125" spans="1:19">
      <c r="A125" s="181" t="str">
        <f t="shared" si="3"/>
        <v>Tarountula</v>
      </c>
      <c r="B125" s="148" t="s">
        <v>1602</v>
      </c>
      <c r="C125" s="205" t="s">
        <v>1595</v>
      </c>
      <c r="D125" s="148"/>
      <c r="E125" s="71"/>
      <c r="F125" s="71"/>
      <c r="G125" s="71"/>
      <c r="H125" s="71"/>
      <c r="I125" s="71"/>
      <c r="J125" s="71"/>
      <c r="K125" s="71"/>
      <c r="L125" s="71"/>
      <c r="M125" s="71"/>
      <c r="N125" s="71"/>
      <c r="O125" s="71"/>
      <c r="P125" s="71"/>
      <c r="Q125" s="71"/>
      <c r="R125" s="193"/>
      <c r="S125" s="195" t="s">
        <v>1603</v>
      </c>
    </row>
    <row r="126" spans="1:19">
      <c r="A126" s="181" t="str">
        <f t="shared" si="3"/>
        <v>Dubwool</v>
      </c>
      <c r="B126" s="148" t="s">
        <v>1604</v>
      </c>
      <c r="C126" s="205" t="s">
        <v>1595</v>
      </c>
      <c r="D126" s="148"/>
      <c r="E126" s="71"/>
      <c r="F126" s="71"/>
      <c r="G126" s="71"/>
      <c r="H126" s="71"/>
      <c r="I126" s="71"/>
      <c r="J126" s="71"/>
      <c r="K126" s="71"/>
      <c r="L126" s="71"/>
      <c r="M126" s="71"/>
      <c r="N126" s="71"/>
      <c r="O126" s="71"/>
      <c r="P126" s="71"/>
      <c r="Q126" s="71"/>
      <c r="R126" s="193"/>
      <c r="S126" s="195" t="s">
        <v>1605</v>
      </c>
    </row>
    <row r="127" spans="1:19">
      <c r="A127" s="181" t="str">
        <f t="shared" si="3"/>
        <v>Calfpint</v>
      </c>
      <c r="B127" s="148" t="s">
        <v>1604</v>
      </c>
      <c r="C127" s="205" t="s">
        <v>1595</v>
      </c>
      <c r="D127" s="148"/>
      <c r="E127" s="71"/>
      <c r="F127" s="71"/>
      <c r="G127" s="71"/>
      <c r="H127" s="71"/>
      <c r="I127" s="71"/>
      <c r="J127" s="71"/>
      <c r="K127" s="71"/>
      <c r="L127" s="71"/>
      <c r="M127" s="71"/>
      <c r="N127" s="71"/>
      <c r="O127" s="71"/>
      <c r="P127" s="71"/>
      <c r="Q127" s="71"/>
      <c r="R127" s="193"/>
      <c r="S127" s="195" t="s">
        <v>1606</v>
      </c>
    </row>
    <row r="128" spans="1:19">
      <c r="A128" s="181" t="str">
        <f t="shared" si="3"/>
        <v>Lechonk</v>
      </c>
      <c r="B128" s="148" t="s">
        <v>1604</v>
      </c>
      <c r="C128" s="205" t="s">
        <v>1595</v>
      </c>
      <c r="D128" s="148"/>
      <c r="E128" s="71"/>
      <c r="F128" s="71"/>
      <c r="G128" s="71"/>
      <c r="H128" s="71"/>
      <c r="I128" s="71"/>
      <c r="J128" s="71"/>
      <c r="K128" s="71"/>
      <c r="L128" s="71"/>
      <c r="M128" s="71"/>
      <c r="N128" s="71"/>
      <c r="O128" s="71"/>
      <c r="P128" s="71"/>
      <c r="Q128" s="71"/>
      <c r="R128" s="193"/>
      <c r="S128" s="195" t="s">
        <v>1607</v>
      </c>
    </row>
    <row r="129" spans="1:19">
      <c r="A129" s="181" t="str">
        <f t="shared" si="3"/>
        <v>Oinkologne</v>
      </c>
      <c r="B129" s="148" t="s">
        <v>1604</v>
      </c>
      <c r="C129" s="205" t="s">
        <v>1595</v>
      </c>
      <c r="D129" s="148"/>
      <c r="E129" s="71"/>
      <c r="F129" s="71"/>
      <c r="G129" s="71"/>
      <c r="H129" s="71"/>
      <c r="I129" s="71"/>
      <c r="J129" s="71"/>
      <c r="K129" s="71"/>
      <c r="L129" s="71"/>
      <c r="M129" s="71"/>
      <c r="N129" s="71"/>
      <c r="O129" s="71"/>
      <c r="P129" s="71"/>
      <c r="Q129" s="71"/>
      <c r="R129" s="193"/>
      <c r="S129" s="195" t="s">
        <v>1608</v>
      </c>
    </row>
    <row r="130" spans="1:19">
      <c r="A130" s="181" t="str">
        <f t="shared" si="3"/>
        <v>Baaschaf</v>
      </c>
      <c r="B130" s="148" t="s">
        <v>1604</v>
      </c>
      <c r="C130" s="205" t="s">
        <v>1595</v>
      </c>
      <c r="D130" s="148"/>
      <c r="E130" s="71"/>
      <c r="F130" s="71"/>
      <c r="G130" s="71"/>
      <c r="H130" s="71"/>
      <c r="I130" s="71"/>
      <c r="J130" s="71"/>
      <c r="K130" s="71"/>
      <c r="L130" s="71"/>
      <c r="M130" s="71"/>
      <c r="N130" s="71"/>
      <c r="O130" s="71"/>
      <c r="P130" s="71"/>
      <c r="Q130" s="71"/>
      <c r="R130" s="193"/>
      <c r="S130" s="195" t="s">
        <v>1609</v>
      </c>
    </row>
    <row r="131" spans="1:19">
      <c r="A131" s="181" t="str">
        <f t="shared" si="3"/>
        <v>Galar Ponyta</v>
      </c>
      <c r="B131" s="148" t="s">
        <v>1604</v>
      </c>
      <c r="C131" s="205" t="s">
        <v>1595</v>
      </c>
      <c r="D131" s="148"/>
      <c r="E131" s="71"/>
      <c r="F131" s="71"/>
      <c r="G131" s="71"/>
      <c r="H131" s="71"/>
      <c r="I131" s="71"/>
      <c r="J131" s="71"/>
      <c r="K131" s="71"/>
      <c r="L131" s="71"/>
      <c r="M131" s="71"/>
      <c r="N131" s="71"/>
      <c r="O131" s="71"/>
      <c r="P131" s="71"/>
      <c r="Q131" s="71"/>
      <c r="R131" s="193"/>
      <c r="S131" s="195" t="s">
        <v>1610</v>
      </c>
    </row>
    <row r="132" spans="1:19">
      <c r="A132" s="181" t="str">
        <f t="shared" si="3"/>
        <v>Pahar</v>
      </c>
      <c r="B132" s="148" t="s">
        <v>121</v>
      </c>
      <c r="C132" s="205" t="s">
        <v>1595</v>
      </c>
      <c r="D132" s="148" t="s">
        <v>1440</v>
      </c>
      <c r="E132" s="71"/>
      <c r="F132" s="71"/>
      <c r="G132" s="71"/>
      <c r="H132" s="71"/>
      <c r="I132" s="71"/>
      <c r="J132" s="71"/>
      <c r="K132" s="71"/>
      <c r="L132" s="71"/>
      <c r="M132" s="71"/>
      <c r="N132" s="71"/>
      <c r="O132" s="71"/>
      <c r="P132" s="71"/>
      <c r="Q132" s="71"/>
      <c r="R132" s="193"/>
      <c r="S132" s="195" t="s">
        <v>1500</v>
      </c>
    </row>
    <row r="133" spans="1:19">
      <c r="A133" s="181" t="str">
        <f t="shared" si="3"/>
        <v>Psycholyte</v>
      </c>
      <c r="B133" s="148" t="s">
        <v>121</v>
      </c>
      <c r="C133" s="205" t="s">
        <v>1595</v>
      </c>
      <c r="D133" s="148"/>
      <c r="E133" s="71"/>
      <c r="F133" s="71"/>
      <c r="G133" s="71"/>
      <c r="H133" s="71"/>
      <c r="I133" s="71"/>
      <c r="J133" s="71"/>
      <c r="K133" s="71"/>
      <c r="L133" s="71"/>
      <c r="M133" s="71"/>
      <c r="N133" s="71"/>
      <c r="O133" s="71"/>
      <c r="P133" s="71"/>
      <c r="Q133" s="71"/>
      <c r="R133" s="193"/>
      <c r="S133" s="195" t="s">
        <v>1611</v>
      </c>
    </row>
    <row r="134" spans="1:19">
      <c r="A134" s="181" t="str">
        <f t="shared" si="3"/>
        <v>Mushling</v>
      </c>
      <c r="B134" s="148" t="s">
        <v>121</v>
      </c>
      <c r="C134" s="205" t="s">
        <v>1595</v>
      </c>
      <c r="D134" s="148"/>
      <c r="E134" s="71"/>
      <c r="F134" s="71"/>
      <c r="G134" s="71"/>
      <c r="H134" s="71"/>
      <c r="I134" s="71"/>
      <c r="J134" s="71"/>
      <c r="K134" s="71"/>
      <c r="L134" s="71"/>
      <c r="M134" s="71"/>
      <c r="N134" s="71"/>
      <c r="O134" s="71"/>
      <c r="P134" s="71"/>
      <c r="Q134" s="71"/>
      <c r="R134" s="193"/>
      <c r="S134" s="195" t="s">
        <v>1612</v>
      </c>
    </row>
    <row r="135" spans="1:19">
      <c r="A135" s="181" t="str">
        <f t="shared" si="3"/>
        <v>Squakabilly</v>
      </c>
      <c r="B135" s="148" t="s">
        <v>121</v>
      </c>
      <c r="C135" s="205" t="s">
        <v>1595</v>
      </c>
      <c r="D135" s="148"/>
      <c r="E135" s="71"/>
      <c r="F135" s="71"/>
      <c r="G135" s="71"/>
      <c r="H135" s="71"/>
      <c r="I135" s="71"/>
      <c r="J135" s="71"/>
      <c r="K135" s="71"/>
      <c r="L135" s="71"/>
      <c r="M135" s="71"/>
      <c r="N135" s="71"/>
      <c r="O135" s="71"/>
      <c r="P135" s="71"/>
      <c r="Q135" s="71"/>
      <c r="R135" s="193"/>
      <c r="S135" s="195" t="s">
        <v>1613</v>
      </c>
    </row>
    <row r="136" spans="1:19">
      <c r="A136" s="181" t="str">
        <f t="shared" si="3"/>
        <v>Jackdeary</v>
      </c>
      <c r="B136" s="148" t="s">
        <v>121</v>
      </c>
      <c r="C136" s="205" t="s">
        <v>1595</v>
      </c>
      <c r="D136" s="148"/>
      <c r="E136" s="71"/>
      <c r="F136" s="71"/>
      <c r="G136" s="71"/>
      <c r="H136" s="71"/>
      <c r="I136" s="71"/>
      <c r="J136" s="71"/>
      <c r="K136" s="71"/>
      <c r="L136" s="71"/>
      <c r="M136" s="71"/>
      <c r="N136" s="71"/>
      <c r="O136" s="71"/>
      <c r="P136" s="71"/>
      <c r="Q136" s="71"/>
      <c r="R136" s="193"/>
      <c r="S136" s="195" t="s">
        <v>1614</v>
      </c>
    </row>
    <row r="137" spans="1:19">
      <c r="A137" s="181" t="str">
        <f t="shared" si="3"/>
        <v>Oreon</v>
      </c>
      <c r="B137" s="148" t="s">
        <v>1615</v>
      </c>
      <c r="C137" s="205" t="s">
        <v>1595</v>
      </c>
      <c r="D137" s="148" t="s">
        <v>1616</v>
      </c>
      <c r="E137" s="71"/>
      <c r="F137" s="71"/>
      <c r="G137" s="71"/>
      <c r="H137" s="71"/>
      <c r="I137" s="71"/>
      <c r="J137" s="71"/>
      <c r="K137" s="71"/>
      <c r="L137" s="71"/>
      <c r="M137" s="71"/>
      <c r="N137" s="71"/>
      <c r="O137" s="71"/>
      <c r="P137" s="71"/>
      <c r="Q137" s="71"/>
      <c r="R137" s="193"/>
      <c r="S137" s="195" t="s">
        <v>1617</v>
      </c>
    </row>
    <row r="138" spans="1:19">
      <c r="A138" s="206" t="str">
        <f t="shared" si="3"/>
        <v>Eletux</v>
      </c>
      <c r="B138" s="148" t="s">
        <v>1618</v>
      </c>
      <c r="C138" s="205" t="s">
        <v>1595</v>
      </c>
      <c r="D138" s="148"/>
      <c r="E138" s="71"/>
      <c r="F138" s="71"/>
      <c r="G138" s="71"/>
      <c r="H138" s="71"/>
      <c r="I138" s="71"/>
      <c r="J138" s="71"/>
      <c r="K138" s="71"/>
      <c r="L138" s="71"/>
      <c r="M138" s="71"/>
      <c r="N138" s="71"/>
      <c r="O138" s="71"/>
      <c r="P138" s="71"/>
      <c r="Q138" s="71"/>
      <c r="R138" s="193"/>
      <c r="S138" s="195" t="s">
        <v>1412</v>
      </c>
    </row>
    <row r="139" spans="1:19">
      <c r="A139" s="181" t="str">
        <f t="shared" si="3"/>
        <v>Partner Pikachu Form</v>
      </c>
      <c r="B139" s="148" t="s">
        <v>121</v>
      </c>
      <c r="C139" s="205" t="s">
        <v>1595</v>
      </c>
      <c r="D139" s="148" t="s">
        <v>1619</v>
      </c>
      <c r="E139" s="71"/>
      <c r="F139" s="71"/>
      <c r="G139" s="71"/>
      <c r="H139" s="71"/>
      <c r="I139" s="71"/>
      <c r="J139" s="71"/>
      <c r="K139" s="71"/>
      <c r="L139" s="71"/>
      <c r="M139" s="71"/>
      <c r="N139" s="71"/>
      <c r="O139" s="71"/>
      <c r="P139" s="71"/>
      <c r="Q139" s="71"/>
      <c r="R139" s="193"/>
      <c r="S139" s="191" t="s">
        <v>1620</v>
      </c>
    </row>
    <row r="140" spans="1:19">
      <c r="A140" s="181" t="str">
        <f t="shared" si="3"/>
        <v>Egho Oddish</v>
      </c>
      <c r="B140" s="148" t="s">
        <v>121</v>
      </c>
      <c r="C140" s="205" t="s">
        <v>1595</v>
      </c>
      <c r="D140" s="148" t="s">
        <v>1621</v>
      </c>
      <c r="E140" s="71"/>
      <c r="F140" s="71"/>
      <c r="G140" s="71"/>
      <c r="H140" s="71"/>
      <c r="I140" s="71"/>
      <c r="J140" s="71"/>
      <c r="K140" s="71"/>
      <c r="L140" s="71"/>
      <c r="M140" s="71"/>
      <c r="N140" s="71"/>
      <c r="O140" s="71"/>
      <c r="P140" s="71"/>
      <c r="Q140" s="71"/>
      <c r="R140" s="193"/>
      <c r="S140" s="195" t="s">
        <v>1622</v>
      </c>
    </row>
    <row r="141" spans="1:19">
      <c r="A141" s="181" t="str">
        <f t="shared" si="3"/>
        <v>Saikamater</v>
      </c>
      <c r="B141" s="148"/>
      <c r="C141" s="205" t="s">
        <v>1595</v>
      </c>
      <c r="D141" s="148" t="s">
        <v>1623</v>
      </c>
      <c r="E141" s="71"/>
      <c r="F141" s="71"/>
      <c r="G141" s="71"/>
      <c r="H141" s="71"/>
      <c r="I141" s="71"/>
      <c r="J141" s="71"/>
      <c r="K141" s="71"/>
      <c r="L141" s="71"/>
      <c r="M141" s="71"/>
      <c r="N141" s="71"/>
      <c r="O141" s="71"/>
      <c r="P141" s="71"/>
      <c r="Q141" s="71"/>
      <c r="R141" s="193"/>
      <c r="S141" s="195" t="s">
        <v>1624</v>
      </c>
    </row>
    <row r="142" spans="1:19">
      <c r="A142" s="181" t="str">
        <f t="shared" si="3"/>
        <v>Gargryph</v>
      </c>
      <c r="B142" s="148" t="s">
        <v>89</v>
      </c>
      <c r="C142" s="205" t="s">
        <v>1595</v>
      </c>
      <c r="D142" s="148"/>
      <c r="E142" s="71"/>
      <c r="F142" s="71"/>
      <c r="G142" s="71"/>
      <c r="H142" s="71"/>
      <c r="I142" s="71"/>
      <c r="J142" s="71"/>
      <c r="K142" s="71"/>
      <c r="L142" s="71"/>
      <c r="M142" s="71"/>
      <c r="N142" s="71"/>
      <c r="O142" s="71"/>
      <c r="P142" s="71"/>
      <c r="Q142" s="71"/>
      <c r="R142" s="193"/>
      <c r="S142" s="195" t="s">
        <v>1625</v>
      </c>
    </row>
    <row r="143" spans="1:19">
      <c r="A143" s="181" t="str">
        <f t="shared" si="3"/>
        <v>Duplicat</v>
      </c>
      <c r="B143" s="148" t="s">
        <v>89</v>
      </c>
      <c r="C143" s="205" t="s">
        <v>1595</v>
      </c>
      <c r="D143" s="148"/>
      <c r="E143" s="71"/>
      <c r="F143" s="71"/>
      <c r="G143" s="71"/>
      <c r="H143" s="71"/>
      <c r="I143" s="71"/>
      <c r="J143" s="71"/>
      <c r="K143" s="71"/>
      <c r="L143" s="71"/>
      <c r="M143" s="71"/>
      <c r="N143" s="71"/>
      <c r="O143" s="71"/>
      <c r="P143" s="71"/>
      <c r="Q143" s="71"/>
      <c r="R143" s="193"/>
      <c r="S143" s="195" t="s">
        <v>1626</v>
      </c>
    </row>
    <row r="144" spans="1:19">
      <c r="A144" s="181" t="str">
        <f t="shared" si="3"/>
        <v>Masking</v>
      </c>
      <c r="B144" s="148" t="s">
        <v>89</v>
      </c>
      <c r="C144" s="205" t="s">
        <v>1595</v>
      </c>
      <c r="D144" s="148"/>
      <c r="E144" s="71"/>
      <c r="F144" s="71"/>
      <c r="G144" s="71"/>
      <c r="H144" s="71"/>
      <c r="I144" s="71"/>
      <c r="J144" s="71"/>
      <c r="K144" s="71"/>
      <c r="L144" s="71"/>
      <c r="M144" s="71"/>
      <c r="N144" s="71"/>
      <c r="O144" s="71"/>
      <c r="P144" s="71"/>
      <c r="Q144" s="71"/>
      <c r="R144" s="193"/>
      <c r="S144" s="195" t="s">
        <v>1451</v>
      </c>
    </row>
    <row r="145" spans="1:19">
      <c r="A145" s="181" t="str">
        <f t="shared" si="3"/>
        <v>Hattrem</v>
      </c>
      <c r="B145" s="148" t="s">
        <v>89</v>
      </c>
      <c r="C145" s="205" t="s">
        <v>1595</v>
      </c>
      <c r="D145" s="148"/>
      <c r="E145" s="71"/>
      <c r="F145" s="71"/>
      <c r="G145" s="71"/>
      <c r="H145" s="71"/>
      <c r="I145" s="71"/>
      <c r="J145" s="71"/>
      <c r="K145" s="71"/>
      <c r="L145" s="71"/>
      <c r="M145" s="71"/>
      <c r="N145" s="71"/>
      <c r="O145" s="71"/>
      <c r="P145" s="71"/>
      <c r="Q145" s="71"/>
      <c r="R145" s="193"/>
      <c r="S145" s="195" t="s">
        <v>1627</v>
      </c>
    </row>
    <row r="146" spans="1:19">
      <c r="A146" s="181" t="str">
        <f t="shared" si="3"/>
        <v>Cosmic Diglett</v>
      </c>
      <c r="B146" s="148" t="s">
        <v>457</v>
      </c>
      <c r="C146" s="205" t="s">
        <v>1595</v>
      </c>
      <c r="D146" s="148"/>
      <c r="E146" s="71"/>
      <c r="F146" s="71"/>
      <c r="G146" s="71"/>
      <c r="H146" s="71"/>
      <c r="I146" s="71"/>
      <c r="J146" s="71"/>
      <c r="K146" s="71"/>
      <c r="L146" s="71"/>
      <c r="M146" s="71"/>
      <c r="N146" s="71"/>
      <c r="O146" s="71"/>
      <c r="P146" s="71"/>
      <c r="Q146" s="71"/>
      <c r="R146" s="193"/>
      <c r="S146" s="195" t="s">
        <v>1628</v>
      </c>
    </row>
    <row r="147" spans="1:19">
      <c r="A147" s="181" t="str">
        <f t="shared" si="3"/>
        <v>Cosmic Petilil</v>
      </c>
      <c r="B147" s="148" t="s">
        <v>457</v>
      </c>
      <c r="C147" s="205" t="s">
        <v>1595</v>
      </c>
      <c r="D147" s="148"/>
      <c r="E147" s="71"/>
      <c r="F147" s="71"/>
      <c r="G147" s="71"/>
      <c r="H147" s="71"/>
      <c r="I147" s="71"/>
      <c r="J147" s="71"/>
      <c r="K147" s="71"/>
      <c r="L147" s="71"/>
      <c r="M147" s="71"/>
      <c r="N147" s="71"/>
      <c r="O147" s="71"/>
      <c r="P147" s="71"/>
      <c r="Q147" s="71"/>
      <c r="R147" s="193"/>
      <c r="S147" s="195" t="s">
        <v>1629</v>
      </c>
    </row>
    <row r="148" spans="1:19">
      <c r="A148" s="181" t="str">
        <f t="shared" si="3"/>
        <v>Rebornian Typhlosion</v>
      </c>
      <c r="B148" s="148" t="s">
        <v>412</v>
      </c>
      <c r="C148" s="207" t="s">
        <v>1630</v>
      </c>
      <c r="D148" s="148" t="s">
        <v>1631</v>
      </c>
      <c r="E148" s="71"/>
      <c r="F148" s="71"/>
      <c r="G148" s="71"/>
      <c r="H148" s="71"/>
      <c r="I148" s="71"/>
      <c r="J148" s="71"/>
      <c r="K148" s="71"/>
      <c r="L148" s="71"/>
      <c r="M148" s="71"/>
      <c r="N148" s="71"/>
      <c r="O148" s="71"/>
      <c r="P148" s="71"/>
      <c r="Q148" s="71"/>
      <c r="R148" s="193"/>
      <c r="S148" s="191" t="s">
        <v>1632</v>
      </c>
    </row>
    <row r="149" spans="1:19">
      <c r="A149" s="181" t="str">
        <f t="shared" si="3"/>
        <v>Kilowattrel</v>
      </c>
      <c r="B149" s="148" t="s">
        <v>226</v>
      </c>
      <c r="C149" s="207" t="s">
        <v>1630</v>
      </c>
      <c r="D149" s="148"/>
      <c r="E149" s="71"/>
      <c r="F149" s="71"/>
      <c r="G149" s="71"/>
      <c r="H149" s="71"/>
      <c r="I149" s="71"/>
      <c r="J149" s="71"/>
      <c r="K149" s="71"/>
      <c r="L149" s="71"/>
      <c r="M149" s="71"/>
      <c r="N149" s="71"/>
      <c r="O149" s="71"/>
      <c r="P149" s="71"/>
      <c r="Q149" s="71"/>
      <c r="R149" s="193"/>
      <c r="S149" s="195" t="s">
        <v>1633</v>
      </c>
    </row>
    <row r="150" spans="1:19">
      <c r="A150" s="181" t="str">
        <f t="shared" si="3"/>
        <v>Gorochou
Nidorook
Kecleodon
Wereyena
Sorcerice
Jollybird
Sunflorid
Faeralynx</v>
      </c>
      <c r="B150" s="148"/>
      <c r="C150" s="207" t="s">
        <v>1630</v>
      </c>
      <c r="D150" s="148" t="s">
        <v>1634</v>
      </c>
      <c r="E150" s="71"/>
      <c r="F150" s="71"/>
      <c r="G150" s="71"/>
      <c r="H150" s="71"/>
      <c r="I150" s="71"/>
      <c r="J150" s="71"/>
      <c r="K150" s="71"/>
      <c r="L150" s="71"/>
      <c r="M150" s="71"/>
      <c r="N150" s="71"/>
      <c r="O150" s="71"/>
      <c r="P150" s="71"/>
      <c r="Q150" s="71"/>
      <c r="R150" s="193"/>
      <c r="S150" s="195" t="s">
        <v>1635</v>
      </c>
    </row>
    <row r="151" spans="1:19">
      <c r="A151" s="181" t="str">
        <f t="shared" si="3"/>
        <v>Egho Hoothoot</v>
      </c>
      <c r="B151" s="148" t="s">
        <v>226</v>
      </c>
      <c r="C151" s="207" t="s">
        <v>1630</v>
      </c>
      <c r="D151" s="148"/>
      <c r="E151" s="71"/>
      <c r="F151" s="71"/>
      <c r="G151" s="71"/>
      <c r="H151" s="71"/>
      <c r="I151" s="71"/>
      <c r="J151" s="71"/>
      <c r="K151" s="71"/>
      <c r="L151" s="71"/>
      <c r="M151" s="71"/>
      <c r="N151" s="71"/>
      <c r="O151" s="71"/>
      <c r="P151" s="71"/>
      <c r="Q151" s="71"/>
      <c r="R151" s="193"/>
      <c r="S151" s="195" t="s">
        <v>1636</v>
      </c>
    </row>
    <row r="152" spans="1:19">
      <c r="A152" s="181" t="str">
        <f t="shared" si="3"/>
        <v>Egho Noctowl</v>
      </c>
      <c r="B152" s="148" t="s">
        <v>226</v>
      </c>
      <c r="C152" s="207" t="s">
        <v>1630</v>
      </c>
      <c r="D152" s="148"/>
      <c r="E152" s="71"/>
      <c r="F152" s="71"/>
      <c r="G152" s="71"/>
      <c r="H152" s="71"/>
      <c r="I152" s="71"/>
      <c r="J152" s="71"/>
      <c r="K152" s="71"/>
      <c r="L152" s="71"/>
      <c r="M152" s="71"/>
      <c r="N152" s="71"/>
      <c r="O152" s="71"/>
      <c r="P152" s="71"/>
      <c r="Q152" s="71"/>
      <c r="R152" s="193"/>
      <c r="S152" s="195" t="s">
        <v>1637</v>
      </c>
    </row>
    <row r="153" spans="1:19">
      <c r="A153" s="181" t="str">
        <f t="shared" si="3"/>
        <v>Glimmora</v>
      </c>
      <c r="B153" s="148" t="s">
        <v>1638</v>
      </c>
      <c r="C153" s="207" t="s">
        <v>1630</v>
      </c>
      <c r="D153" s="148"/>
      <c r="E153" s="71"/>
      <c r="F153" s="71"/>
      <c r="G153" s="71"/>
      <c r="H153" s="71"/>
      <c r="I153" s="71"/>
      <c r="J153" s="71"/>
      <c r="K153" s="71"/>
      <c r="L153" s="71"/>
      <c r="M153" s="71"/>
      <c r="N153" s="71"/>
      <c r="O153" s="71"/>
      <c r="P153" s="71"/>
      <c r="Q153" s="71"/>
      <c r="R153" s="193"/>
      <c r="S153" s="195" t="s">
        <v>1639</v>
      </c>
    </row>
    <row r="154" spans="1:19">
      <c r="A154" s="181" t="str">
        <f t="shared" si="3"/>
        <v>Celestial Petilil</v>
      </c>
      <c r="B154" s="148" t="s">
        <v>226</v>
      </c>
      <c r="C154" s="207" t="s">
        <v>1630</v>
      </c>
      <c r="D154" s="148"/>
      <c r="E154" s="71"/>
      <c r="F154" s="71"/>
      <c r="G154" s="71"/>
      <c r="H154" s="71"/>
      <c r="I154" s="71"/>
      <c r="J154" s="71"/>
      <c r="K154" s="71"/>
      <c r="L154" s="71"/>
      <c r="M154" s="71"/>
      <c r="N154" s="71"/>
      <c r="O154" s="71"/>
      <c r="P154" s="71"/>
      <c r="Q154" s="71"/>
      <c r="R154" s="193"/>
      <c r="S154" s="195" t="s">
        <v>1640</v>
      </c>
    </row>
    <row r="155" spans="1:19">
      <c r="A155" s="181" t="str">
        <f t="shared" si="3"/>
        <v>Lunapup</v>
      </c>
      <c r="B155" s="148" t="s">
        <v>226</v>
      </c>
      <c r="C155" s="207" t="s">
        <v>1630</v>
      </c>
      <c r="D155" s="148" t="s">
        <v>1641</v>
      </c>
      <c r="E155" s="71"/>
      <c r="F155" s="71"/>
      <c r="G155" s="71"/>
      <c r="H155" s="71"/>
      <c r="I155" s="71"/>
      <c r="J155" s="71"/>
      <c r="K155" s="71"/>
      <c r="L155" s="71"/>
      <c r="M155" s="71"/>
      <c r="N155" s="71"/>
      <c r="O155" s="71"/>
      <c r="P155" s="71"/>
      <c r="Q155" s="71"/>
      <c r="R155" s="193"/>
      <c r="S155" s="195" t="s">
        <v>1642</v>
      </c>
    </row>
    <row r="156" spans="1:19">
      <c r="A156" s="181" t="str">
        <f t="shared" si="3"/>
        <v>Egho Spearow</v>
      </c>
      <c r="B156" s="148" t="s">
        <v>226</v>
      </c>
      <c r="C156" s="207" t="s">
        <v>1630</v>
      </c>
      <c r="D156" s="148" t="s">
        <v>1641</v>
      </c>
      <c r="E156" s="71"/>
      <c r="F156" s="71"/>
      <c r="G156" s="71"/>
      <c r="H156" s="71"/>
      <c r="I156" s="71"/>
      <c r="J156" s="71"/>
      <c r="K156" s="71"/>
      <c r="L156" s="71"/>
      <c r="M156" s="71"/>
      <c r="N156" s="71"/>
      <c r="O156" s="71"/>
      <c r="P156" s="71"/>
      <c r="Q156" s="71"/>
      <c r="R156" s="193"/>
      <c r="S156" s="195" t="s">
        <v>1643</v>
      </c>
    </row>
    <row r="157" spans="1:19">
      <c r="A157" s="181" t="str">
        <f t="shared" si="3"/>
        <v>Impidimp</v>
      </c>
      <c r="B157" s="148" t="s">
        <v>226</v>
      </c>
      <c r="C157" s="207" t="s">
        <v>1630</v>
      </c>
      <c r="D157" s="148" t="s">
        <v>1644</v>
      </c>
      <c r="E157" s="71"/>
      <c r="F157" s="71"/>
      <c r="G157" s="71"/>
      <c r="H157" s="71"/>
      <c r="I157" s="71"/>
      <c r="J157" s="71"/>
      <c r="K157" s="71"/>
      <c r="L157" s="71"/>
      <c r="M157" s="71"/>
      <c r="N157" s="71"/>
      <c r="O157" s="71"/>
      <c r="P157" s="71"/>
      <c r="Q157" s="71"/>
      <c r="R157" s="193"/>
      <c r="S157" s="195" t="s">
        <v>1645</v>
      </c>
    </row>
    <row r="158" spans="1:19">
      <c r="A158" s="181" t="str">
        <f t="shared" si="3"/>
        <v>Devimp</v>
      </c>
      <c r="B158" s="148" t="s">
        <v>226</v>
      </c>
      <c r="C158" s="207" t="s">
        <v>1630</v>
      </c>
      <c r="D158" s="148" t="s">
        <v>1644</v>
      </c>
      <c r="E158" s="71"/>
      <c r="F158" s="71"/>
      <c r="G158" s="71"/>
      <c r="H158" s="71"/>
      <c r="I158" s="71"/>
      <c r="J158" s="71"/>
      <c r="K158" s="71"/>
      <c r="L158" s="71"/>
      <c r="M158" s="71"/>
      <c r="N158" s="71"/>
      <c r="O158" s="71"/>
      <c r="P158" s="71"/>
      <c r="Q158" s="71"/>
      <c r="R158" s="193"/>
      <c r="S158" s="195" t="s">
        <v>1646</v>
      </c>
    </row>
    <row r="159" spans="1:19">
      <c r="A159" s="181" t="s">
        <v>1647</v>
      </c>
      <c r="B159" s="148" t="s">
        <v>226</v>
      </c>
      <c r="C159" s="207" t="s">
        <v>1630</v>
      </c>
      <c r="D159" s="148" t="s">
        <v>1644</v>
      </c>
      <c r="E159" s="71"/>
      <c r="F159" s="71"/>
      <c r="G159" s="71"/>
      <c r="H159" s="71"/>
      <c r="I159" s="71"/>
      <c r="J159" s="71"/>
      <c r="K159" s="71"/>
      <c r="L159" s="71"/>
      <c r="M159" s="71"/>
      <c r="N159" s="71"/>
      <c r="O159" s="71"/>
      <c r="P159" s="71"/>
      <c r="Q159" s="71"/>
      <c r="R159" s="193"/>
      <c r="S159" s="195"/>
    </row>
    <row r="160" spans="1:19">
      <c r="A160" s="181" t="str">
        <f t="shared" ref="A160:A198" si="4">PROPER(S160)</f>
        <v>Gargon</v>
      </c>
      <c r="B160" s="148" t="s">
        <v>89</v>
      </c>
      <c r="C160" s="207" t="s">
        <v>1630</v>
      </c>
      <c r="D160" s="148" t="s">
        <v>1648</v>
      </c>
      <c r="E160" s="71"/>
      <c r="F160" s="71"/>
      <c r="G160" s="71"/>
      <c r="H160" s="71"/>
      <c r="I160" s="71"/>
      <c r="J160" s="71"/>
      <c r="K160" s="71"/>
      <c r="L160" s="71"/>
      <c r="M160" s="71"/>
      <c r="N160" s="71"/>
      <c r="O160" s="71"/>
      <c r="P160" s="71"/>
      <c r="Q160" s="71"/>
      <c r="R160" s="193"/>
      <c r="S160" s="195" t="s">
        <v>1649</v>
      </c>
    </row>
    <row r="161" spans="1:19">
      <c r="A161" s="181" t="str">
        <f t="shared" si="4"/>
        <v>Egho Cyndaquil</v>
      </c>
      <c r="B161" s="148" t="s">
        <v>1650</v>
      </c>
      <c r="C161" s="207" t="s">
        <v>1630</v>
      </c>
      <c r="D161" s="148" t="s">
        <v>1651</v>
      </c>
      <c r="E161" s="71"/>
      <c r="F161" s="71"/>
      <c r="G161" s="71"/>
      <c r="H161" s="71"/>
      <c r="I161" s="71"/>
      <c r="J161" s="71"/>
      <c r="K161" s="71"/>
      <c r="L161" s="71"/>
      <c r="M161" s="71"/>
      <c r="N161" s="71"/>
      <c r="O161" s="71"/>
      <c r="P161" s="71"/>
      <c r="Q161" s="71"/>
      <c r="R161" s="193"/>
      <c r="S161" s="195" t="s">
        <v>1652</v>
      </c>
    </row>
    <row r="162" spans="1:19">
      <c r="A162" s="181" t="str">
        <f t="shared" si="4"/>
        <v>Egho Magnemite</v>
      </c>
      <c r="B162" s="148" t="s">
        <v>1487</v>
      </c>
      <c r="C162" s="207" t="s">
        <v>1630</v>
      </c>
      <c r="D162" s="148" t="s">
        <v>1653</v>
      </c>
      <c r="E162" s="71"/>
      <c r="F162" s="71"/>
      <c r="G162" s="71"/>
      <c r="H162" s="71"/>
      <c r="I162" s="71"/>
      <c r="J162" s="71"/>
      <c r="K162" s="71"/>
      <c r="L162" s="71"/>
      <c r="M162" s="71"/>
      <c r="N162" s="71"/>
      <c r="O162" s="71"/>
      <c r="P162" s="71"/>
      <c r="Q162" s="71"/>
      <c r="R162" s="193"/>
      <c r="S162" s="191" t="s">
        <v>1654</v>
      </c>
    </row>
    <row r="163" spans="1:19">
      <c r="A163" s="181" t="str">
        <f t="shared" si="4"/>
        <v>Hisuian Braviary</v>
      </c>
      <c r="B163" s="148" t="s">
        <v>226</v>
      </c>
      <c r="C163" s="208" t="s">
        <v>1655</v>
      </c>
      <c r="D163" s="148" t="s">
        <v>1656</v>
      </c>
      <c r="E163" s="71"/>
      <c r="F163" s="71"/>
      <c r="G163" s="71"/>
      <c r="H163" s="71"/>
      <c r="I163" s="71"/>
      <c r="J163" s="71"/>
      <c r="K163" s="71"/>
      <c r="L163" s="71"/>
      <c r="M163" s="71"/>
      <c r="N163" s="71"/>
      <c r="O163" s="71"/>
      <c r="P163" s="71"/>
      <c r="Q163" s="71"/>
      <c r="R163" s="193"/>
      <c r="S163" s="195" t="s">
        <v>1657</v>
      </c>
    </row>
    <row r="164" spans="1:19">
      <c r="A164" s="181" t="str">
        <f t="shared" si="4"/>
        <v>Stenowatt</v>
      </c>
      <c r="B164" s="148" t="s">
        <v>568</v>
      </c>
      <c r="C164" s="208" t="s">
        <v>1655</v>
      </c>
      <c r="D164" s="148"/>
      <c r="E164" s="71"/>
      <c r="F164" s="71"/>
      <c r="G164" s="71"/>
      <c r="H164" s="71"/>
      <c r="I164" s="71"/>
      <c r="J164" s="71"/>
      <c r="K164" s="71"/>
      <c r="L164" s="71"/>
      <c r="M164" s="71"/>
      <c r="N164" s="71"/>
      <c r="O164" s="71"/>
      <c r="P164" s="71"/>
      <c r="Q164" s="71"/>
      <c r="R164" s="193"/>
      <c r="S164" s="195" t="s">
        <v>1658</v>
      </c>
    </row>
    <row r="165" spans="1:19">
      <c r="A165" s="181" t="str">
        <f t="shared" si="4"/>
        <v>Cyclizar</v>
      </c>
      <c r="B165" s="148" t="s">
        <v>568</v>
      </c>
      <c r="C165" s="208" t="s">
        <v>1655</v>
      </c>
      <c r="D165" s="148"/>
      <c r="E165" s="71"/>
      <c r="F165" s="71"/>
      <c r="G165" s="71"/>
      <c r="H165" s="71"/>
      <c r="I165" s="71"/>
      <c r="J165" s="71"/>
      <c r="K165" s="71"/>
      <c r="L165" s="71"/>
      <c r="M165" s="71"/>
      <c r="N165" s="71"/>
      <c r="O165" s="71"/>
      <c r="P165" s="71"/>
      <c r="Q165" s="71"/>
      <c r="R165" s="193"/>
      <c r="S165" s="195" t="s">
        <v>1659</v>
      </c>
    </row>
    <row r="166" spans="1:19">
      <c r="A166" s="181" t="str">
        <f t="shared" si="4"/>
        <v>Egho Marill</v>
      </c>
      <c r="B166" s="148" t="s">
        <v>568</v>
      </c>
      <c r="C166" s="208" t="s">
        <v>1655</v>
      </c>
      <c r="D166" s="148" t="s">
        <v>1660</v>
      </c>
      <c r="E166" s="71"/>
      <c r="F166" s="71"/>
      <c r="G166" s="71"/>
      <c r="H166" s="71"/>
      <c r="I166" s="71"/>
      <c r="J166" s="71"/>
      <c r="K166" s="71"/>
      <c r="L166" s="71"/>
      <c r="M166" s="71"/>
      <c r="N166" s="71"/>
      <c r="O166" s="71"/>
      <c r="P166" s="71"/>
      <c r="Q166" s="71"/>
      <c r="R166" s="193"/>
      <c r="S166" s="195" t="s">
        <v>1661</v>
      </c>
    </row>
    <row r="167" spans="1:19">
      <c r="A167" s="181" t="str">
        <f t="shared" si="4"/>
        <v>Eiscue</v>
      </c>
      <c r="B167" s="148" t="s">
        <v>1662</v>
      </c>
      <c r="C167" s="208" t="s">
        <v>1655</v>
      </c>
      <c r="D167" s="148"/>
      <c r="E167" s="71"/>
      <c r="F167" s="71"/>
      <c r="G167" s="71"/>
      <c r="H167" s="71"/>
      <c r="I167" s="71"/>
      <c r="J167" s="71"/>
      <c r="K167" s="71"/>
      <c r="L167" s="71"/>
      <c r="M167" s="71"/>
      <c r="N167" s="71"/>
      <c r="O167" s="71"/>
      <c r="P167" s="71"/>
      <c r="Q167" s="71"/>
      <c r="R167" s="193"/>
      <c r="S167" s="195" t="s">
        <v>1663</v>
      </c>
    </row>
    <row r="168" spans="1:19">
      <c r="A168" s="181" t="str">
        <f t="shared" si="4"/>
        <v>Cetoddle</v>
      </c>
      <c r="B168" s="148" t="s">
        <v>1662</v>
      </c>
      <c r="C168" s="208" t="s">
        <v>1655</v>
      </c>
      <c r="D168" s="148"/>
      <c r="E168" s="71"/>
      <c r="F168" s="71"/>
      <c r="G168" s="71"/>
      <c r="H168" s="71"/>
      <c r="I168" s="71"/>
      <c r="J168" s="71"/>
      <c r="K168" s="71"/>
      <c r="L168" s="71"/>
      <c r="M168" s="71"/>
      <c r="N168" s="71"/>
      <c r="O168" s="71"/>
      <c r="P168" s="71"/>
      <c r="Q168" s="71"/>
      <c r="R168" s="193"/>
      <c r="S168" s="195" t="s">
        <v>1664</v>
      </c>
    </row>
    <row r="169" spans="1:19">
      <c r="A169" s="181" t="str">
        <f t="shared" si="4"/>
        <v>Rebornian Octillery</v>
      </c>
      <c r="B169" s="148" t="s">
        <v>1662</v>
      </c>
      <c r="C169" s="208" t="s">
        <v>1655</v>
      </c>
      <c r="D169" s="148" t="s">
        <v>1665</v>
      </c>
      <c r="E169" s="71"/>
      <c r="F169" s="71"/>
      <c r="G169" s="71"/>
      <c r="H169" s="71"/>
      <c r="I169" s="71"/>
      <c r="J169" s="71"/>
      <c r="K169" s="71"/>
      <c r="L169" s="71"/>
      <c r="M169" s="71"/>
      <c r="N169" s="71"/>
      <c r="O169" s="71"/>
      <c r="P169" s="71"/>
      <c r="Q169" s="71"/>
      <c r="R169" s="193"/>
      <c r="S169" s="191" t="s">
        <v>1666</v>
      </c>
    </row>
    <row r="170" spans="1:19">
      <c r="A170" s="181" t="str">
        <f t="shared" si="4"/>
        <v>Hisuian Qwilfish</v>
      </c>
      <c r="B170" s="148" t="s">
        <v>1662</v>
      </c>
      <c r="C170" s="208" t="s">
        <v>1655</v>
      </c>
      <c r="D170" s="148" t="s">
        <v>1667</v>
      </c>
      <c r="E170" s="71"/>
      <c r="F170" s="71"/>
      <c r="G170" s="71"/>
      <c r="H170" s="71"/>
      <c r="I170" s="71"/>
      <c r="J170" s="71"/>
      <c r="K170" s="71"/>
      <c r="L170" s="71"/>
      <c r="M170" s="71"/>
      <c r="N170" s="71"/>
      <c r="O170" s="71"/>
      <c r="P170" s="71"/>
      <c r="Q170" s="71"/>
      <c r="R170" s="193"/>
      <c r="S170" s="195" t="s">
        <v>1668</v>
      </c>
    </row>
    <row r="171" spans="1:19">
      <c r="A171" s="181" t="str">
        <f t="shared" si="4"/>
        <v>Revavroom</v>
      </c>
      <c r="B171" s="148" t="s">
        <v>1669</v>
      </c>
      <c r="C171" s="208" t="s">
        <v>1655</v>
      </c>
      <c r="D171" s="148"/>
      <c r="E171" s="71"/>
      <c r="F171" s="71"/>
      <c r="G171" s="71"/>
      <c r="H171" s="71"/>
      <c r="I171" s="71"/>
      <c r="J171" s="71"/>
      <c r="K171" s="71"/>
      <c r="L171" s="71"/>
      <c r="M171" s="71"/>
      <c r="N171" s="71"/>
      <c r="O171" s="71"/>
      <c r="P171" s="71"/>
      <c r="Q171" s="71"/>
      <c r="R171" s="193"/>
      <c r="S171" s="195" t="s">
        <v>1670</v>
      </c>
    </row>
    <row r="172" spans="1:19">
      <c r="A172" s="181" t="str">
        <f t="shared" si="4"/>
        <v>Varoom</v>
      </c>
      <c r="B172" s="148" t="s">
        <v>1669</v>
      </c>
      <c r="C172" s="208" t="s">
        <v>1655</v>
      </c>
      <c r="D172" s="148"/>
      <c r="E172" s="71"/>
      <c r="F172" s="71"/>
      <c r="G172" s="71"/>
      <c r="H172" s="71"/>
      <c r="I172" s="71"/>
      <c r="J172" s="71"/>
      <c r="K172" s="71"/>
      <c r="L172" s="71"/>
      <c r="M172" s="71"/>
      <c r="N172" s="71"/>
      <c r="O172" s="71"/>
      <c r="P172" s="71"/>
      <c r="Q172" s="71"/>
      <c r="R172" s="193"/>
      <c r="S172" s="195" t="s">
        <v>1671</v>
      </c>
    </row>
    <row r="173" spans="1:19">
      <c r="A173" s="181" t="str">
        <f t="shared" si="4"/>
        <v>Rebornian Riolu</v>
      </c>
      <c r="B173" s="148" t="s">
        <v>1672</v>
      </c>
      <c r="C173" s="209" t="s">
        <v>1673</v>
      </c>
      <c r="D173" s="148"/>
      <c r="E173" s="71"/>
      <c r="F173" s="71"/>
      <c r="G173" s="71"/>
      <c r="H173" s="71"/>
      <c r="I173" s="71"/>
      <c r="J173" s="71"/>
      <c r="K173" s="71"/>
      <c r="L173" s="71"/>
      <c r="M173" s="71"/>
      <c r="N173" s="71"/>
      <c r="O173" s="71"/>
      <c r="P173" s="71"/>
      <c r="Q173" s="71"/>
      <c r="R173" s="193"/>
      <c r="S173" s="195" t="s">
        <v>1674</v>
      </c>
    </row>
    <row r="174" spans="1:19">
      <c r="A174" s="181" t="str">
        <f t="shared" si="4"/>
        <v>Glavinug</v>
      </c>
      <c r="B174" s="148" t="s">
        <v>1675</v>
      </c>
      <c r="C174" s="209" t="s">
        <v>1673</v>
      </c>
      <c r="D174" s="148" t="s">
        <v>1676</v>
      </c>
      <c r="E174" s="71"/>
      <c r="F174" s="71"/>
      <c r="G174" s="71"/>
      <c r="H174" s="71"/>
      <c r="I174" s="71"/>
      <c r="J174" s="71"/>
      <c r="K174" s="71"/>
      <c r="L174" s="71"/>
      <c r="M174" s="71"/>
      <c r="N174" s="71"/>
      <c r="O174" s="71"/>
      <c r="P174" s="71"/>
      <c r="Q174" s="71"/>
      <c r="R174" s="193"/>
      <c r="S174" s="195" t="s">
        <v>1677</v>
      </c>
    </row>
    <row r="175" spans="1:19">
      <c r="A175" s="181" t="str">
        <f t="shared" si="4"/>
        <v>Glaslug</v>
      </c>
      <c r="B175" s="148" t="s">
        <v>1675</v>
      </c>
      <c r="C175" s="209" t="s">
        <v>1673</v>
      </c>
      <c r="D175" s="148" t="s">
        <v>1667</v>
      </c>
      <c r="E175" s="71"/>
      <c r="F175" s="71"/>
      <c r="G175" s="71"/>
      <c r="H175" s="71"/>
      <c r="I175" s="71"/>
      <c r="J175" s="71"/>
      <c r="K175" s="71"/>
      <c r="L175" s="71"/>
      <c r="M175" s="71"/>
      <c r="N175" s="71"/>
      <c r="O175" s="71"/>
      <c r="P175" s="71"/>
      <c r="Q175" s="71"/>
      <c r="R175" s="193"/>
      <c r="S175" s="195" t="s">
        <v>1678</v>
      </c>
    </row>
    <row r="176" spans="1:19">
      <c r="A176" s="181" t="str">
        <f t="shared" si="4"/>
        <v>Frigibax</v>
      </c>
      <c r="B176" s="148" t="s">
        <v>1679</v>
      </c>
      <c r="C176" s="209" t="s">
        <v>1673</v>
      </c>
      <c r="D176" s="148"/>
      <c r="E176" s="71"/>
      <c r="F176" s="71"/>
      <c r="G176" s="71"/>
      <c r="H176" s="71"/>
      <c r="I176" s="71"/>
      <c r="J176" s="71"/>
      <c r="K176" s="71"/>
      <c r="L176" s="71"/>
      <c r="M176" s="71"/>
      <c r="N176" s="71"/>
      <c r="O176" s="71"/>
      <c r="P176" s="71"/>
      <c r="Q176" s="71"/>
      <c r="R176" s="193"/>
      <c r="S176" s="195" t="s">
        <v>1680</v>
      </c>
    </row>
    <row r="177" spans="1:19">
      <c r="A177" s="181" t="str">
        <f t="shared" si="4"/>
        <v>Tracton</v>
      </c>
      <c r="B177" s="148" t="s">
        <v>127</v>
      </c>
      <c r="C177" s="209" t="s">
        <v>1673</v>
      </c>
      <c r="D177" s="148"/>
      <c r="E177" s="71"/>
      <c r="F177" s="71"/>
      <c r="G177" s="71"/>
      <c r="H177" s="71"/>
      <c r="I177" s="71"/>
      <c r="J177" s="71"/>
      <c r="K177" s="71"/>
      <c r="L177" s="71"/>
      <c r="M177" s="71"/>
      <c r="N177" s="71"/>
      <c r="O177" s="71"/>
      <c r="P177" s="71"/>
      <c r="Q177" s="71"/>
      <c r="R177" s="193"/>
      <c r="S177" s="195" t="s">
        <v>1681</v>
      </c>
    </row>
    <row r="178" spans="1:19">
      <c r="A178" s="181" t="str">
        <f t="shared" si="4"/>
        <v>Hisuian Sneasel</v>
      </c>
      <c r="B178" s="148" t="s">
        <v>127</v>
      </c>
      <c r="C178" s="209" t="s">
        <v>1673</v>
      </c>
      <c r="D178" s="148"/>
      <c r="E178" s="71"/>
      <c r="F178" s="71"/>
      <c r="G178" s="71"/>
      <c r="H178" s="71"/>
      <c r="I178" s="71"/>
      <c r="J178" s="71"/>
      <c r="K178" s="71"/>
      <c r="L178" s="71"/>
      <c r="M178" s="71"/>
      <c r="N178" s="71"/>
      <c r="O178" s="71"/>
      <c r="P178" s="71"/>
      <c r="Q178" s="71"/>
      <c r="R178" s="193"/>
      <c r="S178" s="195" t="s">
        <v>1682</v>
      </c>
    </row>
    <row r="179" spans="1:19">
      <c r="A179" s="181" t="str">
        <f t="shared" si="4"/>
        <v>Bombirdier</v>
      </c>
      <c r="B179" s="148" t="s">
        <v>127</v>
      </c>
      <c r="C179" s="209" t="s">
        <v>1673</v>
      </c>
      <c r="D179" s="148"/>
      <c r="E179" s="71"/>
      <c r="F179" s="71"/>
      <c r="G179" s="71"/>
      <c r="H179" s="71"/>
      <c r="I179" s="71"/>
      <c r="J179" s="71"/>
      <c r="K179" s="71"/>
      <c r="L179" s="71"/>
      <c r="M179" s="71"/>
      <c r="N179" s="71"/>
      <c r="O179" s="71"/>
      <c r="P179" s="71"/>
      <c r="Q179" s="71"/>
      <c r="R179" s="193"/>
      <c r="S179" s="195" t="s">
        <v>1683</v>
      </c>
    </row>
    <row r="180" spans="1:19">
      <c r="A180" s="181" t="str">
        <f t="shared" si="4"/>
        <v>Paraudio</v>
      </c>
      <c r="B180" s="148" t="s">
        <v>127</v>
      </c>
      <c r="C180" s="209" t="s">
        <v>1673</v>
      </c>
      <c r="D180" s="148" t="s">
        <v>1684</v>
      </c>
      <c r="E180" s="71"/>
      <c r="F180" s="71"/>
      <c r="G180" s="71"/>
      <c r="H180" s="71"/>
      <c r="I180" s="71"/>
      <c r="J180" s="71"/>
      <c r="K180" s="71"/>
      <c r="L180" s="71"/>
      <c r="M180" s="71"/>
      <c r="N180" s="71"/>
      <c r="O180" s="71"/>
      <c r="P180" s="71"/>
      <c r="Q180" s="71"/>
      <c r="R180" s="193"/>
      <c r="S180" s="195" t="s">
        <v>1471</v>
      </c>
    </row>
    <row r="181" spans="1:19">
      <c r="A181" s="181" t="str">
        <f t="shared" si="4"/>
        <v>Barand</v>
      </c>
      <c r="B181" s="148" t="s">
        <v>127</v>
      </c>
      <c r="C181" s="209" t="s">
        <v>1673</v>
      </c>
      <c r="D181" s="148"/>
      <c r="E181" s="71"/>
      <c r="F181" s="71"/>
      <c r="G181" s="71"/>
      <c r="H181" s="71"/>
      <c r="I181" s="71"/>
      <c r="J181" s="71"/>
      <c r="K181" s="71"/>
      <c r="L181" s="71"/>
      <c r="M181" s="71"/>
      <c r="N181" s="71"/>
      <c r="O181" s="71"/>
      <c r="P181" s="71"/>
      <c r="Q181" s="71"/>
      <c r="R181" s="193"/>
      <c r="S181" s="195" t="s">
        <v>1685</v>
      </c>
    </row>
    <row r="182" spans="1:19">
      <c r="A182" s="181" t="str">
        <f t="shared" si="4"/>
        <v>Egho Magneton</v>
      </c>
      <c r="B182" s="148" t="s">
        <v>127</v>
      </c>
      <c r="C182" s="209" t="s">
        <v>1673</v>
      </c>
      <c r="D182" s="148"/>
      <c r="E182" s="71"/>
      <c r="F182" s="71"/>
      <c r="G182" s="71"/>
      <c r="H182" s="71"/>
      <c r="I182" s="71"/>
      <c r="J182" s="71"/>
      <c r="K182" s="71"/>
      <c r="L182" s="71"/>
      <c r="M182" s="71"/>
      <c r="N182" s="71"/>
      <c r="O182" s="71"/>
      <c r="P182" s="71"/>
      <c r="Q182" s="71"/>
      <c r="R182" s="193"/>
      <c r="S182" s="195" t="s">
        <v>1686</v>
      </c>
    </row>
    <row r="183" spans="1:19">
      <c r="A183" s="181" t="str">
        <f t="shared" si="4"/>
        <v>Duraludon</v>
      </c>
      <c r="B183" s="148" t="s">
        <v>127</v>
      </c>
      <c r="C183" s="209" t="s">
        <v>1673</v>
      </c>
      <c r="D183" s="148" t="s">
        <v>1687</v>
      </c>
      <c r="E183" s="71"/>
      <c r="F183" s="71"/>
      <c r="G183" s="71"/>
      <c r="H183" s="71"/>
      <c r="I183" s="71"/>
      <c r="J183" s="71"/>
      <c r="K183" s="71"/>
      <c r="L183" s="71"/>
      <c r="M183" s="71"/>
      <c r="N183" s="71"/>
      <c r="O183" s="71"/>
      <c r="P183" s="71"/>
      <c r="Q183" s="71"/>
      <c r="R183" s="193"/>
      <c r="S183" s="195" t="s">
        <v>1688</v>
      </c>
    </row>
    <row r="184" spans="1:19">
      <c r="A184" s="181" t="str">
        <f t="shared" si="4"/>
        <v>Mockroach</v>
      </c>
      <c r="B184" s="148" t="s">
        <v>127</v>
      </c>
      <c r="C184" s="209" t="s">
        <v>1673</v>
      </c>
      <c r="D184" s="148" t="s">
        <v>1687</v>
      </c>
      <c r="E184" s="71"/>
      <c r="F184" s="71"/>
      <c r="G184" s="71"/>
      <c r="H184" s="71"/>
      <c r="I184" s="71"/>
      <c r="J184" s="71"/>
      <c r="K184" s="71"/>
      <c r="L184" s="71"/>
      <c r="M184" s="71"/>
      <c r="N184" s="71"/>
      <c r="O184" s="71"/>
      <c r="P184" s="71"/>
      <c r="Q184" s="71"/>
      <c r="R184" s="193"/>
      <c r="S184" s="195" t="s">
        <v>1689</v>
      </c>
    </row>
    <row r="185" spans="1:19">
      <c r="A185" s="181" t="str">
        <f t="shared" si="4"/>
        <v>Hisuian Zorua</v>
      </c>
      <c r="B185" s="148" t="s">
        <v>1690</v>
      </c>
      <c r="C185" s="209" t="s">
        <v>1673</v>
      </c>
      <c r="D185" s="148" t="s">
        <v>1691</v>
      </c>
      <c r="E185" s="71"/>
      <c r="F185" s="71"/>
      <c r="G185" s="71"/>
      <c r="H185" s="71"/>
      <c r="I185" s="71"/>
      <c r="J185" s="71"/>
      <c r="K185" s="71"/>
      <c r="L185" s="71"/>
      <c r="M185" s="71"/>
      <c r="N185" s="71"/>
      <c r="O185" s="71"/>
      <c r="P185" s="71"/>
      <c r="Q185" s="71"/>
      <c r="R185" s="193"/>
      <c r="S185" s="195" t="s">
        <v>1692</v>
      </c>
    </row>
    <row r="186" spans="1:19">
      <c r="A186" s="181" t="str">
        <f t="shared" si="4"/>
        <v>Egho Grimer</v>
      </c>
      <c r="B186" s="148" t="s">
        <v>127</v>
      </c>
      <c r="C186" s="210" t="s">
        <v>1693</v>
      </c>
      <c r="D186" s="148" t="s">
        <v>1694</v>
      </c>
      <c r="E186" s="71"/>
      <c r="F186" s="71"/>
      <c r="G186" s="71"/>
      <c r="H186" s="71"/>
      <c r="I186" s="71"/>
      <c r="J186" s="71"/>
      <c r="K186" s="71"/>
      <c r="L186" s="71"/>
      <c r="M186" s="71"/>
      <c r="N186" s="71"/>
      <c r="O186" s="71"/>
      <c r="P186" s="71"/>
      <c r="Q186" s="71"/>
      <c r="R186" s="193"/>
      <c r="S186" s="195" t="s">
        <v>1695</v>
      </c>
    </row>
    <row r="187" spans="1:19">
      <c r="A187" s="181" t="str">
        <f t="shared" si="4"/>
        <v>Infinity Fossils</v>
      </c>
      <c r="B187" s="148" t="s">
        <v>1696</v>
      </c>
      <c r="C187" s="210" t="s">
        <v>1693</v>
      </c>
      <c r="D187" s="148" t="s">
        <v>1697</v>
      </c>
      <c r="E187" s="71"/>
      <c r="F187" s="71"/>
      <c r="G187" s="71"/>
      <c r="H187" s="71"/>
      <c r="I187" s="71"/>
      <c r="J187" s="71"/>
      <c r="K187" s="71"/>
      <c r="L187" s="71"/>
      <c r="M187" s="71"/>
      <c r="N187" s="71"/>
      <c r="O187" s="71"/>
      <c r="P187" s="71"/>
      <c r="Q187" s="71"/>
      <c r="R187" s="193"/>
      <c r="S187" s="195" t="s">
        <v>1698</v>
      </c>
    </row>
    <row r="188" spans="1:19">
      <c r="A188" s="181" t="str">
        <f t="shared" si="4"/>
        <v>Fafninter</v>
      </c>
      <c r="B188" s="148" t="s">
        <v>540</v>
      </c>
      <c r="C188" s="210" t="s">
        <v>1693</v>
      </c>
      <c r="D188" s="148"/>
      <c r="E188" s="71"/>
      <c r="F188" s="71"/>
      <c r="G188" s="71"/>
      <c r="H188" s="71"/>
      <c r="I188" s="71"/>
      <c r="J188" s="71"/>
      <c r="K188" s="71"/>
      <c r="L188" s="71"/>
      <c r="M188" s="71"/>
      <c r="N188" s="71"/>
      <c r="O188" s="71"/>
      <c r="P188" s="71"/>
      <c r="Q188" s="71"/>
      <c r="R188" s="193"/>
      <c r="S188" s="195" t="s">
        <v>1699</v>
      </c>
    </row>
    <row r="189" spans="1:19">
      <c r="A189" s="181" t="str">
        <f t="shared" si="4"/>
        <v>Colarva</v>
      </c>
      <c r="B189" s="148" t="s">
        <v>540</v>
      </c>
      <c r="C189" s="210" t="s">
        <v>1693</v>
      </c>
      <c r="D189" s="148"/>
      <c r="E189" s="71"/>
      <c r="F189" s="71"/>
      <c r="G189" s="71"/>
      <c r="H189" s="71"/>
      <c r="I189" s="71"/>
      <c r="J189" s="71"/>
      <c r="K189" s="71"/>
      <c r="L189" s="71"/>
      <c r="M189" s="71"/>
      <c r="N189" s="71"/>
      <c r="O189" s="71"/>
      <c r="P189" s="71"/>
      <c r="Q189" s="71"/>
      <c r="R189" s="193"/>
      <c r="S189" s="195" t="s">
        <v>1700</v>
      </c>
    </row>
    <row r="190" spans="1:19">
      <c r="A190" s="181" t="str">
        <f t="shared" si="4"/>
        <v>Rebornian Liligant</v>
      </c>
      <c r="B190" s="148" t="s">
        <v>540</v>
      </c>
      <c r="C190" s="210" t="s">
        <v>1693</v>
      </c>
      <c r="D190" s="148" t="s">
        <v>1701</v>
      </c>
      <c r="E190" s="71"/>
      <c r="F190" s="71"/>
      <c r="G190" s="71"/>
      <c r="H190" s="71"/>
      <c r="I190" s="71"/>
      <c r="J190" s="71"/>
      <c r="K190" s="71"/>
      <c r="L190" s="71"/>
      <c r="M190" s="71"/>
      <c r="N190" s="71"/>
      <c r="O190" s="71"/>
      <c r="P190" s="71"/>
      <c r="Q190" s="71"/>
      <c r="R190" s="193"/>
      <c r="S190" s="191" t="s">
        <v>1702</v>
      </c>
    </row>
    <row r="191" spans="1:19">
      <c r="A191" s="181" t="str">
        <f t="shared" si="4"/>
        <v>Fuecoco</v>
      </c>
      <c r="B191" s="148" t="s">
        <v>540</v>
      </c>
      <c r="C191" s="210" t="s">
        <v>1693</v>
      </c>
      <c r="D191" s="148" t="s">
        <v>1703</v>
      </c>
      <c r="E191" s="71"/>
      <c r="F191" s="71"/>
      <c r="G191" s="71"/>
      <c r="H191" s="71"/>
      <c r="I191" s="71"/>
      <c r="J191" s="71"/>
      <c r="K191" s="71"/>
      <c r="L191" s="71"/>
      <c r="M191" s="71"/>
      <c r="N191" s="71"/>
      <c r="O191" s="71"/>
      <c r="P191" s="71"/>
      <c r="Q191" s="71"/>
      <c r="R191" s="193"/>
      <c r="S191" s="195" t="s">
        <v>1408</v>
      </c>
    </row>
    <row r="192" spans="1:19">
      <c r="A192" s="181" t="str">
        <f t="shared" si="4"/>
        <v>Missingno</v>
      </c>
      <c r="B192" s="148" t="s">
        <v>1704</v>
      </c>
      <c r="C192" s="210" t="s">
        <v>1693</v>
      </c>
      <c r="D192" s="148"/>
      <c r="E192" s="71"/>
      <c r="F192" s="71"/>
      <c r="G192" s="71"/>
      <c r="H192" s="71"/>
      <c r="I192" s="71"/>
      <c r="J192" s="71"/>
      <c r="K192" s="71"/>
      <c r="L192" s="71"/>
      <c r="M192" s="71"/>
      <c r="N192" s="71"/>
      <c r="O192" s="71"/>
      <c r="P192" s="71"/>
      <c r="Q192" s="71"/>
      <c r="R192" s="193"/>
      <c r="S192" s="195" t="s">
        <v>1705</v>
      </c>
    </row>
    <row r="193" spans="1:19">
      <c r="A193" s="181" t="str">
        <f t="shared" si="4"/>
        <v>Lokix</v>
      </c>
      <c r="B193" s="148" t="s">
        <v>1704</v>
      </c>
      <c r="C193" s="210" t="s">
        <v>1693</v>
      </c>
      <c r="D193" s="148"/>
      <c r="E193" s="71"/>
      <c r="F193" s="71"/>
      <c r="G193" s="71"/>
      <c r="H193" s="71"/>
      <c r="I193" s="71"/>
      <c r="J193" s="71"/>
      <c r="K193" s="71"/>
      <c r="L193" s="71"/>
      <c r="M193" s="71"/>
      <c r="N193" s="71"/>
      <c r="O193" s="71"/>
      <c r="P193" s="71"/>
      <c r="Q193" s="71"/>
      <c r="R193" s="193"/>
      <c r="S193" s="195" t="s">
        <v>1706</v>
      </c>
    </row>
    <row r="194" spans="1:19">
      <c r="A194" s="181" t="str">
        <f t="shared" si="4"/>
        <v>Whave</v>
      </c>
      <c r="B194" s="148" t="s">
        <v>1707</v>
      </c>
      <c r="C194" s="211" t="s">
        <v>1708</v>
      </c>
      <c r="D194" s="148" t="s">
        <v>1709</v>
      </c>
      <c r="E194" s="71"/>
      <c r="F194" s="71"/>
      <c r="G194" s="71"/>
      <c r="H194" s="71"/>
      <c r="I194" s="71"/>
      <c r="J194" s="71"/>
      <c r="K194" s="71"/>
      <c r="L194" s="71"/>
      <c r="M194" s="71"/>
      <c r="N194" s="71"/>
      <c r="O194" s="71"/>
      <c r="P194" s="71"/>
      <c r="Q194" s="71"/>
      <c r="R194" s="193"/>
      <c r="S194" s="195" t="s">
        <v>1710</v>
      </c>
    </row>
    <row r="195" spans="1:19">
      <c r="A195" s="181" t="str">
        <f t="shared" si="4"/>
        <v>Orcabyss</v>
      </c>
      <c r="B195" s="148" t="s">
        <v>1707</v>
      </c>
      <c r="C195" s="211" t="s">
        <v>1708</v>
      </c>
      <c r="D195" s="148" t="s">
        <v>1711</v>
      </c>
      <c r="E195" s="71"/>
      <c r="F195" s="71"/>
      <c r="G195" s="71"/>
      <c r="H195" s="71"/>
      <c r="I195" s="71"/>
      <c r="J195" s="71"/>
      <c r="K195" s="71"/>
      <c r="L195" s="71"/>
      <c r="M195" s="71"/>
      <c r="N195" s="71"/>
      <c r="O195" s="71"/>
      <c r="P195" s="71"/>
      <c r="Q195" s="71"/>
      <c r="R195" s="193"/>
      <c r="S195" s="195" t="s">
        <v>1712</v>
      </c>
    </row>
    <row r="196" spans="1:19">
      <c r="A196" s="181" t="str">
        <f t="shared" si="4"/>
        <v>Barraskewda</v>
      </c>
      <c r="B196" s="148" t="s">
        <v>1713</v>
      </c>
      <c r="C196" s="211" t="s">
        <v>1708</v>
      </c>
      <c r="D196" s="148" t="s">
        <v>1709</v>
      </c>
      <c r="E196" s="71"/>
      <c r="F196" s="71"/>
      <c r="G196" s="71"/>
      <c r="H196" s="71"/>
      <c r="I196" s="71"/>
      <c r="J196" s="71"/>
      <c r="K196" s="71"/>
      <c r="L196" s="71"/>
      <c r="M196" s="71"/>
      <c r="N196" s="71"/>
      <c r="O196" s="71"/>
      <c r="P196" s="71"/>
      <c r="Q196" s="71"/>
      <c r="R196" s="193"/>
      <c r="S196" s="195" t="s">
        <v>1714</v>
      </c>
    </row>
    <row r="197" spans="1:19">
      <c r="A197" s="181" t="str">
        <f t="shared" si="4"/>
        <v>Drednaw</v>
      </c>
      <c r="B197" s="148" t="s">
        <v>1715</v>
      </c>
      <c r="C197" s="211" t="s">
        <v>1708</v>
      </c>
      <c r="D197" s="148" t="s">
        <v>1716</v>
      </c>
      <c r="E197" s="71"/>
      <c r="F197" s="71"/>
      <c r="G197" s="71"/>
      <c r="H197" s="71"/>
      <c r="I197" s="71"/>
      <c r="J197" s="71"/>
      <c r="K197" s="71"/>
      <c r="L197" s="71"/>
      <c r="M197" s="71"/>
      <c r="N197" s="71"/>
      <c r="O197" s="71"/>
      <c r="P197" s="71"/>
      <c r="Q197" s="71"/>
      <c r="R197" s="193"/>
      <c r="S197" s="195" t="s">
        <v>1717</v>
      </c>
    </row>
    <row r="198" spans="1:19">
      <c r="A198" s="181" t="str">
        <f t="shared" si="4"/>
        <v>Chewtle</v>
      </c>
      <c r="B198" s="148" t="s">
        <v>1715</v>
      </c>
      <c r="C198" s="211" t="s">
        <v>1708</v>
      </c>
      <c r="D198" s="148"/>
      <c r="E198" s="71"/>
      <c r="F198" s="71"/>
      <c r="G198" s="71"/>
      <c r="H198" s="71"/>
      <c r="I198" s="71"/>
      <c r="J198" s="71"/>
      <c r="K198" s="71"/>
      <c r="L198" s="71"/>
      <c r="M198" s="71"/>
      <c r="N198" s="71"/>
      <c r="O198" s="71"/>
      <c r="P198" s="71"/>
      <c r="Q198" s="71"/>
      <c r="R198" s="193"/>
      <c r="S198" s="195" t="s">
        <v>1718</v>
      </c>
    </row>
    <row r="199" spans="1:19">
      <c r="A199" s="181" t="s">
        <v>1719</v>
      </c>
      <c r="B199" s="148" t="s">
        <v>1720</v>
      </c>
      <c r="C199" s="211" t="s">
        <v>1721</v>
      </c>
      <c r="D199" s="148" t="s">
        <v>1722</v>
      </c>
      <c r="E199" s="71"/>
      <c r="F199" s="71"/>
      <c r="G199" s="71"/>
      <c r="H199" s="71"/>
      <c r="I199" s="71"/>
      <c r="J199" s="71"/>
      <c r="K199" s="71"/>
      <c r="L199" s="71"/>
      <c r="M199" s="71"/>
      <c r="N199" s="71"/>
      <c r="O199" s="71"/>
      <c r="P199" s="71"/>
      <c r="Q199" s="71"/>
      <c r="R199" s="193"/>
      <c r="S199" s="195"/>
    </row>
    <row r="200" spans="1:19">
      <c r="A200" s="181" t="str">
        <f t="shared" ref="A200:A246" si="5">PROPER(S200)</f>
        <v>Rookidee</v>
      </c>
      <c r="B200" s="148" t="s">
        <v>1084</v>
      </c>
      <c r="C200" s="212" t="s">
        <v>1723</v>
      </c>
      <c r="D200" s="148" t="s">
        <v>1579</v>
      </c>
      <c r="E200" s="71"/>
      <c r="F200" s="71"/>
      <c r="G200" s="71"/>
      <c r="H200" s="71"/>
      <c r="I200" s="71"/>
      <c r="J200" s="71"/>
      <c r="K200" s="71"/>
      <c r="L200" s="71"/>
      <c r="M200" s="71"/>
      <c r="N200" s="71"/>
      <c r="O200" s="71"/>
      <c r="P200" s="71"/>
      <c r="Q200" s="71"/>
      <c r="R200" s="193"/>
      <c r="S200" s="195" t="s">
        <v>26</v>
      </c>
    </row>
    <row r="201" spans="1:19">
      <c r="A201" s="181" t="str">
        <f t="shared" si="5"/>
        <v>Corvisquire</v>
      </c>
      <c r="B201" s="148" t="s">
        <v>1084</v>
      </c>
      <c r="C201" s="212" t="s">
        <v>1723</v>
      </c>
      <c r="D201" s="148" t="s">
        <v>1579</v>
      </c>
      <c r="E201" s="71"/>
      <c r="F201" s="71"/>
      <c r="G201" s="71"/>
      <c r="H201" s="71"/>
      <c r="I201" s="71"/>
      <c r="J201" s="71"/>
      <c r="K201" s="71"/>
      <c r="L201" s="71"/>
      <c r="M201" s="71"/>
      <c r="N201" s="71"/>
      <c r="O201" s="71"/>
      <c r="P201" s="71"/>
      <c r="Q201" s="71"/>
      <c r="R201" s="193"/>
      <c r="S201" s="195" t="s">
        <v>1724</v>
      </c>
    </row>
    <row r="202" spans="1:19">
      <c r="A202" s="181" t="str">
        <f t="shared" si="5"/>
        <v>Rebornian Eletivire</v>
      </c>
      <c r="B202" s="148" t="s">
        <v>1518</v>
      </c>
      <c r="C202" s="212" t="s">
        <v>1723</v>
      </c>
      <c r="D202" s="148" t="s">
        <v>1725</v>
      </c>
      <c r="E202" s="71"/>
      <c r="F202" s="71"/>
      <c r="G202" s="71"/>
      <c r="H202" s="71"/>
      <c r="I202" s="71"/>
      <c r="J202" s="71"/>
      <c r="K202" s="71"/>
      <c r="L202" s="71"/>
      <c r="M202" s="71"/>
      <c r="N202" s="71"/>
      <c r="O202" s="71"/>
      <c r="P202" s="71"/>
      <c r="Q202" s="71"/>
      <c r="R202" s="193"/>
      <c r="S202" s="191" t="s">
        <v>1726</v>
      </c>
    </row>
    <row r="203" spans="1:19">
      <c r="A203" s="181" t="str">
        <f t="shared" si="5"/>
        <v>Egho Fearow</v>
      </c>
      <c r="B203" s="148" t="s">
        <v>1484</v>
      </c>
      <c r="C203" s="212" t="s">
        <v>1723</v>
      </c>
      <c r="D203" s="148"/>
      <c r="E203" s="71"/>
      <c r="F203" s="71"/>
      <c r="G203" s="71"/>
      <c r="H203" s="71"/>
      <c r="I203" s="71"/>
      <c r="J203" s="71"/>
      <c r="K203" s="71"/>
      <c r="L203" s="71"/>
      <c r="M203" s="71"/>
      <c r="N203" s="71"/>
      <c r="O203" s="71"/>
      <c r="P203" s="71"/>
      <c r="Q203" s="71"/>
      <c r="R203" s="193"/>
      <c r="S203" s="195" t="s">
        <v>1727</v>
      </c>
    </row>
    <row r="204" spans="1:19">
      <c r="A204" s="181" t="str">
        <f t="shared" si="5"/>
        <v>Houndstone</v>
      </c>
      <c r="B204" s="148" t="s">
        <v>1484</v>
      </c>
      <c r="C204" s="212" t="s">
        <v>1723</v>
      </c>
      <c r="D204" s="148"/>
      <c r="E204" s="71"/>
      <c r="F204" s="71"/>
      <c r="G204" s="71"/>
      <c r="H204" s="71"/>
      <c r="I204" s="71"/>
      <c r="J204" s="71"/>
      <c r="K204" s="71"/>
      <c r="L204" s="71"/>
      <c r="M204" s="71"/>
      <c r="N204" s="71"/>
      <c r="O204" s="71"/>
      <c r="P204" s="71"/>
      <c r="Q204" s="71"/>
      <c r="R204" s="193"/>
      <c r="S204" s="195" t="s">
        <v>1728</v>
      </c>
    </row>
    <row r="205" spans="1:19">
      <c r="A205" s="181" t="str">
        <f t="shared" si="5"/>
        <v>Brainoar</v>
      </c>
      <c r="B205" s="148" t="s">
        <v>119</v>
      </c>
      <c r="C205" s="212" t="s">
        <v>1723</v>
      </c>
      <c r="D205" s="148" t="s">
        <v>1729</v>
      </c>
      <c r="E205" s="71"/>
      <c r="F205" s="71"/>
      <c r="G205" s="71"/>
      <c r="H205" s="71"/>
      <c r="I205" s="71"/>
      <c r="J205" s="71"/>
      <c r="K205" s="71"/>
      <c r="L205" s="71"/>
      <c r="M205" s="71"/>
      <c r="N205" s="71"/>
      <c r="O205" s="71"/>
      <c r="P205" s="71"/>
      <c r="Q205" s="71"/>
      <c r="R205" s="193"/>
      <c r="S205" s="195" t="s">
        <v>1730</v>
      </c>
    </row>
    <row r="206" spans="1:19">
      <c r="A206" s="181" t="str">
        <f t="shared" si="5"/>
        <v>Veluza</v>
      </c>
      <c r="B206" s="148" t="s">
        <v>1731</v>
      </c>
      <c r="C206" s="212" t="s">
        <v>1723</v>
      </c>
      <c r="D206" s="148" t="s">
        <v>1729</v>
      </c>
      <c r="E206" s="71"/>
      <c r="F206" s="71"/>
      <c r="G206" s="71"/>
      <c r="H206" s="71"/>
      <c r="I206" s="71"/>
      <c r="J206" s="71"/>
      <c r="K206" s="71"/>
      <c r="L206" s="71"/>
      <c r="M206" s="71"/>
      <c r="N206" s="71"/>
      <c r="O206" s="71"/>
      <c r="P206" s="71"/>
      <c r="Q206" s="71"/>
      <c r="R206" s="193"/>
      <c r="S206" s="195" t="s">
        <v>1732</v>
      </c>
    </row>
    <row r="207" spans="1:19">
      <c r="A207" s="181" t="str">
        <f t="shared" si="5"/>
        <v>Daikatuna</v>
      </c>
      <c r="B207" s="148" t="s">
        <v>1731</v>
      </c>
      <c r="C207" s="212" t="s">
        <v>1723</v>
      </c>
      <c r="D207" s="148" t="s">
        <v>1729</v>
      </c>
      <c r="E207" s="71"/>
      <c r="F207" s="71"/>
      <c r="G207" s="71"/>
      <c r="H207" s="71"/>
      <c r="I207" s="71"/>
      <c r="J207" s="71"/>
      <c r="K207" s="71"/>
      <c r="L207" s="71"/>
      <c r="M207" s="71"/>
      <c r="N207" s="71"/>
      <c r="O207" s="71"/>
      <c r="P207" s="71"/>
      <c r="Q207" s="71"/>
      <c r="R207" s="193"/>
      <c r="S207" s="195" t="s">
        <v>1733</v>
      </c>
    </row>
    <row r="208" spans="1:19">
      <c r="A208" s="181" t="str">
        <f t="shared" si="5"/>
        <v>Rebornian Mimikyu</v>
      </c>
      <c r="B208" s="148" t="s">
        <v>56</v>
      </c>
      <c r="C208" s="212" t="s">
        <v>1723</v>
      </c>
      <c r="D208" s="148" t="s">
        <v>1729</v>
      </c>
      <c r="E208" s="71"/>
      <c r="F208" s="71"/>
      <c r="G208" s="71"/>
      <c r="H208" s="71"/>
      <c r="I208" s="71"/>
      <c r="J208" s="71"/>
      <c r="K208" s="71"/>
      <c r="L208" s="71"/>
      <c r="M208" s="71"/>
      <c r="N208" s="71"/>
      <c r="O208" s="71"/>
      <c r="P208" s="71"/>
      <c r="Q208" s="71"/>
      <c r="R208" s="193"/>
      <c r="S208" s="191" t="s">
        <v>1734</v>
      </c>
    </row>
    <row r="209" spans="1:19">
      <c r="A209" s="181" t="str">
        <f t="shared" si="5"/>
        <v>Rebornian Charmander</v>
      </c>
      <c r="B209" s="148" t="s">
        <v>56</v>
      </c>
      <c r="C209" s="212" t="s">
        <v>1723</v>
      </c>
      <c r="D209" s="148" t="s">
        <v>1729</v>
      </c>
      <c r="E209" s="71"/>
      <c r="F209" s="71"/>
      <c r="G209" s="71"/>
      <c r="H209" s="71"/>
      <c r="I209" s="71"/>
      <c r="J209" s="71"/>
      <c r="K209" s="71"/>
      <c r="L209" s="71"/>
      <c r="M209" s="71"/>
      <c r="N209" s="71"/>
      <c r="O209" s="71"/>
      <c r="P209" s="71"/>
      <c r="Q209" s="71"/>
      <c r="R209" s="193"/>
      <c r="S209" s="191" t="s">
        <v>1419</v>
      </c>
    </row>
    <row r="210" spans="1:19">
      <c r="A210" s="181" t="str">
        <f t="shared" si="5"/>
        <v xml:space="preserve">Swabone </v>
      </c>
      <c r="B210" s="148" t="s">
        <v>1735</v>
      </c>
      <c r="C210" s="212" t="s">
        <v>1723</v>
      </c>
      <c r="D210" s="148"/>
      <c r="E210" s="71"/>
      <c r="F210" s="71"/>
      <c r="G210" s="71"/>
      <c r="H210" s="71"/>
      <c r="I210" s="71"/>
      <c r="J210" s="71"/>
      <c r="K210" s="71"/>
      <c r="L210" s="71"/>
      <c r="M210" s="71"/>
      <c r="N210" s="71"/>
      <c r="O210" s="71"/>
      <c r="P210" s="71"/>
      <c r="Q210" s="71"/>
      <c r="R210" s="193"/>
      <c r="S210" s="195" t="s">
        <v>1736</v>
      </c>
    </row>
    <row r="211" spans="1:19">
      <c r="A211" s="181" t="str">
        <f t="shared" si="5"/>
        <v>Palafin</v>
      </c>
      <c r="B211" s="148" t="s">
        <v>1731</v>
      </c>
      <c r="C211" s="212" t="s">
        <v>1723</v>
      </c>
      <c r="D211" s="148" t="s">
        <v>1737</v>
      </c>
      <c r="E211" s="71"/>
      <c r="F211" s="71"/>
      <c r="G211" s="71"/>
      <c r="H211" s="71"/>
      <c r="I211" s="71"/>
      <c r="J211" s="71"/>
      <c r="K211" s="71"/>
      <c r="L211" s="71"/>
      <c r="M211" s="71"/>
      <c r="N211" s="71"/>
      <c r="O211" s="71"/>
      <c r="P211" s="71"/>
      <c r="Q211" s="71"/>
      <c r="R211" s="193"/>
      <c r="S211" s="195" t="s">
        <v>1738</v>
      </c>
    </row>
    <row r="212" spans="1:19">
      <c r="A212" s="181" t="str">
        <f t="shared" si="5"/>
        <v>Infinity Eevee</v>
      </c>
      <c r="B212" s="148" t="s">
        <v>243</v>
      </c>
      <c r="C212" s="212" t="s">
        <v>1723</v>
      </c>
      <c r="D212" s="148" t="s">
        <v>1739</v>
      </c>
      <c r="E212" s="71"/>
      <c r="F212" s="71"/>
      <c r="G212" s="71"/>
      <c r="H212" s="71"/>
      <c r="I212" s="71"/>
      <c r="J212" s="71"/>
      <c r="K212" s="71"/>
      <c r="L212" s="71"/>
      <c r="M212" s="71"/>
      <c r="N212" s="71"/>
      <c r="O212" s="71"/>
      <c r="P212" s="71"/>
      <c r="Q212" s="71"/>
      <c r="R212" s="193"/>
      <c r="S212" s="195" t="s">
        <v>1740</v>
      </c>
    </row>
    <row r="213" spans="1:19">
      <c r="A213" s="181" t="str">
        <f t="shared" si="5"/>
        <v>Egho Chikorita</v>
      </c>
      <c r="B213" s="148" t="s">
        <v>1084</v>
      </c>
      <c r="C213" s="212" t="s">
        <v>1723</v>
      </c>
      <c r="D213" s="148" t="s">
        <v>1741</v>
      </c>
      <c r="E213" s="71"/>
      <c r="F213" s="71"/>
      <c r="G213" s="71"/>
      <c r="H213" s="71"/>
      <c r="I213" s="71"/>
      <c r="J213" s="71"/>
      <c r="K213" s="71"/>
      <c r="L213" s="71"/>
      <c r="M213" s="71"/>
      <c r="N213" s="71"/>
      <c r="O213" s="71"/>
      <c r="P213" s="71"/>
      <c r="Q213" s="71"/>
      <c r="R213" s="193"/>
      <c r="S213" s="195" t="s">
        <v>1742</v>
      </c>
    </row>
    <row r="214" spans="1:19">
      <c r="A214" s="181" t="str">
        <f t="shared" si="5"/>
        <v>Egho Charmander</v>
      </c>
      <c r="B214" s="148" t="s">
        <v>1573</v>
      </c>
      <c r="C214" s="212" t="s">
        <v>1723</v>
      </c>
      <c r="D214" s="148" t="s">
        <v>1448</v>
      </c>
      <c r="E214" s="71"/>
      <c r="F214" s="71"/>
      <c r="G214" s="71"/>
      <c r="H214" s="71"/>
      <c r="I214" s="71"/>
      <c r="J214" s="71"/>
      <c r="K214" s="71"/>
      <c r="L214" s="71"/>
      <c r="M214" s="71"/>
      <c r="N214" s="71"/>
      <c r="O214" s="71"/>
      <c r="P214" s="71"/>
      <c r="Q214" s="71"/>
      <c r="R214" s="193"/>
      <c r="S214" s="191" t="s">
        <v>1418</v>
      </c>
    </row>
    <row r="215" spans="1:19">
      <c r="A215" s="181" t="str">
        <f t="shared" si="5"/>
        <v>Egho Totodile</v>
      </c>
      <c r="B215" s="148" t="s">
        <v>1720</v>
      </c>
      <c r="C215" s="212" t="s">
        <v>1723</v>
      </c>
      <c r="D215" s="148" t="s">
        <v>1743</v>
      </c>
      <c r="E215" s="71"/>
      <c r="F215" s="71"/>
      <c r="G215" s="71"/>
      <c r="H215" s="71"/>
      <c r="I215" s="71"/>
      <c r="J215" s="71"/>
      <c r="K215" s="71"/>
      <c r="L215" s="71"/>
      <c r="M215" s="71"/>
      <c r="N215" s="71"/>
      <c r="O215" s="71"/>
      <c r="P215" s="71"/>
      <c r="Q215" s="71"/>
      <c r="R215" s="193"/>
      <c r="S215" s="195" t="s">
        <v>1744</v>
      </c>
    </row>
    <row r="216" spans="1:19">
      <c r="A216" s="181" t="str">
        <f t="shared" si="5"/>
        <v>Drilgann</v>
      </c>
      <c r="B216" s="148" t="s">
        <v>412</v>
      </c>
      <c r="C216" s="212" t="s">
        <v>1723</v>
      </c>
      <c r="D216" s="148" t="s">
        <v>1745</v>
      </c>
      <c r="E216" s="71"/>
      <c r="F216" s="71"/>
      <c r="G216" s="71"/>
      <c r="H216" s="71"/>
      <c r="I216" s="71"/>
      <c r="J216" s="71"/>
      <c r="K216" s="71"/>
      <c r="L216" s="71"/>
      <c r="M216" s="71"/>
      <c r="N216" s="71"/>
      <c r="O216" s="71"/>
      <c r="P216" s="71"/>
      <c r="Q216" s="71"/>
      <c r="R216" s="193"/>
      <c r="S216" s="195" t="s">
        <v>1746</v>
      </c>
    </row>
    <row r="217" spans="1:19">
      <c r="A217" s="181" t="str">
        <f t="shared" si="5"/>
        <v>Kokiseed</v>
      </c>
      <c r="B217" s="148" t="s">
        <v>243</v>
      </c>
      <c r="C217" s="212" t="s">
        <v>1723</v>
      </c>
      <c r="D217" s="148" t="s">
        <v>1747</v>
      </c>
      <c r="E217" s="71"/>
      <c r="F217" s="71"/>
      <c r="G217" s="71"/>
      <c r="H217" s="71"/>
      <c r="I217" s="71"/>
      <c r="J217" s="71"/>
      <c r="K217" s="71"/>
      <c r="L217" s="71"/>
      <c r="M217" s="71"/>
      <c r="N217" s="71"/>
      <c r="O217" s="71"/>
      <c r="P217" s="71"/>
      <c r="Q217" s="71"/>
      <c r="R217" s="193"/>
      <c r="S217" s="195" t="s">
        <v>1599</v>
      </c>
    </row>
    <row r="218" spans="1:19">
      <c r="A218" s="181" t="str">
        <f t="shared" si="5"/>
        <v>Darpole</v>
      </c>
      <c r="B218" s="148" t="s">
        <v>243</v>
      </c>
      <c r="C218" s="212" t="s">
        <v>1723</v>
      </c>
      <c r="D218" s="148" t="s">
        <v>1747</v>
      </c>
      <c r="E218" s="71"/>
      <c r="F218" s="71"/>
      <c r="G218" s="71"/>
      <c r="H218" s="71"/>
      <c r="I218" s="71"/>
      <c r="J218" s="71"/>
      <c r="K218" s="71"/>
      <c r="L218" s="71"/>
      <c r="M218" s="71"/>
      <c r="N218" s="71"/>
      <c r="O218" s="71"/>
      <c r="P218" s="71"/>
      <c r="Q218" s="71"/>
      <c r="R218" s="193"/>
      <c r="S218" s="195" t="s">
        <v>1601</v>
      </c>
    </row>
    <row r="219" spans="1:19">
      <c r="A219" s="181" t="str">
        <f t="shared" si="5"/>
        <v>Chargo</v>
      </c>
      <c r="B219" s="148" t="s">
        <v>243</v>
      </c>
      <c r="C219" s="212" t="s">
        <v>1723</v>
      </c>
      <c r="D219" s="148" t="s">
        <v>1747</v>
      </c>
      <c r="E219" s="71"/>
      <c r="F219" s="71"/>
      <c r="G219" s="71"/>
      <c r="H219" s="71"/>
      <c r="I219" s="71"/>
      <c r="J219" s="71"/>
      <c r="K219" s="71"/>
      <c r="L219" s="71"/>
      <c r="M219" s="71"/>
      <c r="N219" s="71"/>
      <c r="O219" s="71"/>
      <c r="P219" s="71"/>
      <c r="Q219" s="71"/>
      <c r="R219" s="193"/>
      <c r="S219" s="195" t="s">
        <v>1600</v>
      </c>
    </row>
    <row r="220" spans="1:19">
      <c r="A220" s="181" t="str">
        <f t="shared" si="5"/>
        <v>Unymph</v>
      </c>
      <c r="B220" s="148" t="s">
        <v>1748</v>
      </c>
      <c r="C220" s="212" t="s">
        <v>1723</v>
      </c>
      <c r="D220" s="148"/>
      <c r="E220" s="71"/>
      <c r="F220" s="71"/>
      <c r="G220" s="71"/>
      <c r="H220" s="71"/>
      <c r="I220" s="71"/>
      <c r="J220" s="71"/>
      <c r="K220" s="71"/>
      <c r="L220" s="71"/>
      <c r="M220" s="71"/>
      <c r="N220" s="71"/>
      <c r="O220" s="71"/>
      <c r="P220" s="71"/>
      <c r="Q220" s="71"/>
      <c r="R220" s="193"/>
      <c r="S220" s="195" t="s">
        <v>1749</v>
      </c>
    </row>
    <row r="221" spans="1:19">
      <c r="A221" s="181" t="str">
        <f t="shared" si="5"/>
        <v>Arboliva</v>
      </c>
      <c r="B221" s="148" t="s">
        <v>1748</v>
      </c>
      <c r="C221" s="212" t="s">
        <v>1723</v>
      </c>
      <c r="D221" s="148"/>
      <c r="E221" s="71"/>
      <c r="F221" s="71"/>
      <c r="G221" s="71"/>
      <c r="H221" s="71"/>
      <c r="I221" s="71"/>
      <c r="J221" s="71"/>
      <c r="K221" s="71"/>
      <c r="L221" s="71"/>
      <c r="M221" s="71"/>
      <c r="N221" s="71"/>
      <c r="O221" s="71"/>
      <c r="P221" s="71"/>
      <c r="Q221" s="71"/>
      <c r="R221" s="193"/>
      <c r="S221" s="195" t="s">
        <v>1750</v>
      </c>
    </row>
    <row r="222" spans="1:19">
      <c r="A222" s="181" t="str">
        <f t="shared" si="5"/>
        <v>Sponaree</v>
      </c>
      <c r="B222" s="148" t="s">
        <v>1748</v>
      </c>
      <c r="C222" s="212" t="s">
        <v>1723</v>
      </c>
      <c r="D222" s="148"/>
      <c r="E222" s="71"/>
      <c r="F222" s="71"/>
      <c r="G222" s="71"/>
      <c r="H222" s="71"/>
      <c r="I222" s="71"/>
      <c r="J222" s="71"/>
      <c r="K222" s="71"/>
      <c r="L222" s="71"/>
      <c r="M222" s="71"/>
      <c r="N222" s="71"/>
      <c r="O222" s="71"/>
      <c r="P222" s="71"/>
      <c r="Q222" s="71"/>
      <c r="R222" s="193"/>
      <c r="S222" s="195" t="s">
        <v>1751</v>
      </c>
    </row>
    <row r="223" spans="1:19">
      <c r="A223" s="181" t="str">
        <f t="shared" si="5"/>
        <v>Egho Shellder</v>
      </c>
      <c r="B223" s="148" t="s">
        <v>1752</v>
      </c>
      <c r="C223" s="212" t="s">
        <v>1723</v>
      </c>
      <c r="D223" s="148" t="s">
        <v>1729</v>
      </c>
      <c r="E223" s="71"/>
      <c r="F223" s="71"/>
      <c r="G223" s="71"/>
      <c r="H223" s="71"/>
      <c r="I223" s="71"/>
      <c r="J223" s="71"/>
      <c r="K223" s="71"/>
      <c r="L223" s="71"/>
      <c r="M223" s="71"/>
      <c r="N223" s="71"/>
      <c r="O223" s="71"/>
      <c r="P223" s="71"/>
      <c r="Q223" s="71"/>
      <c r="R223" s="193"/>
      <c r="S223" s="195" t="s">
        <v>1753</v>
      </c>
    </row>
    <row r="224" spans="1:19">
      <c r="A224" s="181" t="str">
        <f t="shared" si="5"/>
        <v>Scovillain</v>
      </c>
      <c r="B224" s="148" t="s">
        <v>243</v>
      </c>
      <c r="C224" s="212" t="s">
        <v>1723</v>
      </c>
      <c r="D224" s="148"/>
      <c r="E224" s="71"/>
      <c r="F224" s="71"/>
      <c r="G224" s="71"/>
      <c r="H224" s="71"/>
      <c r="I224" s="71"/>
      <c r="J224" s="71"/>
      <c r="K224" s="71"/>
      <c r="L224" s="71"/>
      <c r="M224" s="71"/>
      <c r="N224" s="71"/>
      <c r="O224" s="71"/>
      <c r="P224" s="71"/>
      <c r="Q224" s="71"/>
      <c r="R224" s="193"/>
      <c r="S224" s="195" t="s">
        <v>1754</v>
      </c>
    </row>
    <row r="225" spans="1:19">
      <c r="A225" s="181" t="str">
        <f t="shared" si="5"/>
        <v>Feliger</v>
      </c>
      <c r="B225" s="148" t="s">
        <v>243</v>
      </c>
      <c r="C225" s="212" t="s">
        <v>1723</v>
      </c>
      <c r="D225" s="148"/>
      <c r="E225" s="71"/>
      <c r="F225" s="71"/>
      <c r="G225" s="71"/>
      <c r="H225" s="71"/>
      <c r="I225" s="71"/>
      <c r="J225" s="71"/>
      <c r="K225" s="71"/>
      <c r="L225" s="71"/>
      <c r="M225" s="71"/>
      <c r="N225" s="71"/>
      <c r="O225" s="71"/>
      <c r="P225" s="71"/>
      <c r="Q225" s="71"/>
      <c r="R225" s="193"/>
      <c r="S225" s="195" t="s">
        <v>1755</v>
      </c>
    </row>
    <row r="226" spans="1:19">
      <c r="A226" s="181" t="str">
        <f t="shared" si="5"/>
        <v>Pawmot</v>
      </c>
      <c r="B226" s="148" t="s">
        <v>1455</v>
      </c>
      <c r="C226" s="212" t="s">
        <v>1723</v>
      </c>
      <c r="D226" s="148"/>
      <c r="E226" s="71"/>
      <c r="F226" s="71"/>
      <c r="G226" s="71"/>
      <c r="H226" s="71"/>
      <c r="I226" s="71"/>
      <c r="J226" s="71"/>
      <c r="K226" s="71"/>
      <c r="L226" s="71"/>
      <c r="M226" s="71"/>
      <c r="N226" s="71"/>
      <c r="O226" s="71"/>
      <c r="P226" s="71"/>
      <c r="Q226" s="71"/>
      <c r="R226" s="193"/>
      <c r="S226" s="195" t="s">
        <v>1756</v>
      </c>
    </row>
    <row r="227" spans="1:19">
      <c r="A227" s="181" t="str">
        <f t="shared" si="5"/>
        <v>Aveden</v>
      </c>
      <c r="B227" s="148" t="s">
        <v>1455</v>
      </c>
      <c r="C227" s="212" t="s">
        <v>1723</v>
      </c>
      <c r="D227" s="148"/>
      <c r="E227" s="71"/>
      <c r="F227" s="71"/>
      <c r="G227" s="71"/>
      <c r="H227" s="71"/>
      <c r="I227" s="71"/>
      <c r="J227" s="71"/>
      <c r="K227" s="71"/>
      <c r="L227" s="71"/>
      <c r="M227" s="71"/>
      <c r="N227" s="71"/>
      <c r="O227" s="71"/>
      <c r="P227" s="71"/>
      <c r="Q227" s="71"/>
      <c r="R227" s="193"/>
      <c r="S227" s="195" t="s">
        <v>1757</v>
      </c>
    </row>
    <row r="228" spans="1:19">
      <c r="A228" s="181" t="str">
        <f t="shared" si="5"/>
        <v>Dachsbun</v>
      </c>
      <c r="B228" s="148" t="s">
        <v>1758</v>
      </c>
      <c r="C228" s="212" t="s">
        <v>1723</v>
      </c>
      <c r="D228" s="148"/>
      <c r="E228" s="71"/>
      <c r="F228" s="71"/>
      <c r="G228" s="71"/>
      <c r="H228" s="71"/>
      <c r="I228" s="71"/>
      <c r="J228" s="71"/>
      <c r="K228" s="71"/>
      <c r="L228" s="71"/>
      <c r="M228" s="71"/>
      <c r="N228" s="71"/>
      <c r="O228" s="71"/>
      <c r="P228" s="71"/>
      <c r="Q228" s="71"/>
      <c r="R228" s="193"/>
      <c r="S228" s="195" t="s">
        <v>1759</v>
      </c>
    </row>
    <row r="229" spans="1:19">
      <c r="A229" s="181" t="str">
        <f t="shared" si="5"/>
        <v>Tanscure</v>
      </c>
      <c r="B229" s="148" t="s">
        <v>1760</v>
      </c>
      <c r="C229" s="212" t="s">
        <v>1723</v>
      </c>
      <c r="D229" s="148"/>
      <c r="E229" s="71"/>
      <c r="F229" s="71"/>
      <c r="G229" s="71"/>
      <c r="H229" s="71"/>
      <c r="I229" s="71"/>
      <c r="J229" s="71"/>
      <c r="K229" s="71"/>
      <c r="L229" s="71"/>
      <c r="M229" s="71"/>
      <c r="N229" s="71"/>
      <c r="O229" s="71"/>
      <c r="P229" s="71"/>
      <c r="Q229" s="71"/>
      <c r="R229" s="193"/>
      <c r="S229" s="195" t="s">
        <v>1761</v>
      </c>
    </row>
    <row r="230" spans="1:19">
      <c r="A230" s="181" t="str">
        <f t="shared" si="5"/>
        <v>Thievul</v>
      </c>
      <c r="B230" s="148" t="s">
        <v>1760</v>
      </c>
      <c r="C230" s="212" t="s">
        <v>1723</v>
      </c>
      <c r="D230" s="148"/>
      <c r="E230" s="71"/>
      <c r="F230" s="71"/>
      <c r="G230" s="71"/>
      <c r="H230" s="71"/>
      <c r="I230" s="71"/>
      <c r="J230" s="71"/>
      <c r="K230" s="71"/>
      <c r="L230" s="71"/>
      <c r="M230" s="71"/>
      <c r="N230" s="71"/>
      <c r="O230" s="71"/>
      <c r="P230" s="71"/>
      <c r="Q230" s="71"/>
      <c r="R230" s="193"/>
      <c r="S230" s="195" t="s">
        <v>1762</v>
      </c>
    </row>
    <row r="231" spans="1:19">
      <c r="A231" s="181" t="str">
        <f t="shared" si="5"/>
        <v>Dottler</v>
      </c>
      <c r="B231" s="148" t="s">
        <v>32</v>
      </c>
      <c r="C231" s="212" t="s">
        <v>1723</v>
      </c>
      <c r="D231" s="148"/>
      <c r="E231" s="71"/>
      <c r="F231" s="71"/>
      <c r="G231" s="71"/>
      <c r="H231" s="71"/>
      <c r="I231" s="71"/>
      <c r="J231" s="71"/>
      <c r="K231" s="71"/>
      <c r="L231" s="71"/>
      <c r="M231" s="71"/>
      <c r="N231" s="71"/>
      <c r="O231" s="71"/>
      <c r="P231" s="71"/>
      <c r="Q231" s="71"/>
      <c r="R231" s="193"/>
      <c r="S231" s="195" t="s">
        <v>1763</v>
      </c>
    </row>
    <row r="232" spans="1:19">
      <c r="A232" s="181" t="str">
        <f t="shared" si="5"/>
        <v>Hisuian Growlithe</v>
      </c>
      <c r="B232" s="148" t="s">
        <v>32</v>
      </c>
      <c r="C232" s="212" t="s">
        <v>1723</v>
      </c>
      <c r="D232" s="148"/>
      <c r="E232" s="71"/>
      <c r="F232" s="71"/>
      <c r="G232" s="71"/>
      <c r="H232" s="71"/>
      <c r="I232" s="71"/>
      <c r="J232" s="71"/>
      <c r="K232" s="71"/>
      <c r="L232" s="71"/>
      <c r="M232" s="71"/>
      <c r="N232" s="71"/>
      <c r="O232" s="71"/>
      <c r="P232" s="71"/>
      <c r="Q232" s="71"/>
      <c r="R232" s="193"/>
      <c r="S232" s="191" t="s">
        <v>1764</v>
      </c>
    </row>
    <row r="233" spans="1:19">
      <c r="A233" s="181" t="str">
        <f t="shared" si="5"/>
        <v>Boltund</v>
      </c>
      <c r="B233" s="148" t="s">
        <v>32</v>
      </c>
      <c r="C233" s="212" t="s">
        <v>1723</v>
      </c>
      <c r="D233" s="148"/>
      <c r="E233" s="71"/>
      <c r="F233" s="71"/>
      <c r="G233" s="71"/>
      <c r="H233" s="71"/>
      <c r="I233" s="71"/>
      <c r="J233" s="71"/>
      <c r="K233" s="71"/>
      <c r="L233" s="71"/>
      <c r="M233" s="71"/>
      <c r="N233" s="71"/>
      <c r="O233" s="71"/>
      <c r="P233" s="71"/>
      <c r="Q233" s="71"/>
      <c r="R233" s="193"/>
      <c r="S233" s="195" t="s">
        <v>1765</v>
      </c>
    </row>
    <row r="234" spans="1:19">
      <c r="A234" s="181" t="str">
        <f t="shared" si="5"/>
        <v>Espathra</v>
      </c>
      <c r="B234" s="148" t="s">
        <v>89</v>
      </c>
      <c r="C234" s="212" t="s">
        <v>1723</v>
      </c>
      <c r="D234" s="148" t="s">
        <v>1766</v>
      </c>
      <c r="E234" s="71"/>
      <c r="F234" s="71"/>
      <c r="G234" s="71"/>
      <c r="H234" s="71"/>
      <c r="I234" s="71"/>
      <c r="J234" s="71"/>
      <c r="K234" s="71"/>
      <c r="L234" s="71"/>
      <c r="M234" s="71"/>
      <c r="N234" s="71"/>
      <c r="O234" s="71"/>
      <c r="P234" s="71"/>
      <c r="Q234" s="71"/>
      <c r="R234" s="193"/>
      <c r="S234" s="195" t="s">
        <v>1767</v>
      </c>
    </row>
    <row r="235" spans="1:19">
      <c r="A235" s="181" t="str">
        <f t="shared" si="5"/>
        <v>Spiky Eared Pichu</v>
      </c>
      <c r="B235" s="148" t="s">
        <v>1487</v>
      </c>
      <c r="C235" s="212" t="s">
        <v>1723</v>
      </c>
      <c r="D235" s="148"/>
      <c r="E235" s="71"/>
      <c r="F235" s="71"/>
      <c r="G235" s="71"/>
      <c r="H235" s="71"/>
      <c r="I235" s="71"/>
      <c r="J235" s="71"/>
      <c r="K235" s="71"/>
      <c r="L235" s="71"/>
      <c r="M235" s="71"/>
      <c r="N235" s="71"/>
      <c r="O235" s="71"/>
      <c r="P235" s="71"/>
      <c r="Q235" s="71"/>
      <c r="R235" s="193"/>
      <c r="S235" s="191" t="s">
        <v>1768</v>
      </c>
    </row>
    <row r="236" spans="1:19">
      <c r="A236" s="181" t="str">
        <f t="shared" si="5"/>
        <v>Fossils</v>
      </c>
      <c r="B236" s="148" t="s">
        <v>1769</v>
      </c>
      <c r="C236" s="212" t="s">
        <v>1723</v>
      </c>
      <c r="D236" s="148" t="s">
        <v>1770</v>
      </c>
      <c r="E236" s="71"/>
      <c r="F236" s="71"/>
      <c r="G236" s="71"/>
      <c r="H236" s="71"/>
      <c r="I236" s="71"/>
      <c r="J236" s="71"/>
      <c r="K236" s="71"/>
      <c r="L236" s="71"/>
      <c r="M236" s="71"/>
      <c r="N236" s="71"/>
      <c r="O236" s="71"/>
      <c r="P236" s="71"/>
      <c r="Q236" s="71"/>
      <c r="R236" s="193"/>
      <c r="S236" s="195" t="s">
        <v>1771</v>
      </c>
    </row>
    <row r="237" spans="1:19">
      <c r="A237" s="181" t="str">
        <f t="shared" si="5"/>
        <v>Praseopunk</v>
      </c>
      <c r="B237" s="148" t="s">
        <v>1518</v>
      </c>
      <c r="C237" s="212" t="s">
        <v>1723</v>
      </c>
      <c r="D237" s="148" t="s">
        <v>1772</v>
      </c>
      <c r="E237" s="71"/>
      <c r="F237" s="71"/>
      <c r="G237" s="71"/>
      <c r="H237" s="71"/>
      <c r="I237" s="71"/>
      <c r="J237" s="71"/>
      <c r="K237" s="71"/>
      <c r="L237" s="71"/>
      <c r="M237" s="71"/>
      <c r="N237" s="71"/>
      <c r="O237" s="71"/>
      <c r="P237" s="71"/>
      <c r="Q237" s="71"/>
      <c r="R237" s="193"/>
      <c r="S237" s="195" t="s">
        <v>1773</v>
      </c>
    </row>
    <row r="238" spans="1:19">
      <c r="A238" s="181" t="str">
        <f t="shared" si="5"/>
        <v>Bellibolt</v>
      </c>
      <c r="B238" s="148" t="s">
        <v>1518</v>
      </c>
      <c r="C238" s="212" t="s">
        <v>1723</v>
      </c>
      <c r="D238" s="148" t="s">
        <v>1772</v>
      </c>
      <c r="E238" s="71"/>
      <c r="F238" s="71"/>
      <c r="G238" s="71"/>
      <c r="H238" s="71"/>
      <c r="I238" s="71"/>
      <c r="J238" s="71"/>
      <c r="K238" s="71"/>
      <c r="L238" s="71"/>
      <c r="M238" s="71"/>
      <c r="N238" s="71"/>
      <c r="O238" s="71"/>
      <c r="P238" s="71"/>
      <c r="Q238" s="71"/>
      <c r="R238" s="193"/>
      <c r="S238" s="195" t="s">
        <v>1774</v>
      </c>
    </row>
    <row r="239" spans="1:19">
      <c r="A239" s="181" t="str">
        <f t="shared" si="5"/>
        <v>Egho Tangrowth</v>
      </c>
      <c r="B239" s="148" t="s">
        <v>1518</v>
      </c>
      <c r="C239" s="212" t="s">
        <v>1723</v>
      </c>
      <c r="D239" s="148" t="s">
        <v>1772</v>
      </c>
      <c r="E239" s="71"/>
      <c r="F239" s="71"/>
      <c r="G239" s="71"/>
      <c r="H239" s="71"/>
      <c r="I239" s="71"/>
      <c r="J239" s="71"/>
      <c r="K239" s="71"/>
      <c r="L239" s="71"/>
      <c r="M239" s="71"/>
      <c r="N239" s="71"/>
      <c r="O239" s="71"/>
      <c r="P239" s="71"/>
      <c r="Q239" s="71"/>
      <c r="R239" s="193"/>
      <c r="S239" s="195" t="s">
        <v>1775</v>
      </c>
    </row>
    <row r="240" spans="1:19">
      <c r="A240" s="181" t="str">
        <f t="shared" si="5"/>
        <v>Neopunk</v>
      </c>
      <c r="B240" s="148" t="s">
        <v>1518</v>
      </c>
      <c r="C240" s="212" t="s">
        <v>1723</v>
      </c>
      <c r="D240" s="148" t="s">
        <v>1772</v>
      </c>
      <c r="E240" s="71"/>
      <c r="F240" s="71"/>
      <c r="G240" s="71"/>
      <c r="H240" s="71"/>
      <c r="I240" s="71"/>
      <c r="J240" s="71"/>
      <c r="K240" s="71"/>
      <c r="L240" s="71"/>
      <c r="M240" s="71"/>
      <c r="N240" s="71"/>
      <c r="O240" s="71"/>
      <c r="P240" s="71"/>
      <c r="Q240" s="71"/>
      <c r="R240" s="193"/>
      <c r="S240" s="195" t="s">
        <v>1776</v>
      </c>
    </row>
    <row r="241" spans="1:19">
      <c r="A241" s="181" t="str">
        <f t="shared" si="5"/>
        <v>Titanice</v>
      </c>
      <c r="B241" s="148" t="s">
        <v>1731</v>
      </c>
      <c r="C241" s="212" t="s">
        <v>1723</v>
      </c>
      <c r="D241" s="148" t="s">
        <v>1777</v>
      </c>
      <c r="E241" s="71"/>
      <c r="F241" s="71"/>
      <c r="G241" s="71"/>
      <c r="H241" s="71"/>
      <c r="I241" s="71"/>
      <c r="J241" s="71"/>
      <c r="K241" s="71"/>
      <c r="L241" s="71"/>
      <c r="M241" s="71"/>
      <c r="N241" s="71"/>
      <c r="O241" s="71"/>
      <c r="P241" s="71"/>
      <c r="Q241" s="71"/>
      <c r="R241" s="193"/>
      <c r="S241" s="195" t="s">
        <v>1778</v>
      </c>
    </row>
    <row r="242" spans="1:19">
      <c r="A242" s="181" t="str">
        <f t="shared" si="5"/>
        <v>Drizzile</v>
      </c>
      <c r="B242" s="148" t="s">
        <v>1731</v>
      </c>
      <c r="C242" s="212" t="s">
        <v>1723</v>
      </c>
      <c r="D242" s="148" t="s">
        <v>1777</v>
      </c>
      <c r="E242" s="71"/>
      <c r="F242" s="71"/>
      <c r="G242" s="71"/>
      <c r="H242" s="71"/>
      <c r="I242" s="71"/>
      <c r="J242" s="71"/>
      <c r="K242" s="71"/>
      <c r="L242" s="71"/>
      <c r="M242" s="71"/>
      <c r="N242" s="71"/>
      <c r="O242" s="71"/>
      <c r="P242" s="71"/>
      <c r="Q242" s="71"/>
      <c r="R242" s="193"/>
      <c r="S242" s="195" t="s">
        <v>1779</v>
      </c>
    </row>
    <row r="243" spans="1:19">
      <c r="A243" s="181" t="str">
        <f t="shared" si="5"/>
        <v>Tubareel</v>
      </c>
      <c r="B243" s="148" t="s">
        <v>1731</v>
      </c>
      <c r="C243" s="212" t="s">
        <v>1723</v>
      </c>
      <c r="D243" s="148" t="s">
        <v>1777</v>
      </c>
      <c r="E243" s="71"/>
      <c r="F243" s="71"/>
      <c r="G243" s="71"/>
      <c r="H243" s="71"/>
      <c r="I243" s="71"/>
      <c r="J243" s="71"/>
      <c r="K243" s="71"/>
      <c r="L243" s="71"/>
      <c r="M243" s="71"/>
      <c r="N243" s="71"/>
      <c r="O243" s="71"/>
      <c r="P243" s="71"/>
      <c r="Q243" s="71"/>
      <c r="R243" s="193"/>
      <c r="S243" s="195" t="s">
        <v>1780</v>
      </c>
    </row>
    <row r="244" spans="1:19">
      <c r="A244" s="181" t="str">
        <f t="shared" si="5"/>
        <v>Hisuian Corsola</v>
      </c>
      <c r="B244" s="148" t="s">
        <v>1731</v>
      </c>
      <c r="C244" s="212" t="s">
        <v>1723</v>
      </c>
      <c r="D244" s="148" t="s">
        <v>1777</v>
      </c>
      <c r="E244" s="71"/>
      <c r="F244" s="71"/>
      <c r="G244" s="71"/>
      <c r="H244" s="71"/>
      <c r="I244" s="71"/>
      <c r="J244" s="71"/>
      <c r="K244" s="71"/>
      <c r="L244" s="71"/>
      <c r="M244" s="71"/>
      <c r="N244" s="71"/>
      <c r="O244" s="71"/>
      <c r="P244" s="71"/>
      <c r="Q244" s="71"/>
      <c r="R244" s="193"/>
      <c r="S244" s="195" t="s">
        <v>1781</v>
      </c>
    </row>
    <row r="245" spans="1:19">
      <c r="A245" s="181" t="str">
        <f t="shared" si="5"/>
        <v>Ursaluna</v>
      </c>
      <c r="B245" s="148"/>
      <c r="C245" s="213" t="s">
        <v>1782</v>
      </c>
      <c r="D245" s="148" t="s">
        <v>1783</v>
      </c>
      <c r="E245" s="71"/>
      <c r="F245" s="71"/>
      <c r="G245" s="71"/>
      <c r="H245" s="71"/>
      <c r="I245" s="71"/>
      <c r="J245" s="71"/>
      <c r="K245" s="71"/>
      <c r="L245" s="71"/>
      <c r="M245" s="71"/>
      <c r="N245" s="71"/>
      <c r="O245" s="71"/>
      <c r="P245" s="71"/>
      <c r="Q245" s="71"/>
      <c r="R245" s="193"/>
      <c r="S245" s="195" t="s">
        <v>1784</v>
      </c>
    </row>
    <row r="246" spans="1:19">
      <c r="A246" s="181" t="str">
        <f t="shared" si="5"/>
        <v>Rebornian Corpish</v>
      </c>
      <c r="B246" s="148" t="s">
        <v>1194</v>
      </c>
      <c r="C246" s="213" t="s">
        <v>1782</v>
      </c>
      <c r="D246" s="148" t="s">
        <v>1785</v>
      </c>
      <c r="E246" s="71"/>
      <c r="F246" s="71"/>
      <c r="G246" s="71"/>
      <c r="H246" s="71"/>
      <c r="I246" s="71"/>
      <c r="J246" s="71"/>
      <c r="K246" s="71"/>
      <c r="L246" s="71"/>
      <c r="M246" s="71"/>
      <c r="N246" s="71"/>
      <c r="O246" s="71"/>
      <c r="P246" s="71"/>
      <c r="Q246" s="71"/>
      <c r="R246" s="193"/>
      <c r="S246" s="191" t="s">
        <v>1786</v>
      </c>
    </row>
    <row r="247" spans="1:19">
      <c r="A247" s="181" t="s">
        <v>1787</v>
      </c>
      <c r="B247" s="148" t="s">
        <v>1194</v>
      </c>
      <c r="C247" s="213" t="s">
        <v>1782</v>
      </c>
      <c r="D247" s="148" t="s">
        <v>1788</v>
      </c>
      <c r="E247" s="71"/>
      <c r="F247" s="71"/>
      <c r="G247" s="71"/>
      <c r="H247" s="71"/>
      <c r="I247" s="71"/>
      <c r="J247" s="71"/>
      <c r="K247" s="71"/>
      <c r="L247" s="71"/>
      <c r="M247" s="71"/>
      <c r="N247" s="71"/>
      <c r="O247" s="71"/>
      <c r="P247" s="71"/>
      <c r="Q247" s="71"/>
      <c r="R247" s="193"/>
      <c r="S247" s="195"/>
    </row>
    <row r="248" spans="1:19">
      <c r="A248" s="181" t="str">
        <f t="shared" ref="A248:A255" si="6">PROPER(S248)</f>
        <v>Paldean Liligant</v>
      </c>
      <c r="B248" s="148" t="s">
        <v>1194</v>
      </c>
      <c r="C248" s="213" t="s">
        <v>1782</v>
      </c>
      <c r="D248" s="148" t="s">
        <v>1789</v>
      </c>
      <c r="E248" s="71"/>
      <c r="F248" s="71"/>
      <c r="G248" s="71"/>
      <c r="H248" s="71"/>
      <c r="I248" s="71"/>
      <c r="J248" s="71"/>
      <c r="K248" s="71"/>
      <c r="L248" s="71"/>
      <c r="M248" s="71"/>
      <c r="N248" s="71"/>
      <c r="O248" s="71"/>
      <c r="P248" s="71"/>
      <c r="Q248" s="71"/>
      <c r="R248" s="193"/>
      <c r="S248" s="195" t="s">
        <v>1790</v>
      </c>
    </row>
    <row r="249" spans="1:19">
      <c r="A249" s="181" t="str">
        <f t="shared" si="6"/>
        <v>Egho Bulbasaur</v>
      </c>
      <c r="B249" s="148" t="s">
        <v>69</v>
      </c>
      <c r="C249" s="213" t="s">
        <v>1782</v>
      </c>
      <c r="D249" s="148" t="s">
        <v>1791</v>
      </c>
      <c r="E249" s="71"/>
      <c r="F249" s="71"/>
      <c r="G249" s="71"/>
      <c r="H249" s="71"/>
      <c r="I249" s="71"/>
      <c r="J249" s="71"/>
      <c r="K249" s="71"/>
      <c r="L249" s="71"/>
      <c r="M249" s="71"/>
      <c r="N249" s="71"/>
      <c r="O249" s="71"/>
      <c r="P249" s="71"/>
      <c r="Q249" s="71"/>
      <c r="R249" s="193"/>
      <c r="S249" s="195" t="s">
        <v>1414</v>
      </c>
    </row>
    <row r="250" spans="1:19">
      <c r="A250" s="181" t="str">
        <f t="shared" si="6"/>
        <v>Hissiorite</v>
      </c>
      <c r="B250" s="148" t="s">
        <v>1264</v>
      </c>
      <c r="C250" s="213" t="s">
        <v>1782</v>
      </c>
      <c r="D250" s="148" t="s">
        <v>1792</v>
      </c>
      <c r="E250" s="71"/>
      <c r="F250" s="71"/>
      <c r="G250" s="71"/>
      <c r="H250" s="71"/>
      <c r="I250" s="71"/>
      <c r="J250" s="71"/>
      <c r="K250" s="71"/>
      <c r="L250" s="71"/>
      <c r="M250" s="71"/>
      <c r="N250" s="71"/>
      <c r="O250" s="71"/>
      <c r="P250" s="71"/>
      <c r="Q250" s="71"/>
      <c r="R250" s="193"/>
      <c r="S250" s="195" t="s">
        <v>1793</v>
      </c>
    </row>
    <row r="251" spans="1:19">
      <c r="A251" s="181" t="str">
        <f t="shared" si="6"/>
        <v>Hydrabond Gyarados</v>
      </c>
      <c r="B251" s="148"/>
      <c r="C251" s="213" t="s">
        <v>1782</v>
      </c>
      <c r="D251" s="148" t="s">
        <v>1794</v>
      </c>
      <c r="E251" s="71"/>
      <c r="F251" s="71"/>
      <c r="G251" s="71"/>
      <c r="H251" s="71"/>
      <c r="I251" s="71"/>
      <c r="J251" s="71"/>
      <c r="K251" s="71"/>
      <c r="L251" s="71"/>
      <c r="M251" s="71"/>
      <c r="N251" s="71"/>
      <c r="O251" s="71"/>
      <c r="P251" s="71"/>
      <c r="Q251" s="71"/>
      <c r="R251" s="193"/>
      <c r="S251" s="191" t="s">
        <v>1795</v>
      </c>
    </row>
    <row r="252" spans="1:19">
      <c r="A252" s="181" t="str">
        <f t="shared" si="6"/>
        <v>Porygon-X</v>
      </c>
      <c r="B252" s="148"/>
      <c r="C252" s="213" t="s">
        <v>1782</v>
      </c>
      <c r="D252" s="148" t="s">
        <v>1796</v>
      </c>
      <c r="E252" s="71"/>
      <c r="F252" s="71"/>
      <c r="G252" s="71"/>
      <c r="H252" s="71"/>
      <c r="I252" s="71"/>
      <c r="J252" s="71"/>
      <c r="K252" s="71"/>
      <c r="L252" s="71"/>
      <c r="M252" s="71"/>
      <c r="N252" s="71"/>
      <c r="O252" s="71"/>
      <c r="P252" s="71"/>
      <c r="Q252" s="71"/>
      <c r="R252" s="193"/>
      <c r="S252" s="195" t="s">
        <v>1797</v>
      </c>
    </row>
    <row r="253" spans="1:19">
      <c r="A253" s="181" t="str">
        <f t="shared" si="6"/>
        <v>Orthworm</v>
      </c>
      <c r="B253" s="148" t="s">
        <v>69</v>
      </c>
      <c r="C253" s="213" t="s">
        <v>1782</v>
      </c>
      <c r="D253" s="148"/>
      <c r="E253" s="71"/>
      <c r="F253" s="71"/>
      <c r="G253" s="71"/>
      <c r="H253" s="71"/>
      <c r="I253" s="71"/>
      <c r="J253" s="71"/>
      <c r="K253" s="71"/>
      <c r="L253" s="71"/>
      <c r="M253" s="71"/>
      <c r="N253" s="71"/>
      <c r="O253" s="71"/>
      <c r="P253" s="71"/>
      <c r="Q253" s="71"/>
      <c r="R253" s="193"/>
      <c r="S253" s="195" t="s">
        <v>1798</v>
      </c>
    </row>
    <row r="254" spans="1:19">
      <c r="A254" s="181" t="str">
        <f t="shared" si="6"/>
        <v>Terrabit</v>
      </c>
      <c r="B254" s="148" t="s">
        <v>1799</v>
      </c>
      <c r="C254" s="213" t="s">
        <v>1782</v>
      </c>
      <c r="D254" s="148"/>
      <c r="E254" s="71"/>
      <c r="F254" s="71"/>
      <c r="G254" s="71"/>
      <c r="H254" s="71"/>
      <c r="I254" s="71"/>
      <c r="J254" s="71"/>
      <c r="K254" s="71"/>
      <c r="L254" s="71"/>
      <c r="M254" s="71"/>
      <c r="N254" s="71"/>
      <c r="O254" s="71"/>
      <c r="P254" s="71"/>
      <c r="Q254" s="71"/>
      <c r="R254" s="193"/>
      <c r="S254" s="195" t="s">
        <v>1800</v>
      </c>
    </row>
    <row r="255" spans="1:19">
      <c r="A255" s="181" t="str">
        <f t="shared" si="6"/>
        <v>Sandsilk</v>
      </c>
      <c r="B255" s="148" t="s">
        <v>359</v>
      </c>
      <c r="C255" s="213" t="s">
        <v>1782</v>
      </c>
      <c r="D255" s="148" t="s">
        <v>1801</v>
      </c>
      <c r="E255" s="71"/>
      <c r="F255" s="71"/>
      <c r="G255" s="71"/>
      <c r="H255" s="71"/>
      <c r="I255" s="71"/>
      <c r="J255" s="71"/>
      <c r="K255" s="71"/>
      <c r="L255" s="71"/>
      <c r="M255" s="71"/>
      <c r="N255" s="71"/>
      <c r="O255" s="71"/>
      <c r="P255" s="71"/>
      <c r="Q255" s="71"/>
      <c r="R255" s="193"/>
      <c r="S255" s="195" t="s">
        <v>1802</v>
      </c>
    </row>
    <row r="256" spans="1:19">
      <c r="A256" s="181" t="s">
        <v>1205</v>
      </c>
      <c r="B256" s="148" t="s">
        <v>1799</v>
      </c>
      <c r="C256" s="213" t="s">
        <v>1782</v>
      </c>
      <c r="D256" s="148"/>
      <c r="E256" s="71"/>
      <c r="F256" s="71"/>
      <c r="G256" s="71"/>
      <c r="H256" s="71"/>
      <c r="I256" s="71"/>
      <c r="J256" s="71"/>
      <c r="K256" s="71"/>
      <c r="L256" s="71"/>
      <c r="M256" s="71"/>
      <c r="N256" s="71"/>
      <c r="O256" s="71"/>
      <c r="P256" s="71"/>
      <c r="Q256" s="71"/>
      <c r="R256" s="193"/>
      <c r="S256" s="195"/>
    </row>
    <row r="257" spans="1:19">
      <c r="A257" s="181" t="str">
        <f t="shared" ref="A257:A277" si="7">PROPER(S257)</f>
        <v>Rebornian Munchlax</v>
      </c>
      <c r="B257" s="148" t="s">
        <v>69</v>
      </c>
      <c r="C257" s="213" t="s">
        <v>1782</v>
      </c>
      <c r="D257" s="148"/>
      <c r="E257" s="71"/>
      <c r="F257" s="71"/>
      <c r="G257" s="71"/>
      <c r="H257" s="71"/>
      <c r="I257" s="71"/>
      <c r="J257" s="71"/>
      <c r="K257" s="71"/>
      <c r="L257" s="71"/>
      <c r="M257" s="71"/>
      <c r="N257" s="71"/>
      <c r="O257" s="71"/>
      <c r="P257" s="71"/>
      <c r="Q257" s="71"/>
      <c r="R257" s="193"/>
      <c r="S257" s="191" t="s">
        <v>1803</v>
      </c>
    </row>
    <row r="258" spans="1:19">
      <c r="A258" s="181" t="str">
        <f t="shared" si="7"/>
        <v>Raboot</v>
      </c>
      <c r="B258" s="148" t="s">
        <v>69</v>
      </c>
      <c r="C258" s="213" t="s">
        <v>1782</v>
      </c>
      <c r="D258" s="148"/>
      <c r="E258" s="71"/>
      <c r="F258" s="71"/>
      <c r="G258" s="71"/>
      <c r="H258" s="71"/>
      <c r="I258" s="71"/>
      <c r="J258" s="71"/>
      <c r="K258" s="71"/>
      <c r="L258" s="71"/>
      <c r="M258" s="71"/>
      <c r="N258" s="71"/>
      <c r="O258" s="71"/>
      <c r="P258" s="71"/>
      <c r="Q258" s="71"/>
      <c r="R258" s="193"/>
      <c r="S258" s="195" t="s">
        <v>1804</v>
      </c>
    </row>
    <row r="259" spans="1:19">
      <c r="A259" s="181" t="str">
        <f t="shared" si="7"/>
        <v>Brambleghast</v>
      </c>
      <c r="B259" s="148" t="s">
        <v>69</v>
      </c>
      <c r="C259" s="213" t="s">
        <v>1782</v>
      </c>
      <c r="D259" s="148"/>
      <c r="E259" s="71"/>
      <c r="F259" s="71"/>
      <c r="G259" s="71"/>
      <c r="H259" s="71"/>
      <c r="I259" s="71"/>
      <c r="J259" s="71"/>
      <c r="K259" s="71"/>
      <c r="L259" s="71"/>
      <c r="M259" s="71"/>
      <c r="N259" s="71"/>
      <c r="O259" s="71"/>
      <c r="P259" s="71"/>
      <c r="Q259" s="71"/>
      <c r="R259" s="193"/>
      <c r="S259" s="195" t="s">
        <v>1805</v>
      </c>
    </row>
    <row r="260" spans="1:19">
      <c r="A260" s="181" t="str">
        <f t="shared" si="7"/>
        <v>Stonjourner</v>
      </c>
      <c r="B260" s="148" t="s">
        <v>69</v>
      </c>
      <c r="C260" s="213" t="s">
        <v>1782</v>
      </c>
      <c r="D260" s="148"/>
      <c r="E260" s="71"/>
      <c r="F260" s="71"/>
      <c r="G260" s="71"/>
      <c r="H260" s="71"/>
      <c r="I260" s="71"/>
      <c r="J260" s="71"/>
      <c r="K260" s="71"/>
      <c r="L260" s="71"/>
      <c r="M260" s="71"/>
      <c r="N260" s="71"/>
      <c r="O260" s="71"/>
      <c r="P260" s="71"/>
      <c r="Q260" s="71"/>
      <c r="R260" s="193"/>
      <c r="S260" s="195" t="s">
        <v>1806</v>
      </c>
    </row>
    <row r="261" spans="1:19">
      <c r="A261" s="181" t="str">
        <f t="shared" si="7"/>
        <v>Runerigus</v>
      </c>
      <c r="B261" s="148" t="s">
        <v>925</v>
      </c>
      <c r="C261" s="213" t="s">
        <v>1782</v>
      </c>
      <c r="D261" s="148"/>
      <c r="E261" s="71"/>
      <c r="F261" s="71"/>
      <c r="G261" s="71"/>
      <c r="H261" s="71"/>
      <c r="I261" s="71"/>
      <c r="J261" s="71"/>
      <c r="K261" s="71"/>
      <c r="L261" s="71"/>
      <c r="M261" s="71"/>
      <c r="N261" s="71"/>
      <c r="O261" s="71"/>
      <c r="P261" s="71"/>
      <c r="Q261" s="71"/>
      <c r="R261" s="193"/>
      <c r="S261" s="195" t="s">
        <v>1807</v>
      </c>
    </row>
    <row r="262" spans="1:19">
      <c r="A262" s="181" t="str">
        <f t="shared" si="7"/>
        <v>Dreepy</v>
      </c>
      <c r="B262" s="148" t="s">
        <v>925</v>
      </c>
      <c r="C262" s="213" t="s">
        <v>1782</v>
      </c>
      <c r="D262" s="148"/>
      <c r="E262" s="71"/>
      <c r="F262" s="71"/>
      <c r="G262" s="71"/>
      <c r="H262" s="71"/>
      <c r="I262" s="71"/>
      <c r="J262" s="71"/>
      <c r="K262" s="71"/>
      <c r="L262" s="71"/>
      <c r="M262" s="71"/>
      <c r="N262" s="71"/>
      <c r="O262" s="71"/>
      <c r="P262" s="71"/>
      <c r="Q262" s="71"/>
      <c r="R262" s="193"/>
      <c r="S262" s="195" t="s">
        <v>1808</v>
      </c>
    </row>
    <row r="263" spans="1:19">
      <c r="A263" s="181" t="str">
        <f t="shared" si="7"/>
        <v>Terathwack</v>
      </c>
      <c r="B263" s="148" t="s">
        <v>925</v>
      </c>
      <c r="C263" s="213" t="s">
        <v>1782</v>
      </c>
      <c r="D263" s="148"/>
      <c r="E263" s="71"/>
      <c r="F263" s="71"/>
      <c r="G263" s="71"/>
      <c r="H263" s="71"/>
      <c r="I263" s="71"/>
      <c r="J263" s="71"/>
      <c r="K263" s="71"/>
      <c r="L263" s="71"/>
      <c r="M263" s="71"/>
      <c r="N263" s="71"/>
      <c r="O263" s="71"/>
      <c r="P263" s="71"/>
      <c r="Q263" s="71"/>
      <c r="R263" s="193"/>
      <c r="S263" s="195" t="s">
        <v>1809</v>
      </c>
    </row>
    <row r="264" spans="1:19">
      <c r="A264" s="181" t="str">
        <f t="shared" si="7"/>
        <v>Nacli</v>
      </c>
      <c r="B264" s="148" t="s">
        <v>209</v>
      </c>
      <c r="C264" s="213" t="s">
        <v>1782</v>
      </c>
      <c r="D264" s="148"/>
      <c r="E264" s="71"/>
      <c r="F264" s="71"/>
      <c r="G264" s="71"/>
      <c r="H264" s="71"/>
      <c r="I264" s="71"/>
      <c r="J264" s="71"/>
      <c r="K264" s="71"/>
      <c r="L264" s="71"/>
      <c r="M264" s="71"/>
      <c r="N264" s="71"/>
      <c r="O264" s="71"/>
      <c r="P264" s="71"/>
      <c r="Q264" s="71"/>
      <c r="R264" s="193"/>
      <c r="S264" s="195" t="s">
        <v>1810</v>
      </c>
    </row>
    <row r="265" spans="1:19">
      <c r="A265" s="181" t="str">
        <f t="shared" si="7"/>
        <v>Naclstack</v>
      </c>
      <c r="B265" s="148" t="s">
        <v>209</v>
      </c>
      <c r="C265" s="213" t="s">
        <v>1782</v>
      </c>
      <c r="D265" s="148"/>
      <c r="E265" s="71"/>
      <c r="F265" s="71"/>
      <c r="G265" s="71"/>
      <c r="H265" s="71"/>
      <c r="I265" s="71"/>
      <c r="J265" s="71"/>
      <c r="K265" s="71"/>
      <c r="L265" s="71"/>
      <c r="M265" s="71"/>
      <c r="N265" s="71"/>
      <c r="O265" s="71"/>
      <c r="P265" s="71"/>
      <c r="Q265" s="71"/>
      <c r="R265" s="193"/>
      <c r="S265" s="195" t="s">
        <v>1811</v>
      </c>
    </row>
    <row r="266" spans="1:19">
      <c r="A266" s="181" t="str">
        <f t="shared" si="7"/>
        <v>Garganacl</v>
      </c>
      <c r="B266" s="148" t="s">
        <v>209</v>
      </c>
      <c r="C266" s="213" t="s">
        <v>1782</v>
      </c>
      <c r="D266" s="148"/>
      <c r="E266" s="71"/>
      <c r="F266" s="71"/>
      <c r="G266" s="71"/>
      <c r="H266" s="71"/>
      <c r="I266" s="71"/>
      <c r="J266" s="71"/>
      <c r="K266" s="71"/>
      <c r="L266" s="71"/>
      <c r="M266" s="71"/>
      <c r="N266" s="71"/>
      <c r="O266" s="71"/>
      <c r="P266" s="71"/>
      <c r="Q266" s="71"/>
      <c r="R266" s="193"/>
      <c r="S266" s="195" t="s">
        <v>1812</v>
      </c>
    </row>
    <row r="267" spans="1:19">
      <c r="A267" s="181" t="str">
        <f t="shared" si="7"/>
        <v>Coatlith</v>
      </c>
      <c r="B267" s="148" t="s">
        <v>463</v>
      </c>
      <c r="C267" s="213" t="s">
        <v>1782</v>
      </c>
      <c r="D267" s="148"/>
      <c r="E267" s="71"/>
      <c r="F267" s="71"/>
      <c r="G267" s="71"/>
      <c r="H267" s="71"/>
      <c r="I267" s="71"/>
      <c r="J267" s="71"/>
      <c r="K267" s="71"/>
      <c r="L267" s="71"/>
      <c r="M267" s="71"/>
      <c r="N267" s="71"/>
      <c r="O267" s="71"/>
      <c r="P267" s="71"/>
      <c r="Q267" s="71"/>
      <c r="R267" s="193"/>
      <c r="S267" s="195" t="s">
        <v>1813</v>
      </c>
    </row>
    <row r="268" spans="1:19">
      <c r="A268" s="181" t="str">
        <f t="shared" si="7"/>
        <v>Flager</v>
      </c>
      <c r="B268" s="148" t="s">
        <v>463</v>
      </c>
      <c r="C268" s="213" t="s">
        <v>1782</v>
      </c>
      <c r="D268" s="148"/>
      <c r="E268" s="71"/>
      <c r="F268" s="71"/>
      <c r="G268" s="71"/>
      <c r="H268" s="71"/>
      <c r="I268" s="71"/>
      <c r="J268" s="71"/>
      <c r="K268" s="71"/>
      <c r="L268" s="71"/>
      <c r="M268" s="71"/>
      <c r="N268" s="71"/>
      <c r="O268" s="71"/>
      <c r="P268" s="71"/>
      <c r="Q268" s="71"/>
      <c r="R268" s="193"/>
      <c r="S268" s="195" t="s">
        <v>1814</v>
      </c>
    </row>
    <row r="269" spans="1:19">
      <c r="A269" s="181" t="str">
        <f t="shared" si="7"/>
        <v>Pajay</v>
      </c>
      <c r="B269" s="148" t="s">
        <v>463</v>
      </c>
      <c r="C269" s="213" t="s">
        <v>1782</v>
      </c>
      <c r="D269" s="148"/>
      <c r="E269" s="71"/>
      <c r="F269" s="71"/>
      <c r="G269" s="71"/>
      <c r="H269" s="71"/>
      <c r="I269" s="71"/>
      <c r="J269" s="71"/>
      <c r="K269" s="71"/>
      <c r="L269" s="71"/>
      <c r="M269" s="71"/>
      <c r="N269" s="71"/>
      <c r="O269" s="71"/>
      <c r="P269" s="71"/>
      <c r="Q269" s="71"/>
      <c r="R269" s="193"/>
      <c r="S269" s="195" t="s">
        <v>1815</v>
      </c>
    </row>
    <row r="270" spans="1:19">
      <c r="A270" s="181" t="str">
        <f t="shared" si="7"/>
        <v>Hisuian Braviary</v>
      </c>
      <c r="B270" s="148" t="s">
        <v>463</v>
      </c>
      <c r="C270" s="213" t="s">
        <v>1782</v>
      </c>
      <c r="D270" s="148"/>
      <c r="E270" s="71"/>
      <c r="F270" s="71"/>
      <c r="G270" s="71"/>
      <c r="H270" s="71"/>
      <c r="I270" s="71"/>
      <c r="J270" s="71"/>
      <c r="K270" s="71"/>
      <c r="L270" s="71"/>
      <c r="M270" s="71"/>
      <c r="N270" s="71"/>
      <c r="O270" s="71"/>
      <c r="P270" s="71"/>
      <c r="Q270" s="71"/>
      <c r="R270" s="193"/>
      <c r="S270" s="195" t="s">
        <v>1657</v>
      </c>
    </row>
    <row r="271" spans="1:19">
      <c r="A271" s="181" t="str">
        <f t="shared" si="7"/>
        <v>Rebornian Monferno</v>
      </c>
      <c r="B271" s="148" t="s">
        <v>69</v>
      </c>
      <c r="C271" s="213" t="s">
        <v>1782</v>
      </c>
      <c r="D271" s="148"/>
      <c r="E271" s="71"/>
      <c r="F271" s="71"/>
      <c r="G271" s="71"/>
      <c r="H271" s="71"/>
      <c r="I271" s="71"/>
      <c r="J271" s="71"/>
      <c r="K271" s="71"/>
      <c r="L271" s="71"/>
      <c r="M271" s="71"/>
      <c r="N271" s="71"/>
      <c r="O271" s="71"/>
      <c r="P271" s="71"/>
      <c r="Q271" s="71"/>
      <c r="R271" s="193"/>
      <c r="S271" s="191" t="s">
        <v>1816</v>
      </c>
    </row>
    <row r="272" spans="1:19">
      <c r="A272" s="181" t="str">
        <f t="shared" si="7"/>
        <v>Metalynx</v>
      </c>
      <c r="B272" s="148" t="s">
        <v>67</v>
      </c>
      <c r="C272" s="213" t="s">
        <v>1782</v>
      </c>
      <c r="D272" s="148"/>
      <c r="E272" s="71"/>
      <c r="F272" s="71"/>
      <c r="G272" s="71"/>
      <c r="H272" s="71"/>
      <c r="I272" s="71"/>
      <c r="J272" s="71"/>
      <c r="K272" s="71"/>
      <c r="L272" s="71"/>
      <c r="M272" s="71"/>
      <c r="N272" s="71"/>
      <c r="O272" s="71"/>
      <c r="P272" s="71"/>
      <c r="Q272" s="71"/>
      <c r="R272" s="193"/>
      <c r="S272" s="195" t="s">
        <v>1817</v>
      </c>
    </row>
    <row r="273" spans="1:19">
      <c r="A273" s="181" t="str">
        <f t="shared" si="7"/>
        <v>Galar Rapidash</v>
      </c>
      <c r="B273" s="148" t="s">
        <v>67</v>
      </c>
      <c r="C273" s="213" t="s">
        <v>1782</v>
      </c>
      <c r="D273" s="148"/>
      <c r="E273" s="71"/>
      <c r="F273" s="71"/>
      <c r="G273" s="71"/>
      <c r="H273" s="71"/>
      <c r="I273" s="71"/>
      <c r="J273" s="71"/>
      <c r="K273" s="71"/>
      <c r="L273" s="71"/>
      <c r="M273" s="71"/>
      <c r="N273" s="71"/>
      <c r="O273" s="71"/>
      <c r="P273" s="71"/>
      <c r="Q273" s="71"/>
      <c r="R273" s="193"/>
      <c r="S273" s="195" t="s">
        <v>1818</v>
      </c>
    </row>
    <row r="274" spans="1:19">
      <c r="A274" s="181" t="str">
        <f t="shared" si="7"/>
        <v>Corviknight</v>
      </c>
      <c r="B274" s="148" t="s">
        <v>67</v>
      </c>
      <c r="C274" s="213" t="s">
        <v>1782</v>
      </c>
      <c r="D274" s="148"/>
      <c r="E274" s="71"/>
      <c r="F274" s="71"/>
      <c r="G274" s="71"/>
      <c r="H274" s="71"/>
      <c r="I274" s="71"/>
      <c r="J274" s="71"/>
      <c r="K274" s="71"/>
      <c r="L274" s="71"/>
      <c r="M274" s="71"/>
      <c r="N274" s="71"/>
      <c r="O274" s="71"/>
      <c r="P274" s="71"/>
      <c r="Q274" s="71"/>
      <c r="R274" s="193"/>
      <c r="S274" s="195" t="s">
        <v>1819</v>
      </c>
    </row>
    <row r="275" spans="1:19">
      <c r="A275" s="181" t="str">
        <f t="shared" si="7"/>
        <v>Lukpup</v>
      </c>
      <c r="B275" s="148" t="s">
        <v>67</v>
      </c>
      <c r="C275" s="213" t="s">
        <v>1782</v>
      </c>
      <c r="D275" s="148" t="s">
        <v>1820</v>
      </c>
      <c r="E275" s="71"/>
      <c r="F275" s="71"/>
      <c r="G275" s="71"/>
      <c r="H275" s="71"/>
      <c r="I275" s="71"/>
      <c r="J275" s="71"/>
      <c r="K275" s="71"/>
      <c r="L275" s="71"/>
      <c r="M275" s="71"/>
      <c r="N275" s="71"/>
      <c r="O275" s="71"/>
      <c r="P275" s="71"/>
      <c r="Q275" s="71"/>
      <c r="R275" s="193"/>
      <c r="S275" s="195" t="s">
        <v>1821</v>
      </c>
    </row>
    <row r="276" spans="1:19">
      <c r="A276" s="181" t="str">
        <f t="shared" si="7"/>
        <v>Appletun</v>
      </c>
      <c r="B276" s="148" t="s">
        <v>67</v>
      </c>
      <c r="C276" s="213" t="s">
        <v>1782</v>
      </c>
      <c r="D276" s="148"/>
      <c r="E276" s="71"/>
      <c r="F276" s="71"/>
      <c r="G276" s="71"/>
      <c r="H276" s="71"/>
      <c r="I276" s="71"/>
      <c r="J276" s="71"/>
      <c r="K276" s="71"/>
      <c r="L276" s="71"/>
      <c r="M276" s="71"/>
      <c r="N276" s="71"/>
      <c r="O276" s="71"/>
      <c r="P276" s="71"/>
      <c r="Q276" s="71"/>
      <c r="R276" s="193"/>
      <c r="S276" s="195" t="s">
        <v>1822</v>
      </c>
    </row>
    <row r="277" spans="1:19">
      <c r="A277" s="181" t="str">
        <f t="shared" si="7"/>
        <v>Tinkaton</v>
      </c>
      <c r="B277" s="148" t="s">
        <v>67</v>
      </c>
      <c r="C277" s="213" t="s">
        <v>1782</v>
      </c>
      <c r="D277" s="148"/>
      <c r="E277" s="71"/>
      <c r="F277" s="71"/>
      <c r="G277" s="71"/>
      <c r="H277" s="71"/>
      <c r="I277" s="71"/>
      <c r="J277" s="71"/>
      <c r="K277" s="71"/>
      <c r="L277" s="71"/>
      <c r="M277" s="71"/>
      <c r="N277" s="71"/>
      <c r="O277" s="71"/>
      <c r="P277" s="71"/>
      <c r="Q277" s="71"/>
      <c r="R277" s="193"/>
      <c r="S277" s="195" t="s">
        <v>1823</v>
      </c>
    </row>
    <row r="278" spans="1:19">
      <c r="A278" s="181" t="s">
        <v>1824</v>
      </c>
      <c r="B278" s="148" t="s">
        <v>67</v>
      </c>
      <c r="C278" s="213" t="s">
        <v>1782</v>
      </c>
      <c r="D278" s="148" t="s">
        <v>1825</v>
      </c>
      <c r="E278" s="71"/>
      <c r="F278" s="71"/>
      <c r="G278" s="71"/>
      <c r="H278" s="71"/>
      <c r="I278" s="71"/>
      <c r="J278" s="71"/>
      <c r="K278" s="71"/>
      <c r="L278" s="71"/>
      <c r="M278" s="71"/>
      <c r="N278" s="71"/>
      <c r="O278" s="71"/>
      <c r="P278" s="71"/>
      <c r="Q278" s="71"/>
      <c r="R278" s="193"/>
      <c r="S278" s="195"/>
    </row>
    <row r="279" spans="1:19">
      <c r="A279" s="181" t="str">
        <f t="shared" ref="A279:A331" si="8">PROPER(S279)</f>
        <v>Ghimmighoul</v>
      </c>
      <c r="B279" s="148" t="s">
        <v>69</v>
      </c>
      <c r="C279" s="213" t="s">
        <v>1782</v>
      </c>
      <c r="D279" s="148" t="s">
        <v>1826</v>
      </c>
      <c r="E279" s="71"/>
      <c r="F279" s="71"/>
      <c r="G279" s="71"/>
      <c r="H279" s="71"/>
      <c r="I279" s="71"/>
      <c r="J279" s="71"/>
      <c r="K279" s="71"/>
      <c r="L279" s="71"/>
      <c r="M279" s="71"/>
      <c r="N279" s="71"/>
      <c r="O279" s="71"/>
      <c r="P279" s="71"/>
      <c r="Q279" s="71"/>
      <c r="R279" s="193"/>
      <c r="S279" s="195" t="s">
        <v>1827</v>
      </c>
    </row>
    <row r="280" spans="1:19">
      <c r="A280" s="181" t="str">
        <f t="shared" si="8"/>
        <v>Kingambit</v>
      </c>
      <c r="B280" s="148"/>
      <c r="C280" s="214" t="s">
        <v>1828</v>
      </c>
      <c r="D280" s="148" t="s">
        <v>1829</v>
      </c>
      <c r="E280" s="71"/>
      <c r="F280" s="71"/>
      <c r="G280" s="71"/>
      <c r="H280" s="71"/>
      <c r="I280" s="71"/>
      <c r="J280" s="71"/>
      <c r="K280" s="71"/>
      <c r="L280" s="71"/>
      <c r="M280" s="71"/>
      <c r="N280" s="71"/>
      <c r="O280" s="71"/>
      <c r="P280" s="71"/>
      <c r="Q280" s="71"/>
      <c r="R280" s="193"/>
      <c r="S280" s="195" t="s">
        <v>1830</v>
      </c>
    </row>
    <row r="281" spans="1:19">
      <c r="A281" s="181" t="str">
        <f t="shared" si="8"/>
        <v>Queengambit</v>
      </c>
      <c r="B281" s="148"/>
      <c r="C281" s="214" t="s">
        <v>1828</v>
      </c>
      <c r="D281" s="148" t="s">
        <v>1831</v>
      </c>
      <c r="E281" s="71"/>
      <c r="F281" s="71"/>
      <c r="G281" s="71"/>
      <c r="H281" s="71"/>
      <c r="I281" s="71"/>
      <c r="J281" s="71"/>
      <c r="K281" s="71"/>
      <c r="L281" s="71"/>
      <c r="M281" s="71"/>
      <c r="N281" s="71"/>
      <c r="O281" s="71"/>
      <c r="P281" s="71"/>
      <c r="Q281" s="71"/>
      <c r="R281" s="193"/>
      <c r="S281" s="195" t="s">
        <v>1832</v>
      </c>
    </row>
    <row r="282" spans="1:19">
      <c r="A282" s="181" t="str">
        <f t="shared" si="8"/>
        <v>Charcadet</v>
      </c>
      <c r="B282" s="148" t="s">
        <v>67</v>
      </c>
      <c r="C282" s="214" t="s">
        <v>1828</v>
      </c>
      <c r="D282" s="148" t="s">
        <v>1833</v>
      </c>
      <c r="E282" s="71"/>
      <c r="F282" s="71"/>
      <c r="G282" s="71"/>
      <c r="H282" s="71"/>
      <c r="I282" s="71"/>
      <c r="J282" s="71"/>
      <c r="K282" s="71"/>
      <c r="L282" s="71"/>
      <c r="M282" s="71"/>
      <c r="N282" s="71"/>
      <c r="O282" s="71"/>
      <c r="P282" s="71"/>
      <c r="Q282" s="71"/>
      <c r="R282" s="193"/>
      <c r="S282" s="195" t="s">
        <v>1834</v>
      </c>
    </row>
    <row r="283" spans="1:19">
      <c r="A283" s="181" t="str">
        <f t="shared" si="8"/>
        <v>Raptorch</v>
      </c>
      <c r="B283" s="148" t="s">
        <v>1531</v>
      </c>
      <c r="C283" s="208" t="s">
        <v>1835</v>
      </c>
      <c r="D283" s="148" t="s">
        <v>1836</v>
      </c>
      <c r="E283" s="71"/>
      <c r="F283" s="71"/>
      <c r="G283" s="71"/>
      <c r="H283" s="71"/>
      <c r="I283" s="71"/>
      <c r="J283" s="71"/>
      <c r="K283" s="71"/>
      <c r="L283" s="71"/>
      <c r="M283" s="71"/>
      <c r="N283" s="71"/>
      <c r="O283" s="71"/>
      <c r="P283" s="71"/>
      <c r="Q283" s="71"/>
      <c r="R283" s="193"/>
      <c r="S283" s="195" t="s">
        <v>1411</v>
      </c>
    </row>
    <row r="284" spans="1:19">
      <c r="A284" s="181" t="str">
        <f t="shared" si="8"/>
        <v>Scalarva</v>
      </c>
      <c r="B284" s="148" t="s">
        <v>463</v>
      </c>
      <c r="C284" s="208" t="s">
        <v>1835</v>
      </c>
      <c r="D284" s="148" t="s">
        <v>1837</v>
      </c>
      <c r="E284" s="71"/>
      <c r="F284" s="71"/>
      <c r="G284" s="71"/>
      <c r="H284" s="71"/>
      <c r="I284" s="71"/>
      <c r="J284" s="71"/>
      <c r="K284" s="71"/>
      <c r="L284" s="71"/>
      <c r="M284" s="71"/>
      <c r="N284" s="71"/>
      <c r="O284" s="71"/>
      <c r="P284" s="71"/>
      <c r="Q284" s="71"/>
      <c r="R284" s="193"/>
      <c r="S284" s="195" t="s">
        <v>1838</v>
      </c>
    </row>
    <row r="285" spans="1:19">
      <c r="A285" s="181" t="str">
        <f t="shared" si="8"/>
        <v>Hisuian Goomey</v>
      </c>
      <c r="B285" s="148" t="s">
        <v>1720</v>
      </c>
      <c r="C285" s="208" t="s">
        <v>1835</v>
      </c>
      <c r="D285" s="148" t="s">
        <v>1839</v>
      </c>
      <c r="E285" s="71"/>
      <c r="F285" s="71"/>
      <c r="G285" s="71"/>
      <c r="H285" s="71"/>
      <c r="I285" s="71"/>
      <c r="J285" s="71"/>
      <c r="K285" s="71"/>
      <c r="L285" s="71"/>
      <c r="M285" s="71"/>
      <c r="N285" s="71"/>
      <c r="O285" s="71"/>
      <c r="P285" s="71"/>
      <c r="Q285" s="71"/>
      <c r="R285" s="193"/>
      <c r="S285" s="195" t="s">
        <v>1840</v>
      </c>
    </row>
    <row r="286" spans="1:19">
      <c r="A286" s="181" t="str">
        <f t="shared" si="8"/>
        <v>Egho Squirtle</v>
      </c>
      <c r="B286" s="148" t="s">
        <v>1841</v>
      </c>
      <c r="C286" s="208" t="s">
        <v>1835</v>
      </c>
      <c r="D286" s="148"/>
      <c r="E286" s="71"/>
      <c r="F286" s="71"/>
      <c r="G286" s="71"/>
      <c r="H286" s="71"/>
      <c r="I286" s="71"/>
      <c r="J286" s="71"/>
      <c r="K286" s="71"/>
      <c r="L286" s="71"/>
      <c r="M286" s="71"/>
      <c r="N286" s="71"/>
      <c r="O286" s="71"/>
      <c r="P286" s="71"/>
      <c r="Q286" s="71"/>
      <c r="R286" s="193"/>
      <c r="S286" s="195" t="s">
        <v>1416</v>
      </c>
    </row>
    <row r="287" spans="1:19">
      <c r="A287" s="181" t="str">
        <f t="shared" si="8"/>
        <v>Galar Darumaka</v>
      </c>
      <c r="B287" s="148" t="s">
        <v>1842</v>
      </c>
      <c r="C287" s="208" t="s">
        <v>1835</v>
      </c>
      <c r="D287" s="148"/>
      <c r="E287" s="71"/>
      <c r="F287" s="71"/>
      <c r="G287" s="71"/>
      <c r="H287" s="71"/>
      <c r="I287" s="71"/>
      <c r="J287" s="71"/>
      <c r="K287" s="71"/>
      <c r="L287" s="71"/>
      <c r="M287" s="71"/>
      <c r="N287" s="71"/>
      <c r="O287" s="71"/>
      <c r="P287" s="71"/>
      <c r="Q287" s="71"/>
      <c r="R287" s="193"/>
      <c r="S287" s="195" t="s">
        <v>1843</v>
      </c>
    </row>
    <row r="288" spans="1:19">
      <c r="A288" s="181" t="str">
        <f t="shared" si="8"/>
        <v>Overqwil</v>
      </c>
      <c r="B288" s="148" t="s">
        <v>1844</v>
      </c>
      <c r="C288" s="208" t="s">
        <v>1835</v>
      </c>
      <c r="D288" s="148" t="s">
        <v>1729</v>
      </c>
      <c r="E288" s="71"/>
      <c r="F288" s="71"/>
      <c r="G288" s="71"/>
      <c r="H288" s="71"/>
      <c r="I288" s="71"/>
      <c r="J288" s="71"/>
      <c r="K288" s="71"/>
      <c r="L288" s="71"/>
      <c r="M288" s="71"/>
      <c r="N288" s="71"/>
      <c r="O288" s="71"/>
      <c r="P288" s="71"/>
      <c r="Q288" s="71"/>
      <c r="R288" s="193"/>
      <c r="S288" s="195" t="s">
        <v>1845</v>
      </c>
    </row>
    <row r="289" spans="1:19">
      <c r="A289" s="181" t="str">
        <f t="shared" si="8"/>
        <v>Joltalope</v>
      </c>
      <c r="B289" s="148" t="s">
        <v>1842</v>
      </c>
      <c r="C289" s="208" t="s">
        <v>1835</v>
      </c>
      <c r="D289" s="148" t="s">
        <v>1846</v>
      </c>
      <c r="E289" s="71"/>
      <c r="F289" s="71"/>
      <c r="G289" s="71"/>
      <c r="H289" s="71"/>
      <c r="I289" s="71"/>
      <c r="J289" s="71"/>
      <c r="K289" s="71"/>
      <c r="L289" s="71"/>
      <c r="M289" s="71"/>
      <c r="N289" s="71"/>
      <c r="O289" s="71"/>
      <c r="P289" s="71"/>
      <c r="Q289" s="71"/>
      <c r="R289" s="193"/>
      <c r="S289" s="195" t="s">
        <v>1847</v>
      </c>
    </row>
    <row r="290" spans="1:19">
      <c r="A290" s="181" t="str">
        <f t="shared" si="8"/>
        <v>Zapalope</v>
      </c>
      <c r="B290" s="148" t="s">
        <v>1842</v>
      </c>
      <c r="C290" s="208" t="s">
        <v>1835</v>
      </c>
      <c r="D290" s="148" t="s">
        <v>1846</v>
      </c>
      <c r="E290" s="71"/>
      <c r="F290" s="71"/>
      <c r="G290" s="71"/>
      <c r="H290" s="71"/>
      <c r="I290" s="71"/>
      <c r="J290" s="71"/>
      <c r="K290" s="71"/>
      <c r="L290" s="71"/>
      <c r="M290" s="71"/>
      <c r="N290" s="71"/>
      <c r="O290" s="71"/>
      <c r="P290" s="71"/>
      <c r="Q290" s="71"/>
      <c r="R290" s="193"/>
      <c r="S290" s="195" t="s">
        <v>1848</v>
      </c>
    </row>
    <row r="291" spans="1:19">
      <c r="A291" s="181" t="str">
        <f t="shared" si="8"/>
        <v>Kleavor</v>
      </c>
      <c r="B291" s="148"/>
      <c r="C291" s="208" t="s">
        <v>1835</v>
      </c>
      <c r="D291" s="148" t="s">
        <v>1849</v>
      </c>
      <c r="E291" s="71"/>
      <c r="F291" s="71"/>
      <c r="G291" s="71"/>
      <c r="H291" s="71"/>
      <c r="I291" s="71"/>
      <c r="J291" s="71"/>
      <c r="K291" s="71"/>
      <c r="L291" s="71"/>
      <c r="M291" s="71"/>
      <c r="N291" s="71"/>
      <c r="O291" s="71"/>
      <c r="P291" s="71"/>
      <c r="Q291" s="71"/>
      <c r="R291" s="193"/>
      <c r="S291" s="195" t="s">
        <v>1850</v>
      </c>
    </row>
    <row r="292" spans="1:19">
      <c r="A292" s="181" t="str">
        <f t="shared" si="8"/>
        <v>Delta Petilil</v>
      </c>
      <c r="B292" s="148" t="s">
        <v>1851</v>
      </c>
      <c r="C292" s="208" t="s">
        <v>1835</v>
      </c>
      <c r="D292" s="148"/>
      <c r="E292" s="71"/>
      <c r="F292" s="71"/>
      <c r="G292" s="71"/>
      <c r="H292" s="71"/>
      <c r="I292" s="71"/>
      <c r="J292" s="71"/>
      <c r="K292" s="71"/>
      <c r="L292" s="71"/>
      <c r="M292" s="71"/>
      <c r="N292" s="71"/>
      <c r="O292" s="71"/>
      <c r="P292" s="71"/>
      <c r="Q292" s="71"/>
      <c r="R292" s="193"/>
      <c r="S292" s="195" t="s">
        <v>1852</v>
      </c>
    </row>
    <row r="293" spans="1:19">
      <c r="A293" s="181" t="str">
        <f t="shared" si="8"/>
        <v>Delta Petilil</v>
      </c>
      <c r="B293" s="148" t="s">
        <v>1851</v>
      </c>
      <c r="C293" s="208" t="s">
        <v>1835</v>
      </c>
      <c r="D293" s="148"/>
      <c r="E293" s="71"/>
      <c r="F293" s="71"/>
      <c r="G293" s="71"/>
      <c r="H293" s="71"/>
      <c r="I293" s="71"/>
      <c r="J293" s="71"/>
      <c r="K293" s="71"/>
      <c r="L293" s="71"/>
      <c r="M293" s="71"/>
      <c r="N293" s="71"/>
      <c r="O293" s="71"/>
      <c r="P293" s="71"/>
      <c r="Q293" s="71"/>
      <c r="R293" s="193"/>
      <c r="S293" s="195" t="s">
        <v>1852</v>
      </c>
    </row>
    <row r="294" spans="1:19">
      <c r="A294" s="181" t="str">
        <f t="shared" si="8"/>
        <v>Delta Sneasel</v>
      </c>
      <c r="B294" s="148" t="s">
        <v>1851</v>
      </c>
      <c r="C294" s="208" t="s">
        <v>1835</v>
      </c>
      <c r="D294" s="148"/>
      <c r="E294" s="71"/>
      <c r="F294" s="71"/>
      <c r="G294" s="71"/>
      <c r="H294" s="71"/>
      <c r="I294" s="71"/>
      <c r="J294" s="71"/>
      <c r="K294" s="71"/>
      <c r="L294" s="71"/>
      <c r="M294" s="71"/>
      <c r="N294" s="71"/>
      <c r="O294" s="71"/>
      <c r="P294" s="71"/>
      <c r="Q294" s="71"/>
      <c r="R294" s="193"/>
      <c r="S294" s="195" t="s">
        <v>1853</v>
      </c>
    </row>
    <row r="295" spans="1:19">
      <c r="A295" s="181" t="str">
        <f t="shared" si="8"/>
        <v>Delta Feebas</v>
      </c>
      <c r="B295" s="148" t="s">
        <v>1851</v>
      </c>
      <c r="C295" s="208" t="s">
        <v>1835</v>
      </c>
      <c r="D295" s="148"/>
      <c r="E295" s="71"/>
      <c r="F295" s="71"/>
      <c r="G295" s="71"/>
      <c r="H295" s="71"/>
      <c r="I295" s="71"/>
      <c r="J295" s="71"/>
      <c r="K295" s="71"/>
      <c r="L295" s="71"/>
      <c r="M295" s="71"/>
      <c r="N295" s="71"/>
      <c r="O295" s="71"/>
      <c r="P295" s="71"/>
      <c r="Q295" s="71"/>
      <c r="R295" s="193"/>
      <c r="S295" s="195" t="s">
        <v>1854</v>
      </c>
    </row>
    <row r="296" spans="1:19">
      <c r="A296" s="181" t="str">
        <f t="shared" si="8"/>
        <v>Quaxly</v>
      </c>
      <c r="B296" s="148" t="s">
        <v>1443</v>
      </c>
      <c r="C296" s="208" t="s">
        <v>1835</v>
      </c>
      <c r="D296" s="148" t="s">
        <v>1855</v>
      </c>
      <c r="E296" s="71"/>
      <c r="F296" s="71"/>
      <c r="G296" s="71"/>
      <c r="H296" s="71"/>
      <c r="I296" s="71"/>
      <c r="J296" s="71"/>
      <c r="K296" s="71"/>
      <c r="L296" s="71"/>
      <c r="M296" s="71"/>
      <c r="N296" s="71"/>
      <c r="O296" s="71"/>
      <c r="P296" s="71"/>
      <c r="Q296" s="71"/>
      <c r="R296" s="193"/>
      <c r="S296" s="195" t="s">
        <v>1409</v>
      </c>
    </row>
    <row r="297" spans="1:19">
      <c r="A297" s="181" t="str">
        <f t="shared" si="8"/>
        <v>Tatsugiri</v>
      </c>
      <c r="B297" s="148" t="s">
        <v>1856</v>
      </c>
      <c r="C297" s="208" t="s">
        <v>1835</v>
      </c>
      <c r="D297" s="148"/>
      <c r="E297" s="71"/>
      <c r="F297" s="71"/>
      <c r="G297" s="71"/>
      <c r="H297" s="71"/>
      <c r="I297" s="71"/>
      <c r="J297" s="71"/>
      <c r="K297" s="71"/>
      <c r="L297" s="71"/>
      <c r="M297" s="71"/>
      <c r="N297" s="71"/>
      <c r="O297" s="71"/>
      <c r="P297" s="71"/>
      <c r="Q297" s="71"/>
      <c r="R297" s="193"/>
      <c r="S297" s="195" t="s">
        <v>1857</v>
      </c>
    </row>
    <row r="298" spans="1:19">
      <c r="A298" s="181" t="str">
        <f t="shared" si="8"/>
        <v>Syrentide</v>
      </c>
      <c r="B298" s="148" t="s">
        <v>1856</v>
      </c>
      <c r="C298" s="208" t="s">
        <v>1835</v>
      </c>
      <c r="D298" s="148" t="s">
        <v>1729</v>
      </c>
      <c r="E298" s="71"/>
      <c r="F298" s="71"/>
      <c r="G298" s="71"/>
      <c r="H298" s="71"/>
      <c r="I298" s="71"/>
      <c r="J298" s="71"/>
      <c r="K298" s="71"/>
      <c r="L298" s="71"/>
      <c r="M298" s="71"/>
      <c r="N298" s="71"/>
      <c r="O298" s="71"/>
      <c r="P298" s="71"/>
      <c r="Q298" s="71"/>
      <c r="R298" s="193"/>
      <c r="S298" s="195" t="s">
        <v>1858</v>
      </c>
    </row>
    <row r="299" spans="1:19">
      <c r="A299" s="181" t="str">
        <f t="shared" si="8"/>
        <v>Kubfu</v>
      </c>
      <c r="B299" s="148" t="s">
        <v>1856</v>
      </c>
      <c r="C299" s="208" t="s">
        <v>1835</v>
      </c>
      <c r="D299" s="148" t="s">
        <v>1859</v>
      </c>
      <c r="E299" s="71"/>
      <c r="F299" s="71"/>
      <c r="G299" s="71"/>
      <c r="H299" s="71"/>
      <c r="I299" s="71"/>
      <c r="J299" s="71"/>
      <c r="K299" s="71"/>
      <c r="L299" s="71"/>
      <c r="M299" s="71"/>
      <c r="N299" s="71"/>
      <c r="O299" s="71"/>
      <c r="P299" s="71"/>
      <c r="Q299" s="71"/>
      <c r="R299" s="193"/>
      <c r="S299" s="195" t="s">
        <v>1860</v>
      </c>
    </row>
    <row r="300" spans="1:19">
      <c r="A300" s="181" t="str">
        <f t="shared" si="8"/>
        <v>Zephy</v>
      </c>
      <c r="B300" s="148" t="s">
        <v>1856</v>
      </c>
      <c r="C300" s="208" t="s">
        <v>1835</v>
      </c>
      <c r="D300" s="148" t="s">
        <v>1861</v>
      </c>
      <c r="E300" s="71"/>
      <c r="F300" s="71"/>
      <c r="G300" s="71"/>
      <c r="H300" s="71"/>
      <c r="I300" s="71"/>
      <c r="J300" s="71"/>
      <c r="K300" s="71"/>
      <c r="L300" s="71"/>
      <c r="M300" s="71"/>
      <c r="N300" s="71"/>
      <c r="O300" s="71"/>
      <c r="P300" s="71"/>
      <c r="Q300" s="71"/>
      <c r="R300" s="193"/>
      <c r="S300" s="195" t="s">
        <v>1862</v>
      </c>
    </row>
    <row r="301" spans="1:19">
      <c r="A301" s="181" t="str">
        <f t="shared" si="8"/>
        <v>Volchik</v>
      </c>
      <c r="B301" s="148" t="s">
        <v>1863</v>
      </c>
      <c r="C301" s="215" t="s">
        <v>1864</v>
      </c>
      <c r="D301" s="148" t="s">
        <v>1865</v>
      </c>
      <c r="E301" s="71"/>
      <c r="F301" s="71"/>
      <c r="G301" s="71"/>
      <c r="H301" s="71"/>
      <c r="I301" s="71"/>
      <c r="J301" s="71"/>
      <c r="K301" s="71"/>
      <c r="L301" s="71"/>
      <c r="M301" s="71"/>
      <c r="N301" s="71"/>
      <c r="O301" s="71"/>
      <c r="P301" s="71"/>
      <c r="Q301" s="71"/>
      <c r="R301" s="193"/>
      <c r="S301" s="195" t="s">
        <v>1494</v>
      </c>
    </row>
    <row r="302" spans="1:19">
      <c r="A302" s="181" t="str">
        <f t="shared" si="8"/>
        <v>Accreteon</v>
      </c>
      <c r="B302" s="148" t="s">
        <v>1866</v>
      </c>
      <c r="C302" s="215" t="s">
        <v>1864</v>
      </c>
      <c r="D302" s="148" t="s">
        <v>1867</v>
      </c>
      <c r="E302" s="71"/>
      <c r="F302" s="71"/>
      <c r="G302" s="71"/>
      <c r="H302" s="71"/>
      <c r="I302" s="71"/>
      <c r="J302" s="71"/>
      <c r="K302" s="71"/>
      <c r="L302" s="71"/>
      <c r="M302" s="71"/>
      <c r="N302" s="71"/>
      <c r="O302" s="71"/>
      <c r="P302" s="71"/>
      <c r="Q302" s="71"/>
      <c r="R302" s="193"/>
      <c r="S302" s="195" t="s">
        <v>1868</v>
      </c>
    </row>
    <row r="303" spans="1:19">
      <c r="A303" s="181" t="str">
        <f t="shared" si="8"/>
        <v>Vareon</v>
      </c>
      <c r="B303" s="148" t="s">
        <v>1869</v>
      </c>
      <c r="C303" s="216" t="s">
        <v>333</v>
      </c>
      <c r="D303" s="148" t="s">
        <v>1870</v>
      </c>
      <c r="E303" s="71"/>
      <c r="F303" s="71"/>
      <c r="G303" s="71"/>
      <c r="H303" s="71"/>
      <c r="I303" s="71"/>
      <c r="J303" s="71"/>
      <c r="K303" s="71"/>
      <c r="L303" s="71"/>
      <c r="M303" s="71"/>
      <c r="N303" s="71"/>
      <c r="O303" s="71"/>
      <c r="P303" s="71"/>
      <c r="Q303" s="71"/>
      <c r="R303" s="193"/>
      <c r="S303" s="195" t="s">
        <v>1871</v>
      </c>
    </row>
    <row r="304" spans="1:19">
      <c r="A304" s="181" t="str">
        <f t="shared" si="8"/>
        <v>Reaptide</v>
      </c>
      <c r="B304" s="148" t="s">
        <v>1731</v>
      </c>
      <c r="C304" s="216" t="s">
        <v>333</v>
      </c>
      <c r="D304" s="148" t="s">
        <v>1741</v>
      </c>
      <c r="E304" s="71"/>
      <c r="F304" s="71"/>
      <c r="G304" s="71"/>
      <c r="H304" s="71"/>
      <c r="I304" s="71"/>
      <c r="J304" s="71"/>
      <c r="K304" s="71"/>
      <c r="L304" s="71"/>
      <c r="M304" s="71"/>
      <c r="N304" s="71"/>
      <c r="O304" s="71"/>
      <c r="P304" s="71"/>
      <c r="Q304" s="71"/>
      <c r="R304" s="193"/>
      <c r="S304" s="195" t="s">
        <v>1872</v>
      </c>
    </row>
    <row r="305" spans="1:19">
      <c r="A305" s="181" t="str">
        <f t="shared" si="8"/>
        <v>Archilles</v>
      </c>
      <c r="B305" s="148" t="s">
        <v>333</v>
      </c>
      <c r="C305" s="216" t="s">
        <v>333</v>
      </c>
      <c r="D305" s="148"/>
      <c r="E305" s="71"/>
      <c r="F305" s="71"/>
      <c r="G305" s="71"/>
      <c r="H305" s="71"/>
      <c r="I305" s="71"/>
      <c r="J305" s="71"/>
      <c r="K305" s="71"/>
      <c r="L305" s="71"/>
      <c r="M305" s="71"/>
      <c r="N305" s="71"/>
      <c r="O305" s="71"/>
      <c r="P305" s="71"/>
      <c r="Q305" s="71"/>
      <c r="R305" s="193"/>
      <c r="S305" s="195" t="s">
        <v>1873</v>
      </c>
    </row>
    <row r="306" spans="1:19">
      <c r="A306" s="181" t="str">
        <f t="shared" si="8"/>
        <v>Sorcerice</v>
      </c>
      <c r="B306" s="148" t="s">
        <v>333</v>
      </c>
      <c r="C306" s="216" t="s">
        <v>333</v>
      </c>
      <c r="D306" s="148"/>
      <c r="E306" s="71"/>
      <c r="F306" s="71"/>
      <c r="G306" s="71"/>
      <c r="H306" s="71"/>
      <c r="I306" s="71"/>
      <c r="J306" s="71"/>
      <c r="K306" s="71"/>
      <c r="L306" s="71"/>
      <c r="M306" s="71"/>
      <c r="N306" s="71"/>
      <c r="O306" s="71"/>
      <c r="P306" s="71"/>
      <c r="Q306" s="71"/>
      <c r="R306" s="193"/>
      <c r="S306" s="195" t="s">
        <v>1874</v>
      </c>
    </row>
    <row r="307" spans="1:19">
      <c r="A307" s="181" t="str">
        <f t="shared" si="8"/>
        <v>Uralpha</v>
      </c>
      <c r="B307" s="148" t="s">
        <v>578</v>
      </c>
      <c r="C307" s="216" t="s">
        <v>333</v>
      </c>
      <c r="D307" s="148" t="s">
        <v>1741</v>
      </c>
      <c r="E307" s="71"/>
      <c r="F307" s="71"/>
      <c r="G307" s="71"/>
      <c r="H307" s="71"/>
      <c r="I307" s="71"/>
      <c r="J307" s="71"/>
      <c r="K307" s="71"/>
      <c r="L307" s="71"/>
      <c r="M307" s="71"/>
      <c r="N307" s="71"/>
      <c r="O307" s="71"/>
      <c r="P307" s="71"/>
      <c r="Q307" s="71"/>
      <c r="R307" s="193"/>
      <c r="S307" s="195" t="s">
        <v>1875</v>
      </c>
    </row>
    <row r="308" spans="1:19">
      <c r="A308" s="181" t="str">
        <f t="shared" si="8"/>
        <v>Aotius</v>
      </c>
      <c r="B308" s="148" t="s">
        <v>1876</v>
      </c>
      <c r="C308" s="216" t="s">
        <v>333</v>
      </c>
      <c r="D308" s="148" t="s">
        <v>1877</v>
      </c>
      <c r="E308" s="71"/>
      <c r="F308" s="71"/>
      <c r="G308" s="71"/>
      <c r="H308" s="71"/>
      <c r="I308" s="71"/>
      <c r="J308" s="71"/>
      <c r="K308" s="71"/>
      <c r="L308" s="71"/>
      <c r="M308" s="71"/>
      <c r="N308" s="71"/>
      <c r="O308" s="71"/>
      <c r="P308" s="71"/>
      <c r="Q308" s="71"/>
      <c r="R308" s="193"/>
      <c r="S308" s="195" t="s">
        <v>1878</v>
      </c>
    </row>
    <row r="309" spans="1:19">
      <c r="A309" s="181" t="str">
        <f t="shared" si="8"/>
        <v>Mutios</v>
      </c>
      <c r="B309" s="148" t="s">
        <v>1876</v>
      </c>
      <c r="C309" s="216" t="s">
        <v>333</v>
      </c>
      <c r="D309" s="148" t="s">
        <v>1877</v>
      </c>
      <c r="E309" s="71"/>
      <c r="F309" s="71"/>
      <c r="G309" s="71"/>
      <c r="H309" s="71"/>
      <c r="I309" s="71"/>
      <c r="J309" s="71"/>
      <c r="K309" s="71"/>
      <c r="L309" s="71"/>
      <c r="M309" s="71"/>
      <c r="N309" s="71"/>
      <c r="O309" s="71"/>
      <c r="P309" s="71"/>
      <c r="Q309" s="71"/>
      <c r="R309" s="193"/>
      <c r="S309" s="195" t="s">
        <v>1879</v>
      </c>
    </row>
    <row r="310" spans="1:19">
      <c r="A310" s="181" t="str">
        <f t="shared" si="8"/>
        <v>Electruxo</v>
      </c>
      <c r="B310" s="148" t="s">
        <v>333</v>
      </c>
      <c r="C310" s="216" t="s">
        <v>333</v>
      </c>
      <c r="D310" s="148"/>
      <c r="E310" s="71"/>
      <c r="F310" s="71"/>
      <c r="G310" s="71"/>
      <c r="H310" s="71"/>
      <c r="I310" s="71"/>
      <c r="J310" s="71"/>
      <c r="K310" s="71"/>
      <c r="L310" s="71"/>
      <c r="M310" s="71"/>
      <c r="N310" s="71"/>
      <c r="O310" s="71"/>
      <c r="P310" s="71"/>
      <c r="Q310" s="71"/>
      <c r="R310" s="193"/>
      <c r="S310" s="195" t="s">
        <v>1880</v>
      </c>
    </row>
    <row r="311" spans="1:19">
      <c r="A311" s="181" t="str">
        <f t="shared" si="8"/>
        <v>Cosmic Larvesta</v>
      </c>
      <c r="B311" s="148" t="s">
        <v>1881</v>
      </c>
      <c r="C311" s="216" t="s">
        <v>333</v>
      </c>
      <c r="D311" s="148" t="s">
        <v>1867</v>
      </c>
      <c r="E311" s="71"/>
      <c r="F311" s="71"/>
      <c r="G311" s="71"/>
      <c r="H311" s="71"/>
      <c r="I311" s="71"/>
      <c r="J311" s="71"/>
      <c r="K311" s="71"/>
      <c r="L311" s="71"/>
      <c r="M311" s="71"/>
      <c r="N311" s="71"/>
      <c r="O311" s="71"/>
      <c r="P311" s="71"/>
      <c r="Q311" s="71"/>
      <c r="R311" s="193"/>
      <c r="S311" s="195" t="s">
        <v>1882</v>
      </c>
    </row>
    <row r="312" spans="1:19">
      <c r="A312" s="181" t="str">
        <f t="shared" si="8"/>
        <v>Egho Happiny</v>
      </c>
      <c r="B312" s="148" t="s">
        <v>333</v>
      </c>
      <c r="C312" s="216" t="s">
        <v>333</v>
      </c>
      <c r="D312" s="148" t="s">
        <v>1883</v>
      </c>
      <c r="E312" s="71"/>
      <c r="F312" s="71"/>
      <c r="G312" s="71"/>
      <c r="H312" s="71"/>
      <c r="I312" s="71"/>
      <c r="J312" s="71"/>
      <c r="K312" s="71"/>
      <c r="L312" s="71"/>
      <c r="M312" s="71"/>
      <c r="N312" s="71"/>
      <c r="O312" s="71"/>
      <c r="P312" s="71"/>
      <c r="Q312" s="71"/>
      <c r="R312" s="193"/>
      <c r="S312" s="195" t="s">
        <v>1884</v>
      </c>
    </row>
    <row r="313" spans="1:19">
      <c r="A313" s="181" t="str">
        <f t="shared" si="8"/>
        <v>Koraidon</v>
      </c>
      <c r="B313" s="148" t="s">
        <v>1885</v>
      </c>
      <c r="C313" s="216" t="s">
        <v>333</v>
      </c>
      <c r="D313" s="148" t="s">
        <v>1886</v>
      </c>
      <c r="E313" s="71"/>
      <c r="F313" s="71"/>
      <c r="G313" s="71"/>
      <c r="H313" s="71"/>
      <c r="I313" s="71"/>
      <c r="J313" s="71"/>
      <c r="K313" s="71"/>
      <c r="L313" s="71"/>
      <c r="M313" s="71"/>
      <c r="N313" s="71"/>
      <c r="O313" s="71"/>
      <c r="P313" s="71"/>
      <c r="Q313" s="71"/>
      <c r="R313" s="193"/>
      <c r="S313" s="195" t="s">
        <v>1887</v>
      </c>
    </row>
    <row r="314" spans="1:19">
      <c r="A314" s="181" t="str">
        <f t="shared" si="8"/>
        <v>Miraidon</v>
      </c>
      <c r="B314" s="148" t="s">
        <v>1885</v>
      </c>
      <c r="C314" s="216" t="s">
        <v>333</v>
      </c>
      <c r="D314" s="148" t="s">
        <v>1886</v>
      </c>
      <c r="E314" s="71"/>
      <c r="F314" s="71"/>
      <c r="G314" s="71"/>
      <c r="H314" s="71"/>
      <c r="I314" s="71"/>
      <c r="J314" s="71"/>
      <c r="K314" s="71"/>
      <c r="L314" s="71"/>
      <c r="M314" s="71"/>
      <c r="N314" s="71"/>
      <c r="O314" s="71"/>
      <c r="P314" s="71"/>
      <c r="Q314" s="71"/>
      <c r="R314" s="193"/>
      <c r="S314" s="195" t="s">
        <v>1888</v>
      </c>
    </row>
    <row r="315" spans="1:19">
      <c r="A315" s="181" t="str">
        <f t="shared" si="8"/>
        <v>Iron Valiant</v>
      </c>
      <c r="B315" s="148" t="s">
        <v>1885</v>
      </c>
      <c r="C315" s="216" t="s">
        <v>333</v>
      </c>
      <c r="D315" s="148" t="s">
        <v>1886</v>
      </c>
      <c r="E315" s="71"/>
      <c r="F315" s="71"/>
      <c r="G315" s="71"/>
      <c r="H315" s="71"/>
      <c r="I315" s="71"/>
      <c r="J315" s="71"/>
      <c r="K315" s="71"/>
      <c r="L315" s="71"/>
      <c r="M315" s="71"/>
      <c r="N315" s="71"/>
      <c r="O315" s="71"/>
      <c r="P315" s="71"/>
      <c r="Q315" s="71"/>
      <c r="R315" s="193"/>
      <c r="S315" s="195" t="s">
        <v>1889</v>
      </c>
    </row>
    <row r="316" spans="1:19">
      <c r="A316" s="181" t="str">
        <f t="shared" si="8"/>
        <v>Iron Leaves</v>
      </c>
      <c r="B316" s="148" t="s">
        <v>1885</v>
      </c>
      <c r="C316" s="216" t="s">
        <v>333</v>
      </c>
      <c r="D316" s="148" t="s">
        <v>1886</v>
      </c>
      <c r="E316" s="71"/>
      <c r="F316" s="71"/>
      <c r="G316" s="71"/>
      <c r="H316" s="71"/>
      <c r="I316" s="71"/>
      <c r="J316" s="71"/>
      <c r="K316" s="71"/>
      <c r="L316" s="71"/>
      <c r="M316" s="71"/>
      <c r="N316" s="71"/>
      <c r="O316" s="71"/>
      <c r="P316" s="71"/>
      <c r="Q316" s="71"/>
      <c r="R316" s="193"/>
      <c r="S316" s="195" t="s">
        <v>1890</v>
      </c>
    </row>
    <row r="317" spans="1:19">
      <c r="A317" s="181" t="str">
        <f t="shared" si="8"/>
        <v>Roaring Moon</v>
      </c>
      <c r="B317" s="148" t="s">
        <v>1885</v>
      </c>
      <c r="C317" s="216" t="s">
        <v>333</v>
      </c>
      <c r="D317" s="148" t="s">
        <v>1886</v>
      </c>
      <c r="E317" s="71"/>
      <c r="F317" s="71"/>
      <c r="G317" s="71"/>
      <c r="H317" s="71"/>
      <c r="I317" s="71"/>
      <c r="J317" s="71"/>
      <c r="K317" s="71"/>
      <c r="L317" s="71"/>
      <c r="M317" s="71"/>
      <c r="N317" s="71"/>
      <c r="O317" s="71"/>
      <c r="P317" s="71"/>
      <c r="Q317" s="71"/>
      <c r="R317" s="193"/>
      <c r="S317" s="195" t="s">
        <v>1891</v>
      </c>
    </row>
    <row r="318" spans="1:19">
      <c r="A318" s="181" t="str">
        <f t="shared" si="8"/>
        <v>Walking Wake</v>
      </c>
      <c r="B318" s="148" t="s">
        <v>1885</v>
      </c>
      <c r="C318" s="216" t="s">
        <v>333</v>
      </c>
      <c r="D318" s="148" t="s">
        <v>1886</v>
      </c>
      <c r="E318" s="71"/>
      <c r="F318" s="71"/>
      <c r="G318" s="71"/>
      <c r="H318" s="71"/>
      <c r="I318" s="71"/>
      <c r="J318" s="71"/>
      <c r="K318" s="71"/>
      <c r="L318" s="71"/>
      <c r="M318" s="71"/>
      <c r="N318" s="71"/>
      <c r="O318" s="71"/>
      <c r="P318" s="71"/>
      <c r="Q318" s="71"/>
      <c r="R318" s="193"/>
      <c r="S318" s="195" t="s">
        <v>1892</v>
      </c>
    </row>
    <row r="319" spans="1:19">
      <c r="A319" s="181" t="str">
        <f t="shared" si="8"/>
        <v>Sandy Shocks</v>
      </c>
      <c r="B319" s="148" t="s">
        <v>1885</v>
      </c>
      <c r="C319" s="216" t="s">
        <v>333</v>
      </c>
      <c r="D319" s="148" t="s">
        <v>1886</v>
      </c>
      <c r="E319" s="71"/>
      <c r="F319" s="71"/>
      <c r="G319" s="71"/>
      <c r="H319" s="71"/>
      <c r="I319" s="71"/>
      <c r="J319" s="71"/>
      <c r="K319" s="71"/>
      <c r="L319" s="71"/>
      <c r="M319" s="71"/>
      <c r="N319" s="71"/>
      <c r="O319" s="71"/>
      <c r="P319" s="71"/>
      <c r="Q319" s="71"/>
      <c r="R319" s="193"/>
      <c r="S319" s="195" t="s">
        <v>1893</v>
      </c>
    </row>
    <row r="320" spans="1:19">
      <c r="A320" s="181" t="str">
        <f t="shared" si="8"/>
        <v>Slither Wing</v>
      </c>
      <c r="B320" s="148" t="s">
        <v>1885</v>
      </c>
      <c r="C320" s="216" t="s">
        <v>333</v>
      </c>
      <c r="D320" s="148" t="s">
        <v>1886</v>
      </c>
      <c r="E320" s="71"/>
      <c r="F320" s="71"/>
      <c r="G320" s="71"/>
      <c r="H320" s="71"/>
      <c r="I320" s="71"/>
      <c r="J320" s="71"/>
      <c r="K320" s="71"/>
      <c r="L320" s="71"/>
      <c r="M320" s="71"/>
      <c r="N320" s="71"/>
      <c r="O320" s="71"/>
      <c r="P320" s="71"/>
      <c r="Q320" s="71"/>
      <c r="R320" s="193"/>
      <c r="S320" s="195" t="s">
        <v>1894</v>
      </c>
    </row>
    <row r="321" spans="1:19">
      <c r="A321" s="181" t="str">
        <f t="shared" si="8"/>
        <v>Scream Tail</v>
      </c>
      <c r="B321" s="148" t="s">
        <v>1885</v>
      </c>
      <c r="C321" s="216" t="s">
        <v>333</v>
      </c>
      <c r="D321" s="148" t="s">
        <v>1886</v>
      </c>
      <c r="E321" s="71"/>
      <c r="F321" s="71"/>
      <c r="G321" s="71"/>
      <c r="H321" s="71"/>
      <c r="I321" s="71"/>
      <c r="J321" s="71"/>
      <c r="K321" s="71"/>
      <c r="L321" s="71"/>
      <c r="M321" s="71"/>
      <c r="N321" s="71"/>
      <c r="O321" s="71"/>
      <c r="P321" s="71"/>
      <c r="Q321" s="71"/>
      <c r="R321" s="193"/>
      <c r="S321" s="195" t="s">
        <v>1895</v>
      </c>
    </row>
    <row r="322" spans="1:19">
      <c r="A322" s="181" t="str">
        <f t="shared" si="8"/>
        <v>Flutter Mane</v>
      </c>
      <c r="B322" s="148" t="s">
        <v>1885</v>
      </c>
      <c r="C322" s="216" t="s">
        <v>333</v>
      </c>
      <c r="D322" s="148" t="s">
        <v>1886</v>
      </c>
      <c r="E322" s="71"/>
      <c r="F322" s="71"/>
      <c r="G322" s="71"/>
      <c r="H322" s="71"/>
      <c r="I322" s="71"/>
      <c r="J322" s="71"/>
      <c r="K322" s="71"/>
      <c r="L322" s="71"/>
      <c r="M322" s="71"/>
      <c r="N322" s="71"/>
      <c r="O322" s="71"/>
      <c r="P322" s="71"/>
      <c r="Q322" s="71"/>
      <c r="R322" s="193"/>
      <c r="S322" s="195" t="s">
        <v>1896</v>
      </c>
    </row>
    <row r="323" spans="1:19">
      <c r="A323" s="181" t="str">
        <f t="shared" si="8"/>
        <v>Great Tusk</v>
      </c>
      <c r="B323" s="148" t="s">
        <v>1885</v>
      </c>
      <c r="C323" s="216" t="s">
        <v>333</v>
      </c>
      <c r="D323" s="148" t="s">
        <v>1886</v>
      </c>
      <c r="E323" s="71"/>
      <c r="F323" s="71"/>
      <c r="G323" s="71"/>
      <c r="H323" s="71"/>
      <c r="I323" s="71"/>
      <c r="J323" s="71"/>
      <c r="K323" s="71"/>
      <c r="L323" s="71"/>
      <c r="M323" s="71"/>
      <c r="N323" s="71"/>
      <c r="O323" s="71"/>
      <c r="P323" s="71"/>
      <c r="Q323" s="71"/>
      <c r="R323" s="193"/>
      <c r="S323" s="195" t="s">
        <v>1897</v>
      </c>
    </row>
    <row r="324" spans="1:19">
      <c r="A324" s="181" t="str">
        <f t="shared" si="8"/>
        <v>Brute Bonett</v>
      </c>
      <c r="B324" s="148" t="s">
        <v>1885</v>
      </c>
      <c r="C324" s="216" t="s">
        <v>333</v>
      </c>
      <c r="D324" s="148" t="s">
        <v>1886</v>
      </c>
      <c r="E324" s="71"/>
      <c r="F324" s="71"/>
      <c r="G324" s="71"/>
      <c r="H324" s="71"/>
      <c r="I324" s="71"/>
      <c r="J324" s="71"/>
      <c r="K324" s="71"/>
      <c r="L324" s="71"/>
      <c r="M324" s="71"/>
      <c r="N324" s="71"/>
      <c r="O324" s="71"/>
      <c r="P324" s="71"/>
      <c r="Q324" s="71"/>
      <c r="R324" s="193"/>
      <c r="S324" s="195" t="s">
        <v>1898</v>
      </c>
    </row>
    <row r="325" spans="1:19">
      <c r="A325" s="181" t="str">
        <f t="shared" si="8"/>
        <v>Armored Dragon</v>
      </c>
      <c r="B325" s="148" t="s">
        <v>1885</v>
      </c>
      <c r="C325" s="216" t="s">
        <v>333</v>
      </c>
      <c r="D325" s="148" t="s">
        <v>1886</v>
      </c>
      <c r="E325" s="71"/>
      <c r="F325" s="71"/>
      <c r="G325" s="71"/>
      <c r="H325" s="71"/>
      <c r="I325" s="71"/>
      <c r="J325" s="71"/>
      <c r="K325" s="71"/>
      <c r="L325" s="71"/>
      <c r="M325" s="71"/>
      <c r="N325" s="71"/>
      <c r="O325" s="71"/>
      <c r="P325" s="71"/>
      <c r="Q325" s="71"/>
      <c r="R325" s="193"/>
      <c r="S325" s="195" t="s">
        <v>1899</v>
      </c>
    </row>
    <row r="326" spans="1:19">
      <c r="A326" s="181" t="str">
        <f t="shared" si="8"/>
        <v>Iron Moth</v>
      </c>
      <c r="B326" s="148" t="s">
        <v>1885</v>
      </c>
      <c r="C326" s="216" t="s">
        <v>333</v>
      </c>
      <c r="D326" s="148" t="s">
        <v>1886</v>
      </c>
      <c r="E326" s="71"/>
      <c r="F326" s="71"/>
      <c r="G326" s="71"/>
      <c r="H326" s="71"/>
      <c r="I326" s="71"/>
      <c r="J326" s="71"/>
      <c r="K326" s="71"/>
      <c r="L326" s="71"/>
      <c r="M326" s="71"/>
      <c r="N326" s="71"/>
      <c r="O326" s="71"/>
      <c r="P326" s="71"/>
      <c r="Q326" s="71"/>
      <c r="R326" s="193"/>
      <c r="S326" s="195" t="s">
        <v>1900</v>
      </c>
    </row>
    <row r="327" spans="1:19">
      <c r="A327" s="181" t="str">
        <f t="shared" si="8"/>
        <v>Iron Thorns</v>
      </c>
      <c r="B327" s="148" t="s">
        <v>1885</v>
      </c>
      <c r="C327" s="216" t="s">
        <v>333</v>
      </c>
      <c r="D327" s="148" t="s">
        <v>1886</v>
      </c>
      <c r="E327" s="71"/>
      <c r="F327" s="71"/>
      <c r="G327" s="71"/>
      <c r="H327" s="71"/>
      <c r="I327" s="71"/>
      <c r="J327" s="71"/>
      <c r="K327" s="71"/>
      <c r="L327" s="71"/>
      <c r="M327" s="71"/>
      <c r="N327" s="71"/>
      <c r="O327" s="71"/>
      <c r="P327" s="71"/>
      <c r="Q327" s="71"/>
      <c r="R327" s="193"/>
      <c r="S327" s="195" t="s">
        <v>1901</v>
      </c>
    </row>
    <row r="328" spans="1:19">
      <c r="A328" s="181" t="str">
        <f t="shared" si="8"/>
        <v>Iron Jugulis</v>
      </c>
      <c r="B328" s="148" t="s">
        <v>1885</v>
      </c>
      <c r="C328" s="216" t="s">
        <v>333</v>
      </c>
      <c r="D328" s="148" t="s">
        <v>1886</v>
      </c>
      <c r="E328" s="71"/>
      <c r="F328" s="71"/>
      <c r="G328" s="71"/>
      <c r="H328" s="71"/>
      <c r="I328" s="71"/>
      <c r="J328" s="71"/>
      <c r="K328" s="71"/>
      <c r="L328" s="71"/>
      <c r="M328" s="71"/>
      <c r="N328" s="71"/>
      <c r="O328" s="71"/>
      <c r="P328" s="71"/>
      <c r="Q328" s="71"/>
      <c r="R328" s="193"/>
      <c r="S328" s="195" t="s">
        <v>1902</v>
      </c>
    </row>
    <row r="329" spans="1:19">
      <c r="A329" s="181" t="str">
        <f t="shared" si="8"/>
        <v>Iron Bundle</v>
      </c>
      <c r="B329" s="148" t="s">
        <v>1885</v>
      </c>
      <c r="C329" s="216" t="s">
        <v>333</v>
      </c>
      <c r="D329" s="148" t="s">
        <v>1886</v>
      </c>
      <c r="E329" s="71"/>
      <c r="F329" s="71"/>
      <c r="G329" s="71"/>
      <c r="H329" s="71"/>
      <c r="I329" s="71"/>
      <c r="J329" s="71"/>
      <c r="K329" s="71"/>
      <c r="L329" s="71"/>
      <c r="M329" s="71"/>
      <c r="N329" s="71"/>
      <c r="O329" s="71"/>
      <c r="P329" s="71"/>
      <c r="Q329" s="71"/>
      <c r="R329" s="193"/>
      <c r="S329" s="195" t="s">
        <v>1903</v>
      </c>
    </row>
    <row r="330" spans="1:19">
      <c r="A330" s="181" t="str">
        <f t="shared" si="8"/>
        <v>Iron Hands</v>
      </c>
      <c r="B330" s="148" t="s">
        <v>1885</v>
      </c>
      <c r="C330" s="216" t="s">
        <v>333</v>
      </c>
      <c r="D330" s="148" t="s">
        <v>1886</v>
      </c>
      <c r="E330" s="71"/>
      <c r="F330" s="71"/>
      <c r="G330" s="71"/>
      <c r="H330" s="71"/>
      <c r="I330" s="71"/>
      <c r="J330" s="71"/>
      <c r="K330" s="71"/>
      <c r="L330" s="71"/>
      <c r="M330" s="71"/>
      <c r="N330" s="71"/>
      <c r="O330" s="71"/>
      <c r="P330" s="71"/>
      <c r="Q330" s="71"/>
      <c r="R330" s="193"/>
      <c r="S330" s="195" t="s">
        <v>1904</v>
      </c>
    </row>
    <row r="331" spans="1:19">
      <c r="A331" s="181" t="str">
        <f t="shared" si="8"/>
        <v>Iron Treads</v>
      </c>
      <c r="B331" s="148" t="s">
        <v>1885</v>
      </c>
      <c r="C331" s="216" t="s">
        <v>333</v>
      </c>
      <c r="D331" s="148" t="s">
        <v>1886</v>
      </c>
      <c r="E331" s="71"/>
      <c r="F331" s="71"/>
      <c r="G331" s="71"/>
      <c r="H331" s="71"/>
      <c r="I331" s="71"/>
      <c r="J331" s="71"/>
      <c r="K331" s="71"/>
      <c r="L331" s="71"/>
      <c r="M331" s="71"/>
      <c r="N331" s="71"/>
      <c r="O331" s="71"/>
      <c r="P331" s="71"/>
      <c r="Q331" s="71"/>
      <c r="R331" s="193"/>
      <c r="S331" s="195" t="s">
        <v>1905</v>
      </c>
    </row>
    <row r="332" spans="1:19">
      <c r="A332" s="71"/>
      <c r="B332" s="71"/>
      <c r="C332" s="71"/>
      <c r="D332" s="71"/>
      <c r="E332" s="71"/>
      <c r="F332" s="71"/>
      <c r="G332" s="71"/>
      <c r="H332" s="71"/>
      <c r="I332" s="71"/>
      <c r="J332" s="71"/>
      <c r="K332" s="71"/>
      <c r="L332" s="71"/>
      <c r="M332" s="71"/>
      <c r="N332" s="71"/>
      <c r="O332" s="71"/>
      <c r="P332" s="71"/>
      <c r="Q332" s="71"/>
      <c r="R332" s="71"/>
      <c r="S332" s="71"/>
    </row>
    <row r="333" spans="1:19">
      <c r="A333" s="71"/>
      <c r="B333" s="71"/>
      <c r="C333" s="71"/>
      <c r="D333" s="71"/>
      <c r="E333" s="71"/>
      <c r="F333" s="71"/>
      <c r="G333" s="71"/>
      <c r="H333" s="71"/>
      <c r="I333" s="71"/>
      <c r="J333" s="71"/>
      <c r="K333" s="71"/>
      <c r="L333" s="71"/>
      <c r="M333" s="71"/>
      <c r="N333" s="71"/>
      <c r="O333" s="71"/>
      <c r="P333" s="71"/>
      <c r="Q333" s="71"/>
      <c r="R333" s="71"/>
      <c r="S333" s="71"/>
    </row>
    <row r="334" spans="1:19">
      <c r="A334" s="71"/>
      <c r="B334" s="71"/>
      <c r="C334" s="71"/>
      <c r="D334" s="71"/>
      <c r="E334" s="71"/>
      <c r="F334" s="71"/>
      <c r="G334" s="71"/>
      <c r="H334" s="71"/>
      <c r="I334" s="71"/>
      <c r="J334" s="71"/>
      <c r="K334" s="71"/>
      <c r="L334" s="71"/>
      <c r="M334" s="71"/>
      <c r="N334" s="71"/>
      <c r="O334" s="71"/>
      <c r="P334" s="71"/>
      <c r="Q334" s="71"/>
      <c r="R334" s="71"/>
      <c r="S334" s="71"/>
    </row>
    <row r="335" spans="1:19">
      <c r="A335" s="71"/>
      <c r="B335" s="71"/>
      <c r="C335" s="71"/>
      <c r="D335" s="71"/>
      <c r="E335" s="71"/>
      <c r="F335" s="71"/>
      <c r="G335" s="71"/>
      <c r="H335" s="71"/>
      <c r="I335" s="71"/>
      <c r="J335" s="71"/>
      <c r="K335" s="71"/>
      <c r="L335" s="71"/>
      <c r="M335" s="71"/>
      <c r="N335" s="71"/>
      <c r="O335" s="71"/>
      <c r="P335" s="71"/>
      <c r="Q335" s="71"/>
      <c r="R335" s="71"/>
      <c r="S335" s="71"/>
    </row>
    <row r="336" spans="1:19">
      <c r="A336" s="71"/>
      <c r="B336" s="71"/>
      <c r="C336" s="71"/>
      <c r="D336" s="71"/>
      <c r="E336" s="71"/>
      <c r="F336" s="71"/>
      <c r="G336" s="71"/>
      <c r="H336" s="71"/>
      <c r="I336" s="71"/>
      <c r="J336" s="71"/>
      <c r="K336" s="71"/>
      <c r="L336" s="71"/>
      <c r="M336" s="71"/>
      <c r="N336" s="71"/>
      <c r="O336" s="71"/>
      <c r="P336" s="71"/>
      <c r="Q336" s="71"/>
      <c r="R336" s="71"/>
      <c r="S336" s="71"/>
    </row>
    <row r="337" spans="1:19">
      <c r="A337" s="71"/>
      <c r="B337" s="71"/>
      <c r="C337" s="71"/>
      <c r="D337" s="71"/>
      <c r="E337" s="71"/>
      <c r="F337" s="71"/>
      <c r="G337" s="71"/>
      <c r="H337" s="71"/>
      <c r="I337" s="71"/>
      <c r="J337" s="71"/>
      <c r="K337" s="71"/>
      <c r="L337" s="71"/>
      <c r="M337" s="71"/>
      <c r="N337" s="71"/>
      <c r="O337" s="71"/>
      <c r="P337" s="71"/>
      <c r="Q337" s="71"/>
      <c r="R337" s="71"/>
      <c r="S337" s="71"/>
    </row>
    <row r="338" spans="1:19">
      <c r="A338" s="71"/>
      <c r="B338" s="71"/>
      <c r="C338" s="71"/>
      <c r="D338" s="71"/>
      <c r="E338" s="71"/>
      <c r="F338" s="71"/>
      <c r="G338" s="71"/>
      <c r="H338" s="71"/>
      <c r="I338" s="71"/>
      <c r="J338" s="71"/>
      <c r="K338" s="71"/>
      <c r="L338" s="71"/>
      <c r="M338" s="71"/>
      <c r="N338" s="71"/>
      <c r="O338" s="71"/>
      <c r="P338" s="71"/>
      <c r="Q338" s="71"/>
      <c r="R338" s="71"/>
      <c r="S338" s="71"/>
    </row>
    <row r="339" spans="1:19">
      <c r="A339" s="71"/>
      <c r="B339" s="71"/>
      <c r="C339" s="71"/>
      <c r="D339" s="71"/>
      <c r="E339" s="71"/>
      <c r="F339" s="71"/>
      <c r="G339" s="71"/>
      <c r="H339" s="71"/>
      <c r="I339" s="71"/>
      <c r="J339" s="71"/>
      <c r="K339" s="71"/>
      <c r="L339" s="71"/>
      <c r="M339" s="71"/>
      <c r="N339" s="71"/>
      <c r="O339" s="71"/>
      <c r="P339" s="71"/>
      <c r="Q339" s="71"/>
      <c r="R339" s="71"/>
      <c r="S339" s="71"/>
    </row>
    <row r="340" spans="1:19">
      <c r="A340" s="71"/>
      <c r="B340" s="71"/>
      <c r="C340" s="71"/>
      <c r="D340" s="71"/>
      <c r="E340" s="71"/>
      <c r="F340" s="71"/>
      <c r="G340" s="71"/>
      <c r="H340" s="71"/>
      <c r="I340" s="71"/>
      <c r="J340" s="71"/>
      <c r="K340" s="71"/>
      <c r="L340" s="71"/>
      <c r="M340" s="71"/>
      <c r="N340" s="71"/>
      <c r="O340" s="71"/>
      <c r="P340" s="71"/>
      <c r="Q340" s="71"/>
      <c r="R340" s="71"/>
      <c r="S340" s="71"/>
    </row>
    <row r="341" spans="1:19">
      <c r="A341" s="71"/>
      <c r="B341" s="71"/>
      <c r="C341" s="71"/>
      <c r="D341" s="71"/>
      <c r="E341" s="71"/>
      <c r="F341" s="71"/>
      <c r="G341" s="71"/>
      <c r="H341" s="71"/>
      <c r="I341" s="71"/>
      <c r="J341" s="71"/>
      <c r="K341" s="71"/>
      <c r="L341" s="71"/>
      <c r="M341" s="71"/>
      <c r="N341" s="71"/>
      <c r="O341" s="71"/>
      <c r="P341" s="71"/>
      <c r="Q341" s="71"/>
      <c r="R341" s="71"/>
      <c r="S341" s="71"/>
    </row>
    <row r="342" spans="1:19">
      <c r="A342" s="71"/>
      <c r="B342" s="71"/>
      <c r="C342" s="71"/>
      <c r="D342" s="71"/>
      <c r="E342" s="71"/>
      <c r="F342" s="71"/>
      <c r="G342" s="71"/>
      <c r="H342" s="71"/>
      <c r="I342" s="71"/>
      <c r="J342" s="71"/>
      <c r="K342" s="71"/>
      <c r="L342" s="71"/>
      <c r="M342" s="71"/>
      <c r="N342" s="71"/>
      <c r="O342" s="71"/>
      <c r="P342" s="71"/>
      <c r="Q342" s="71"/>
      <c r="R342" s="71"/>
      <c r="S342" s="71"/>
    </row>
    <row r="343" spans="1:19">
      <c r="A343" s="71"/>
      <c r="B343" s="71"/>
      <c r="C343" s="71"/>
      <c r="D343" s="71"/>
      <c r="E343" s="71"/>
      <c r="F343" s="71"/>
      <c r="G343" s="71"/>
      <c r="H343" s="71"/>
      <c r="I343" s="71"/>
      <c r="J343" s="71"/>
      <c r="K343" s="71"/>
      <c r="L343" s="71"/>
      <c r="M343" s="71"/>
      <c r="N343" s="71"/>
      <c r="O343" s="71"/>
      <c r="P343" s="71"/>
      <c r="Q343" s="71"/>
      <c r="R343" s="71"/>
      <c r="S343" s="71"/>
    </row>
    <row r="344" spans="1:19">
      <c r="A344" s="71"/>
      <c r="B344" s="71"/>
      <c r="C344" s="71"/>
      <c r="D344" s="71"/>
      <c r="E344" s="71"/>
      <c r="F344" s="71"/>
      <c r="G344" s="71"/>
      <c r="H344" s="71"/>
      <c r="I344" s="71"/>
      <c r="J344" s="71"/>
      <c r="K344" s="71"/>
      <c r="L344" s="71"/>
      <c r="M344" s="71"/>
      <c r="N344" s="71"/>
      <c r="O344" s="71"/>
      <c r="P344" s="71"/>
      <c r="Q344" s="71"/>
      <c r="R344" s="71"/>
      <c r="S344" s="71"/>
    </row>
    <row r="345" spans="1:19">
      <c r="A345" s="71"/>
      <c r="B345" s="71"/>
      <c r="C345" s="71"/>
      <c r="D345" s="71"/>
      <c r="E345" s="71"/>
      <c r="F345" s="71"/>
      <c r="G345" s="71"/>
      <c r="H345" s="71"/>
      <c r="I345" s="71"/>
      <c r="J345" s="71"/>
      <c r="K345" s="71"/>
      <c r="L345" s="71"/>
      <c r="M345" s="71"/>
      <c r="N345" s="71"/>
      <c r="O345" s="71"/>
      <c r="P345" s="71"/>
      <c r="Q345" s="71"/>
      <c r="R345" s="71"/>
      <c r="S345" s="71"/>
    </row>
    <row r="346" spans="1:19">
      <c r="A346" s="71"/>
      <c r="B346" s="71"/>
      <c r="C346" s="71"/>
      <c r="D346" s="71"/>
      <c r="E346" s="71"/>
      <c r="F346" s="71"/>
      <c r="G346" s="71"/>
      <c r="H346" s="71"/>
      <c r="I346" s="71"/>
      <c r="J346" s="71"/>
      <c r="K346" s="71"/>
      <c r="L346" s="71"/>
      <c r="M346" s="71"/>
      <c r="N346" s="71"/>
      <c r="O346" s="71"/>
      <c r="P346" s="71"/>
      <c r="Q346" s="71"/>
      <c r="R346" s="71"/>
      <c r="S346" s="71"/>
    </row>
    <row r="347" spans="1:19">
      <c r="A347" s="71"/>
      <c r="B347" s="71"/>
      <c r="C347" s="71"/>
      <c r="D347" s="71"/>
      <c r="E347" s="71"/>
      <c r="F347" s="71"/>
      <c r="G347" s="71"/>
      <c r="H347" s="71"/>
      <c r="I347" s="71"/>
      <c r="J347" s="71"/>
      <c r="K347" s="71"/>
      <c r="L347" s="71"/>
      <c r="M347" s="71"/>
      <c r="N347" s="71"/>
      <c r="O347" s="71"/>
      <c r="P347" s="71"/>
      <c r="Q347" s="71"/>
      <c r="R347" s="71"/>
      <c r="S347" s="71"/>
    </row>
    <row r="348" spans="1:19">
      <c r="A348" s="71"/>
      <c r="B348" s="71"/>
      <c r="C348" s="71"/>
      <c r="D348" s="71"/>
      <c r="E348" s="71"/>
      <c r="F348" s="71"/>
      <c r="G348" s="71"/>
      <c r="H348" s="71"/>
      <c r="I348" s="71"/>
      <c r="J348" s="71"/>
      <c r="K348" s="71"/>
      <c r="L348" s="71"/>
      <c r="M348" s="71"/>
      <c r="N348" s="71"/>
      <c r="O348" s="71"/>
      <c r="P348" s="71"/>
      <c r="Q348" s="71"/>
      <c r="R348" s="71"/>
      <c r="S348" s="71"/>
    </row>
    <row r="349" spans="1:19">
      <c r="A349" s="71"/>
      <c r="B349" s="71"/>
      <c r="C349" s="71"/>
      <c r="D349" s="71"/>
      <c r="E349" s="71"/>
      <c r="F349" s="71"/>
      <c r="G349" s="71"/>
      <c r="H349" s="71"/>
      <c r="I349" s="71"/>
      <c r="J349" s="71"/>
      <c r="K349" s="71"/>
      <c r="L349" s="71"/>
      <c r="M349" s="71"/>
      <c r="N349" s="71"/>
      <c r="O349" s="71"/>
      <c r="P349" s="71"/>
      <c r="Q349" s="71"/>
      <c r="R349" s="71"/>
      <c r="S349" s="71"/>
    </row>
    <row r="350" spans="1:19">
      <c r="A350" s="71"/>
      <c r="B350" s="71"/>
      <c r="C350" s="71"/>
      <c r="D350" s="71"/>
      <c r="E350" s="71"/>
      <c r="F350" s="71"/>
      <c r="G350" s="71"/>
      <c r="H350" s="71"/>
      <c r="I350" s="71"/>
      <c r="J350" s="71"/>
      <c r="K350" s="71"/>
      <c r="L350" s="71"/>
      <c r="M350" s="71"/>
      <c r="N350" s="71"/>
      <c r="O350" s="71"/>
      <c r="P350" s="71"/>
      <c r="Q350" s="71"/>
      <c r="R350" s="71"/>
      <c r="S350" s="71"/>
    </row>
    <row r="351" spans="1:19">
      <c r="A351" s="71"/>
      <c r="B351" s="71"/>
      <c r="C351" s="71"/>
      <c r="D351" s="71"/>
      <c r="E351" s="71"/>
      <c r="F351" s="71"/>
      <c r="G351" s="71"/>
      <c r="H351" s="71"/>
      <c r="I351" s="71"/>
      <c r="J351" s="71"/>
      <c r="K351" s="71"/>
      <c r="L351" s="71"/>
      <c r="M351" s="71"/>
      <c r="N351" s="71"/>
      <c r="O351" s="71"/>
      <c r="P351" s="71"/>
      <c r="Q351" s="71"/>
      <c r="R351" s="71"/>
      <c r="S351" s="71"/>
    </row>
    <row r="352" spans="1:19">
      <c r="A352" s="71"/>
      <c r="B352" s="71"/>
      <c r="C352" s="71"/>
      <c r="D352" s="71"/>
      <c r="E352" s="71"/>
      <c r="F352" s="71"/>
      <c r="G352" s="71"/>
      <c r="H352" s="71"/>
      <c r="I352" s="71"/>
      <c r="J352" s="71"/>
      <c r="K352" s="71"/>
      <c r="L352" s="71"/>
      <c r="M352" s="71"/>
      <c r="N352" s="71"/>
      <c r="O352" s="71"/>
      <c r="P352" s="71"/>
      <c r="Q352" s="71"/>
      <c r="R352" s="71"/>
      <c r="S352" s="71"/>
    </row>
    <row r="353" spans="1:19">
      <c r="A353" s="71"/>
      <c r="B353" s="71"/>
      <c r="C353" s="71"/>
      <c r="D353" s="71"/>
      <c r="E353" s="71"/>
      <c r="F353" s="71"/>
      <c r="G353" s="71"/>
      <c r="H353" s="71"/>
      <c r="I353" s="71"/>
      <c r="J353" s="71"/>
      <c r="K353" s="71"/>
      <c r="L353" s="71"/>
      <c r="M353" s="71"/>
      <c r="N353" s="71"/>
      <c r="O353" s="71"/>
      <c r="P353" s="71"/>
      <c r="Q353" s="71"/>
      <c r="R353" s="71"/>
      <c r="S353" s="71"/>
    </row>
    <row r="354" spans="1:19">
      <c r="A354" s="71"/>
      <c r="B354" s="71"/>
      <c r="C354" s="71"/>
      <c r="D354" s="71"/>
      <c r="E354" s="71"/>
      <c r="F354" s="71"/>
      <c r="G354" s="71"/>
      <c r="H354" s="71"/>
      <c r="I354" s="71"/>
      <c r="J354" s="71"/>
      <c r="K354" s="71"/>
      <c r="L354" s="71"/>
      <c r="M354" s="71"/>
      <c r="N354" s="71"/>
      <c r="O354" s="71"/>
      <c r="P354" s="71"/>
      <c r="Q354" s="71"/>
      <c r="R354" s="71"/>
      <c r="S354" s="71"/>
    </row>
    <row r="355" spans="1:19">
      <c r="A355" s="71"/>
      <c r="B355" s="71"/>
      <c r="C355" s="71"/>
      <c r="D355" s="71"/>
      <c r="E355" s="71"/>
      <c r="F355" s="71"/>
      <c r="G355" s="71"/>
      <c r="H355" s="71"/>
      <c r="I355" s="71"/>
      <c r="J355" s="71"/>
      <c r="K355" s="71"/>
      <c r="L355" s="71"/>
      <c r="M355" s="71"/>
      <c r="N355" s="71"/>
      <c r="O355" s="71"/>
      <c r="P355" s="71"/>
      <c r="Q355" s="71"/>
      <c r="R355" s="71"/>
      <c r="S355" s="71"/>
    </row>
    <row r="356" spans="1:19">
      <c r="A356" s="71"/>
      <c r="B356" s="71"/>
      <c r="C356" s="71"/>
      <c r="D356" s="71"/>
      <c r="E356" s="71"/>
      <c r="F356" s="71"/>
      <c r="G356" s="71"/>
      <c r="H356" s="71"/>
      <c r="I356" s="71"/>
      <c r="J356" s="71"/>
      <c r="K356" s="71"/>
      <c r="L356" s="71"/>
      <c r="M356" s="71"/>
      <c r="N356" s="71"/>
      <c r="O356" s="71"/>
      <c r="P356" s="71"/>
      <c r="Q356" s="71"/>
      <c r="R356" s="71"/>
      <c r="S356" s="71"/>
    </row>
    <row r="357" spans="1:19">
      <c r="A357" s="71"/>
      <c r="B357" s="71"/>
      <c r="C357" s="71"/>
      <c r="D357" s="71"/>
      <c r="E357" s="71"/>
      <c r="F357" s="71"/>
      <c r="G357" s="71"/>
      <c r="H357" s="71"/>
      <c r="I357" s="71"/>
      <c r="J357" s="71"/>
      <c r="K357" s="71"/>
      <c r="L357" s="71"/>
      <c r="M357" s="71"/>
      <c r="N357" s="71"/>
      <c r="O357" s="71"/>
      <c r="P357" s="71"/>
      <c r="Q357" s="71"/>
      <c r="R357" s="71"/>
      <c r="S357" s="71"/>
    </row>
    <row r="358" spans="1:19">
      <c r="A358" s="71"/>
      <c r="B358" s="71"/>
      <c r="C358" s="71"/>
      <c r="D358" s="71"/>
      <c r="E358" s="71"/>
      <c r="F358" s="71"/>
      <c r="G358" s="71"/>
      <c r="H358" s="71"/>
      <c r="I358" s="71"/>
      <c r="J358" s="71"/>
      <c r="K358" s="71"/>
      <c r="L358" s="71"/>
      <c r="M358" s="71"/>
      <c r="N358" s="71"/>
      <c r="O358" s="71"/>
      <c r="P358" s="71"/>
      <c r="Q358" s="71"/>
      <c r="R358" s="71"/>
      <c r="S358" s="71"/>
    </row>
    <row r="359" spans="1:19">
      <c r="A359" s="71"/>
      <c r="B359" s="71"/>
      <c r="C359" s="71"/>
      <c r="D359" s="71"/>
      <c r="E359" s="71"/>
      <c r="F359" s="71"/>
      <c r="G359" s="71"/>
      <c r="H359" s="71"/>
      <c r="I359" s="71"/>
      <c r="J359" s="71"/>
      <c r="K359" s="71"/>
      <c r="L359" s="71"/>
      <c r="M359" s="71"/>
      <c r="N359" s="71"/>
      <c r="O359" s="71"/>
      <c r="P359" s="71"/>
      <c r="Q359" s="71"/>
      <c r="R359" s="71"/>
      <c r="S359" s="71"/>
    </row>
    <row r="360" spans="1:19">
      <c r="A360" s="71"/>
      <c r="B360" s="71"/>
      <c r="C360" s="71"/>
      <c r="D360" s="71"/>
      <c r="E360" s="71"/>
      <c r="F360" s="71"/>
      <c r="G360" s="71"/>
      <c r="H360" s="71"/>
      <c r="I360" s="71"/>
      <c r="J360" s="71"/>
      <c r="K360" s="71"/>
      <c r="L360" s="71"/>
      <c r="M360" s="71"/>
      <c r="N360" s="71"/>
      <c r="O360" s="71"/>
      <c r="P360" s="71"/>
      <c r="Q360" s="71"/>
      <c r="R360" s="71"/>
      <c r="S360" s="71"/>
    </row>
    <row r="361" spans="1:19">
      <c r="A361" s="71"/>
      <c r="B361" s="71"/>
      <c r="C361" s="71"/>
      <c r="D361" s="71"/>
      <c r="E361" s="71"/>
      <c r="F361" s="71"/>
      <c r="G361" s="71"/>
      <c r="H361" s="71"/>
      <c r="I361" s="71"/>
      <c r="J361" s="71"/>
      <c r="K361" s="71"/>
      <c r="L361" s="71"/>
      <c r="M361" s="71"/>
      <c r="N361" s="71"/>
      <c r="O361" s="71"/>
      <c r="P361" s="71"/>
      <c r="Q361" s="71"/>
      <c r="R361" s="71"/>
      <c r="S361" s="71"/>
    </row>
    <row r="362" spans="1:19">
      <c r="A362" s="71"/>
      <c r="B362" s="71"/>
      <c r="C362" s="71"/>
      <c r="D362" s="71"/>
      <c r="E362" s="71"/>
      <c r="F362" s="71"/>
      <c r="G362" s="71"/>
      <c r="H362" s="71"/>
      <c r="I362" s="71"/>
      <c r="J362" s="71"/>
      <c r="K362" s="71"/>
      <c r="L362" s="71"/>
      <c r="M362" s="71"/>
      <c r="N362" s="71"/>
      <c r="O362" s="71"/>
      <c r="P362" s="71"/>
      <c r="Q362" s="71"/>
      <c r="R362" s="71"/>
      <c r="S362" s="71"/>
    </row>
    <row r="363" spans="1:19">
      <c r="A363" s="71"/>
      <c r="B363" s="71"/>
      <c r="C363" s="71"/>
      <c r="D363" s="71"/>
      <c r="E363" s="71"/>
      <c r="F363" s="71"/>
      <c r="G363" s="71"/>
      <c r="H363" s="71"/>
      <c r="I363" s="71"/>
      <c r="J363" s="71"/>
      <c r="K363" s="71"/>
      <c r="L363" s="71"/>
      <c r="M363" s="71"/>
      <c r="N363" s="71"/>
      <c r="O363" s="71"/>
      <c r="P363" s="71"/>
      <c r="Q363" s="71"/>
      <c r="R363" s="71"/>
      <c r="S363" s="71"/>
    </row>
    <row r="364" spans="1:19">
      <c r="A364" s="71"/>
      <c r="B364" s="71"/>
      <c r="C364" s="71"/>
      <c r="D364" s="71"/>
      <c r="E364" s="71"/>
      <c r="F364" s="71"/>
      <c r="G364" s="71"/>
      <c r="H364" s="71"/>
      <c r="I364" s="71"/>
      <c r="J364" s="71"/>
      <c r="K364" s="71"/>
      <c r="L364" s="71"/>
      <c r="M364" s="71"/>
      <c r="N364" s="71"/>
      <c r="O364" s="71"/>
      <c r="P364" s="71"/>
      <c r="Q364" s="71"/>
      <c r="R364" s="71"/>
      <c r="S364" s="71"/>
    </row>
    <row r="365" spans="1:19">
      <c r="A365" s="71"/>
      <c r="B365" s="71"/>
      <c r="C365" s="71"/>
      <c r="D365" s="71"/>
      <c r="E365" s="71"/>
      <c r="F365" s="71"/>
      <c r="G365" s="71"/>
      <c r="H365" s="71"/>
      <c r="I365" s="71"/>
      <c r="J365" s="71"/>
      <c r="K365" s="71"/>
      <c r="L365" s="71"/>
      <c r="M365" s="71"/>
      <c r="N365" s="71"/>
      <c r="O365" s="71"/>
      <c r="P365" s="71"/>
      <c r="Q365" s="71"/>
      <c r="R365" s="71"/>
      <c r="S365" s="71"/>
    </row>
    <row r="366" spans="1:19">
      <c r="A366" s="71"/>
      <c r="B366" s="71"/>
      <c r="C366" s="71"/>
      <c r="D366" s="71"/>
      <c r="E366" s="71"/>
      <c r="F366" s="71"/>
      <c r="G366" s="71"/>
      <c r="H366" s="71"/>
      <c r="I366" s="71"/>
      <c r="J366" s="71"/>
      <c r="K366" s="71"/>
      <c r="L366" s="71"/>
      <c r="M366" s="71"/>
      <c r="N366" s="71"/>
      <c r="O366" s="71"/>
      <c r="P366" s="71"/>
      <c r="Q366" s="71"/>
      <c r="R366" s="71"/>
      <c r="S366" s="71"/>
    </row>
    <row r="367" spans="1:19">
      <c r="A367" s="71"/>
      <c r="B367" s="71"/>
      <c r="C367" s="71"/>
      <c r="D367" s="71"/>
      <c r="E367" s="71"/>
      <c r="F367" s="71"/>
      <c r="G367" s="71"/>
      <c r="H367" s="71"/>
      <c r="I367" s="71"/>
      <c r="J367" s="71"/>
      <c r="K367" s="71"/>
      <c r="L367" s="71"/>
      <c r="M367" s="71"/>
      <c r="N367" s="71"/>
      <c r="O367" s="71"/>
      <c r="P367" s="71"/>
      <c r="Q367" s="71"/>
      <c r="R367" s="71"/>
      <c r="S367" s="71"/>
    </row>
    <row r="368" spans="1:19">
      <c r="A368" s="71"/>
      <c r="B368" s="71"/>
      <c r="C368" s="71"/>
      <c r="D368" s="71"/>
      <c r="E368" s="71"/>
      <c r="F368" s="71"/>
      <c r="G368" s="71"/>
      <c r="H368" s="71"/>
      <c r="I368" s="71"/>
      <c r="J368" s="71"/>
      <c r="K368" s="71"/>
      <c r="L368" s="71"/>
      <c r="M368" s="71"/>
      <c r="N368" s="71"/>
      <c r="O368" s="71"/>
      <c r="P368" s="71"/>
      <c r="Q368" s="71"/>
      <c r="R368" s="71"/>
      <c r="S368" s="71"/>
    </row>
    <row r="369" spans="1:19">
      <c r="A369" s="71"/>
      <c r="B369" s="71"/>
      <c r="C369" s="71"/>
      <c r="D369" s="71"/>
      <c r="E369" s="71"/>
      <c r="F369" s="71"/>
      <c r="G369" s="71"/>
      <c r="H369" s="71"/>
      <c r="I369" s="71"/>
      <c r="J369" s="71"/>
      <c r="K369" s="71"/>
      <c r="L369" s="71"/>
      <c r="M369" s="71"/>
      <c r="N369" s="71"/>
      <c r="O369" s="71"/>
      <c r="P369" s="71"/>
      <c r="Q369" s="71"/>
      <c r="R369" s="71"/>
      <c r="S369" s="71"/>
    </row>
    <row r="370" spans="1:19">
      <c r="A370" s="71"/>
      <c r="B370" s="71"/>
      <c r="C370" s="71"/>
      <c r="D370" s="71"/>
      <c r="E370" s="71"/>
      <c r="F370" s="71"/>
      <c r="G370" s="71"/>
      <c r="H370" s="71"/>
      <c r="I370" s="71"/>
      <c r="J370" s="71"/>
      <c r="K370" s="71"/>
      <c r="L370" s="71"/>
      <c r="M370" s="71"/>
      <c r="N370" s="71"/>
      <c r="O370" s="71"/>
      <c r="P370" s="71"/>
      <c r="Q370" s="71"/>
      <c r="R370" s="71"/>
      <c r="S370" s="71"/>
    </row>
    <row r="371" spans="1:19">
      <c r="A371" s="71"/>
      <c r="B371" s="71"/>
      <c r="C371" s="71"/>
      <c r="D371" s="71"/>
      <c r="E371" s="71"/>
      <c r="F371" s="71"/>
      <c r="G371" s="71"/>
      <c r="H371" s="71"/>
      <c r="I371" s="71"/>
      <c r="J371" s="71"/>
      <c r="K371" s="71"/>
      <c r="L371" s="71"/>
      <c r="M371" s="71"/>
      <c r="N371" s="71"/>
      <c r="O371" s="71"/>
      <c r="P371" s="71"/>
      <c r="Q371" s="71"/>
      <c r="R371" s="71"/>
      <c r="S371" s="71"/>
    </row>
    <row r="372" spans="1:19">
      <c r="A372" s="71"/>
      <c r="B372" s="71"/>
      <c r="C372" s="71"/>
      <c r="D372" s="71"/>
      <c r="E372" s="71"/>
      <c r="F372" s="71"/>
      <c r="G372" s="71"/>
      <c r="H372" s="71"/>
      <c r="I372" s="71"/>
      <c r="J372" s="71"/>
      <c r="K372" s="71"/>
      <c r="L372" s="71"/>
      <c r="M372" s="71"/>
      <c r="N372" s="71"/>
      <c r="O372" s="71"/>
      <c r="P372" s="71"/>
      <c r="Q372" s="71"/>
      <c r="R372" s="71"/>
      <c r="S372" s="71"/>
    </row>
    <row r="373" spans="1:19">
      <c r="A373" s="71"/>
      <c r="B373" s="71"/>
      <c r="C373" s="71"/>
      <c r="D373" s="71"/>
      <c r="E373" s="71"/>
      <c r="F373" s="71"/>
      <c r="G373" s="71"/>
      <c r="H373" s="71"/>
      <c r="I373" s="71"/>
      <c r="J373" s="71"/>
      <c r="K373" s="71"/>
      <c r="L373" s="71"/>
      <c r="M373" s="71"/>
      <c r="N373" s="71"/>
      <c r="O373" s="71"/>
      <c r="P373" s="71"/>
      <c r="Q373" s="71"/>
      <c r="R373" s="71"/>
      <c r="S373" s="71"/>
    </row>
    <row r="374" spans="1:19">
      <c r="A374" s="71"/>
      <c r="B374" s="71"/>
      <c r="C374" s="71"/>
      <c r="D374" s="71"/>
      <c r="E374" s="71"/>
      <c r="F374" s="71"/>
      <c r="G374" s="71"/>
      <c r="H374" s="71"/>
      <c r="I374" s="71"/>
      <c r="J374" s="71"/>
      <c r="K374" s="71"/>
      <c r="L374" s="71"/>
      <c r="M374" s="71"/>
      <c r="N374" s="71"/>
      <c r="O374" s="71"/>
      <c r="P374" s="71"/>
      <c r="Q374" s="71"/>
      <c r="R374" s="71"/>
      <c r="S374" s="71"/>
    </row>
    <row r="375" spans="1:19">
      <c r="A375" s="71"/>
      <c r="B375" s="71"/>
      <c r="C375" s="71"/>
      <c r="D375" s="71"/>
      <c r="E375" s="71"/>
      <c r="F375" s="71"/>
      <c r="G375" s="71"/>
      <c r="H375" s="71"/>
      <c r="I375" s="71"/>
      <c r="J375" s="71"/>
      <c r="K375" s="71"/>
      <c r="L375" s="71"/>
      <c r="M375" s="71"/>
      <c r="N375" s="71"/>
      <c r="O375" s="71"/>
      <c r="P375" s="71"/>
      <c r="Q375" s="71"/>
      <c r="R375" s="71"/>
      <c r="S375" s="71"/>
    </row>
    <row r="376" spans="1:19">
      <c r="A376" s="71"/>
      <c r="B376" s="71"/>
      <c r="C376" s="71"/>
      <c r="D376" s="71"/>
      <c r="E376" s="71"/>
      <c r="F376" s="71"/>
      <c r="G376" s="71"/>
      <c r="H376" s="71"/>
      <c r="I376" s="71"/>
      <c r="J376" s="71"/>
      <c r="K376" s="71"/>
      <c r="L376" s="71"/>
      <c r="M376" s="71"/>
      <c r="N376" s="71"/>
      <c r="O376" s="71"/>
      <c r="P376" s="71"/>
      <c r="Q376" s="71"/>
      <c r="R376" s="71"/>
      <c r="S376" s="71"/>
    </row>
    <row r="377" spans="1:19">
      <c r="A377" s="71"/>
      <c r="B377" s="71"/>
      <c r="C377" s="71"/>
      <c r="D377" s="71"/>
      <c r="E377" s="71"/>
      <c r="F377" s="71"/>
      <c r="G377" s="71"/>
      <c r="H377" s="71"/>
      <c r="I377" s="71"/>
      <c r="J377" s="71"/>
      <c r="K377" s="71"/>
      <c r="L377" s="71"/>
      <c r="M377" s="71"/>
      <c r="N377" s="71"/>
      <c r="O377" s="71"/>
      <c r="P377" s="71"/>
      <c r="Q377" s="71"/>
      <c r="R377" s="71"/>
      <c r="S377" s="71"/>
    </row>
    <row r="378" spans="1:19">
      <c r="A378" s="71"/>
      <c r="B378" s="71"/>
      <c r="C378" s="71"/>
      <c r="D378" s="71"/>
      <c r="E378" s="71"/>
      <c r="F378" s="71"/>
      <c r="G378" s="71"/>
      <c r="H378" s="71"/>
      <c r="I378" s="71"/>
      <c r="J378" s="71"/>
      <c r="K378" s="71"/>
      <c r="L378" s="71"/>
      <c r="M378" s="71"/>
      <c r="N378" s="71"/>
      <c r="O378" s="71"/>
      <c r="P378" s="71"/>
      <c r="Q378" s="71"/>
      <c r="R378" s="71"/>
      <c r="S378" s="71"/>
    </row>
    <row r="379" spans="1:19">
      <c r="A379" s="71"/>
      <c r="B379" s="71"/>
      <c r="C379" s="71"/>
      <c r="D379" s="71"/>
      <c r="E379" s="71"/>
      <c r="F379" s="71"/>
      <c r="G379" s="71"/>
      <c r="H379" s="71"/>
      <c r="I379" s="71"/>
      <c r="J379" s="71"/>
      <c r="K379" s="71"/>
      <c r="L379" s="71"/>
      <c r="M379" s="71"/>
      <c r="N379" s="71"/>
      <c r="O379" s="71"/>
      <c r="P379" s="71"/>
      <c r="Q379" s="71"/>
      <c r="R379" s="71"/>
      <c r="S379" s="71"/>
    </row>
    <row r="380" spans="1:19">
      <c r="A380" s="71"/>
      <c r="B380" s="71"/>
      <c r="C380" s="71"/>
      <c r="D380" s="71"/>
      <c r="E380" s="71"/>
      <c r="F380" s="71"/>
      <c r="G380" s="71"/>
      <c r="H380" s="71"/>
      <c r="I380" s="71"/>
      <c r="J380" s="71"/>
      <c r="K380" s="71"/>
      <c r="L380" s="71"/>
      <c r="M380" s="71"/>
      <c r="N380" s="71"/>
      <c r="O380" s="71"/>
      <c r="P380" s="71"/>
      <c r="Q380" s="71"/>
      <c r="R380" s="71"/>
      <c r="S380" s="71"/>
    </row>
    <row r="381" spans="1:19">
      <c r="A381" s="71"/>
      <c r="B381" s="71"/>
      <c r="C381" s="71"/>
      <c r="D381" s="71"/>
      <c r="E381" s="71"/>
      <c r="F381" s="71"/>
      <c r="G381" s="71"/>
      <c r="H381" s="71"/>
      <c r="I381" s="71"/>
      <c r="J381" s="71"/>
      <c r="K381" s="71"/>
      <c r="L381" s="71"/>
      <c r="M381" s="71"/>
      <c r="N381" s="71"/>
      <c r="O381" s="71"/>
      <c r="P381" s="71"/>
      <c r="Q381" s="71"/>
      <c r="R381" s="71"/>
      <c r="S381" s="71"/>
    </row>
    <row r="382" spans="1:19">
      <c r="A382" s="71"/>
      <c r="B382" s="71"/>
      <c r="C382" s="71"/>
      <c r="D382" s="71"/>
      <c r="E382" s="71"/>
      <c r="F382" s="71"/>
      <c r="G382" s="71"/>
      <c r="H382" s="71"/>
      <c r="I382" s="71"/>
      <c r="J382" s="71"/>
      <c r="K382" s="71"/>
      <c r="L382" s="71"/>
      <c r="M382" s="71"/>
      <c r="N382" s="71"/>
      <c r="O382" s="71"/>
      <c r="P382" s="71"/>
      <c r="Q382" s="71"/>
      <c r="R382" s="71"/>
      <c r="S382" s="71"/>
    </row>
    <row r="383" spans="1:19">
      <c r="A383" s="71"/>
      <c r="B383" s="71"/>
      <c r="C383" s="71"/>
      <c r="D383" s="71"/>
      <c r="E383" s="71"/>
      <c r="F383" s="71"/>
      <c r="G383" s="71"/>
      <c r="H383" s="71"/>
      <c r="I383" s="71"/>
      <c r="J383" s="71"/>
      <c r="K383" s="71"/>
      <c r="L383" s="71"/>
      <c r="M383" s="71"/>
      <c r="N383" s="71"/>
      <c r="O383" s="71"/>
      <c r="P383" s="71"/>
      <c r="Q383" s="71"/>
      <c r="R383" s="71"/>
      <c r="S383" s="71"/>
    </row>
    <row r="384" spans="1:19">
      <c r="A384" s="71"/>
      <c r="B384" s="71"/>
      <c r="C384" s="71"/>
      <c r="D384" s="71"/>
      <c r="E384" s="71"/>
      <c r="F384" s="71"/>
      <c r="G384" s="71"/>
      <c r="H384" s="71"/>
      <c r="I384" s="71"/>
      <c r="J384" s="71"/>
      <c r="K384" s="71"/>
      <c r="L384" s="71"/>
      <c r="M384" s="71"/>
      <c r="N384" s="71"/>
      <c r="O384" s="71"/>
      <c r="P384" s="71"/>
      <c r="Q384" s="71"/>
      <c r="R384" s="71"/>
      <c r="S384" s="71"/>
    </row>
    <row r="385" spans="1:19">
      <c r="A385" s="71"/>
      <c r="B385" s="71"/>
      <c r="C385" s="71"/>
      <c r="D385" s="71"/>
      <c r="E385" s="71"/>
      <c r="F385" s="71"/>
      <c r="G385" s="71"/>
      <c r="H385" s="71"/>
      <c r="I385" s="71"/>
      <c r="J385" s="71"/>
      <c r="K385" s="71"/>
      <c r="L385" s="71"/>
      <c r="M385" s="71"/>
      <c r="N385" s="71"/>
      <c r="O385" s="71"/>
      <c r="P385" s="71"/>
      <c r="Q385" s="71"/>
      <c r="R385" s="71"/>
      <c r="S385" s="71"/>
    </row>
    <row r="386" spans="1:19">
      <c r="A386" s="71"/>
      <c r="B386" s="71"/>
      <c r="C386" s="71"/>
      <c r="D386" s="71"/>
      <c r="E386" s="71"/>
      <c r="F386" s="71"/>
      <c r="G386" s="71"/>
      <c r="H386" s="71"/>
      <c r="I386" s="71"/>
      <c r="J386" s="71"/>
      <c r="K386" s="71"/>
      <c r="L386" s="71"/>
      <c r="M386" s="71"/>
      <c r="N386" s="71"/>
      <c r="O386" s="71"/>
      <c r="P386" s="71"/>
      <c r="Q386" s="71"/>
      <c r="R386" s="71"/>
      <c r="S386" s="71"/>
    </row>
    <row r="387" spans="1:19">
      <c r="A387" s="71"/>
      <c r="B387" s="71"/>
      <c r="C387" s="71"/>
      <c r="D387" s="71"/>
      <c r="E387" s="71"/>
      <c r="F387" s="71"/>
      <c r="G387" s="71"/>
      <c r="H387" s="71"/>
      <c r="I387" s="71"/>
      <c r="J387" s="71"/>
      <c r="K387" s="71"/>
      <c r="L387" s="71"/>
      <c r="M387" s="71"/>
      <c r="N387" s="71"/>
      <c r="O387" s="71"/>
      <c r="P387" s="71"/>
      <c r="Q387" s="71"/>
      <c r="R387" s="71"/>
      <c r="S387" s="71"/>
    </row>
    <row r="388" spans="1:19">
      <c r="A388" s="71"/>
      <c r="B388" s="71"/>
      <c r="C388" s="71"/>
      <c r="D388" s="71"/>
      <c r="E388" s="71"/>
      <c r="F388" s="71"/>
      <c r="G388" s="71"/>
      <c r="H388" s="71"/>
      <c r="I388" s="71"/>
      <c r="J388" s="71"/>
      <c r="K388" s="71"/>
      <c r="L388" s="71"/>
      <c r="M388" s="71"/>
      <c r="N388" s="71"/>
      <c r="O388" s="71"/>
      <c r="P388" s="71"/>
      <c r="Q388" s="71"/>
      <c r="R388" s="71"/>
      <c r="S388" s="71"/>
    </row>
    <row r="389" spans="1:19">
      <c r="A389" s="71"/>
      <c r="B389" s="71"/>
      <c r="C389" s="71"/>
      <c r="D389" s="71"/>
      <c r="E389" s="71"/>
      <c r="F389" s="71"/>
      <c r="G389" s="71"/>
      <c r="H389" s="71"/>
      <c r="I389" s="71"/>
      <c r="J389" s="71"/>
      <c r="K389" s="71"/>
      <c r="L389" s="71"/>
      <c r="M389" s="71"/>
      <c r="N389" s="71"/>
      <c r="O389" s="71"/>
      <c r="P389" s="71"/>
      <c r="Q389" s="71"/>
      <c r="R389" s="71"/>
      <c r="S389" s="71"/>
    </row>
    <row r="390" spans="1:19">
      <c r="A390" s="71"/>
      <c r="B390" s="71"/>
      <c r="C390" s="71"/>
      <c r="D390" s="71"/>
      <c r="E390" s="71"/>
      <c r="F390" s="71"/>
      <c r="G390" s="71"/>
      <c r="H390" s="71"/>
      <c r="I390" s="71"/>
      <c r="J390" s="71"/>
      <c r="K390" s="71"/>
      <c r="L390" s="71"/>
      <c r="M390" s="71"/>
      <c r="N390" s="71"/>
      <c r="O390" s="71"/>
      <c r="P390" s="71"/>
      <c r="Q390" s="71"/>
      <c r="R390" s="71"/>
      <c r="S390" s="71"/>
    </row>
    <row r="391" spans="1:19">
      <c r="A391" s="71"/>
      <c r="B391" s="71"/>
      <c r="C391" s="71"/>
      <c r="D391" s="71"/>
      <c r="E391" s="71"/>
      <c r="F391" s="71"/>
      <c r="G391" s="71"/>
      <c r="H391" s="71"/>
      <c r="I391" s="71"/>
      <c r="J391" s="71"/>
      <c r="K391" s="71"/>
      <c r="L391" s="71"/>
      <c r="M391" s="71"/>
      <c r="N391" s="71"/>
      <c r="O391" s="71"/>
      <c r="P391" s="71"/>
      <c r="Q391" s="71"/>
      <c r="R391" s="71"/>
      <c r="S391" s="71"/>
    </row>
    <row r="392" spans="1:19">
      <c r="A392" s="71"/>
      <c r="B392" s="71"/>
      <c r="C392" s="71"/>
      <c r="D392" s="71"/>
      <c r="E392" s="71"/>
      <c r="F392" s="71"/>
      <c r="G392" s="71"/>
      <c r="H392" s="71"/>
      <c r="I392" s="71"/>
      <c r="J392" s="71"/>
      <c r="K392" s="71"/>
      <c r="L392" s="71"/>
      <c r="M392" s="71"/>
      <c r="N392" s="71"/>
      <c r="O392" s="71"/>
      <c r="P392" s="71"/>
      <c r="Q392" s="71"/>
      <c r="R392" s="71"/>
      <c r="S392" s="71"/>
    </row>
    <row r="393" spans="1:19">
      <c r="A393" s="71"/>
      <c r="B393" s="71"/>
      <c r="C393" s="71"/>
      <c r="D393" s="71"/>
      <c r="E393" s="71"/>
      <c r="F393" s="71"/>
      <c r="G393" s="71"/>
      <c r="H393" s="71"/>
      <c r="I393" s="71"/>
      <c r="J393" s="71"/>
      <c r="K393" s="71"/>
      <c r="L393" s="71"/>
      <c r="M393" s="71"/>
      <c r="N393" s="71"/>
      <c r="O393" s="71"/>
      <c r="P393" s="71"/>
      <c r="Q393" s="71"/>
      <c r="R393" s="71"/>
      <c r="S393" s="71"/>
    </row>
    <row r="394" spans="1:19">
      <c r="A394" s="71"/>
      <c r="B394" s="71"/>
      <c r="C394" s="71"/>
      <c r="D394" s="71"/>
      <c r="E394" s="71"/>
      <c r="F394" s="71"/>
      <c r="G394" s="71"/>
      <c r="H394" s="71"/>
      <c r="I394" s="71"/>
      <c r="J394" s="71"/>
      <c r="K394" s="71"/>
      <c r="L394" s="71"/>
      <c r="M394" s="71"/>
      <c r="N394" s="71"/>
      <c r="O394" s="71"/>
      <c r="P394" s="71"/>
      <c r="Q394" s="71"/>
      <c r="R394" s="71"/>
      <c r="S394" s="71"/>
    </row>
    <row r="395" spans="1:19">
      <c r="A395" s="71"/>
      <c r="B395" s="71"/>
      <c r="C395" s="71"/>
      <c r="D395" s="71"/>
      <c r="E395" s="71"/>
      <c r="F395" s="71"/>
      <c r="G395" s="71"/>
      <c r="H395" s="71"/>
      <c r="I395" s="71"/>
      <c r="J395" s="71"/>
      <c r="K395" s="71"/>
      <c r="L395" s="71"/>
      <c r="M395" s="71"/>
      <c r="N395" s="71"/>
      <c r="O395" s="71"/>
      <c r="P395" s="71"/>
      <c r="Q395" s="71"/>
      <c r="R395" s="71"/>
      <c r="S395" s="71"/>
    </row>
    <row r="396" spans="1:19">
      <c r="A396" s="71"/>
      <c r="B396" s="71"/>
      <c r="C396" s="71"/>
      <c r="D396" s="71"/>
      <c r="E396" s="71"/>
      <c r="F396" s="71"/>
      <c r="G396" s="71"/>
      <c r="H396" s="71"/>
      <c r="I396" s="71"/>
      <c r="J396" s="71"/>
      <c r="K396" s="71"/>
      <c r="L396" s="71"/>
      <c r="M396" s="71"/>
      <c r="N396" s="71"/>
      <c r="O396" s="71"/>
      <c r="P396" s="71"/>
      <c r="Q396" s="71"/>
      <c r="R396" s="71"/>
      <c r="S396" s="71"/>
    </row>
    <row r="397" spans="1:19">
      <c r="A397" s="71"/>
      <c r="B397" s="71"/>
      <c r="C397" s="71"/>
      <c r="D397" s="71"/>
      <c r="E397" s="71"/>
      <c r="F397" s="71"/>
      <c r="G397" s="71"/>
      <c r="H397" s="71"/>
      <c r="I397" s="71"/>
      <c r="J397" s="71"/>
      <c r="K397" s="71"/>
      <c r="L397" s="71"/>
      <c r="M397" s="71"/>
      <c r="N397" s="71"/>
      <c r="O397" s="71"/>
      <c r="P397" s="71"/>
      <c r="Q397" s="71"/>
      <c r="R397" s="71"/>
      <c r="S397" s="71"/>
    </row>
    <row r="398" spans="1:19">
      <c r="A398" s="71"/>
      <c r="B398" s="71"/>
      <c r="C398" s="71"/>
      <c r="D398" s="71"/>
      <c r="E398" s="71"/>
      <c r="F398" s="71"/>
      <c r="G398" s="71"/>
      <c r="H398" s="71"/>
      <c r="I398" s="71"/>
      <c r="J398" s="71"/>
      <c r="K398" s="71"/>
      <c r="L398" s="71"/>
      <c r="M398" s="71"/>
      <c r="N398" s="71"/>
      <c r="O398" s="71"/>
      <c r="P398" s="71"/>
      <c r="Q398" s="71"/>
      <c r="R398" s="71"/>
      <c r="S398" s="71"/>
    </row>
    <row r="399" spans="1:19">
      <c r="A399" s="71"/>
      <c r="B399" s="71"/>
      <c r="C399" s="71"/>
      <c r="D399" s="71"/>
      <c r="E399" s="71"/>
      <c r="F399" s="71"/>
      <c r="G399" s="71"/>
      <c r="H399" s="71"/>
      <c r="I399" s="71"/>
      <c r="J399" s="71"/>
      <c r="K399" s="71"/>
      <c r="L399" s="71"/>
      <c r="M399" s="71"/>
      <c r="N399" s="71"/>
      <c r="O399" s="71"/>
      <c r="P399" s="71"/>
      <c r="Q399" s="71"/>
      <c r="R399" s="71"/>
      <c r="S399" s="71"/>
    </row>
    <row r="400" spans="1:19">
      <c r="A400" s="71"/>
      <c r="B400" s="71"/>
      <c r="C400" s="71"/>
      <c r="D400" s="71"/>
      <c r="E400" s="71"/>
      <c r="F400" s="71"/>
      <c r="G400" s="71"/>
      <c r="H400" s="71"/>
      <c r="I400" s="71"/>
      <c r="J400" s="71"/>
      <c r="K400" s="71"/>
      <c r="L400" s="71"/>
      <c r="M400" s="71"/>
      <c r="N400" s="71"/>
      <c r="O400" s="71"/>
      <c r="P400" s="71"/>
      <c r="Q400" s="71"/>
      <c r="R400" s="71"/>
      <c r="S400" s="71"/>
    </row>
    <row r="401" spans="1:19">
      <c r="A401" s="71"/>
      <c r="B401" s="71"/>
      <c r="C401" s="71"/>
      <c r="D401" s="71"/>
      <c r="E401" s="71"/>
      <c r="F401" s="71"/>
      <c r="G401" s="71"/>
      <c r="H401" s="71"/>
      <c r="I401" s="71"/>
      <c r="J401" s="71"/>
      <c r="K401" s="71"/>
      <c r="L401" s="71"/>
      <c r="M401" s="71"/>
      <c r="N401" s="71"/>
      <c r="O401" s="71"/>
      <c r="P401" s="71"/>
      <c r="Q401" s="71"/>
      <c r="R401" s="71"/>
      <c r="S401" s="71"/>
    </row>
    <row r="402" spans="1:19">
      <c r="A402" s="71"/>
      <c r="B402" s="71"/>
      <c r="C402" s="71"/>
      <c r="D402" s="71"/>
      <c r="E402" s="71"/>
      <c r="F402" s="71"/>
      <c r="G402" s="71"/>
      <c r="H402" s="71"/>
      <c r="I402" s="71"/>
      <c r="J402" s="71"/>
      <c r="K402" s="71"/>
      <c r="L402" s="71"/>
      <c r="M402" s="71"/>
      <c r="N402" s="71"/>
      <c r="O402" s="71"/>
      <c r="P402" s="71"/>
      <c r="Q402" s="71"/>
      <c r="R402" s="71"/>
      <c r="S402" s="71"/>
    </row>
    <row r="403" spans="1:19">
      <c r="A403" s="71"/>
      <c r="B403" s="71"/>
      <c r="C403" s="71"/>
      <c r="D403" s="71"/>
      <c r="E403" s="71"/>
      <c r="F403" s="71"/>
      <c r="G403" s="71"/>
      <c r="H403" s="71"/>
      <c r="I403" s="71"/>
      <c r="J403" s="71"/>
      <c r="K403" s="71"/>
      <c r="L403" s="71"/>
      <c r="M403" s="71"/>
      <c r="N403" s="71"/>
      <c r="O403" s="71"/>
      <c r="P403" s="71"/>
      <c r="Q403" s="71"/>
      <c r="R403" s="71"/>
      <c r="S403" s="71"/>
    </row>
    <row r="404" spans="1:19">
      <c r="A404" s="71"/>
      <c r="B404" s="71"/>
      <c r="C404" s="71"/>
      <c r="D404" s="71"/>
      <c r="E404" s="71"/>
      <c r="F404" s="71"/>
      <c r="G404" s="71"/>
      <c r="H404" s="71"/>
      <c r="I404" s="71"/>
      <c r="J404" s="71"/>
      <c r="K404" s="71"/>
      <c r="L404" s="71"/>
      <c r="M404" s="71"/>
      <c r="N404" s="71"/>
      <c r="O404" s="71"/>
      <c r="P404" s="71"/>
      <c r="Q404" s="71"/>
      <c r="R404" s="71"/>
      <c r="S404" s="71"/>
    </row>
    <row r="405" spans="1:19">
      <c r="A405" s="71"/>
      <c r="B405" s="71"/>
      <c r="C405" s="71"/>
      <c r="D405" s="71"/>
      <c r="E405" s="71"/>
      <c r="F405" s="71"/>
      <c r="G405" s="71"/>
      <c r="H405" s="71"/>
      <c r="I405" s="71"/>
      <c r="J405" s="71"/>
      <c r="K405" s="71"/>
      <c r="L405" s="71"/>
      <c r="M405" s="71"/>
      <c r="N405" s="71"/>
      <c r="O405" s="71"/>
      <c r="P405" s="71"/>
      <c r="Q405" s="71"/>
      <c r="R405" s="71"/>
      <c r="S405" s="71"/>
    </row>
    <row r="406" spans="1:19">
      <c r="A406" s="71"/>
      <c r="B406" s="71"/>
      <c r="C406" s="71"/>
      <c r="D406" s="71"/>
      <c r="E406" s="71"/>
      <c r="F406" s="71"/>
      <c r="G406" s="71"/>
      <c r="H406" s="71"/>
      <c r="I406" s="71"/>
      <c r="J406" s="71"/>
      <c r="K406" s="71"/>
      <c r="L406" s="71"/>
      <c r="M406" s="71"/>
      <c r="N406" s="71"/>
      <c r="O406" s="71"/>
      <c r="P406" s="71"/>
      <c r="Q406" s="71"/>
      <c r="R406" s="71"/>
      <c r="S406" s="71"/>
    </row>
    <row r="407" spans="1:19">
      <c r="A407" s="71"/>
      <c r="B407" s="71"/>
      <c r="C407" s="71"/>
      <c r="D407" s="71"/>
      <c r="E407" s="71"/>
      <c r="F407" s="71"/>
      <c r="G407" s="71"/>
      <c r="H407" s="71"/>
      <c r="I407" s="71"/>
      <c r="J407" s="71"/>
      <c r="K407" s="71"/>
      <c r="L407" s="71"/>
      <c r="M407" s="71"/>
      <c r="N407" s="71"/>
      <c r="O407" s="71"/>
      <c r="P407" s="71"/>
      <c r="Q407" s="71"/>
      <c r="R407" s="71"/>
      <c r="S407" s="71"/>
    </row>
    <row r="408" spans="1:19">
      <c r="A408" s="71"/>
      <c r="B408" s="71"/>
      <c r="C408" s="71"/>
      <c r="D408" s="71"/>
      <c r="E408" s="71"/>
      <c r="F408" s="71"/>
      <c r="G408" s="71"/>
      <c r="H408" s="71"/>
      <c r="I408" s="71"/>
      <c r="J408" s="71"/>
      <c r="K408" s="71"/>
      <c r="L408" s="71"/>
      <c r="M408" s="71"/>
      <c r="N408" s="71"/>
      <c r="O408" s="71"/>
      <c r="P408" s="71"/>
      <c r="Q408" s="71"/>
      <c r="R408" s="71"/>
      <c r="S408" s="71"/>
    </row>
    <row r="409" spans="1:19">
      <c r="A409" s="71"/>
      <c r="B409" s="71"/>
      <c r="C409" s="71"/>
      <c r="D409" s="71"/>
      <c r="E409" s="71"/>
      <c r="F409" s="71"/>
      <c r="G409" s="71"/>
      <c r="H409" s="71"/>
      <c r="I409" s="71"/>
      <c r="J409" s="71"/>
      <c r="K409" s="71"/>
      <c r="L409" s="71"/>
      <c r="M409" s="71"/>
      <c r="N409" s="71"/>
      <c r="O409" s="71"/>
      <c r="P409" s="71"/>
      <c r="Q409" s="71"/>
      <c r="R409" s="71"/>
      <c r="S409" s="71"/>
    </row>
    <row r="410" spans="1:19">
      <c r="A410" s="71"/>
      <c r="B410" s="71"/>
      <c r="C410" s="71"/>
      <c r="D410" s="71"/>
      <c r="E410" s="71"/>
      <c r="F410" s="71"/>
      <c r="G410" s="71"/>
      <c r="H410" s="71"/>
      <c r="I410" s="71"/>
      <c r="J410" s="71"/>
      <c r="K410" s="71"/>
      <c r="L410" s="71"/>
      <c r="M410" s="71"/>
      <c r="N410" s="71"/>
      <c r="O410" s="71"/>
      <c r="P410" s="71"/>
      <c r="Q410" s="71"/>
      <c r="R410" s="71"/>
      <c r="S410" s="71"/>
    </row>
    <row r="411" spans="1:19">
      <c r="A411" s="71"/>
      <c r="B411" s="71"/>
      <c r="C411" s="71"/>
      <c r="D411" s="71"/>
      <c r="E411" s="71"/>
      <c r="F411" s="71"/>
      <c r="G411" s="71"/>
      <c r="H411" s="71"/>
      <c r="I411" s="71"/>
      <c r="J411" s="71"/>
      <c r="K411" s="71"/>
      <c r="L411" s="71"/>
      <c r="M411" s="71"/>
      <c r="N411" s="71"/>
      <c r="O411" s="71"/>
      <c r="P411" s="71"/>
      <c r="Q411" s="71"/>
      <c r="R411" s="71"/>
      <c r="S411" s="71"/>
    </row>
    <row r="412" spans="1:19">
      <c r="A412" s="71"/>
      <c r="B412" s="71"/>
      <c r="C412" s="71"/>
      <c r="D412" s="71"/>
      <c r="E412" s="71"/>
      <c r="F412" s="71"/>
      <c r="G412" s="71"/>
      <c r="H412" s="71"/>
      <c r="I412" s="71"/>
      <c r="J412" s="71"/>
      <c r="K412" s="71"/>
      <c r="L412" s="71"/>
      <c r="M412" s="71"/>
      <c r="N412" s="71"/>
      <c r="O412" s="71"/>
      <c r="P412" s="71"/>
      <c r="Q412" s="71"/>
      <c r="R412" s="71"/>
      <c r="S412" s="71"/>
    </row>
    <row r="413" spans="1:19">
      <c r="A413" s="71"/>
      <c r="B413" s="71"/>
      <c r="C413" s="71"/>
      <c r="D413" s="71"/>
      <c r="E413" s="71"/>
      <c r="F413" s="71"/>
      <c r="G413" s="71"/>
      <c r="H413" s="71"/>
      <c r="I413" s="71"/>
      <c r="J413" s="71"/>
      <c r="K413" s="71"/>
      <c r="L413" s="71"/>
      <c r="M413" s="71"/>
      <c r="N413" s="71"/>
      <c r="O413" s="71"/>
      <c r="P413" s="71"/>
      <c r="Q413" s="71"/>
      <c r="R413" s="71"/>
      <c r="S413" s="71"/>
    </row>
    <row r="414" spans="1:19">
      <c r="A414" s="71"/>
      <c r="B414" s="71"/>
      <c r="C414" s="71"/>
      <c r="D414" s="71"/>
      <c r="E414" s="71"/>
      <c r="F414" s="71"/>
      <c r="G414" s="71"/>
      <c r="H414" s="71"/>
      <c r="I414" s="71"/>
      <c r="J414" s="71"/>
      <c r="K414" s="71"/>
      <c r="L414" s="71"/>
      <c r="M414" s="71"/>
      <c r="N414" s="71"/>
      <c r="O414" s="71"/>
      <c r="P414" s="71"/>
      <c r="Q414" s="71"/>
      <c r="R414" s="71"/>
      <c r="S414" s="71"/>
    </row>
    <row r="415" spans="1:19">
      <c r="A415" s="71"/>
      <c r="B415" s="71"/>
      <c r="C415" s="71"/>
      <c r="D415" s="71"/>
      <c r="E415" s="71"/>
      <c r="F415" s="71"/>
      <c r="G415" s="71"/>
      <c r="H415" s="71"/>
      <c r="I415" s="71"/>
      <c r="J415" s="71"/>
      <c r="K415" s="71"/>
      <c r="L415" s="71"/>
      <c r="M415" s="71"/>
      <c r="N415" s="71"/>
      <c r="O415" s="71"/>
      <c r="P415" s="71"/>
      <c r="Q415" s="71"/>
      <c r="R415" s="71"/>
      <c r="S415" s="71"/>
    </row>
    <row r="416" spans="1:19">
      <c r="A416" s="71"/>
      <c r="B416" s="71"/>
      <c r="C416" s="71"/>
      <c r="D416" s="71"/>
      <c r="E416" s="71"/>
      <c r="F416" s="71"/>
      <c r="G416" s="71"/>
      <c r="H416" s="71"/>
      <c r="I416" s="71"/>
      <c r="J416" s="71"/>
      <c r="K416" s="71"/>
      <c r="L416" s="71"/>
      <c r="M416" s="71"/>
      <c r="N416" s="71"/>
      <c r="O416" s="71"/>
      <c r="P416" s="71"/>
      <c r="Q416" s="71"/>
      <c r="R416" s="71"/>
      <c r="S416" s="71"/>
    </row>
    <row r="417" spans="1:19">
      <c r="A417" s="71"/>
      <c r="B417" s="71"/>
      <c r="C417" s="71"/>
      <c r="D417" s="71"/>
      <c r="E417" s="71"/>
      <c r="F417" s="71"/>
      <c r="G417" s="71"/>
      <c r="H417" s="71"/>
      <c r="I417" s="71"/>
      <c r="J417" s="71"/>
      <c r="K417" s="71"/>
      <c r="L417" s="71"/>
      <c r="M417" s="71"/>
      <c r="N417" s="71"/>
      <c r="O417" s="71"/>
      <c r="P417" s="71"/>
      <c r="Q417" s="71"/>
      <c r="R417" s="71"/>
      <c r="S417" s="71"/>
    </row>
    <row r="418" spans="1:19">
      <c r="A418" s="71"/>
      <c r="B418" s="71"/>
      <c r="C418" s="71"/>
      <c r="D418" s="71"/>
      <c r="E418" s="71"/>
      <c r="F418" s="71"/>
      <c r="G418" s="71"/>
      <c r="H418" s="71"/>
      <c r="I418" s="71"/>
      <c r="J418" s="71"/>
      <c r="K418" s="71"/>
      <c r="L418" s="71"/>
      <c r="M418" s="71"/>
      <c r="N418" s="71"/>
      <c r="O418" s="71"/>
      <c r="P418" s="71"/>
      <c r="Q418" s="71"/>
      <c r="R418" s="71"/>
      <c r="S418" s="71"/>
    </row>
    <row r="419" spans="1:19">
      <c r="A419" s="71"/>
      <c r="B419" s="71"/>
      <c r="C419" s="71"/>
      <c r="D419" s="71"/>
      <c r="E419" s="71"/>
      <c r="F419" s="71"/>
      <c r="G419" s="71"/>
      <c r="H419" s="71"/>
      <c r="I419" s="71"/>
      <c r="J419" s="71"/>
      <c r="K419" s="71"/>
      <c r="L419" s="71"/>
      <c r="M419" s="71"/>
      <c r="N419" s="71"/>
      <c r="O419" s="71"/>
      <c r="P419" s="71"/>
      <c r="Q419" s="71"/>
      <c r="R419" s="71"/>
      <c r="S419" s="71"/>
    </row>
    <row r="420" spans="1:19">
      <c r="A420" s="71"/>
      <c r="B420" s="71"/>
      <c r="C420" s="71"/>
      <c r="D420" s="71"/>
      <c r="E420" s="71"/>
      <c r="F420" s="71"/>
      <c r="G420" s="71"/>
      <c r="H420" s="71"/>
      <c r="I420" s="71"/>
      <c r="J420" s="71"/>
      <c r="K420" s="71"/>
      <c r="L420" s="71"/>
      <c r="M420" s="71"/>
      <c r="N420" s="71"/>
      <c r="O420" s="71"/>
      <c r="P420" s="71"/>
      <c r="Q420" s="71"/>
      <c r="R420" s="71"/>
      <c r="S420" s="71"/>
    </row>
    <row r="421" spans="1:19">
      <c r="A421" s="71"/>
      <c r="B421" s="71"/>
      <c r="C421" s="71"/>
      <c r="D421" s="71"/>
      <c r="E421" s="71"/>
      <c r="F421" s="71"/>
      <c r="G421" s="71"/>
      <c r="H421" s="71"/>
      <c r="I421" s="71"/>
      <c r="J421" s="71"/>
      <c r="K421" s="71"/>
      <c r="L421" s="71"/>
      <c r="M421" s="71"/>
      <c r="N421" s="71"/>
      <c r="O421" s="71"/>
      <c r="P421" s="71"/>
      <c r="Q421" s="71"/>
      <c r="R421" s="71"/>
      <c r="S421" s="71"/>
    </row>
    <row r="422" spans="1:19">
      <c r="A422" s="71"/>
      <c r="B422" s="71"/>
      <c r="C422" s="71"/>
      <c r="D422" s="71"/>
      <c r="E422" s="71"/>
      <c r="F422" s="71"/>
      <c r="G422" s="71"/>
      <c r="H422" s="71"/>
      <c r="I422" s="71"/>
      <c r="J422" s="71"/>
      <c r="K422" s="71"/>
      <c r="L422" s="71"/>
      <c r="M422" s="71"/>
      <c r="N422" s="71"/>
      <c r="O422" s="71"/>
      <c r="P422" s="71"/>
      <c r="Q422" s="71"/>
      <c r="R422" s="71"/>
      <c r="S422" s="71"/>
    </row>
    <row r="423" spans="1:19">
      <c r="A423" s="71"/>
      <c r="B423" s="71"/>
      <c r="C423" s="71"/>
      <c r="D423" s="71"/>
      <c r="E423" s="71"/>
      <c r="F423" s="71"/>
      <c r="G423" s="71"/>
      <c r="H423" s="71"/>
      <c r="I423" s="71"/>
      <c r="J423" s="71"/>
      <c r="K423" s="71"/>
      <c r="L423" s="71"/>
      <c r="M423" s="71"/>
      <c r="N423" s="71"/>
      <c r="O423" s="71"/>
      <c r="P423" s="71"/>
      <c r="Q423" s="71"/>
      <c r="R423" s="71"/>
      <c r="S423" s="71"/>
    </row>
    <row r="424" spans="1:19">
      <c r="A424" s="71"/>
      <c r="B424" s="71"/>
      <c r="C424" s="71"/>
      <c r="D424" s="71"/>
      <c r="E424" s="71"/>
      <c r="F424" s="71"/>
      <c r="G424" s="71"/>
      <c r="H424" s="71"/>
      <c r="I424" s="71"/>
      <c r="J424" s="71"/>
      <c r="K424" s="71"/>
      <c r="L424" s="71"/>
      <c r="M424" s="71"/>
      <c r="N424" s="71"/>
      <c r="O424" s="71"/>
      <c r="P424" s="71"/>
      <c r="Q424" s="71"/>
      <c r="R424" s="71"/>
      <c r="S424" s="71"/>
    </row>
    <row r="425" spans="1:19">
      <c r="A425" s="71"/>
      <c r="B425" s="71"/>
      <c r="C425" s="71"/>
      <c r="D425" s="71"/>
      <c r="E425" s="71"/>
      <c r="F425" s="71"/>
      <c r="G425" s="71"/>
      <c r="H425" s="71"/>
      <c r="I425" s="71"/>
      <c r="J425" s="71"/>
      <c r="K425" s="71"/>
      <c r="L425" s="71"/>
      <c r="M425" s="71"/>
      <c r="N425" s="71"/>
      <c r="O425" s="71"/>
      <c r="P425" s="71"/>
      <c r="Q425" s="71"/>
      <c r="R425" s="71"/>
      <c r="S425" s="71"/>
    </row>
    <row r="426" spans="1:19">
      <c r="A426" s="71"/>
      <c r="B426" s="71"/>
      <c r="C426" s="71"/>
      <c r="D426" s="71"/>
      <c r="E426" s="71"/>
      <c r="F426" s="71"/>
      <c r="G426" s="71"/>
      <c r="H426" s="71"/>
      <c r="I426" s="71"/>
      <c r="J426" s="71"/>
      <c r="K426" s="71"/>
      <c r="L426" s="71"/>
      <c r="M426" s="71"/>
      <c r="N426" s="71"/>
      <c r="O426" s="71"/>
      <c r="P426" s="71"/>
      <c r="Q426" s="71"/>
      <c r="R426" s="71"/>
      <c r="S426" s="71"/>
    </row>
    <row r="427" spans="1:19">
      <c r="A427" s="71"/>
      <c r="B427" s="71"/>
      <c r="C427" s="71"/>
      <c r="D427" s="71"/>
      <c r="E427" s="71"/>
      <c r="F427" s="71"/>
      <c r="G427" s="71"/>
      <c r="H427" s="71"/>
      <c r="I427" s="71"/>
      <c r="J427" s="71"/>
      <c r="K427" s="71"/>
      <c r="L427" s="71"/>
      <c r="M427" s="71"/>
      <c r="N427" s="71"/>
      <c r="O427" s="71"/>
      <c r="P427" s="71"/>
      <c r="Q427" s="71"/>
      <c r="R427" s="71"/>
      <c r="S427" s="71"/>
    </row>
    <row r="428" spans="1:19">
      <c r="A428" s="71"/>
      <c r="B428" s="71"/>
      <c r="C428" s="71"/>
      <c r="D428" s="71"/>
      <c r="E428" s="71"/>
      <c r="F428" s="71"/>
      <c r="G428" s="71"/>
      <c r="H428" s="71"/>
      <c r="I428" s="71"/>
      <c r="J428" s="71"/>
      <c r="K428" s="71"/>
      <c r="L428" s="71"/>
      <c r="M428" s="71"/>
      <c r="N428" s="71"/>
      <c r="O428" s="71"/>
      <c r="P428" s="71"/>
      <c r="Q428" s="71"/>
      <c r="R428" s="71"/>
      <c r="S428" s="71"/>
    </row>
    <row r="429" spans="1:19">
      <c r="A429" s="71"/>
      <c r="B429" s="71"/>
      <c r="C429" s="71"/>
      <c r="D429" s="71"/>
      <c r="E429" s="71"/>
      <c r="F429" s="71"/>
      <c r="G429" s="71"/>
      <c r="H429" s="71"/>
      <c r="I429" s="71"/>
      <c r="J429" s="71"/>
      <c r="K429" s="71"/>
      <c r="L429" s="71"/>
      <c r="M429" s="71"/>
      <c r="N429" s="71"/>
      <c r="O429" s="71"/>
      <c r="P429" s="71"/>
      <c r="Q429" s="71"/>
      <c r="R429" s="71"/>
      <c r="S429" s="71"/>
    </row>
    <row r="430" spans="1:19">
      <c r="A430" s="71"/>
      <c r="B430" s="71"/>
      <c r="C430" s="71"/>
      <c r="D430" s="71"/>
      <c r="E430" s="71"/>
      <c r="F430" s="71"/>
      <c r="G430" s="71"/>
      <c r="H430" s="71"/>
      <c r="I430" s="71"/>
      <c r="J430" s="71"/>
      <c r="K430" s="71"/>
      <c r="L430" s="71"/>
      <c r="M430" s="71"/>
      <c r="N430" s="71"/>
      <c r="O430" s="71"/>
      <c r="P430" s="71"/>
      <c r="Q430" s="71"/>
      <c r="R430" s="71"/>
      <c r="S430" s="71"/>
    </row>
    <row r="431" spans="1:19">
      <c r="A431" s="71"/>
      <c r="B431" s="71"/>
      <c r="C431" s="71"/>
      <c r="D431" s="71"/>
      <c r="E431" s="71"/>
      <c r="F431" s="71"/>
      <c r="G431" s="71"/>
      <c r="H431" s="71"/>
      <c r="I431" s="71"/>
      <c r="J431" s="71"/>
      <c r="K431" s="71"/>
      <c r="L431" s="71"/>
      <c r="M431" s="71"/>
      <c r="N431" s="71"/>
      <c r="O431" s="71"/>
      <c r="P431" s="71"/>
      <c r="Q431" s="71"/>
      <c r="R431" s="71"/>
      <c r="S431" s="71"/>
    </row>
    <row r="432" spans="1:19">
      <c r="A432" s="71"/>
      <c r="B432" s="71"/>
      <c r="C432" s="71"/>
      <c r="D432" s="71"/>
      <c r="E432" s="71"/>
      <c r="F432" s="71"/>
      <c r="G432" s="71"/>
      <c r="H432" s="71"/>
      <c r="I432" s="71"/>
      <c r="J432" s="71"/>
      <c r="K432" s="71"/>
      <c r="L432" s="71"/>
      <c r="M432" s="71"/>
      <c r="N432" s="71"/>
      <c r="O432" s="71"/>
      <c r="P432" s="71"/>
      <c r="Q432" s="71"/>
      <c r="R432" s="71"/>
      <c r="S432" s="71"/>
    </row>
    <row r="433" spans="1:19">
      <c r="A433" s="71"/>
      <c r="B433" s="71"/>
      <c r="C433" s="71"/>
      <c r="D433" s="71"/>
      <c r="E433" s="71"/>
      <c r="F433" s="71"/>
      <c r="G433" s="71"/>
      <c r="H433" s="71"/>
      <c r="I433" s="71"/>
      <c r="J433" s="71"/>
      <c r="K433" s="71"/>
      <c r="L433" s="71"/>
      <c r="M433" s="71"/>
      <c r="N433" s="71"/>
      <c r="O433" s="71"/>
      <c r="P433" s="71"/>
      <c r="Q433" s="71"/>
      <c r="R433" s="71"/>
      <c r="S433" s="71"/>
    </row>
    <row r="434" spans="1:19">
      <c r="A434" s="71"/>
      <c r="B434" s="71"/>
      <c r="C434" s="71"/>
      <c r="D434" s="71"/>
      <c r="E434" s="71"/>
      <c r="F434" s="71"/>
      <c r="G434" s="71"/>
      <c r="H434" s="71"/>
      <c r="I434" s="71"/>
      <c r="J434" s="71"/>
      <c r="K434" s="71"/>
      <c r="L434" s="71"/>
      <c r="M434" s="71"/>
      <c r="N434" s="71"/>
      <c r="O434" s="71"/>
      <c r="P434" s="71"/>
      <c r="Q434" s="71"/>
      <c r="R434" s="71"/>
      <c r="S434" s="71"/>
    </row>
    <row r="435" spans="1:19">
      <c r="A435" s="71"/>
      <c r="B435" s="71"/>
      <c r="C435" s="71"/>
      <c r="D435" s="71"/>
      <c r="E435" s="71"/>
      <c r="F435" s="71"/>
      <c r="G435" s="71"/>
      <c r="H435" s="71"/>
      <c r="I435" s="71"/>
      <c r="J435" s="71"/>
      <c r="K435" s="71"/>
      <c r="L435" s="71"/>
      <c r="M435" s="71"/>
      <c r="N435" s="71"/>
      <c r="O435" s="71"/>
      <c r="P435" s="71"/>
      <c r="Q435" s="71"/>
      <c r="R435" s="71"/>
      <c r="S435" s="71"/>
    </row>
    <row r="436" spans="1:19">
      <c r="A436" s="71"/>
      <c r="B436" s="71"/>
      <c r="C436" s="71"/>
      <c r="D436" s="71"/>
      <c r="E436" s="71"/>
      <c r="F436" s="71"/>
      <c r="G436" s="71"/>
      <c r="H436" s="71"/>
      <c r="I436" s="71"/>
      <c r="J436" s="71"/>
      <c r="K436" s="71"/>
      <c r="L436" s="71"/>
      <c r="M436" s="71"/>
      <c r="N436" s="71"/>
      <c r="O436" s="71"/>
      <c r="P436" s="71"/>
      <c r="Q436" s="71"/>
      <c r="R436" s="71"/>
      <c r="S436" s="71"/>
    </row>
    <row r="437" spans="1:19">
      <c r="A437" s="71"/>
      <c r="B437" s="71"/>
      <c r="C437" s="71"/>
      <c r="D437" s="71"/>
      <c r="E437" s="71"/>
      <c r="F437" s="71"/>
      <c r="G437" s="71"/>
      <c r="H437" s="71"/>
      <c r="I437" s="71"/>
      <c r="J437" s="71"/>
      <c r="K437" s="71"/>
      <c r="L437" s="71"/>
      <c r="M437" s="71"/>
      <c r="N437" s="71"/>
      <c r="O437" s="71"/>
      <c r="P437" s="71"/>
      <c r="Q437" s="71"/>
      <c r="R437" s="71"/>
      <c r="S437" s="71"/>
    </row>
    <row r="438" spans="1:19">
      <c r="A438" s="71"/>
      <c r="B438" s="71"/>
      <c r="C438" s="71"/>
      <c r="D438" s="71"/>
      <c r="E438" s="71"/>
      <c r="F438" s="71"/>
      <c r="G438" s="71"/>
      <c r="H438" s="71"/>
      <c r="I438" s="71"/>
      <c r="J438" s="71"/>
      <c r="K438" s="71"/>
      <c r="L438" s="71"/>
      <c r="M438" s="71"/>
      <c r="N438" s="71"/>
      <c r="O438" s="71"/>
      <c r="P438" s="71"/>
      <c r="Q438" s="71"/>
      <c r="R438" s="71"/>
      <c r="S438" s="71"/>
    </row>
    <row r="439" spans="1:19">
      <c r="A439" s="71"/>
      <c r="B439" s="71"/>
      <c r="C439" s="71"/>
      <c r="D439" s="71"/>
      <c r="E439" s="71"/>
      <c r="F439" s="71"/>
      <c r="G439" s="71"/>
      <c r="H439" s="71"/>
      <c r="I439" s="71"/>
      <c r="J439" s="71"/>
      <c r="K439" s="71"/>
      <c r="L439" s="71"/>
      <c r="M439" s="71"/>
      <c r="N439" s="71"/>
      <c r="O439" s="71"/>
      <c r="P439" s="71"/>
      <c r="Q439" s="71"/>
      <c r="R439" s="71"/>
      <c r="S439" s="71"/>
    </row>
    <row r="440" spans="1:19">
      <c r="A440" s="71"/>
      <c r="B440" s="71"/>
      <c r="C440" s="71"/>
      <c r="D440" s="71"/>
      <c r="E440" s="71"/>
      <c r="F440" s="71"/>
      <c r="G440" s="71"/>
      <c r="H440" s="71"/>
      <c r="I440" s="71"/>
      <c r="J440" s="71"/>
      <c r="K440" s="71"/>
      <c r="L440" s="71"/>
      <c r="M440" s="71"/>
      <c r="N440" s="71"/>
      <c r="O440" s="71"/>
      <c r="P440" s="71"/>
      <c r="Q440" s="71"/>
      <c r="R440" s="71"/>
      <c r="S440" s="71"/>
    </row>
    <row r="441" spans="1:19">
      <c r="A441" s="71"/>
      <c r="B441" s="71"/>
      <c r="C441" s="71"/>
      <c r="D441" s="71"/>
      <c r="E441" s="71"/>
      <c r="F441" s="71"/>
      <c r="G441" s="71"/>
      <c r="H441" s="71"/>
      <c r="I441" s="71"/>
      <c r="J441" s="71"/>
      <c r="K441" s="71"/>
      <c r="L441" s="71"/>
      <c r="M441" s="71"/>
      <c r="N441" s="71"/>
      <c r="O441" s="71"/>
      <c r="P441" s="71"/>
      <c r="Q441" s="71"/>
      <c r="R441" s="71"/>
      <c r="S441" s="71"/>
    </row>
    <row r="442" spans="1:19">
      <c r="A442" s="71"/>
      <c r="B442" s="71"/>
      <c r="C442" s="71"/>
      <c r="D442" s="71"/>
      <c r="E442" s="71"/>
      <c r="F442" s="71"/>
      <c r="G442" s="71"/>
      <c r="H442" s="71"/>
      <c r="I442" s="71"/>
      <c r="J442" s="71"/>
      <c r="K442" s="71"/>
      <c r="L442" s="71"/>
      <c r="M442" s="71"/>
      <c r="N442" s="71"/>
      <c r="O442" s="71"/>
      <c r="P442" s="71"/>
      <c r="Q442" s="71"/>
      <c r="R442" s="71"/>
      <c r="S442" s="71"/>
    </row>
    <row r="443" spans="1:19">
      <c r="A443" s="71"/>
      <c r="B443" s="71"/>
      <c r="C443" s="71"/>
      <c r="D443" s="71"/>
      <c r="E443" s="71"/>
      <c r="F443" s="71"/>
      <c r="G443" s="71"/>
      <c r="H443" s="71"/>
      <c r="I443" s="71"/>
      <c r="J443" s="71"/>
      <c r="K443" s="71"/>
      <c r="L443" s="71"/>
      <c r="M443" s="71"/>
      <c r="N443" s="71"/>
      <c r="O443" s="71"/>
      <c r="P443" s="71"/>
      <c r="Q443" s="71"/>
      <c r="R443" s="71"/>
      <c r="S443" s="71"/>
    </row>
    <row r="444" spans="1:19">
      <c r="A444" s="71"/>
      <c r="B444" s="71"/>
      <c r="C444" s="71"/>
      <c r="D444" s="71"/>
      <c r="E444" s="71"/>
      <c r="F444" s="71"/>
      <c r="G444" s="71"/>
      <c r="H444" s="71"/>
      <c r="I444" s="71"/>
      <c r="J444" s="71"/>
      <c r="K444" s="71"/>
      <c r="L444" s="71"/>
      <c r="M444" s="71"/>
      <c r="N444" s="71"/>
      <c r="O444" s="71"/>
      <c r="P444" s="71"/>
      <c r="Q444" s="71"/>
      <c r="R444" s="71"/>
      <c r="S444" s="71"/>
    </row>
    <row r="445" spans="1:19">
      <c r="A445" s="71"/>
      <c r="B445" s="71"/>
      <c r="C445" s="71"/>
      <c r="D445" s="71"/>
      <c r="E445" s="71"/>
      <c r="F445" s="71"/>
      <c r="G445" s="71"/>
      <c r="H445" s="71"/>
      <c r="I445" s="71"/>
      <c r="J445" s="71"/>
      <c r="K445" s="71"/>
      <c r="L445" s="71"/>
      <c r="M445" s="71"/>
      <c r="N445" s="71"/>
      <c r="O445" s="71"/>
      <c r="P445" s="71"/>
      <c r="Q445" s="71"/>
      <c r="R445" s="71"/>
      <c r="S445" s="71"/>
    </row>
    <row r="446" spans="1:19">
      <c r="A446" s="71"/>
      <c r="B446" s="71"/>
      <c r="C446" s="71"/>
      <c r="D446" s="71"/>
      <c r="E446" s="71"/>
      <c r="F446" s="71"/>
      <c r="G446" s="71"/>
      <c r="H446" s="71"/>
      <c r="I446" s="71"/>
      <c r="J446" s="71"/>
      <c r="K446" s="71"/>
      <c r="L446" s="71"/>
      <c r="M446" s="71"/>
      <c r="N446" s="71"/>
      <c r="O446" s="71"/>
      <c r="P446" s="71"/>
      <c r="Q446" s="71"/>
      <c r="R446" s="71"/>
      <c r="S446" s="71"/>
    </row>
    <row r="447" spans="1:19">
      <c r="A447" s="71"/>
      <c r="B447" s="71"/>
      <c r="C447" s="71"/>
      <c r="D447" s="71"/>
      <c r="E447" s="71"/>
      <c r="F447" s="71"/>
      <c r="G447" s="71"/>
      <c r="H447" s="71"/>
      <c r="I447" s="71"/>
      <c r="J447" s="71"/>
      <c r="K447" s="71"/>
      <c r="L447" s="71"/>
      <c r="M447" s="71"/>
      <c r="N447" s="71"/>
      <c r="O447" s="71"/>
      <c r="P447" s="71"/>
      <c r="Q447" s="71"/>
      <c r="R447" s="71"/>
      <c r="S447" s="71"/>
    </row>
    <row r="448" spans="1:19">
      <c r="A448" s="71"/>
      <c r="B448" s="71"/>
      <c r="C448" s="71"/>
      <c r="D448" s="71"/>
      <c r="E448" s="71"/>
      <c r="F448" s="71"/>
      <c r="G448" s="71"/>
      <c r="H448" s="71"/>
      <c r="I448" s="71"/>
      <c r="J448" s="71"/>
      <c r="K448" s="71"/>
      <c r="L448" s="71"/>
      <c r="M448" s="71"/>
      <c r="N448" s="71"/>
      <c r="O448" s="71"/>
      <c r="P448" s="71"/>
      <c r="Q448" s="71"/>
      <c r="R448" s="71"/>
      <c r="S448" s="71"/>
    </row>
    <row r="449" spans="1:19">
      <c r="A449" s="71"/>
      <c r="B449" s="71"/>
      <c r="C449" s="71"/>
      <c r="D449" s="71"/>
      <c r="E449" s="71"/>
      <c r="F449" s="71"/>
      <c r="G449" s="71"/>
      <c r="H449" s="71"/>
      <c r="I449" s="71"/>
      <c r="J449" s="71"/>
      <c r="K449" s="71"/>
      <c r="L449" s="71"/>
      <c r="M449" s="71"/>
      <c r="N449" s="71"/>
      <c r="O449" s="71"/>
      <c r="P449" s="71"/>
      <c r="Q449" s="71"/>
      <c r="R449" s="71"/>
      <c r="S449" s="71"/>
    </row>
    <row r="450" spans="1:19">
      <c r="A450" s="71"/>
      <c r="B450" s="71"/>
      <c r="C450" s="71"/>
      <c r="D450" s="71"/>
      <c r="E450" s="71"/>
      <c r="F450" s="71"/>
      <c r="G450" s="71"/>
      <c r="H450" s="71"/>
      <c r="I450" s="71"/>
      <c r="J450" s="71"/>
      <c r="K450" s="71"/>
      <c r="L450" s="71"/>
      <c r="M450" s="71"/>
      <c r="N450" s="71"/>
      <c r="O450" s="71"/>
      <c r="P450" s="71"/>
      <c r="Q450" s="71"/>
      <c r="R450" s="71"/>
      <c r="S450" s="71"/>
    </row>
    <row r="451" spans="1:19">
      <c r="A451" s="71"/>
      <c r="B451" s="71"/>
      <c r="C451" s="71"/>
      <c r="D451" s="71"/>
      <c r="E451" s="71"/>
      <c r="F451" s="71"/>
      <c r="G451" s="71"/>
      <c r="H451" s="71"/>
      <c r="I451" s="71"/>
      <c r="J451" s="71"/>
      <c r="K451" s="71"/>
      <c r="L451" s="71"/>
      <c r="M451" s="71"/>
      <c r="N451" s="71"/>
      <c r="O451" s="71"/>
      <c r="P451" s="71"/>
      <c r="Q451" s="71"/>
      <c r="R451" s="71"/>
      <c r="S451" s="71"/>
    </row>
    <row r="452" spans="1:19">
      <c r="A452" s="71"/>
      <c r="B452" s="71"/>
      <c r="C452" s="71"/>
      <c r="D452" s="71"/>
      <c r="E452" s="71"/>
      <c r="F452" s="71"/>
      <c r="G452" s="71"/>
      <c r="H452" s="71"/>
      <c r="I452" s="71"/>
      <c r="J452" s="71"/>
      <c r="K452" s="71"/>
      <c r="L452" s="71"/>
      <c r="M452" s="71"/>
      <c r="N452" s="71"/>
      <c r="O452" s="71"/>
      <c r="P452" s="71"/>
      <c r="Q452" s="71"/>
      <c r="R452" s="71"/>
      <c r="S452" s="71"/>
    </row>
    <row r="453" spans="1:19">
      <c r="A453" s="71"/>
      <c r="B453" s="71"/>
      <c r="C453" s="71"/>
      <c r="D453" s="71"/>
      <c r="E453" s="71"/>
      <c r="F453" s="71"/>
      <c r="G453" s="71"/>
      <c r="H453" s="71"/>
      <c r="I453" s="71"/>
      <c r="J453" s="71"/>
      <c r="K453" s="71"/>
      <c r="L453" s="71"/>
      <c r="M453" s="71"/>
      <c r="N453" s="71"/>
      <c r="O453" s="71"/>
      <c r="P453" s="71"/>
      <c r="Q453" s="71"/>
      <c r="R453" s="71"/>
      <c r="S453" s="71"/>
    </row>
    <row r="454" spans="1:19">
      <c r="A454" s="71"/>
      <c r="B454" s="71"/>
      <c r="C454" s="71"/>
      <c r="D454" s="71"/>
      <c r="E454" s="71"/>
      <c r="F454" s="71"/>
      <c r="G454" s="71"/>
      <c r="H454" s="71"/>
      <c r="I454" s="71"/>
      <c r="J454" s="71"/>
      <c r="K454" s="71"/>
      <c r="L454" s="71"/>
      <c r="M454" s="71"/>
      <c r="N454" s="71"/>
      <c r="O454" s="71"/>
      <c r="P454" s="71"/>
      <c r="Q454" s="71"/>
      <c r="R454" s="71"/>
      <c r="S454" s="71"/>
    </row>
    <row r="455" spans="1:19">
      <c r="A455" s="71"/>
      <c r="B455" s="71"/>
      <c r="C455" s="71"/>
      <c r="D455" s="71"/>
      <c r="E455" s="71"/>
      <c r="F455" s="71"/>
      <c r="G455" s="71"/>
      <c r="H455" s="71"/>
      <c r="I455" s="71"/>
      <c r="J455" s="71"/>
      <c r="K455" s="71"/>
      <c r="L455" s="71"/>
      <c r="M455" s="71"/>
      <c r="N455" s="71"/>
      <c r="O455" s="71"/>
      <c r="P455" s="71"/>
      <c r="Q455" s="71"/>
      <c r="R455" s="71"/>
      <c r="S455" s="71"/>
    </row>
    <row r="456" spans="1:19">
      <c r="A456" s="71"/>
      <c r="B456" s="71"/>
      <c r="C456" s="71"/>
      <c r="D456" s="71"/>
      <c r="E456" s="71"/>
      <c r="F456" s="71"/>
      <c r="G456" s="71"/>
      <c r="H456" s="71"/>
      <c r="I456" s="71"/>
      <c r="J456" s="71"/>
      <c r="K456" s="71"/>
      <c r="L456" s="71"/>
      <c r="M456" s="71"/>
      <c r="N456" s="71"/>
      <c r="O456" s="71"/>
      <c r="P456" s="71"/>
      <c r="Q456" s="71"/>
      <c r="R456" s="71"/>
      <c r="S456" s="71"/>
    </row>
    <row r="457" spans="1:19">
      <c r="A457" s="71"/>
      <c r="B457" s="71"/>
      <c r="C457" s="71"/>
      <c r="D457" s="71"/>
      <c r="E457" s="71"/>
      <c r="F457" s="71"/>
      <c r="G457" s="71"/>
      <c r="H457" s="71"/>
      <c r="I457" s="71"/>
      <c r="J457" s="71"/>
      <c r="K457" s="71"/>
      <c r="L457" s="71"/>
      <c r="M457" s="71"/>
      <c r="N457" s="71"/>
      <c r="O457" s="71"/>
      <c r="P457" s="71"/>
      <c r="Q457" s="71"/>
      <c r="R457" s="71"/>
      <c r="S457" s="71"/>
    </row>
    <row r="458" spans="1:19">
      <c r="A458" s="71"/>
      <c r="B458" s="71"/>
      <c r="C458" s="71"/>
      <c r="D458" s="71"/>
      <c r="E458" s="71"/>
      <c r="F458" s="71"/>
      <c r="G458" s="71"/>
      <c r="H458" s="71"/>
      <c r="I458" s="71"/>
      <c r="J458" s="71"/>
      <c r="K458" s="71"/>
      <c r="L458" s="71"/>
      <c r="M458" s="71"/>
      <c r="N458" s="71"/>
      <c r="O458" s="71"/>
      <c r="P458" s="71"/>
      <c r="Q458" s="71"/>
      <c r="R458" s="71"/>
      <c r="S458" s="71"/>
    </row>
    <row r="459" spans="1:19">
      <c r="A459" s="71"/>
      <c r="B459" s="71"/>
      <c r="C459" s="71"/>
      <c r="D459" s="71"/>
      <c r="E459" s="71"/>
      <c r="F459" s="71"/>
      <c r="G459" s="71"/>
      <c r="H459" s="71"/>
      <c r="I459" s="71"/>
      <c r="J459" s="71"/>
      <c r="K459" s="71"/>
      <c r="L459" s="71"/>
      <c r="M459" s="71"/>
      <c r="N459" s="71"/>
      <c r="O459" s="71"/>
      <c r="P459" s="71"/>
      <c r="Q459" s="71"/>
      <c r="R459" s="71"/>
      <c r="S459" s="71"/>
    </row>
    <row r="460" spans="1:19">
      <c r="A460" s="71"/>
      <c r="B460" s="71"/>
      <c r="C460" s="71"/>
      <c r="D460" s="71"/>
      <c r="E460" s="71"/>
      <c r="F460" s="71"/>
      <c r="G460" s="71"/>
      <c r="H460" s="71"/>
      <c r="I460" s="71"/>
      <c r="J460" s="71"/>
      <c r="K460" s="71"/>
      <c r="L460" s="71"/>
      <c r="M460" s="71"/>
      <c r="N460" s="71"/>
      <c r="O460" s="71"/>
      <c r="P460" s="71"/>
      <c r="Q460" s="71"/>
      <c r="R460" s="71"/>
      <c r="S460" s="71"/>
    </row>
    <row r="461" spans="1:19">
      <c r="A461" s="71"/>
      <c r="B461" s="71"/>
      <c r="C461" s="71"/>
      <c r="D461" s="71"/>
      <c r="E461" s="71"/>
      <c r="F461" s="71"/>
      <c r="G461" s="71"/>
      <c r="H461" s="71"/>
      <c r="I461" s="71"/>
      <c r="J461" s="71"/>
      <c r="K461" s="71"/>
      <c r="L461" s="71"/>
      <c r="M461" s="71"/>
      <c r="N461" s="71"/>
      <c r="O461" s="71"/>
      <c r="P461" s="71"/>
      <c r="Q461" s="71"/>
      <c r="R461" s="71"/>
      <c r="S461" s="71"/>
    </row>
    <row r="462" spans="1:19">
      <c r="A462" s="71"/>
      <c r="B462" s="71"/>
      <c r="C462" s="71"/>
      <c r="D462" s="71"/>
      <c r="E462" s="71"/>
      <c r="F462" s="71"/>
      <c r="G462" s="71"/>
      <c r="H462" s="71"/>
      <c r="I462" s="71"/>
      <c r="J462" s="71"/>
      <c r="K462" s="71"/>
      <c r="L462" s="71"/>
      <c r="M462" s="71"/>
      <c r="N462" s="71"/>
      <c r="O462" s="71"/>
      <c r="P462" s="71"/>
      <c r="Q462" s="71"/>
      <c r="R462" s="71"/>
      <c r="S462" s="71"/>
    </row>
    <row r="463" spans="1:19">
      <c r="A463" s="71"/>
      <c r="B463" s="71"/>
      <c r="C463" s="71"/>
      <c r="D463" s="71"/>
      <c r="E463" s="71"/>
      <c r="F463" s="71"/>
      <c r="G463" s="71"/>
      <c r="H463" s="71"/>
      <c r="I463" s="71"/>
      <c r="J463" s="71"/>
      <c r="K463" s="71"/>
      <c r="L463" s="71"/>
      <c r="M463" s="71"/>
      <c r="N463" s="71"/>
      <c r="O463" s="71"/>
      <c r="P463" s="71"/>
      <c r="Q463" s="71"/>
      <c r="R463" s="71"/>
      <c r="S463" s="71"/>
    </row>
    <row r="464" spans="1:19">
      <c r="A464" s="71"/>
      <c r="B464" s="71"/>
      <c r="C464" s="71"/>
      <c r="D464" s="71"/>
      <c r="E464" s="71"/>
      <c r="F464" s="71"/>
      <c r="G464" s="71"/>
      <c r="H464" s="71"/>
      <c r="I464" s="71"/>
      <c r="J464" s="71"/>
      <c r="K464" s="71"/>
      <c r="L464" s="71"/>
      <c r="M464" s="71"/>
      <c r="N464" s="71"/>
      <c r="O464" s="71"/>
      <c r="P464" s="71"/>
      <c r="Q464" s="71"/>
      <c r="R464" s="71"/>
      <c r="S464" s="71"/>
    </row>
    <row r="465" spans="1:19">
      <c r="A465" s="71"/>
      <c r="B465" s="71"/>
      <c r="C465" s="71"/>
      <c r="D465" s="71"/>
      <c r="E465" s="71"/>
      <c r="F465" s="71"/>
      <c r="G465" s="71"/>
      <c r="H465" s="71"/>
      <c r="I465" s="71"/>
      <c r="J465" s="71"/>
      <c r="K465" s="71"/>
      <c r="L465" s="71"/>
      <c r="M465" s="71"/>
      <c r="N465" s="71"/>
      <c r="O465" s="71"/>
      <c r="P465" s="71"/>
      <c r="Q465" s="71"/>
      <c r="R465" s="71"/>
      <c r="S465" s="71"/>
    </row>
    <row r="466" spans="1:19">
      <c r="A466" s="71"/>
      <c r="B466" s="71"/>
      <c r="C466" s="71"/>
      <c r="D466" s="71"/>
      <c r="E466" s="71"/>
      <c r="F466" s="71"/>
      <c r="G466" s="71"/>
      <c r="H466" s="71"/>
      <c r="I466" s="71"/>
      <c r="J466" s="71"/>
      <c r="K466" s="71"/>
      <c r="L466" s="71"/>
      <c r="M466" s="71"/>
      <c r="N466" s="71"/>
      <c r="O466" s="71"/>
      <c r="P466" s="71"/>
      <c r="Q466" s="71"/>
      <c r="R466" s="71"/>
      <c r="S466" s="71"/>
    </row>
    <row r="467" spans="1:19">
      <c r="A467" s="71"/>
      <c r="B467" s="71"/>
      <c r="C467" s="71"/>
      <c r="D467" s="71"/>
      <c r="E467" s="71"/>
      <c r="F467" s="71"/>
      <c r="G467" s="71"/>
      <c r="H467" s="71"/>
      <c r="I467" s="71"/>
      <c r="J467" s="71"/>
      <c r="K467" s="71"/>
      <c r="L467" s="71"/>
      <c r="M467" s="71"/>
      <c r="N467" s="71"/>
      <c r="O467" s="71"/>
      <c r="P467" s="71"/>
      <c r="Q467" s="71"/>
      <c r="R467" s="71"/>
      <c r="S467" s="71"/>
    </row>
    <row r="468" spans="1:19">
      <c r="A468" s="71"/>
      <c r="B468" s="71"/>
      <c r="C468" s="71"/>
      <c r="D468" s="71"/>
      <c r="E468" s="71"/>
      <c r="F468" s="71"/>
      <c r="G468" s="71"/>
      <c r="H468" s="71"/>
      <c r="I468" s="71"/>
      <c r="J468" s="71"/>
      <c r="K468" s="71"/>
      <c r="L468" s="71"/>
      <c r="M468" s="71"/>
      <c r="N468" s="71"/>
      <c r="O468" s="71"/>
      <c r="P468" s="71"/>
      <c r="Q468" s="71"/>
      <c r="R468" s="71"/>
      <c r="S468" s="71"/>
    </row>
    <row r="469" spans="1:19">
      <c r="A469" s="71"/>
      <c r="B469" s="71"/>
      <c r="C469" s="71"/>
      <c r="D469" s="71"/>
      <c r="E469" s="71"/>
      <c r="F469" s="71"/>
      <c r="G469" s="71"/>
      <c r="H469" s="71"/>
      <c r="I469" s="71"/>
      <c r="J469" s="71"/>
      <c r="K469" s="71"/>
      <c r="L469" s="71"/>
      <c r="M469" s="71"/>
      <c r="N469" s="71"/>
      <c r="O469" s="71"/>
      <c r="P469" s="71"/>
      <c r="Q469" s="71"/>
      <c r="R469" s="71"/>
      <c r="S469" s="71"/>
    </row>
    <row r="470" spans="1:19">
      <c r="A470" s="71"/>
      <c r="B470" s="71"/>
      <c r="C470" s="71"/>
      <c r="D470" s="71"/>
      <c r="E470" s="71"/>
      <c r="F470" s="71"/>
      <c r="G470" s="71"/>
      <c r="H470" s="71"/>
      <c r="I470" s="71"/>
      <c r="J470" s="71"/>
      <c r="K470" s="71"/>
      <c r="L470" s="71"/>
      <c r="M470" s="71"/>
      <c r="N470" s="71"/>
      <c r="O470" s="71"/>
      <c r="P470" s="71"/>
      <c r="Q470" s="71"/>
      <c r="R470" s="71"/>
      <c r="S470" s="71"/>
    </row>
    <row r="471" spans="1:19">
      <c r="A471" s="71"/>
      <c r="B471" s="71"/>
      <c r="C471" s="71"/>
      <c r="D471" s="71"/>
      <c r="E471" s="71"/>
      <c r="F471" s="71"/>
      <c r="G471" s="71"/>
      <c r="H471" s="71"/>
      <c r="I471" s="71"/>
      <c r="J471" s="71"/>
      <c r="K471" s="71"/>
      <c r="L471" s="71"/>
      <c r="M471" s="71"/>
      <c r="N471" s="71"/>
      <c r="O471" s="71"/>
      <c r="P471" s="71"/>
      <c r="Q471" s="71"/>
      <c r="R471" s="71"/>
      <c r="S471" s="71"/>
    </row>
    <row r="472" spans="1:19">
      <c r="A472" s="71"/>
      <c r="B472" s="71"/>
      <c r="C472" s="71"/>
      <c r="D472" s="71"/>
      <c r="E472" s="71"/>
      <c r="F472" s="71"/>
      <c r="G472" s="71"/>
      <c r="H472" s="71"/>
      <c r="I472" s="71"/>
      <c r="J472" s="71"/>
      <c r="K472" s="71"/>
      <c r="L472" s="71"/>
      <c r="M472" s="71"/>
      <c r="N472" s="71"/>
      <c r="O472" s="71"/>
      <c r="P472" s="71"/>
      <c r="Q472" s="71"/>
      <c r="R472" s="71"/>
      <c r="S472" s="71"/>
    </row>
    <row r="473" spans="1:19">
      <c r="A473" s="71"/>
      <c r="B473" s="71"/>
      <c r="C473" s="71"/>
      <c r="D473" s="71"/>
      <c r="E473" s="71"/>
      <c r="F473" s="71"/>
      <c r="G473" s="71"/>
      <c r="H473" s="71"/>
      <c r="I473" s="71"/>
      <c r="J473" s="71"/>
      <c r="K473" s="71"/>
      <c r="L473" s="71"/>
      <c r="M473" s="71"/>
      <c r="N473" s="71"/>
      <c r="O473" s="71"/>
      <c r="P473" s="71"/>
      <c r="Q473" s="71"/>
      <c r="R473" s="71"/>
      <c r="S473" s="71"/>
    </row>
    <row r="474" spans="1:19">
      <c r="A474" s="71"/>
      <c r="B474" s="71"/>
      <c r="C474" s="71"/>
      <c r="D474" s="71"/>
      <c r="E474" s="71"/>
      <c r="F474" s="71"/>
      <c r="G474" s="71"/>
      <c r="H474" s="71"/>
      <c r="I474" s="71"/>
      <c r="J474" s="71"/>
      <c r="K474" s="71"/>
      <c r="L474" s="71"/>
      <c r="M474" s="71"/>
      <c r="N474" s="71"/>
      <c r="O474" s="71"/>
      <c r="P474" s="71"/>
      <c r="Q474" s="71"/>
      <c r="R474" s="71"/>
      <c r="S474" s="71"/>
    </row>
    <row r="475" spans="1:19">
      <c r="A475" s="71"/>
      <c r="B475" s="71"/>
      <c r="C475" s="71"/>
      <c r="D475" s="71"/>
      <c r="E475" s="71"/>
      <c r="F475" s="71"/>
      <c r="G475" s="71"/>
      <c r="H475" s="71"/>
      <c r="I475" s="71"/>
      <c r="J475" s="71"/>
      <c r="K475" s="71"/>
      <c r="L475" s="71"/>
      <c r="M475" s="71"/>
      <c r="N475" s="71"/>
      <c r="O475" s="71"/>
      <c r="P475" s="71"/>
      <c r="Q475" s="71"/>
      <c r="R475" s="71"/>
      <c r="S475" s="71"/>
    </row>
    <row r="476" spans="1:19">
      <c r="A476" s="71"/>
      <c r="B476" s="71"/>
      <c r="C476" s="71"/>
      <c r="D476" s="71"/>
      <c r="E476" s="71"/>
      <c r="F476" s="71"/>
      <c r="G476" s="71"/>
      <c r="H476" s="71"/>
      <c r="I476" s="71"/>
      <c r="J476" s="71"/>
      <c r="K476" s="71"/>
      <c r="L476" s="71"/>
      <c r="M476" s="71"/>
      <c r="N476" s="71"/>
      <c r="O476" s="71"/>
      <c r="P476" s="71"/>
      <c r="Q476" s="71"/>
      <c r="R476" s="71"/>
      <c r="S476" s="71"/>
    </row>
    <row r="477" spans="1:19">
      <c r="A477" s="71"/>
      <c r="B477" s="71"/>
      <c r="C477" s="71"/>
      <c r="D477" s="71"/>
      <c r="E477" s="71"/>
      <c r="F477" s="71"/>
      <c r="G477" s="71"/>
      <c r="H477" s="71"/>
      <c r="I477" s="71"/>
      <c r="J477" s="71"/>
      <c r="K477" s="71"/>
      <c r="L477" s="71"/>
      <c r="M477" s="71"/>
      <c r="N477" s="71"/>
      <c r="O477" s="71"/>
      <c r="P477" s="71"/>
      <c r="Q477" s="71"/>
      <c r="R477" s="71"/>
      <c r="S477" s="71"/>
    </row>
    <row r="478" spans="1:19">
      <c r="A478" s="71"/>
      <c r="B478" s="71"/>
      <c r="C478" s="71"/>
      <c r="D478" s="71"/>
      <c r="E478" s="71"/>
      <c r="F478" s="71"/>
      <c r="G478" s="71"/>
      <c r="H478" s="71"/>
      <c r="I478" s="71"/>
      <c r="J478" s="71"/>
      <c r="K478" s="71"/>
      <c r="L478" s="71"/>
      <c r="M478" s="71"/>
      <c r="N478" s="71"/>
      <c r="O478" s="71"/>
      <c r="P478" s="71"/>
      <c r="Q478" s="71"/>
      <c r="R478" s="71"/>
      <c r="S478" s="71"/>
    </row>
    <row r="479" spans="1:19">
      <c r="A479" s="71"/>
      <c r="B479" s="71"/>
      <c r="C479" s="71"/>
      <c r="D479" s="71"/>
      <c r="E479" s="71"/>
      <c r="F479" s="71"/>
      <c r="G479" s="71"/>
      <c r="H479" s="71"/>
      <c r="I479" s="71"/>
      <c r="J479" s="71"/>
      <c r="K479" s="71"/>
      <c r="L479" s="71"/>
      <c r="M479" s="71"/>
      <c r="N479" s="71"/>
      <c r="O479" s="71"/>
      <c r="P479" s="71"/>
      <c r="Q479" s="71"/>
      <c r="R479" s="71"/>
      <c r="S479" s="71"/>
    </row>
    <row r="480" spans="1:19">
      <c r="A480" s="71"/>
      <c r="B480" s="71"/>
      <c r="C480" s="71"/>
      <c r="D480" s="71"/>
      <c r="E480" s="71"/>
      <c r="F480" s="71"/>
      <c r="G480" s="71"/>
      <c r="H480" s="71"/>
      <c r="I480" s="71"/>
      <c r="J480" s="71"/>
      <c r="K480" s="71"/>
      <c r="L480" s="71"/>
      <c r="M480" s="71"/>
      <c r="N480" s="71"/>
      <c r="O480" s="71"/>
      <c r="P480" s="71"/>
      <c r="Q480" s="71"/>
      <c r="R480" s="71"/>
      <c r="S480" s="71"/>
    </row>
    <row r="481" spans="1:19">
      <c r="A481" s="71"/>
      <c r="B481" s="71"/>
      <c r="C481" s="71"/>
      <c r="D481" s="71"/>
      <c r="E481" s="71"/>
      <c r="F481" s="71"/>
      <c r="G481" s="71"/>
      <c r="H481" s="71"/>
      <c r="I481" s="71"/>
      <c r="J481" s="71"/>
      <c r="K481" s="71"/>
      <c r="L481" s="71"/>
      <c r="M481" s="71"/>
      <c r="N481" s="71"/>
      <c r="O481" s="71"/>
      <c r="P481" s="71"/>
      <c r="Q481" s="71"/>
      <c r="R481" s="71"/>
      <c r="S481" s="71"/>
    </row>
    <row r="482" spans="1:19">
      <c r="A482" s="71"/>
      <c r="B482" s="71"/>
      <c r="C482" s="71"/>
      <c r="D482" s="71"/>
      <c r="E482" s="71"/>
      <c r="F482" s="71"/>
      <c r="G482" s="71"/>
      <c r="H482" s="71"/>
      <c r="I482" s="71"/>
      <c r="J482" s="71"/>
      <c r="K482" s="71"/>
      <c r="L482" s="71"/>
      <c r="M482" s="71"/>
      <c r="N482" s="71"/>
      <c r="O482" s="71"/>
      <c r="P482" s="71"/>
      <c r="Q482" s="71"/>
      <c r="R482" s="71"/>
      <c r="S482" s="71"/>
    </row>
    <row r="483" spans="1:19">
      <c r="A483" s="71"/>
      <c r="B483" s="71"/>
      <c r="C483" s="71"/>
      <c r="D483" s="71"/>
      <c r="E483" s="71"/>
      <c r="F483" s="71"/>
      <c r="G483" s="71"/>
      <c r="H483" s="71"/>
      <c r="I483" s="71"/>
      <c r="J483" s="71"/>
      <c r="K483" s="71"/>
      <c r="L483" s="71"/>
      <c r="M483" s="71"/>
      <c r="N483" s="71"/>
      <c r="O483" s="71"/>
      <c r="P483" s="71"/>
      <c r="Q483" s="71"/>
      <c r="R483" s="71"/>
      <c r="S483" s="71"/>
    </row>
    <row r="484" spans="1:19">
      <c r="A484" s="71"/>
      <c r="B484" s="71"/>
      <c r="C484" s="71"/>
      <c r="D484" s="71"/>
      <c r="E484" s="71"/>
      <c r="F484" s="71"/>
      <c r="G484" s="71"/>
      <c r="H484" s="71"/>
      <c r="I484" s="71"/>
      <c r="J484" s="71"/>
      <c r="K484" s="71"/>
      <c r="L484" s="71"/>
      <c r="M484" s="71"/>
      <c r="N484" s="71"/>
      <c r="O484" s="71"/>
      <c r="P484" s="71"/>
      <c r="Q484" s="71"/>
      <c r="R484" s="71"/>
      <c r="S484" s="71"/>
    </row>
    <row r="485" spans="1:19">
      <c r="A485" s="71"/>
      <c r="B485" s="71"/>
      <c r="C485" s="71"/>
      <c r="D485" s="71"/>
      <c r="E485" s="71"/>
      <c r="F485" s="71"/>
      <c r="G485" s="71"/>
      <c r="H485" s="71"/>
      <c r="I485" s="71"/>
      <c r="J485" s="71"/>
      <c r="K485" s="71"/>
      <c r="L485" s="71"/>
      <c r="M485" s="71"/>
      <c r="N485" s="71"/>
      <c r="O485" s="71"/>
      <c r="P485" s="71"/>
      <c r="Q485" s="71"/>
      <c r="R485" s="71"/>
      <c r="S485" s="71"/>
    </row>
    <row r="486" spans="1:19">
      <c r="A486" s="71"/>
      <c r="B486" s="71"/>
      <c r="C486" s="71"/>
      <c r="D486" s="71"/>
      <c r="E486" s="71"/>
      <c r="F486" s="71"/>
      <c r="G486" s="71"/>
      <c r="H486" s="71"/>
      <c r="I486" s="71"/>
      <c r="J486" s="71"/>
      <c r="K486" s="71"/>
      <c r="L486" s="71"/>
      <c r="M486" s="71"/>
      <c r="N486" s="71"/>
      <c r="O486" s="71"/>
      <c r="P486" s="71"/>
      <c r="Q486" s="71"/>
      <c r="R486" s="71"/>
      <c r="S486" s="71"/>
    </row>
    <row r="487" spans="1:19">
      <c r="A487" s="71"/>
      <c r="B487" s="71"/>
      <c r="C487" s="71"/>
      <c r="D487" s="71"/>
      <c r="E487" s="71"/>
      <c r="F487" s="71"/>
      <c r="G487" s="71"/>
      <c r="H487" s="71"/>
      <c r="I487" s="71"/>
      <c r="J487" s="71"/>
      <c r="K487" s="71"/>
      <c r="L487" s="71"/>
      <c r="M487" s="71"/>
      <c r="N487" s="71"/>
      <c r="O487" s="71"/>
      <c r="P487" s="71"/>
      <c r="Q487" s="71"/>
      <c r="R487" s="71"/>
      <c r="S487" s="71"/>
    </row>
    <row r="488" spans="1:19">
      <c r="A488" s="71"/>
      <c r="B488" s="71"/>
      <c r="C488" s="71"/>
      <c r="D488" s="71"/>
      <c r="E488" s="71"/>
      <c r="F488" s="71"/>
      <c r="G488" s="71"/>
      <c r="H488" s="71"/>
      <c r="I488" s="71"/>
      <c r="J488" s="71"/>
      <c r="K488" s="71"/>
      <c r="L488" s="71"/>
      <c r="M488" s="71"/>
      <c r="N488" s="71"/>
      <c r="O488" s="71"/>
      <c r="P488" s="71"/>
      <c r="Q488" s="71"/>
      <c r="R488" s="71"/>
      <c r="S488" s="71"/>
    </row>
    <row r="489" spans="1:19">
      <c r="A489" s="71"/>
      <c r="B489" s="71"/>
      <c r="C489" s="71"/>
      <c r="D489" s="71"/>
      <c r="E489" s="71"/>
      <c r="F489" s="71"/>
      <c r="G489" s="71"/>
      <c r="H489" s="71"/>
      <c r="I489" s="71"/>
      <c r="J489" s="71"/>
      <c r="K489" s="71"/>
      <c r="L489" s="71"/>
      <c r="M489" s="71"/>
      <c r="N489" s="71"/>
      <c r="O489" s="71"/>
      <c r="P489" s="71"/>
      <c r="Q489" s="71"/>
      <c r="R489" s="71"/>
      <c r="S489" s="71"/>
    </row>
    <row r="490" spans="1:19">
      <c r="A490" s="71"/>
      <c r="B490" s="71"/>
      <c r="C490" s="71"/>
      <c r="D490" s="71"/>
      <c r="E490" s="71"/>
      <c r="F490" s="71"/>
      <c r="G490" s="71"/>
      <c r="H490" s="71"/>
      <c r="I490" s="71"/>
      <c r="J490" s="71"/>
      <c r="K490" s="71"/>
      <c r="L490" s="71"/>
      <c r="M490" s="71"/>
      <c r="N490" s="71"/>
      <c r="O490" s="71"/>
      <c r="P490" s="71"/>
      <c r="Q490" s="71"/>
      <c r="R490" s="71"/>
      <c r="S490" s="71"/>
    </row>
    <row r="491" spans="1:19">
      <c r="A491" s="71"/>
      <c r="B491" s="71"/>
      <c r="C491" s="71"/>
      <c r="D491" s="71"/>
      <c r="E491" s="71"/>
      <c r="F491" s="71"/>
      <c r="G491" s="71"/>
      <c r="H491" s="71"/>
      <c r="I491" s="71"/>
      <c r="J491" s="71"/>
      <c r="K491" s="71"/>
      <c r="L491" s="71"/>
      <c r="M491" s="71"/>
      <c r="N491" s="71"/>
      <c r="O491" s="71"/>
      <c r="P491" s="71"/>
      <c r="Q491" s="71"/>
      <c r="R491" s="71"/>
      <c r="S491" s="71"/>
    </row>
    <row r="492" spans="1:19">
      <c r="A492" s="71"/>
      <c r="B492" s="71"/>
      <c r="C492" s="71"/>
      <c r="D492" s="71"/>
      <c r="E492" s="71"/>
      <c r="F492" s="71"/>
      <c r="G492" s="71"/>
      <c r="H492" s="71"/>
      <c r="I492" s="71"/>
      <c r="J492" s="71"/>
      <c r="K492" s="71"/>
      <c r="L492" s="71"/>
      <c r="M492" s="71"/>
      <c r="N492" s="71"/>
      <c r="O492" s="71"/>
      <c r="P492" s="71"/>
      <c r="Q492" s="71"/>
      <c r="R492" s="71"/>
      <c r="S492" s="71"/>
    </row>
    <row r="493" spans="1:19">
      <c r="A493" s="71"/>
      <c r="B493" s="71"/>
      <c r="C493" s="71"/>
      <c r="D493" s="71"/>
      <c r="E493" s="71"/>
      <c r="F493" s="71"/>
      <c r="G493" s="71"/>
      <c r="H493" s="71"/>
      <c r="I493" s="71"/>
      <c r="J493" s="71"/>
      <c r="K493" s="71"/>
      <c r="L493" s="71"/>
      <c r="M493" s="71"/>
      <c r="N493" s="71"/>
      <c r="O493" s="71"/>
      <c r="P493" s="71"/>
      <c r="Q493" s="71"/>
      <c r="R493" s="71"/>
      <c r="S493" s="71"/>
    </row>
    <row r="494" spans="1:19">
      <c r="A494" s="71"/>
      <c r="B494" s="71"/>
      <c r="C494" s="71"/>
      <c r="D494" s="71"/>
      <c r="E494" s="71"/>
      <c r="F494" s="71"/>
      <c r="G494" s="71"/>
      <c r="H494" s="71"/>
      <c r="I494" s="71"/>
      <c r="J494" s="71"/>
      <c r="K494" s="71"/>
      <c r="L494" s="71"/>
      <c r="M494" s="71"/>
      <c r="N494" s="71"/>
      <c r="O494" s="71"/>
      <c r="P494" s="71"/>
      <c r="Q494" s="71"/>
      <c r="R494" s="71"/>
      <c r="S494" s="71"/>
    </row>
    <row r="495" spans="1:19">
      <c r="A495" s="71"/>
      <c r="B495" s="71"/>
      <c r="C495" s="71"/>
      <c r="D495" s="71"/>
      <c r="E495" s="71"/>
      <c r="F495" s="71"/>
      <c r="G495" s="71"/>
      <c r="H495" s="71"/>
      <c r="I495" s="71"/>
      <c r="J495" s="71"/>
      <c r="K495" s="71"/>
      <c r="L495" s="71"/>
      <c r="M495" s="71"/>
      <c r="N495" s="71"/>
      <c r="O495" s="71"/>
      <c r="P495" s="71"/>
      <c r="Q495" s="71"/>
      <c r="R495" s="71"/>
      <c r="S495" s="71"/>
    </row>
    <row r="496" spans="1:19">
      <c r="A496" s="71"/>
      <c r="B496" s="71"/>
      <c r="C496" s="71"/>
      <c r="D496" s="71"/>
      <c r="E496" s="71"/>
      <c r="F496" s="71"/>
      <c r="G496" s="71"/>
      <c r="H496" s="71"/>
      <c r="I496" s="71"/>
      <c r="J496" s="71"/>
      <c r="K496" s="71"/>
      <c r="L496" s="71"/>
      <c r="M496" s="71"/>
      <c r="N496" s="71"/>
      <c r="O496" s="71"/>
      <c r="P496" s="71"/>
      <c r="Q496" s="71"/>
      <c r="R496" s="71"/>
      <c r="S496" s="71"/>
    </row>
    <row r="497" spans="1:19">
      <c r="A497" s="71"/>
      <c r="B497" s="71"/>
      <c r="C497" s="71"/>
      <c r="D497" s="71"/>
      <c r="E497" s="71"/>
      <c r="F497" s="71"/>
      <c r="G497" s="71"/>
      <c r="H497" s="71"/>
      <c r="I497" s="71"/>
      <c r="J497" s="71"/>
      <c r="K497" s="71"/>
      <c r="L497" s="71"/>
      <c r="M497" s="71"/>
      <c r="N497" s="71"/>
      <c r="O497" s="71"/>
      <c r="P497" s="71"/>
      <c r="Q497" s="71"/>
      <c r="R497" s="71"/>
      <c r="S497" s="71"/>
    </row>
    <row r="498" spans="1:19">
      <c r="A498" s="71"/>
      <c r="B498" s="71"/>
      <c r="C498" s="71"/>
      <c r="D498" s="71"/>
      <c r="E498" s="71"/>
      <c r="F498" s="71"/>
      <c r="G498" s="71"/>
      <c r="H498" s="71"/>
      <c r="I498" s="71"/>
      <c r="J498" s="71"/>
      <c r="K498" s="71"/>
      <c r="L498" s="71"/>
      <c r="M498" s="71"/>
      <c r="N498" s="71"/>
      <c r="O498" s="71"/>
      <c r="P498" s="71"/>
      <c r="Q498" s="71"/>
      <c r="R498" s="71"/>
      <c r="S498" s="71"/>
    </row>
    <row r="499" spans="1:19">
      <c r="A499" s="71"/>
      <c r="B499" s="71"/>
      <c r="C499" s="71"/>
      <c r="D499" s="71"/>
      <c r="E499" s="71"/>
      <c r="F499" s="71"/>
      <c r="G499" s="71"/>
      <c r="H499" s="71"/>
      <c r="I499" s="71"/>
      <c r="J499" s="71"/>
      <c r="K499" s="71"/>
      <c r="L499" s="71"/>
      <c r="M499" s="71"/>
      <c r="N499" s="71"/>
      <c r="O499" s="71"/>
      <c r="P499" s="71"/>
      <c r="Q499" s="71"/>
      <c r="R499" s="71"/>
      <c r="S499" s="71"/>
    </row>
    <row r="500" spans="1:19">
      <c r="A500" s="71"/>
      <c r="B500" s="71"/>
      <c r="C500" s="71"/>
      <c r="D500" s="71"/>
      <c r="E500" s="71"/>
      <c r="F500" s="71"/>
      <c r="G500" s="71"/>
      <c r="H500" s="71"/>
      <c r="I500" s="71"/>
      <c r="J500" s="71"/>
      <c r="K500" s="71"/>
      <c r="L500" s="71"/>
      <c r="M500" s="71"/>
      <c r="N500" s="71"/>
      <c r="O500" s="71"/>
      <c r="P500" s="71"/>
      <c r="Q500" s="71"/>
      <c r="R500" s="71"/>
      <c r="S500" s="71"/>
    </row>
    <row r="501" spans="1:19">
      <c r="A501" s="71"/>
      <c r="B501" s="71"/>
      <c r="C501" s="71"/>
      <c r="D501" s="71"/>
      <c r="E501" s="71"/>
      <c r="F501" s="71"/>
      <c r="G501" s="71"/>
      <c r="H501" s="71"/>
      <c r="I501" s="71"/>
      <c r="J501" s="71"/>
      <c r="K501" s="71"/>
      <c r="L501" s="71"/>
      <c r="M501" s="71"/>
      <c r="N501" s="71"/>
      <c r="O501" s="71"/>
      <c r="P501" s="71"/>
      <c r="Q501" s="71"/>
      <c r="R501" s="71"/>
      <c r="S501" s="71"/>
    </row>
    <row r="502" spans="1:19">
      <c r="A502" s="71"/>
      <c r="B502" s="71"/>
      <c r="C502" s="71"/>
      <c r="D502" s="71"/>
      <c r="E502" s="71"/>
      <c r="F502" s="71"/>
      <c r="G502" s="71"/>
      <c r="H502" s="71"/>
      <c r="I502" s="71"/>
      <c r="J502" s="71"/>
      <c r="K502" s="71"/>
      <c r="L502" s="71"/>
      <c r="M502" s="71"/>
      <c r="N502" s="71"/>
      <c r="O502" s="71"/>
      <c r="P502" s="71"/>
      <c r="Q502" s="71"/>
      <c r="R502" s="71"/>
      <c r="S502" s="71"/>
    </row>
    <row r="503" spans="1:19">
      <c r="A503" s="71"/>
      <c r="B503" s="71"/>
      <c r="C503" s="71"/>
      <c r="D503" s="71"/>
      <c r="E503" s="71"/>
      <c r="F503" s="71"/>
      <c r="G503" s="71"/>
      <c r="H503" s="71"/>
      <c r="I503" s="71"/>
      <c r="J503" s="71"/>
      <c r="K503" s="71"/>
      <c r="L503" s="71"/>
      <c r="M503" s="71"/>
      <c r="N503" s="71"/>
      <c r="O503" s="71"/>
      <c r="P503" s="71"/>
      <c r="Q503" s="71"/>
      <c r="R503" s="71"/>
      <c r="S503" s="71"/>
    </row>
    <row r="504" spans="1:19">
      <c r="A504" s="71"/>
      <c r="B504" s="71"/>
      <c r="C504" s="71"/>
      <c r="D504" s="71"/>
      <c r="E504" s="71"/>
      <c r="F504" s="71"/>
      <c r="G504" s="71"/>
      <c r="H504" s="71"/>
      <c r="I504" s="71"/>
      <c r="J504" s="71"/>
      <c r="K504" s="71"/>
      <c r="L504" s="71"/>
      <c r="M504" s="71"/>
      <c r="N504" s="71"/>
      <c r="O504" s="71"/>
      <c r="P504" s="71"/>
      <c r="Q504" s="71"/>
      <c r="R504" s="71"/>
      <c r="S504" s="71"/>
    </row>
    <row r="505" spans="1:19">
      <c r="A505" s="71"/>
      <c r="B505" s="71"/>
      <c r="C505" s="71"/>
      <c r="D505" s="71"/>
      <c r="E505" s="71"/>
      <c r="F505" s="71"/>
      <c r="G505" s="71"/>
      <c r="H505" s="71"/>
      <c r="I505" s="71"/>
      <c r="J505" s="71"/>
      <c r="K505" s="71"/>
      <c r="L505" s="71"/>
      <c r="M505" s="71"/>
      <c r="N505" s="71"/>
      <c r="O505" s="71"/>
      <c r="P505" s="71"/>
      <c r="Q505" s="71"/>
      <c r="R505" s="71"/>
      <c r="S505" s="71"/>
    </row>
    <row r="506" spans="1:19">
      <c r="A506" s="71"/>
      <c r="B506" s="71"/>
      <c r="C506" s="71"/>
      <c r="D506" s="71"/>
      <c r="E506" s="71"/>
      <c r="F506" s="71"/>
      <c r="G506" s="71"/>
      <c r="H506" s="71"/>
      <c r="I506" s="71"/>
      <c r="J506" s="71"/>
      <c r="K506" s="71"/>
      <c r="L506" s="71"/>
      <c r="M506" s="71"/>
      <c r="N506" s="71"/>
      <c r="O506" s="71"/>
      <c r="P506" s="71"/>
      <c r="Q506" s="71"/>
      <c r="R506" s="71"/>
      <c r="S506" s="71"/>
    </row>
    <row r="507" spans="1:19">
      <c r="A507" s="71"/>
      <c r="B507" s="71"/>
      <c r="C507" s="71"/>
      <c r="D507" s="71"/>
      <c r="E507" s="71"/>
      <c r="F507" s="71"/>
      <c r="G507" s="71"/>
      <c r="H507" s="71"/>
      <c r="I507" s="71"/>
      <c r="J507" s="71"/>
      <c r="K507" s="71"/>
      <c r="L507" s="71"/>
      <c r="M507" s="71"/>
      <c r="N507" s="71"/>
      <c r="O507" s="71"/>
      <c r="P507" s="71"/>
      <c r="Q507" s="71"/>
      <c r="R507" s="71"/>
      <c r="S507" s="71"/>
    </row>
    <row r="508" spans="1:19">
      <c r="A508" s="71"/>
      <c r="B508" s="71"/>
      <c r="C508" s="71"/>
      <c r="D508" s="71"/>
      <c r="E508" s="71"/>
      <c r="F508" s="71"/>
      <c r="G508" s="71"/>
      <c r="H508" s="71"/>
      <c r="I508" s="71"/>
      <c r="J508" s="71"/>
      <c r="K508" s="71"/>
      <c r="L508" s="71"/>
      <c r="M508" s="71"/>
      <c r="N508" s="71"/>
      <c r="O508" s="71"/>
      <c r="P508" s="71"/>
      <c r="Q508" s="71"/>
      <c r="R508" s="71"/>
      <c r="S508" s="71"/>
    </row>
    <row r="509" spans="1:19">
      <c r="A509" s="71"/>
      <c r="B509" s="71"/>
      <c r="C509" s="71"/>
      <c r="D509" s="71"/>
      <c r="E509" s="71"/>
      <c r="F509" s="71"/>
      <c r="G509" s="71"/>
      <c r="H509" s="71"/>
      <c r="I509" s="71"/>
      <c r="J509" s="71"/>
      <c r="K509" s="71"/>
      <c r="L509" s="71"/>
      <c r="M509" s="71"/>
      <c r="N509" s="71"/>
      <c r="O509" s="71"/>
      <c r="P509" s="71"/>
      <c r="Q509" s="71"/>
      <c r="R509" s="71"/>
      <c r="S509" s="71"/>
    </row>
    <row r="510" spans="1:19">
      <c r="A510" s="71"/>
      <c r="B510" s="71"/>
      <c r="C510" s="71"/>
      <c r="D510" s="71"/>
      <c r="E510" s="71"/>
      <c r="F510" s="71"/>
      <c r="G510" s="71"/>
      <c r="H510" s="71"/>
      <c r="I510" s="71"/>
      <c r="J510" s="71"/>
      <c r="K510" s="71"/>
      <c r="L510" s="71"/>
      <c r="M510" s="71"/>
      <c r="N510" s="71"/>
      <c r="O510" s="71"/>
      <c r="P510" s="71"/>
      <c r="Q510" s="71"/>
      <c r="R510" s="71"/>
      <c r="S510" s="71"/>
    </row>
    <row r="511" spans="1:19">
      <c r="A511" s="71"/>
      <c r="B511" s="71"/>
      <c r="C511" s="71"/>
      <c r="D511" s="71"/>
      <c r="E511" s="71"/>
      <c r="F511" s="71"/>
      <c r="G511" s="71"/>
      <c r="H511" s="71"/>
      <c r="I511" s="71"/>
      <c r="J511" s="71"/>
      <c r="K511" s="71"/>
      <c r="L511" s="71"/>
      <c r="M511" s="71"/>
      <c r="N511" s="71"/>
      <c r="O511" s="71"/>
      <c r="P511" s="71"/>
      <c r="Q511" s="71"/>
      <c r="R511" s="71"/>
      <c r="S511" s="71"/>
    </row>
    <row r="512" spans="1:19">
      <c r="A512" s="71"/>
      <c r="B512" s="71"/>
      <c r="C512" s="71"/>
      <c r="D512" s="71"/>
      <c r="E512" s="71"/>
      <c r="F512" s="71"/>
      <c r="G512" s="71"/>
      <c r="H512" s="71"/>
      <c r="I512" s="71"/>
      <c r="J512" s="71"/>
      <c r="K512" s="71"/>
      <c r="L512" s="71"/>
      <c r="M512" s="71"/>
      <c r="N512" s="71"/>
      <c r="O512" s="71"/>
      <c r="P512" s="71"/>
      <c r="Q512" s="71"/>
      <c r="R512" s="71"/>
      <c r="S512" s="71"/>
    </row>
    <row r="513" spans="1:19">
      <c r="A513" s="71"/>
      <c r="B513" s="71"/>
      <c r="C513" s="71"/>
      <c r="D513" s="71"/>
      <c r="E513" s="71"/>
      <c r="F513" s="71"/>
      <c r="G513" s="71"/>
      <c r="H513" s="71"/>
      <c r="I513" s="71"/>
      <c r="J513" s="71"/>
      <c r="K513" s="71"/>
      <c r="L513" s="71"/>
      <c r="M513" s="71"/>
      <c r="N513" s="71"/>
      <c r="O513" s="71"/>
      <c r="P513" s="71"/>
      <c r="Q513" s="71"/>
      <c r="R513" s="71"/>
      <c r="S513" s="71"/>
    </row>
    <row r="514" spans="1:19">
      <c r="A514" s="71"/>
      <c r="B514" s="71"/>
      <c r="C514" s="71"/>
      <c r="D514" s="71"/>
      <c r="E514" s="71"/>
      <c r="F514" s="71"/>
      <c r="G514" s="71"/>
      <c r="H514" s="71"/>
      <c r="I514" s="71"/>
      <c r="J514" s="71"/>
      <c r="K514" s="71"/>
      <c r="L514" s="71"/>
      <c r="M514" s="71"/>
      <c r="N514" s="71"/>
      <c r="O514" s="71"/>
      <c r="P514" s="71"/>
      <c r="Q514" s="71"/>
      <c r="R514" s="71"/>
      <c r="S514" s="71"/>
    </row>
    <row r="515" spans="1:19">
      <c r="A515" s="71"/>
      <c r="B515" s="71"/>
      <c r="C515" s="71"/>
      <c r="D515" s="71"/>
      <c r="E515" s="71"/>
      <c r="F515" s="71"/>
      <c r="G515" s="71"/>
      <c r="H515" s="71"/>
      <c r="I515" s="71"/>
      <c r="J515" s="71"/>
      <c r="K515" s="71"/>
      <c r="L515" s="71"/>
      <c r="M515" s="71"/>
      <c r="N515" s="71"/>
      <c r="O515" s="71"/>
      <c r="P515" s="71"/>
      <c r="Q515" s="71"/>
      <c r="R515" s="71"/>
      <c r="S515" s="71"/>
    </row>
    <row r="516" spans="1:19">
      <c r="A516" s="71"/>
      <c r="B516" s="71"/>
      <c r="C516" s="71"/>
      <c r="D516" s="71"/>
      <c r="E516" s="71"/>
      <c r="F516" s="71"/>
      <c r="G516" s="71"/>
      <c r="H516" s="71"/>
      <c r="I516" s="71"/>
      <c r="J516" s="71"/>
      <c r="K516" s="71"/>
      <c r="L516" s="71"/>
      <c r="M516" s="71"/>
      <c r="N516" s="71"/>
      <c r="O516" s="71"/>
      <c r="P516" s="71"/>
      <c r="Q516" s="71"/>
      <c r="R516" s="71"/>
      <c r="S516" s="71"/>
    </row>
    <row r="517" spans="1:19">
      <c r="A517" s="71"/>
      <c r="B517" s="71"/>
      <c r="C517" s="71"/>
      <c r="D517" s="71"/>
      <c r="E517" s="71"/>
      <c r="F517" s="71"/>
      <c r="G517" s="71"/>
      <c r="H517" s="71"/>
      <c r="I517" s="71"/>
      <c r="J517" s="71"/>
      <c r="K517" s="71"/>
      <c r="L517" s="71"/>
      <c r="M517" s="71"/>
      <c r="N517" s="71"/>
      <c r="O517" s="71"/>
      <c r="P517" s="71"/>
      <c r="Q517" s="71"/>
      <c r="R517" s="71"/>
      <c r="S517" s="71"/>
    </row>
    <row r="518" spans="1:19">
      <c r="A518" s="71"/>
      <c r="B518" s="71"/>
      <c r="C518" s="71"/>
      <c r="D518" s="71"/>
      <c r="E518" s="71"/>
      <c r="F518" s="71"/>
      <c r="G518" s="71"/>
      <c r="H518" s="71"/>
      <c r="I518" s="71"/>
      <c r="J518" s="71"/>
      <c r="K518" s="71"/>
      <c r="L518" s="71"/>
      <c r="M518" s="71"/>
      <c r="N518" s="71"/>
      <c r="O518" s="71"/>
      <c r="P518" s="71"/>
      <c r="Q518" s="71"/>
      <c r="R518" s="71"/>
      <c r="S518" s="71"/>
    </row>
    <row r="519" spans="1:19">
      <c r="A519" s="71"/>
      <c r="B519" s="71"/>
      <c r="C519" s="71"/>
      <c r="D519" s="71"/>
      <c r="E519" s="71"/>
      <c r="F519" s="71"/>
      <c r="G519" s="71"/>
      <c r="H519" s="71"/>
      <c r="I519" s="71"/>
      <c r="J519" s="71"/>
      <c r="K519" s="71"/>
      <c r="L519" s="71"/>
      <c r="M519" s="71"/>
      <c r="N519" s="71"/>
      <c r="O519" s="71"/>
      <c r="P519" s="71"/>
      <c r="Q519" s="71"/>
      <c r="R519" s="71"/>
      <c r="S519" s="71"/>
    </row>
    <row r="520" spans="1:19">
      <c r="A520" s="71"/>
      <c r="B520" s="71"/>
      <c r="C520" s="71"/>
      <c r="D520" s="71"/>
      <c r="E520" s="71"/>
      <c r="F520" s="71"/>
      <c r="G520" s="71"/>
      <c r="H520" s="71"/>
      <c r="I520" s="71"/>
      <c r="J520" s="71"/>
      <c r="K520" s="71"/>
      <c r="L520" s="71"/>
      <c r="M520" s="71"/>
      <c r="N520" s="71"/>
      <c r="O520" s="71"/>
      <c r="P520" s="71"/>
      <c r="Q520" s="71"/>
      <c r="R520" s="71"/>
      <c r="S520" s="71"/>
    </row>
    <row r="521" spans="1:19">
      <c r="A521" s="71"/>
      <c r="B521" s="71"/>
      <c r="C521" s="71"/>
      <c r="D521" s="71"/>
      <c r="E521" s="71"/>
      <c r="F521" s="71"/>
      <c r="G521" s="71"/>
      <c r="H521" s="71"/>
      <c r="I521" s="71"/>
      <c r="J521" s="71"/>
      <c r="K521" s="71"/>
      <c r="L521" s="71"/>
      <c r="M521" s="71"/>
      <c r="N521" s="71"/>
      <c r="O521" s="71"/>
      <c r="P521" s="71"/>
      <c r="Q521" s="71"/>
      <c r="R521" s="71"/>
      <c r="S521" s="71"/>
    </row>
    <row r="522" spans="1:19">
      <c r="A522" s="71"/>
      <c r="B522" s="71"/>
      <c r="C522" s="71"/>
      <c r="D522" s="71"/>
      <c r="E522" s="71"/>
      <c r="F522" s="71"/>
      <c r="G522" s="71"/>
      <c r="H522" s="71"/>
      <c r="I522" s="71"/>
      <c r="J522" s="71"/>
      <c r="K522" s="71"/>
      <c r="L522" s="71"/>
      <c r="M522" s="71"/>
      <c r="N522" s="71"/>
      <c r="O522" s="71"/>
      <c r="P522" s="71"/>
      <c r="Q522" s="71"/>
      <c r="R522" s="71"/>
      <c r="S522" s="71"/>
    </row>
    <row r="523" spans="1:19">
      <c r="A523" s="71"/>
      <c r="B523" s="71"/>
      <c r="C523" s="71"/>
      <c r="D523" s="71"/>
      <c r="E523" s="71"/>
      <c r="F523" s="71"/>
      <c r="G523" s="71"/>
      <c r="H523" s="71"/>
      <c r="I523" s="71"/>
      <c r="J523" s="71"/>
      <c r="K523" s="71"/>
      <c r="L523" s="71"/>
      <c r="M523" s="71"/>
      <c r="N523" s="71"/>
      <c r="O523" s="71"/>
      <c r="P523" s="71"/>
      <c r="Q523" s="71"/>
      <c r="R523" s="71"/>
      <c r="S523" s="71"/>
    </row>
    <row r="524" spans="1:19">
      <c r="A524" s="71"/>
      <c r="B524" s="71"/>
      <c r="C524" s="71"/>
      <c r="D524" s="71"/>
      <c r="E524" s="71"/>
      <c r="F524" s="71"/>
      <c r="G524" s="71"/>
      <c r="H524" s="71"/>
      <c r="I524" s="71"/>
      <c r="J524" s="71"/>
      <c r="K524" s="71"/>
      <c r="L524" s="71"/>
      <c r="M524" s="71"/>
      <c r="N524" s="71"/>
      <c r="O524" s="71"/>
      <c r="P524" s="71"/>
      <c r="Q524" s="71"/>
      <c r="R524" s="71"/>
      <c r="S524" s="71"/>
    </row>
    <row r="525" spans="1:19">
      <c r="A525" s="71"/>
      <c r="B525" s="71"/>
      <c r="C525" s="71"/>
      <c r="D525" s="71"/>
      <c r="E525" s="71"/>
      <c r="F525" s="71"/>
      <c r="G525" s="71"/>
      <c r="H525" s="71"/>
      <c r="I525" s="71"/>
      <c r="J525" s="71"/>
      <c r="K525" s="71"/>
      <c r="L525" s="71"/>
      <c r="M525" s="71"/>
      <c r="N525" s="71"/>
      <c r="O525" s="71"/>
      <c r="P525" s="71"/>
      <c r="Q525" s="71"/>
      <c r="R525" s="71"/>
      <c r="S525" s="71"/>
    </row>
    <row r="526" spans="1:19">
      <c r="A526" s="71"/>
      <c r="B526" s="71"/>
      <c r="C526" s="71"/>
      <c r="D526" s="71"/>
      <c r="E526" s="71"/>
      <c r="F526" s="71"/>
      <c r="G526" s="71"/>
      <c r="H526" s="71"/>
      <c r="I526" s="71"/>
      <c r="J526" s="71"/>
      <c r="K526" s="71"/>
      <c r="L526" s="71"/>
      <c r="M526" s="71"/>
      <c r="N526" s="71"/>
      <c r="O526" s="71"/>
      <c r="P526" s="71"/>
      <c r="Q526" s="71"/>
      <c r="R526" s="71"/>
      <c r="S526" s="71"/>
    </row>
    <row r="527" spans="1:19">
      <c r="A527" s="71"/>
      <c r="B527" s="71"/>
      <c r="C527" s="71"/>
      <c r="D527" s="71"/>
      <c r="E527" s="71"/>
      <c r="F527" s="71"/>
      <c r="G527" s="71"/>
      <c r="H527" s="71"/>
      <c r="I527" s="71"/>
      <c r="J527" s="71"/>
      <c r="K527" s="71"/>
      <c r="L527" s="71"/>
      <c r="M527" s="71"/>
      <c r="N527" s="71"/>
      <c r="O527" s="71"/>
      <c r="P527" s="71"/>
      <c r="Q527" s="71"/>
      <c r="R527" s="71"/>
      <c r="S527" s="71"/>
    </row>
    <row r="528" spans="1:19">
      <c r="A528" s="71"/>
      <c r="B528" s="71"/>
      <c r="C528" s="71"/>
      <c r="D528" s="71"/>
      <c r="E528" s="71"/>
      <c r="F528" s="71"/>
      <c r="G528" s="71"/>
      <c r="H528" s="71"/>
      <c r="I528" s="71"/>
      <c r="J528" s="71"/>
      <c r="K528" s="71"/>
      <c r="L528" s="71"/>
      <c r="M528" s="71"/>
      <c r="N528" s="71"/>
      <c r="O528" s="71"/>
      <c r="P528" s="71"/>
      <c r="Q528" s="71"/>
      <c r="R528" s="71"/>
      <c r="S528" s="71"/>
    </row>
    <row r="529" spans="1:19">
      <c r="A529" s="71"/>
      <c r="B529" s="71"/>
      <c r="C529" s="71"/>
      <c r="D529" s="71"/>
      <c r="E529" s="71"/>
      <c r="F529" s="71"/>
      <c r="G529" s="71"/>
      <c r="H529" s="71"/>
      <c r="I529" s="71"/>
      <c r="J529" s="71"/>
      <c r="K529" s="71"/>
      <c r="L529" s="71"/>
      <c r="M529" s="71"/>
      <c r="N529" s="71"/>
      <c r="O529" s="71"/>
      <c r="P529" s="71"/>
      <c r="Q529" s="71"/>
      <c r="R529" s="71"/>
      <c r="S529" s="71"/>
    </row>
    <row r="530" spans="1:19">
      <c r="A530" s="71"/>
      <c r="B530" s="71"/>
      <c r="C530" s="71"/>
      <c r="D530" s="71"/>
      <c r="E530" s="71"/>
      <c r="F530" s="71"/>
      <c r="G530" s="71"/>
      <c r="H530" s="71"/>
      <c r="I530" s="71"/>
      <c r="J530" s="71"/>
      <c r="K530" s="71"/>
      <c r="L530" s="71"/>
      <c r="M530" s="71"/>
      <c r="N530" s="71"/>
      <c r="O530" s="71"/>
      <c r="P530" s="71"/>
      <c r="Q530" s="71"/>
      <c r="R530" s="71"/>
      <c r="S530" s="71"/>
    </row>
    <row r="531" spans="1:19">
      <c r="A531" s="71"/>
      <c r="B531" s="71"/>
      <c r="C531" s="71"/>
      <c r="D531" s="71"/>
      <c r="E531" s="71"/>
      <c r="F531" s="71"/>
      <c r="G531" s="71"/>
      <c r="H531" s="71"/>
      <c r="I531" s="71"/>
      <c r="J531" s="71"/>
      <c r="K531" s="71"/>
      <c r="L531" s="71"/>
      <c r="M531" s="71"/>
      <c r="N531" s="71"/>
      <c r="O531" s="71"/>
      <c r="P531" s="71"/>
      <c r="Q531" s="71"/>
      <c r="R531" s="71"/>
      <c r="S531" s="71"/>
    </row>
    <row r="532" spans="1:19">
      <c r="A532" s="71"/>
      <c r="B532" s="71"/>
      <c r="C532" s="71"/>
      <c r="D532" s="71"/>
      <c r="E532" s="71"/>
      <c r="F532" s="71"/>
      <c r="G532" s="71"/>
      <c r="H532" s="71"/>
      <c r="I532" s="71"/>
      <c r="J532" s="71"/>
      <c r="K532" s="71"/>
      <c r="L532" s="71"/>
      <c r="M532" s="71"/>
      <c r="N532" s="71"/>
      <c r="O532" s="71"/>
      <c r="P532" s="71"/>
      <c r="Q532" s="71"/>
      <c r="R532" s="71"/>
      <c r="S532" s="71"/>
    </row>
    <row r="533" spans="1:19">
      <c r="A533" s="71"/>
      <c r="B533" s="71"/>
      <c r="C533" s="71"/>
      <c r="D533" s="71"/>
      <c r="E533" s="71"/>
      <c r="F533" s="71"/>
      <c r="G533" s="71"/>
      <c r="H533" s="71"/>
      <c r="I533" s="71"/>
      <c r="J533" s="71"/>
      <c r="K533" s="71"/>
      <c r="L533" s="71"/>
      <c r="M533" s="71"/>
      <c r="N533" s="71"/>
      <c r="O533" s="71"/>
      <c r="P533" s="71"/>
      <c r="Q533" s="71"/>
      <c r="R533" s="71"/>
      <c r="S533" s="71"/>
    </row>
    <row r="534" spans="1:19">
      <c r="A534" s="71"/>
      <c r="B534" s="71"/>
      <c r="C534" s="71"/>
      <c r="D534" s="71"/>
      <c r="E534" s="71"/>
      <c r="F534" s="71"/>
      <c r="G534" s="71"/>
      <c r="H534" s="71"/>
      <c r="I534" s="71"/>
      <c r="J534" s="71"/>
      <c r="K534" s="71"/>
      <c r="L534" s="71"/>
      <c r="M534" s="71"/>
      <c r="N534" s="71"/>
      <c r="O534" s="71"/>
      <c r="P534" s="71"/>
      <c r="Q534" s="71"/>
      <c r="R534" s="71"/>
      <c r="S534" s="71"/>
    </row>
    <row r="535" spans="1:19">
      <c r="A535" s="71"/>
      <c r="B535" s="71"/>
      <c r="C535" s="71"/>
      <c r="D535" s="71"/>
      <c r="E535" s="71"/>
      <c r="F535" s="71"/>
      <c r="G535" s="71"/>
      <c r="H535" s="71"/>
      <c r="I535" s="71"/>
      <c r="J535" s="71"/>
      <c r="K535" s="71"/>
      <c r="L535" s="71"/>
      <c r="M535" s="71"/>
      <c r="N535" s="71"/>
      <c r="O535" s="71"/>
      <c r="P535" s="71"/>
      <c r="Q535" s="71"/>
      <c r="R535" s="71"/>
      <c r="S535" s="71"/>
    </row>
    <row r="536" spans="1:19">
      <c r="A536" s="71"/>
      <c r="B536" s="71"/>
      <c r="C536" s="71"/>
      <c r="D536" s="71"/>
      <c r="E536" s="71"/>
      <c r="F536" s="71"/>
      <c r="G536" s="71"/>
      <c r="H536" s="71"/>
      <c r="I536" s="71"/>
      <c r="J536" s="71"/>
      <c r="K536" s="71"/>
      <c r="L536" s="71"/>
      <c r="M536" s="71"/>
      <c r="N536" s="71"/>
      <c r="O536" s="71"/>
      <c r="P536" s="71"/>
      <c r="Q536" s="71"/>
      <c r="R536" s="71"/>
      <c r="S536" s="71"/>
    </row>
    <row r="537" spans="1:19">
      <c r="A537" s="71"/>
      <c r="B537" s="71"/>
      <c r="C537" s="71"/>
      <c r="D537" s="71"/>
      <c r="E537" s="71"/>
      <c r="F537" s="71"/>
      <c r="G537" s="71"/>
      <c r="H537" s="71"/>
      <c r="I537" s="71"/>
      <c r="J537" s="71"/>
      <c r="K537" s="71"/>
      <c r="L537" s="71"/>
      <c r="M537" s="71"/>
      <c r="N537" s="71"/>
      <c r="O537" s="71"/>
      <c r="P537" s="71"/>
      <c r="Q537" s="71"/>
      <c r="R537" s="71"/>
      <c r="S537" s="71"/>
    </row>
    <row r="538" spans="1:19">
      <c r="A538" s="71"/>
      <c r="B538" s="71"/>
      <c r="C538" s="71"/>
      <c r="D538" s="71"/>
      <c r="E538" s="71"/>
      <c r="F538" s="71"/>
      <c r="G538" s="71"/>
      <c r="H538" s="71"/>
      <c r="I538" s="71"/>
      <c r="J538" s="71"/>
      <c r="K538" s="71"/>
      <c r="L538" s="71"/>
      <c r="M538" s="71"/>
      <c r="N538" s="71"/>
      <c r="O538" s="71"/>
      <c r="P538" s="71"/>
      <c r="Q538" s="71"/>
      <c r="R538" s="71"/>
      <c r="S538" s="71"/>
    </row>
    <row r="539" spans="1:19">
      <c r="A539" s="71"/>
      <c r="B539" s="71"/>
      <c r="C539" s="71"/>
      <c r="D539" s="71"/>
      <c r="E539" s="71"/>
      <c r="F539" s="71"/>
      <c r="G539" s="71"/>
      <c r="H539" s="71"/>
      <c r="I539" s="71"/>
      <c r="J539" s="71"/>
      <c r="K539" s="71"/>
      <c r="L539" s="71"/>
      <c r="M539" s="71"/>
      <c r="N539" s="71"/>
      <c r="O539" s="71"/>
      <c r="P539" s="71"/>
      <c r="Q539" s="71"/>
      <c r="R539" s="71"/>
      <c r="S539" s="71"/>
    </row>
    <row r="540" spans="1:19">
      <c r="A540" s="71"/>
      <c r="B540" s="71"/>
      <c r="C540" s="71"/>
      <c r="D540" s="71"/>
      <c r="E540" s="71"/>
      <c r="F540" s="71"/>
      <c r="G540" s="71"/>
      <c r="H540" s="71"/>
      <c r="I540" s="71"/>
      <c r="J540" s="71"/>
      <c r="K540" s="71"/>
      <c r="L540" s="71"/>
      <c r="M540" s="71"/>
      <c r="N540" s="71"/>
      <c r="O540" s="71"/>
      <c r="P540" s="71"/>
      <c r="Q540" s="71"/>
      <c r="R540" s="71"/>
      <c r="S540" s="71"/>
    </row>
    <row r="541" spans="1:19">
      <c r="A541" s="71"/>
      <c r="B541" s="71"/>
      <c r="C541" s="71"/>
      <c r="D541" s="71"/>
      <c r="E541" s="71"/>
      <c r="F541" s="71"/>
      <c r="G541" s="71"/>
      <c r="H541" s="71"/>
      <c r="I541" s="71"/>
      <c r="J541" s="71"/>
      <c r="K541" s="71"/>
      <c r="L541" s="71"/>
      <c r="M541" s="71"/>
      <c r="N541" s="71"/>
      <c r="O541" s="71"/>
      <c r="P541" s="71"/>
      <c r="Q541" s="71"/>
      <c r="R541" s="71"/>
      <c r="S541" s="71"/>
    </row>
    <row r="542" spans="1:19">
      <c r="A542" s="71"/>
      <c r="B542" s="71"/>
      <c r="C542" s="71"/>
      <c r="D542" s="71"/>
      <c r="E542" s="71"/>
      <c r="F542" s="71"/>
      <c r="G542" s="71"/>
      <c r="H542" s="71"/>
      <c r="I542" s="71"/>
      <c r="J542" s="71"/>
      <c r="K542" s="71"/>
      <c r="L542" s="71"/>
      <c r="M542" s="71"/>
      <c r="N542" s="71"/>
      <c r="O542" s="71"/>
      <c r="P542" s="71"/>
      <c r="Q542" s="71"/>
      <c r="R542" s="71"/>
      <c r="S542" s="71"/>
    </row>
    <row r="543" spans="1:19">
      <c r="A543" s="71"/>
      <c r="B543" s="71"/>
      <c r="C543" s="71"/>
      <c r="D543" s="71"/>
      <c r="E543" s="71"/>
      <c r="F543" s="71"/>
      <c r="G543" s="71"/>
      <c r="H543" s="71"/>
      <c r="I543" s="71"/>
      <c r="J543" s="71"/>
      <c r="K543" s="71"/>
      <c r="L543" s="71"/>
      <c r="M543" s="71"/>
      <c r="N543" s="71"/>
      <c r="O543" s="71"/>
      <c r="P543" s="71"/>
      <c r="Q543" s="71"/>
      <c r="R543" s="71"/>
      <c r="S543" s="71"/>
    </row>
    <row r="544" spans="1:19">
      <c r="A544" s="71"/>
      <c r="B544" s="71"/>
      <c r="C544" s="71"/>
      <c r="D544" s="71"/>
      <c r="E544" s="71"/>
      <c r="F544" s="71"/>
      <c r="G544" s="71"/>
      <c r="H544" s="71"/>
      <c r="I544" s="71"/>
      <c r="J544" s="71"/>
      <c r="K544" s="71"/>
      <c r="L544" s="71"/>
      <c r="M544" s="71"/>
      <c r="N544" s="71"/>
      <c r="O544" s="71"/>
      <c r="P544" s="71"/>
      <c r="Q544" s="71"/>
      <c r="R544" s="71"/>
      <c r="S544" s="71"/>
    </row>
    <row r="545" spans="1:19">
      <c r="A545" s="71"/>
      <c r="B545" s="71"/>
      <c r="C545" s="71"/>
      <c r="D545" s="71"/>
      <c r="E545" s="71"/>
      <c r="F545" s="71"/>
      <c r="G545" s="71"/>
      <c r="H545" s="71"/>
      <c r="I545" s="71"/>
      <c r="J545" s="71"/>
      <c r="K545" s="71"/>
      <c r="L545" s="71"/>
      <c r="M545" s="71"/>
      <c r="N545" s="71"/>
      <c r="O545" s="71"/>
      <c r="P545" s="71"/>
      <c r="Q545" s="71"/>
      <c r="R545" s="71"/>
      <c r="S545" s="71"/>
    </row>
    <row r="546" spans="1:19">
      <c r="A546" s="71"/>
      <c r="B546" s="71"/>
      <c r="C546" s="71"/>
      <c r="D546" s="71"/>
      <c r="E546" s="71"/>
      <c r="F546" s="71"/>
      <c r="G546" s="71"/>
      <c r="H546" s="71"/>
      <c r="I546" s="71"/>
      <c r="J546" s="71"/>
      <c r="K546" s="71"/>
      <c r="L546" s="71"/>
      <c r="M546" s="71"/>
      <c r="N546" s="71"/>
      <c r="O546" s="71"/>
      <c r="P546" s="71"/>
      <c r="Q546" s="71"/>
      <c r="R546" s="71"/>
      <c r="S546" s="71"/>
    </row>
    <row r="547" spans="1:19">
      <c r="A547" s="71"/>
      <c r="B547" s="71"/>
      <c r="C547" s="71"/>
      <c r="D547" s="71"/>
      <c r="E547" s="71"/>
      <c r="F547" s="71"/>
      <c r="G547" s="71"/>
      <c r="H547" s="71"/>
      <c r="I547" s="71"/>
      <c r="J547" s="71"/>
      <c r="K547" s="71"/>
      <c r="L547" s="71"/>
      <c r="M547" s="71"/>
      <c r="N547" s="71"/>
      <c r="O547" s="71"/>
      <c r="P547" s="71"/>
      <c r="Q547" s="71"/>
      <c r="R547" s="71"/>
      <c r="S547" s="71"/>
    </row>
    <row r="548" spans="1:19">
      <c r="A548" s="71"/>
      <c r="B548" s="71"/>
      <c r="C548" s="71"/>
      <c r="D548" s="71"/>
      <c r="E548" s="71"/>
      <c r="F548" s="71"/>
      <c r="G548" s="71"/>
      <c r="H548" s="71"/>
      <c r="I548" s="71"/>
      <c r="J548" s="71"/>
      <c r="K548" s="71"/>
      <c r="L548" s="71"/>
      <c r="M548" s="71"/>
      <c r="N548" s="71"/>
      <c r="O548" s="71"/>
      <c r="P548" s="71"/>
      <c r="Q548" s="71"/>
      <c r="R548" s="71"/>
      <c r="S548" s="71"/>
    </row>
    <row r="549" spans="1:19">
      <c r="A549" s="71"/>
      <c r="B549" s="71"/>
      <c r="C549" s="71"/>
      <c r="D549" s="71"/>
      <c r="E549" s="71"/>
      <c r="F549" s="71"/>
      <c r="G549" s="71"/>
      <c r="H549" s="71"/>
      <c r="I549" s="71"/>
      <c r="J549" s="71"/>
      <c r="K549" s="71"/>
      <c r="L549" s="71"/>
      <c r="M549" s="71"/>
      <c r="N549" s="71"/>
      <c r="O549" s="71"/>
      <c r="P549" s="71"/>
      <c r="Q549" s="71"/>
      <c r="R549" s="71"/>
      <c r="S549" s="71"/>
    </row>
    <row r="550" spans="1:19">
      <c r="A550" s="71"/>
      <c r="B550" s="71"/>
      <c r="C550" s="71"/>
      <c r="D550" s="71"/>
      <c r="E550" s="71"/>
      <c r="F550" s="71"/>
      <c r="G550" s="71"/>
      <c r="H550" s="71"/>
      <c r="I550" s="71"/>
      <c r="J550" s="71"/>
      <c r="K550" s="71"/>
      <c r="L550" s="71"/>
      <c r="M550" s="71"/>
      <c r="N550" s="71"/>
      <c r="O550" s="71"/>
      <c r="P550" s="71"/>
      <c r="Q550" s="71"/>
      <c r="R550" s="71"/>
      <c r="S550" s="71"/>
    </row>
    <row r="551" spans="1:19">
      <c r="A551" s="71"/>
      <c r="B551" s="71"/>
      <c r="C551" s="71"/>
      <c r="D551" s="71"/>
      <c r="E551" s="71"/>
      <c r="F551" s="71"/>
      <c r="G551" s="71"/>
      <c r="H551" s="71"/>
      <c r="I551" s="71"/>
      <c r="J551" s="71"/>
      <c r="K551" s="71"/>
      <c r="L551" s="71"/>
      <c r="M551" s="71"/>
      <c r="N551" s="71"/>
      <c r="O551" s="71"/>
      <c r="P551" s="71"/>
      <c r="Q551" s="71"/>
      <c r="R551" s="71"/>
      <c r="S551" s="71"/>
    </row>
    <row r="552" spans="1:19">
      <c r="A552" s="71"/>
      <c r="B552" s="71"/>
      <c r="C552" s="71"/>
      <c r="D552" s="71"/>
      <c r="E552" s="71"/>
      <c r="F552" s="71"/>
      <c r="G552" s="71"/>
      <c r="H552" s="71"/>
      <c r="I552" s="71"/>
      <c r="J552" s="71"/>
      <c r="K552" s="71"/>
      <c r="L552" s="71"/>
      <c r="M552" s="71"/>
      <c r="N552" s="71"/>
      <c r="O552" s="71"/>
      <c r="P552" s="71"/>
      <c r="Q552" s="71"/>
      <c r="R552" s="71"/>
      <c r="S552" s="71"/>
    </row>
    <row r="553" spans="1:19">
      <c r="A553" s="71"/>
      <c r="B553" s="71"/>
      <c r="C553" s="71"/>
      <c r="D553" s="71"/>
      <c r="E553" s="71"/>
      <c r="F553" s="71"/>
      <c r="G553" s="71"/>
      <c r="H553" s="71"/>
      <c r="I553" s="71"/>
      <c r="J553" s="71"/>
      <c r="K553" s="71"/>
      <c r="L553" s="71"/>
      <c r="M553" s="71"/>
      <c r="N553" s="71"/>
      <c r="O553" s="71"/>
      <c r="P553" s="71"/>
      <c r="Q553" s="71"/>
      <c r="R553" s="71"/>
      <c r="S553" s="71"/>
    </row>
    <row r="554" spans="1:19">
      <c r="A554" s="71"/>
      <c r="B554" s="71"/>
      <c r="C554" s="71"/>
      <c r="D554" s="71"/>
      <c r="E554" s="71"/>
      <c r="F554" s="71"/>
      <c r="G554" s="71"/>
      <c r="H554" s="71"/>
      <c r="I554" s="71"/>
      <c r="J554" s="71"/>
      <c r="K554" s="71"/>
      <c r="L554" s="71"/>
      <c r="M554" s="71"/>
      <c r="N554" s="71"/>
      <c r="O554" s="71"/>
      <c r="P554" s="71"/>
      <c r="Q554" s="71"/>
      <c r="R554" s="71"/>
      <c r="S554" s="71"/>
    </row>
    <row r="555" spans="1:19">
      <c r="A555" s="71"/>
      <c r="B555" s="71"/>
      <c r="C555" s="71"/>
      <c r="D555" s="71"/>
      <c r="E555" s="71"/>
      <c r="F555" s="71"/>
      <c r="G555" s="71"/>
      <c r="H555" s="71"/>
      <c r="I555" s="71"/>
      <c r="J555" s="71"/>
      <c r="K555" s="71"/>
      <c r="L555" s="71"/>
      <c r="M555" s="71"/>
      <c r="N555" s="71"/>
      <c r="O555" s="71"/>
      <c r="P555" s="71"/>
      <c r="Q555" s="71"/>
      <c r="R555" s="71"/>
      <c r="S555" s="71"/>
    </row>
    <row r="556" spans="1:19">
      <c r="A556" s="71"/>
      <c r="B556" s="71"/>
      <c r="C556" s="71"/>
      <c r="D556" s="71"/>
      <c r="E556" s="71"/>
      <c r="F556" s="71"/>
      <c r="G556" s="71"/>
      <c r="H556" s="71"/>
      <c r="I556" s="71"/>
      <c r="J556" s="71"/>
      <c r="K556" s="71"/>
      <c r="L556" s="71"/>
      <c r="M556" s="71"/>
      <c r="N556" s="71"/>
      <c r="O556" s="71"/>
      <c r="P556" s="71"/>
      <c r="Q556" s="71"/>
      <c r="R556" s="71"/>
      <c r="S556" s="71"/>
    </row>
    <row r="557" spans="1:19">
      <c r="A557" s="71"/>
      <c r="B557" s="71"/>
      <c r="C557" s="71"/>
      <c r="D557" s="71"/>
      <c r="E557" s="71"/>
      <c r="F557" s="71"/>
      <c r="G557" s="71"/>
      <c r="H557" s="71"/>
      <c r="I557" s="71"/>
      <c r="J557" s="71"/>
      <c r="K557" s="71"/>
      <c r="L557" s="71"/>
      <c r="M557" s="71"/>
      <c r="N557" s="71"/>
      <c r="O557" s="71"/>
      <c r="P557" s="71"/>
      <c r="Q557" s="71"/>
      <c r="R557" s="71"/>
      <c r="S557" s="71"/>
    </row>
    <row r="558" spans="1:19">
      <c r="A558" s="71"/>
      <c r="B558" s="71"/>
      <c r="C558" s="71"/>
      <c r="D558" s="71"/>
      <c r="E558" s="71"/>
      <c r="F558" s="71"/>
      <c r="G558" s="71"/>
      <c r="H558" s="71"/>
      <c r="I558" s="71"/>
      <c r="J558" s="71"/>
      <c r="K558" s="71"/>
      <c r="L558" s="71"/>
      <c r="M558" s="71"/>
      <c r="N558" s="71"/>
      <c r="O558" s="71"/>
      <c r="P558" s="71"/>
      <c r="Q558" s="71"/>
      <c r="R558" s="71"/>
      <c r="S558" s="71"/>
    </row>
    <row r="559" spans="1:19">
      <c r="A559" s="71"/>
      <c r="B559" s="71"/>
      <c r="C559" s="71"/>
      <c r="D559" s="71"/>
      <c r="E559" s="71"/>
      <c r="F559" s="71"/>
      <c r="G559" s="71"/>
      <c r="H559" s="71"/>
      <c r="I559" s="71"/>
      <c r="J559" s="71"/>
      <c r="K559" s="71"/>
      <c r="L559" s="71"/>
      <c r="M559" s="71"/>
      <c r="N559" s="71"/>
      <c r="O559" s="71"/>
      <c r="P559" s="71"/>
      <c r="Q559" s="71"/>
      <c r="R559" s="71"/>
      <c r="S559" s="71"/>
    </row>
    <row r="560" spans="1:19">
      <c r="A560" s="71"/>
      <c r="B560" s="71"/>
      <c r="C560" s="71"/>
      <c r="D560" s="71"/>
      <c r="E560" s="71"/>
      <c r="F560" s="71"/>
      <c r="G560" s="71"/>
      <c r="H560" s="71"/>
      <c r="I560" s="71"/>
      <c r="J560" s="71"/>
      <c r="K560" s="71"/>
      <c r="L560" s="71"/>
      <c r="M560" s="71"/>
      <c r="N560" s="71"/>
      <c r="O560" s="71"/>
      <c r="P560" s="71"/>
      <c r="Q560" s="71"/>
      <c r="R560" s="71"/>
      <c r="S560" s="71"/>
    </row>
    <row r="561" spans="1:19">
      <c r="A561" s="71"/>
      <c r="B561" s="71"/>
      <c r="C561" s="71"/>
      <c r="D561" s="71"/>
      <c r="E561" s="71"/>
      <c r="F561" s="71"/>
      <c r="G561" s="71"/>
      <c r="H561" s="71"/>
      <c r="I561" s="71"/>
      <c r="J561" s="71"/>
      <c r="K561" s="71"/>
      <c r="L561" s="71"/>
      <c r="M561" s="71"/>
      <c r="N561" s="71"/>
      <c r="O561" s="71"/>
      <c r="P561" s="71"/>
      <c r="Q561" s="71"/>
      <c r="R561" s="71"/>
      <c r="S561" s="71"/>
    </row>
    <row r="562" spans="1:19">
      <c r="A562" s="71"/>
      <c r="B562" s="71"/>
      <c r="C562" s="71"/>
      <c r="D562" s="71"/>
      <c r="E562" s="71"/>
      <c r="F562" s="71"/>
      <c r="G562" s="71"/>
      <c r="H562" s="71"/>
      <c r="I562" s="71"/>
      <c r="J562" s="71"/>
      <c r="K562" s="71"/>
      <c r="L562" s="71"/>
      <c r="M562" s="71"/>
      <c r="N562" s="71"/>
      <c r="O562" s="71"/>
      <c r="P562" s="71"/>
      <c r="Q562" s="71"/>
      <c r="R562" s="71"/>
      <c r="S562" s="71"/>
    </row>
    <row r="563" spans="1:19">
      <c r="A563" s="71"/>
      <c r="B563" s="71"/>
      <c r="C563" s="71"/>
      <c r="D563" s="71"/>
      <c r="E563" s="71"/>
      <c r="F563" s="71"/>
      <c r="G563" s="71"/>
      <c r="H563" s="71"/>
      <c r="I563" s="71"/>
      <c r="J563" s="71"/>
      <c r="K563" s="71"/>
      <c r="L563" s="71"/>
      <c r="M563" s="71"/>
      <c r="N563" s="71"/>
      <c r="O563" s="71"/>
      <c r="P563" s="71"/>
      <c r="Q563" s="71"/>
      <c r="R563" s="71"/>
      <c r="S563" s="71"/>
    </row>
    <row r="564" spans="1:19">
      <c r="A564" s="71"/>
      <c r="B564" s="71"/>
      <c r="C564" s="71"/>
      <c r="D564" s="71"/>
      <c r="E564" s="71"/>
      <c r="F564" s="71"/>
      <c r="G564" s="71"/>
      <c r="H564" s="71"/>
      <c r="I564" s="71"/>
      <c r="J564" s="71"/>
      <c r="K564" s="71"/>
      <c r="L564" s="71"/>
      <c r="M564" s="71"/>
      <c r="N564" s="71"/>
      <c r="O564" s="71"/>
      <c r="P564" s="71"/>
      <c r="Q564" s="71"/>
      <c r="R564" s="71"/>
      <c r="S564" s="71"/>
    </row>
    <row r="565" spans="1:19">
      <c r="A565" s="71"/>
      <c r="B565" s="71"/>
      <c r="C565" s="71"/>
      <c r="D565" s="71"/>
      <c r="E565" s="71"/>
      <c r="F565" s="71"/>
      <c r="G565" s="71"/>
      <c r="H565" s="71"/>
      <c r="I565" s="71"/>
      <c r="J565" s="71"/>
      <c r="K565" s="71"/>
      <c r="L565" s="71"/>
      <c r="M565" s="71"/>
      <c r="N565" s="71"/>
      <c r="O565" s="71"/>
      <c r="P565" s="71"/>
      <c r="Q565" s="71"/>
      <c r="R565" s="71"/>
      <c r="S565" s="71"/>
    </row>
    <row r="566" spans="1:19">
      <c r="A566" s="71"/>
      <c r="B566" s="71"/>
      <c r="C566" s="71"/>
      <c r="D566" s="71"/>
      <c r="E566" s="71"/>
      <c r="F566" s="71"/>
      <c r="G566" s="71"/>
      <c r="H566" s="71"/>
      <c r="I566" s="71"/>
      <c r="J566" s="71"/>
      <c r="K566" s="71"/>
      <c r="L566" s="71"/>
      <c r="M566" s="71"/>
      <c r="N566" s="71"/>
      <c r="O566" s="71"/>
      <c r="P566" s="71"/>
      <c r="Q566" s="71"/>
      <c r="R566" s="71"/>
      <c r="S566" s="71"/>
    </row>
    <row r="567" spans="1:19">
      <c r="A567" s="71"/>
      <c r="B567" s="71"/>
      <c r="C567" s="71"/>
      <c r="D567" s="71"/>
      <c r="E567" s="71"/>
      <c r="F567" s="71"/>
      <c r="G567" s="71"/>
      <c r="H567" s="71"/>
      <c r="I567" s="71"/>
      <c r="J567" s="71"/>
      <c r="K567" s="71"/>
      <c r="L567" s="71"/>
      <c r="M567" s="71"/>
      <c r="N567" s="71"/>
      <c r="O567" s="71"/>
      <c r="P567" s="71"/>
      <c r="Q567" s="71"/>
      <c r="R567" s="71"/>
      <c r="S567" s="71"/>
    </row>
    <row r="568" spans="1:19">
      <c r="A568" s="71"/>
      <c r="B568" s="71"/>
      <c r="C568" s="71"/>
      <c r="D568" s="71"/>
      <c r="E568" s="71"/>
      <c r="F568" s="71"/>
      <c r="G568" s="71"/>
      <c r="H568" s="71"/>
      <c r="I568" s="71"/>
      <c r="J568" s="71"/>
      <c r="K568" s="71"/>
      <c r="L568" s="71"/>
      <c r="M568" s="71"/>
      <c r="N568" s="71"/>
      <c r="O568" s="71"/>
      <c r="P568" s="71"/>
      <c r="Q568" s="71"/>
      <c r="R568" s="71"/>
      <c r="S568" s="71"/>
    </row>
    <row r="569" spans="1:19">
      <c r="A569" s="71"/>
      <c r="B569" s="71"/>
      <c r="C569" s="71"/>
      <c r="D569" s="71"/>
      <c r="E569" s="71"/>
      <c r="F569" s="71"/>
      <c r="G569" s="71"/>
      <c r="H569" s="71"/>
      <c r="I569" s="71"/>
      <c r="J569" s="71"/>
      <c r="K569" s="71"/>
      <c r="L569" s="71"/>
      <c r="M569" s="71"/>
      <c r="N569" s="71"/>
      <c r="O569" s="71"/>
      <c r="P569" s="71"/>
      <c r="Q569" s="71"/>
      <c r="R569" s="71"/>
      <c r="S569" s="71"/>
    </row>
    <row r="570" spans="1:19">
      <c r="A570" s="71"/>
      <c r="B570" s="71"/>
      <c r="C570" s="71"/>
      <c r="D570" s="71"/>
      <c r="E570" s="71"/>
      <c r="F570" s="71"/>
      <c r="G570" s="71"/>
      <c r="H570" s="71"/>
      <c r="I570" s="71"/>
      <c r="J570" s="71"/>
      <c r="K570" s="71"/>
      <c r="L570" s="71"/>
      <c r="M570" s="71"/>
      <c r="N570" s="71"/>
      <c r="O570" s="71"/>
      <c r="P570" s="71"/>
      <c r="Q570" s="71"/>
      <c r="R570" s="71"/>
      <c r="S570" s="71"/>
    </row>
    <row r="571" spans="1:19">
      <c r="A571" s="71"/>
      <c r="B571" s="71"/>
      <c r="C571" s="71"/>
      <c r="D571" s="71"/>
      <c r="E571" s="71"/>
      <c r="F571" s="71"/>
      <c r="G571" s="71"/>
      <c r="H571" s="71"/>
      <c r="I571" s="71"/>
      <c r="J571" s="71"/>
      <c r="K571" s="71"/>
      <c r="L571" s="71"/>
      <c r="M571" s="71"/>
      <c r="N571" s="71"/>
      <c r="O571" s="71"/>
      <c r="P571" s="71"/>
      <c r="Q571" s="71"/>
      <c r="R571" s="71"/>
      <c r="S571" s="71"/>
    </row>
    <row r="572" spans="1:19">
      <c r="A572" s="71"/>
      <c r="B572" s="71"/>
      <c r="C572" s="71"/>
      <c r="D572" s="71"/>
      <c r="E572" s="71"/>
      <c r="F572" s="71"/>
      <c r="G572" s="71"/>
      <c r="H572" s="71"/>
      <c r="I572" s="71"/>
      <c r="J572" s="71"/>
      <c r="K572" s="71"/>
      <c r="L572" s="71"/>
      <c r="M572" s="71"/>
      <c r="N572" s="71"/>
      <c r="O572" s="71"/>
      <c r="P572" s="71"/>
      <c r="Q572" s="71"/>
      <c r="R572" s="71"/>
      <c r="S572" s="71"/>
    </row>
    <row r="573" spans="1:19">
      <c r="A573" s="71"/>
      <c r="B573" s="71"/>
      <c r="C573" s="71"/>
      <c r="D573" s="71"/>
      <c r="E573" s="71"/>
      <c r="F573" s="71"/>
      <c r="G573" s="71"/>
      <c r="H573" s="71"/>
      <c r="I573" s="71"/>
      <c r="J573" s="71"/>
      <c r="K573" s="71"/>
      <c r="L573" s="71"/>
      <c r="M573" s="71"/>
      <c r="N573" s="71"/>
      <c r="O573" s="71"/>
      <c r="P573" s="71"/>
      <c r="Q573" s="71"/>
      <c r="R573" s="71"/>
      <c r="S573" s="71"/>
    </row>
    <row r="574" spans="1:19">
      <c r="A574" s="71"/>
      <c r="B574" s="71"/>
      <c r="C574" s="71"/>
      <c r="D574" s="71"/>
      <c r="E574" s="71"/>
      <c r="F574" s="71"/>
      <c r="G574" s="71"/>
      <c r="H574" s="71"/>
      <c r="I574" s="71"/>
      <c r="J574" s="71"/>
      <c r="K574" s="71"/>
      <c r="L574" s="71"/>
      <c r="M574" s="71"/>
      <c r="N574" s="71"/>
      <c r="O574" s="71"/>
      <c r="P574" s="71"/>
      <c r="Q574" s="71"/>
      <c r="R574" s="71"/>
      <c r="S574" s="71"/>
    </row>
    <row r="575" spans="1:19">
      <c r="A575" s="71"/>
      <c r="B575" s="71"/>
      <c r="C575" s="71"/>
      <c r="D575" s="71"/>
      <c r="E575" s="71"/>
      <c r="F575" s="71"/>
      <c r="G575" s="71"/>
      <c r="H575" s="71"/>
      <c r="I575" s="71"/>
      <c r="J575" s="71"/>
      <c r="K575" s="71"/>
      <c r="L575" s="71"/>
      <c r="M575" s="71"/>
      <c r="N575" s="71"/>
      <c r="O575" s="71"/>
      <c r="P575" s="71"/>
      <c r="Q575" s="71"/>
      <c r="R575" s="71"/>
      <c r="S575" s="71"/>
    </row>
    <row r="576" spans="1:19">
      <c r="A576" s="71"/>
      <c r="B576" s="71"/>
      <c r="C576" s="71"/>
      <c r="D576" s="71"/>
      <c r="E576" s="71"/>
      <c r="F576" s="71"/>
      <c r="G576" s="71"/>
      <c r="H576" s="71"/>
      <c r="I576" s="71"/>
      <c r="J576" s="71"/>
      <c r="K576" s="71"/>
      <c r="L576" s="71"/>
      <c r="M576" s="71"/>
      <c r="N576" s="71"/>
      <c r="O576" s="71"/>
      <c r="P576" s="71"/>
      <c r="Q576" s="71"/>
      <c r="R576" s="71"/>
      <c r="S576" s="71"/>
    </row>
    <row r="577" spans="1:19">
      <c r="A577" s="71"/>
      <c r="B577" s="71"/>
      <c r="C577" s="71"/>
      <c r="D577" s="71"/>
      <c r="E577" s="71"/>
      <c r="F577" s="71"/>
      <c r="G577" s="71"/>
      <c r="H577" s="71"/>
      <c r="I577" s="71"/>
      <c r="J577" s="71"/>
      <c r="K577" s="71"/>
      <c r="L577" s="71"/>
      <c r="M577" s="71"/>
      <c r="N577" s="71"/>
      <c r="O577" s="71"/>
      <c r="P577" s="71"/>
      <c r="Q577" s="71"/>
      <c r="R577" s="71"/>
      <c r="S577" s="71"/>
    </row>
    <row r="578" spans="1:19">
      <c r="A578" s="71"/>
      <c r="B578" s="71"/>
      <c r="C578" s="71"/>
      <c r="D578" s="71"/>
      <c r="E578" s="71"/>
      <c r="F578" s="71"/>
      <c r="G578" s="71"/>
      <c r="H578" s="71"/>
      <c r="I578" s="71"/>
      <c r="J578" s="71"/>
      <c r="K578" s="71"/>
      <c r="L578" s="71"/>
      <c r="M578" s="71"/>
      <c r="N578" s="71"/>
      <c r="O578" s="71"/>
      <c r="P578" s="71"/>
      <c r="Q578" s="71"/>
      <c r="R578" s="71"/>
      <c r="S578" s="71"/>
    </row>
    <row r="579" spans="1:19">
      <c r="A579" s="71"/>
      <c r="B579" s="71"/>
      <c r="C579" s="71"/>
      <c r="D579" s="71"/>
      <c r="E579" s="71"/>
      <c r="F579" s="71"/>
      <c r="G579" s="71"/>
      <c r="H579" s="71"/>
      <c r="I579" s="71"/>
      <c r="J579" s="71"/>
      <c r="K579" s="71"/>
      <c r="L579" s="71"/>
      <c r="M579" s="71"/>
      <c r="N579" s="71"/>
      <c r="O579" s="71"/>
      <c r="P579" s="71"/>
      <c r="Q579" s="71"/>
      <c r="R579" s="71"/>
      <c r="S579" s="71"/>
    </row>
    <row r="580" spans="1:19">
      <c r="A580" s="71"/>
      <c r="B580" s="71"/>
      <c r="C580" s="71"/>
      <c r="D580" s="71"/>
      <c r="E580" s="71"/>
      <c r="F580" s="71"/>
      <c r="G580" s="71"/>
      <c r="H580" s="71"/>
      <c r="I580" s="71"/>
      <c r="J580" s="71"/>
      <c r="K580" s="71"/>
      <c r="L580" s="71"/>
      <c r="M580" s="71"/>
      <c r="N580" s="71"/>
      <c r="O580" s="71"/>
      <c r="P580" s="71"/>
      <c r="Q580" s="71"/>
      <c r="R580" s="71"/>
      <c r="S580" s="71"/>
    </row>
    <row r="581" spans="1:19">
      <c r="A581" s="71"/>
      <c r="B581" s="71"/>
      <c r="C581" s="71"/>
      <c r="D581" s="71"/>
      <c r="E581" s="71"/>
      <c r="F581" s="71"/>
      <c r="G581" s="71"/>
      <c r="H581" s="71"/>
      <c r="I581" s="71"/>
      <c r="J581" s="71"/>
      <c r="K581" s="71"/>
      <c r="L581" s="71"/>
      <c r="M581" s="71"/>
      <c r="N581" s="71"/>
      <c r="O581" s="71"/>
      <c r="P581" s="71"/>
      <c r="Q581" s="71"/>
      <c r="R581" s="71"/>
      <c r="S581" s="71"/>
    </row>
    <row r="582" spans="1:19">
      <c r="A582" s="71"/>
      <c r="B582" s="71"/>
      <c r="C582" s="71"/>
      <c r="D582" s="71"/>
      <c r="E582" s="71"/>
      <c r="F582" s="71"/>
      <c r="G582" s="71"/>
      <c r="H582" s="71"/>
      <c r="I582" s="71"/>
      <c r="J582" s="71"/>
      <c r="K582" s="71"/>
      <c r="L582" s="71"/>
      <c r="M582" s="71"/>
      <c r="N582" s="71"/>
      <c r="O582" s="71"/>
      <c r="P582" s="71"/>
      <c r="Q582" s="71"/>
      <c r="R582" s="71"/>
      <c r="S582" s="71"/>
    </row>
    <row r="583" spans="1:19">
      <c r="A583" s="71"/>
      <c r="B583" s="71"/>
      <c r="C583" s="71"/>
      <c r="D583" s="71"/>
      <c r="E583" s="71"/>
      <c r="F583" s="71"/>
      <c r="G583" s="71"/>
      <c r="H583" s="71"/>
      <c r="I583" s="71"/>
      <c r="J583" s="71"/>
      <c r="K583" s="71"/>
      <c r="L583" s="71"/>
      <c r="M583" s="71"/>
      <c r="N583" s="71"/>
      <c r="O583" s="71"/>
      <c r="P583" s="71"/>
      <c r="Q583" s="71"/>
      <c r="R583" s="71"/>
      <c r="S583" s="71"/>
    </row>
    <row r="584" spans="1:19">
      <c r="A584" s="71"/>
      <c r="B584" s="71"/>
      <c r="C584" s="71"/>
      <c r="D584" s="71"/>
      <c r="E584" s="71"/>
      <c r="F584" s="71"/>
      <c r="G584" s="71"/>
      <c r="H584" s="71"/>
      <c r="I584" s="71"/>
      <c r="J584" s="71"/>
      <c r="K584" s="71"/>
      <c r="L584" s="71"/>
      <c r="M584" s="71"/>
      <c r="N584" s="71"/>
      <c r="O584" s="71"/>
      <c r="P584" s="71"/>
      <c r="Q584" s="71"/>
      <c r="R584" s="71"/>
      <c r="S584" s="71"/>
    </row>
    <row r="585" spans="1:19">
      <c r="A585" s="71"/>
      <c r="B585" s="71"/>
      <c r="C585" s="71"/>
      <c r="D585" s="71"/>
      <c r="E585" s="71"/>
      <c r="F585" s="71"/>
      <c r="G585" s="71"/>
      <c r="H585" s="71"/>
      <c r="I585" s="71"/>
      <c r="J585" s="71"/>
      <c r="K585" s="71"/>
      <c r="L585" s="71"/>
      <c r="M585" s="71"/>
      <c r="N585" s="71"/>
      <c r="O585" s="71"/>
      <c r="P585" s="71"/>
      <c r="Q585" s="71"/>
      <c r="R585" s="71"/>
      <c r="S585" s="71"/>
    </row>
    <row r="586" spans="1:19">
      <c r="A586" s="71"/>
      <c r="B586" s="71"/>
      <c r="C586" s="71"/>
      <c r="D586" s="71"/>
      <c r="E586" s="71"/>
      <c r="F586" s="71"/>
      <c r="G586" s="71"/>
      <c r="H586" s="71"/>
      <c r="I586" s="71"/>
      <c r="J586" s="71"/>
      <c r="K586" s="71"/>
      <c r="L586" s="71"/>
      <c r="M586" s="71"/>
      <c r="N586" s="71"/>
      <c r="O586" s="71"/>
      <c r="P586" s="71"/>
      <c r="Q586" s="71"/>
      <c r="R586" s="71"/>
      <c r="S586" s="71"/>
    </row>
    <row r="587" spans="1:19">
      <c r="A587" s="71"/>
      <c r="B587" s="71"/>
      <c r="C587" s="71"/>
      <c r="D587" s="71"/>
      <c r="E587" s="71"/>
      <c r="F587" s="71"/>
      <c r="G587" s="71"/>
      <c r="H587" s="71"/>
      <c r="I587" s="71"/>
      <c r="J587" s="71"/>
      <c r="K587" s="71"/>
      <c r="L587" s="71"/>
      <c r="M587" s="71"/>
      <c r="N587" s="71"/>
      <c r="O587" s="71"/>
      <c r="P587" s="71"/>
      <c r="Q587" s="71"/>
      <c r="R587" s="71"/>
      <c r="S587" s="71"/>
    </row>
    <row r="588" spans="1:19">
      <c r="A588" s="71"/>
      <c r="B588" s="71"/>
      <c r="C588" s="71"/>
      <c r="D588" s="71"/>
      <c r="E588" s="71"/>
      <c r="F588" s="71"/>
      <c r="G588" s="71"/>
      <c r="H588" s="71"/>
      <c r="I588" s="71"/>
      <c r="J588" s="71"/>
      <c r="K588" s="71"/>
      <c r="L588" s="71"/>
      <c r="M588" s="71"/>
      <c r="N588" s="71"/>
      <c r="O588" s="71"/>
      <c r="P588" s="71"/>
      <c r="Q588" s="71"/>
      <c r="R588" s="71"/>
      <c r="S588" s="71"/>
    </row>
    <row r="589" spans="1:19">
      <c r="A589" s="71"/>
      <c r="B589" s="71"/>
      <c r="C589" s="71"/>
      <c r="D589" s="71"/>
      <c r="E589" s="71"/>
      <c r="F589" s="71"/>
      <c r="G589" s="71"/>
      <c r="H589" s="71"/>
      <c r="I589" s="71"/>
      <c r="J589" s="71"/>
      <c r="K589" s="71"/>
      <c r="L589" s="71"/>
      <c r="M589" s="71"/>
      <c r="N589" s="71"/>
      <c r="O589" s="71"/>
      <c r="P589" s="71"/>
      <c r="Q589" s="71"/>
      <c r="R589" s="71"/>
      <c r="S589" s="71"/>
    </row>
    <row r="590" spans="1:19">
      <c r="A590" s="71"/>
      <c r="B590" s="71"/>
      <c r="C590" s="71"/>
      <c r="D590" s="71"/>
      <c r="E590" s="71"/>
      <c r="F590" s="71"/>
      <c r="G590" s="71"/>
      <c r="H590" s="71"/>
      <c r="I590" s="71"/>
      <c r="J590" s="71"/>
      <c r="K590" s="71"/>
      <c r="L590" s="71"/>
      <c r="M590" s="71"/>
      <c r="N590" s="71"/>
      <c r="O590" s="71"/>
      <c r="P590" s="71"/>
      <c r="Q590" s="71"/>
      <c r="R590" s="71"/>
      <c r="S590" s="71"/>
    </row>
    <row r="591" spans="1:19">
      <c r="A591" s="71"/>
      <c r="B591" s="71"/>
      <c r="C591" s="71"/>
      <c r="D591" s="71"/>
      <c r="E591" s="71"/>
      <c r="F591" s="71"/>
      <c r="G591" s="71"/>
      <c r="H591" s="71"/>
      <c r="I591" s="71"/>
      <c r="J591" s="71"/>
      <c r="K591" s="71"/>
      <c r="L591" s="71"/>
      <c r="M591" s="71"/>
      <c r="N591" s="71"/>
      <c r="O591" s="71"/>
      <c r="P591" s="71"/>
      <c r="Q591" s="71"/>
      <c r="R591" s="71"/>
      <c r="S591" s="71"/>
    </row>
    <row r="592" spans="1:19">
      <c r="A592" s="71"/>
      <c r="B592" s="71"/>
      <c r="C592" s="71"/>
      <c r="D592" s="71"/>
      <c r="E592" s="71"/>
      <c r="F592" s="71"/>
      <c r="G592" s="71"/>
      <c r="H592" s="71"/>
      <c r="I592" s="71"/>
      <c r="J592" s="71"/>
      <c r="K592" s="71"/>
      <c r="L592" s="71"/>
      <c r="M592" s="71"/>
      <c r="N592" s="71"/>
      <c r="O592" s="71"/>
      <c r="P592" s="71"/>
      <c r="Q592" s="71"/>
      <c r="R592" s="71"/>
      <c r="S592" s="71"/>
    </row>
    <row r="593" spans="1:19">
      <c r="A593" s="71"/>
      <c r="B593" s="71"/>
      <c r="C593" s="71"/>
      <c r="D593" s="71"/>
      <c r="E593" s="71"/>
      <c r="F593" s="71"/>
      <c r="G593" s="71"/>
      <c r="H593" s="71"/>
      <c r="I593" s="71"/>
      <c r="J593" s="71"/>
      <c r="K593" s="71"/>
      <c r="L593" s="71"/>
      <c r="M593" s="71"/>
      <c r="N593" s="71"/>
      <c r="O593" s="71"/>
      <c r="P593" s="71"/>
      <c r="Q593" s="71"/>
      <c r="R593" s="71"/>
      <c r="S593" s="71"/>
    </row>
    <row r="594" spans="1:19">
      <c r="A594" s="71"/>
      <c r="B594" s="71"/>
      <c r="C594" s="71"/>
      <c r="D594" s="71"/>
      <c r="E594" s="71"/>
      <c r="F594" s="71"/>
      <c r="G594" s="71"/>
      <c r="H594" s="71"/>
      <c r="I594" s="71"/>
      <c r="J594" s="71"/>
      <c r="K594" s="71"/>
      <c r="L594" s="71"/>
      <c r="M594" s="71"/>
      <c r="N594" s="71"/>
      <c r="O594" s="71"/>
      <c r="P594" s="71"/>
      <c r="Q594" s="71"/>
      <c r="R594" s="71"/>
      <c r="S594" s="71"/>
    </row>
    <row r="595" spans="1:19">
      <c r="A595" s="71"/>
      <c r="B595" s="71"/>
      <c r="C595" s="71"/>
      <c r="D595" s="71"/>
      <c r="E595" s="71"/>
      <c r="F595" s="71"/>
      <c r="G595" s="71"/>
      <c r="H595" s="71"/>
      <c r="I595" s="71"/>
      <c r="J595" s="71"/>
      <c r="K595" s="71"/>
      <c r="L595" s="71"/>
      <c r="M595" s="71"/>
      <c r="N595" s="71"/>
      <c r="O595" s="71"/>
      <c r="P595" s="71"/>
      <c r="Q595" s="71"/>
      <c r="R595" s="71"/>
      <c r="S595" s="71"/>
    </row>
    <row r="596" spans="1:19">
      <c r="A596" s="71"/>
      <c r="B596" s="71"/>
      <c r="C596" s="71"/>
      <c r="D596" s="71"/>
      <c r="E596" s="71"/>
      <c r="F596" s="71"/>
      <c r="G596" s="71"/>
      <c r="H596" s="71"/>
      <c r="I596" s="71"/>
      <c r="J596" s="71"/>
      <c r="K596" s="71"/>
      <c r="L596" s="71"/>
      <c r="M596" s="71"/>
      <c r="N596" s="71"/>
      <c r="O596" s="71"/>
      <c r="P596" s="71"/>
      <c r="Q596" s="71"/>
      <c r="R596" s="71"/>
      <c r="S596" s="71"/>
    </row>
    <row r="597" spans="1:19">
      <c r="A597" s="71"/>
      <c r="B597" s="71"/>
      <c r="C597" s="71"/>
      <c r="D597" s="71"/>
      <c r="E597" s="71"/>
      <c r="F597" s="71"/>
      <c r="G597" s="71"/>
      <c r="H597" s="71"/>
      <c r="I597" s="71"/>
      <c r="J597" s="71"/>
      <c r="K597" s="71"/>
      <c r="L597" s="71"/>
      <c r="M597" s="71"/>
      <c r="N597" s="71"/>
      <c r="O597" s="71"/>
      <c r="P597" s="71"/>
      <c r="Q597" s="71"/>
      <c r="R597" s="71"/>
      <c r="S597" s="71"/>
    </row>
    <row r="598" spans="1:19">
      <c r="A598" s="71"/>
      <c r="B598" s="71"/>
      <c r="C598" s="71"/>
      <c r="D598" s="71"/>
      <c r="E598" s="71"/>
      <c r="F598" s="71"/>
      <c r="G598" s="71"/>
      <c r="H598" s="71"/>
      <c r="I598" s="71"/>
      <c r="J598" s="71"/>
      <c r="K598" s="71"/>
      <c r="L598" s="71"/>
      <c r="M598" s="71"/>
      <c r="N598" s="71"/>
      <c r="O598" s="71"/>
      <c r="P598" s="71"/>
      <c r="Q598" s="71"/>
      <c r="R598" s="71"/>
      <c r="S598" s="71"/>
    </row>
    <row r="599" spans="1:19">
      <c r="A599" s="71"/>
      <c r="B599" s="71"/>
      <c r="C599" s="71"/>
      <c r="D599" s="71"/>
      <c r="E599" s="71"/>
      <c r="F599" s="71"/>
      <c r="G599" s="71"/>
      <c r="H599" s="71"/>
      <c r="I599" s="71"/>
      <c r="J599" s="71"/>
      <c r="K599" s="71"/>
      <c r="L599" s="71"/>
      <c r="M599" s="71"/>
      <c r="N599" s="71"/>
      <c r="O599" s="71"/>
      <c r="P599" s="71"/>
      <c r="Q599" s="71"/>
      <c r="R599" s="71"/>
      <c r="S599" s="71"/>
    </row>
    <row r="600" spans="1:19">
      <c r="A600" s="71"/>
      <c r="B600" s="71"/>
      <c r="C600" s="71"/>
      <c r="D600" s="71"/>
      <c r="E600" s="71"/>
      <c r="F600" s="71"/>
      <c r="G600" s="71"/>
      <c r="H600" s="71"/>
      <c r="I600" s="71"/>
      <c r="J600" s="71"/>
      <c r="K600" s="71"/>
      <c r="L600" s="71"/>
      <c r="M600" s="71"/>
      <c r="N600" s="71"/>
      <c r="O600" s="71"/>
      <c r="P600" s="71"/>
      <c r="Q600" s="71"/>
      <c r="R600" s="71"/>
      <c r="S600" s="71"/>
    </row>
    <row r="601" spans="1:19">
      <c r="A601" s="71"/>
      <c r="B601" s="71"/>
      <c r="C601" s="71"/>
      <c r="D601" s="71"/>
      <c r="E601" s="71"/>
      <c r="F601" s="71"/>
      <c r="G601" s="71"/>
      <c r="H601" s="71"/>
      <c r="I601" s="71"/>
      <c r="J601" s="71"/>
      <c r="K601" s="71"/>
      <c r="L601" s="71"/>
      <c r="M601" s="71"/>
      <c r="N601" s="71"/>
      <c r="O601" s="71"/>
      <c r="P601" s="71"/>
      <c r="Q601" s="71"/>
      <c r="R601" s="71"/>
      <c r="S601" s="71"/>
    </row>
    <row r="602" spans="1:19">
      <c r="A602" s="71"/>
      <c r="B602" s="71"/>
      <c r="C602" s="71"/>
      <c r="D602" s="71"/>
      <c r="E602" s="71"/>
      <c r="F602" s="71"/>
      <c r="G602" s="71"/>
      <c r="H602" s="71"/>
      <c r="I602" s="71"/>
      <c r="J602" s="71"/>
      <c r="K602" s="71"/>
      <c r="L602" s="71"/>
      <c r="M602" s="71"/>
      <c r="N602" s="71"/>
      <c r="O602" s="71"/>
      <c r="P602" s="71"/>
      <c r="Q602" s="71"/>
      <c r="R602" s="71"/>
      <c r="S602" s="71"/>
    </row>
    <row r="603" spans="1:19">
      <c r="A603" s="71"/>
      <c r="B603" s="71"/>
      <c r="C603" s="71"/>
      <c r="D603" s="71"/>
      <c r="E603" s="71"/>
      <c r="F603" s="71"/>
      <c r="G603" s="71"/>
      <c r="H603" s="71"/>
      <c r="I603" s="71"/>
      <c r="J603" s="71"/>
      <c r="K603" s="71"/>
      <c r="L603" s="71"/>
      <c r="M603" s="71"/>
      <c r="N603" s="71"/>
      <c r="O603" s="71"/>
      <c r="P603" s="71"/>
      <c r="Q603" s="71"/>
      <c r="R603" s="71"/>
      <c r="S603" s="71"/>
    </row>
    <row r="604" spans="1:19">
      <c r="A604" s="71"/>
      <c r="B604" s="71"/>
      <c r="C604" s="71"/>
      <c r="D604" s="71"/>
      <c r="E604" s="71"/>
      <c r="F604" s="71"/>
      <c r="G604" s="71"/>
      <c r="H604" s="71"/>
      <c r="I604" s="71"/>
      <c r="J604" s="71"/>
      <c r="K604" s="71"/>
      <c r="L604" s="71"/>
      <c r="M604" s="71"/>
      <c r="N604" s="71"/>
      <c r="O604" s="71"/>
      <c r="P604" s="71"/>
      <c r="Q604" s="71"/>
      <c r="R604" s="71"/>
      <c r="S604" s="71"/>
    </row>
    <row r="605" spans="1:19">
      <c r="A605" s="71"/>
      <c r="B605" s="71"/>
      <c r="C605" s="71"/>
      <c r="D605" s="71"/>
      <c r="E605" s="71"/>
      <c r="F605" s="71"/>
      <c r="G605" s="71"/>
      <c r="H605" s="71"/>
      <c r="I605" s="71"/>
      <c r="J605" s="71"/>
      <c r="K605" s="71"/>
      <c r="L605" s="71"/>
      <c r="M605" s="71"/>
      <c r="N605" s="71"/>
      <c r="O605" s="71"/>
      <c r="P605" s="71"/>
      <c r="Q605" s="71"/>
      <c r="R605" s="71"/>
      <c r="S605" s="71"/>
    </row>
    <row r="606" spans="1:19">
      <c r="A606" s="71"/>
      <c r="B606" s="71"/>
      <c r="C606" s="71"/>
      <c r="D606" s="71"/>
      <c r="E606" s="71"/>
      <c r="F606" s="71"/>
      <c r="G606" s="71"/>
      <c r="H606" s="71"/>
      <c r="I606" s="71"/>
      <c r="J606" s="71"/>
      <c r="K606" s="71"/>
      <c r="L606" s="71"/>
      <c r="M606" s="71"/>
      <c r="N606" s="71"/>
      <c r="O606" s="71"/>
      <c r="P606" s="71"/>
      <c r="Q606" s="71"/>
      <c r="R606" s="71"/>
      <c r="S606" s="71"/>
    </row>
    <row r="607" spans="1:19">
      <c r="A607" s="71"/>
      <c r="B607" s="71"/>
      <c r="C607" s="71"/>
      <c r="D607" s="71"/>
      <c r="E607" s="71"/>
      <c r="F607" s="71"/>
      <c r="G607" s="71"/>
      <c r="H607" s="71"/>
      <c r="I607" s="71"/>
      <c r="J607" s="71"/>
      <c r="K607" s="71"/>
      <c r="L607" s="71"/>
      <c r="M607" s="71"/>
      <c r="N607" s="71"/>
      <c r="O607" s="71"/>
      <c r="P607" s="71"/>
      <c r="Q607" s="71"/>
      <c r="R607" s="71"/>
      <c r="S607" s="71"/>
    </row>
    <row r="608" spans="1:19">
      <c r="A608" s="71"/>
      <c r="B608" s="71"/>
      <c r="C608" s="71"/>
      <c r="D608" s="71"/>
      <c r="E608" s="71"/>
      <c r="F608" s="71"/>
      <c r="G608" s="71"/>
      <c r="H608" s="71"/>
      <c r="I608" s="71"/>
      <c r="J608" s="71"/>
      <c r="K608" s="71"/>
      <c r="L608" s="71"/>
      <c r="M608" s="71"/>
      <c r="N608" s="71"/>
      <c r="O608" s="71"/>
      <c r="P608" s="71"/>
      <c r="Q608" s="71"/>
      <c r="R608" s="71"/>
      <c r="S608" s="71"/>
    </row>
    <row r="609" spans="1:19">
      <c r="A609" s="71"/>
      <c r="B609" s="71"/>
      <c r="C609" s="71"/>
      <c r="D609" s="71"/>
      <c r="E609" s="71"/>
      <c r="F609" s="71"/>
      <c r="G609" s="71"/>
      <c r="H609" s="71"/>
      <c r="I609" s="71"/>
      <c r="J609" s="71"/>
      <c r="K609" s="71"/>
      <c r="L609" s="71"/>
      <c r="M609" s="71"/>
      <c r="N609" s="71"/>
      <c r="O609" s="71"/>
      <c r="P609" s="71"/>
      <c r="Q609" s="71"/>
      <c r="R609" s="71"/>
      <c r="S609" s="71"/>
    </row>
    <row r="610" spans="1:19">
      <c r="A610" s="71"/>
      <c r="B610" s="71"/>
      <c r="C610" s="71"/>
      <c r="D610" s="71"/>
      <c r="E610" s="71"/>
      <c r="F610" s="71"/>
      <c r="G610" s="71"/>
      <c r="H610" s="71"/>
      <c r="I610" s="71"/>
      <c r="J610" s="71"/>
      <c r="K610" s="71"/>
      <c r="L610" s="71"/>
      <c r="M610" s="71"/>
      <c r="N610" s="71"/>
      <c r="O610" s="71"/>
      <c r="P610" s="71"/>
      <c r="Q610" s="71"/>
      <c r="R610" s="71"/>
      <c r="S610" s="71"/>
    </row>
    <row r="611" spans="1:19">
      <c r="A611" s="71"/>
      <c r="B611" s="71"/>
      <c r="C611" s="71"/>
      <c r="D611" s="71"/>
      <c r="E611" s="71"/>
      <c r="F611" s="71"/>
      <c r="G611" s="71"/>
      <c r="H611" s="71"/>
      <c r="I611" s="71"/>
      <c r="J611" s="71"/>
      <c r="K611" s="71"/>
      <c r="L611" s="71"/>
      <c r="M611" s="71"/>
      <c r="N611" s="71"/>
      <c r="O611" s="71"/>
      <c r="P611" s="71"/>
      <c r="Q611" s="71"/>
      <c r="R611" s="71"/>
      <c r="S611" s="71"/>
    </row>
    <row r="612" spans="1:19">
      <c r="A612" s="71"/>
      <c r="B612" s="71"/>
      <c r="C612" s="71"/>
      <c r="D612" s="71"/>
      <c r="E612" s="71"/>
      <c r="F612" s="71"/>
      <c r="G612" s="71"/>
      <c r="H612" s="71"/>
      <c r="I612" s="71"/>
      <c r="J612" s="71"/>
      <c r="K612" s="71"/>
      <c r="L612" s="71"/>
      <c r="M612" s="71"/>
      <c r="N612" s="71"/>
      <c r="O612" s="71"/>
      <c r="P612" s="71"/>
      <c r="Q612" s="71"/>
      <c r="R612" s="71"/>
      <c r="S612" s="71"/>
    </row>
    <row r="613" spans="1:19">
      <c r="A613" s="71"/>
      <c r="B613" s="71"/>
      <c r="C613" s="71"/>
      <c r="D613" s="71"/>
      <c r="E613" s="71"/>
      <c r="F613" s="71"/>
      <c r="G613" s="71"/>
      <c r="H613" s="71"/>
      <c r="I613" s="71"/>
      <c r="J613" s="71"/>
      <c r="K613" s="71"/>
      <c r="L613" s="71"/>
      <c r="M613" s="71"/>
      <c r="N613" s="71"/>
      <c r="O613" s="71"/>
      <c r="P613" s="71"/>
      <c r="Q613" s="71"/>
      <c r="R613" s="71"/>
      <c r="S613" s="71"/>
    </row>
    <row r="614" spans="1:19">
      <c r="A614" s="71"/>
      <c r="B614" s="71"/>
      <c r="C614" s="71"/>
      <c r="D614" s="71"/>
      <c r="E614" s="71"/>
      <c r="F614" s="71"/>
      <c r="G614" s="71"/>
      <c r="H614" s="71"/>
      <c r="I614" s="71"/>
      <c r="J614" s="71"/>
      <c r="K614" s="71"/>
      <c r="L614" s="71"/>
      <c r="M614" s="71"/>
      <c r="N614" s="71"/>
      <c r="O614" s="71"/>
      <c r="P614" s="71"/>
      <c r="Q614" s="71"/>
      <c r="R614" s="71"/>
      <c r="S614" s="71"/>
    </row>
    <row r="615" spans="1:19">
      <c r="A615" s="71"/>
      <c r="B615" s="71"/>
      <c r="C615" s="71"/>
      <c r="D615" s="71"/>
      <c r="E615" s="71"/>
      <c r="F615" s="71"/>
      <c r="G615" s="71"/>
      <c r="H615" s="71"/>
      <c r="I615" s="71"/>
      <c r="J615" s="71"/>
      <c r="K615" s="71"/>
      <c r="L615" s="71"/>
      <c r="M615" s="71"/>
      <c r="N615" s="71"/>
      <c r="O615" s="71"/>
      <c r="P615" s="71"/>
      <c r="Q615" s="71"/>
      <c r="R615" s="71"/>
      <c r="S615" s="71"/>
    </row>
    <row r="616" spans="1:19">
      <c r="A616" s="71"/>
      <c r="B616" s="71"/>
      <c r="C616" s="71"/>
      <c r="D616" s="71"/>
      <c r="E616" s="71"/>
      <c r="F616" s="71"/>
      <c r="G616" s="71"/>
      <c r="H616" s="71"/>
      <c r="I616" s="71"/>
      <c r="J616" s="71"/>
      <c r="K616" s="71"/>
      <c r="L616" s="71"/>
      <c r="M616" s="71"/>
      <c r="N616" s="71"/>
      <c r="O616" s="71"/>
      <c r="P616" s="71"/>
      <c r="Q616" s="71"/>
      <c r="R616" s="71"/>
      <c r="S616" s="71"/>
    </row>
    <row r="617" spans="1:19">
      <c r="A617" s="71"/>
      <c r="B617" s="71"/>
      <c r="C617" s="71"/>
      <c r="D617" s="71"/>
      <c r="E617" s="71"/>
      <c r="F617" s="71"/>
      <c r="G617" s="71"/>
      <c r="H617" s="71"/>
      <c r="I617" s="71"/>
      <c r="J617" s="71"/>
      <c r="K617" s="71"/>
      <c r="L617" s="71"/>
      <c r="M617" s="71"/>
      <c r="N617" s="71"/>
      <c r="O617" s="71"/>
      <c r="P617" s="71"/>
      <c r="Q617" s="71"/>
      <c r="R617" s="71"/>
      <c r="S617" s="71"/>
    </row>
    <row r="618" spans="1:19">
      <c r="A618" s="71"/>
      <c r="B618" s="71"/>
      <c r="C618" s="71"/>
      <c r="D618" s="71"/>
      <c r="E618" s="71"/>
      <c r="F618" s="71"/>
      <c r="G618" s="71"/>
      <c r="H618" s="71"/>
      <c r="I618" s="71"/>
      <c r="J618" s="71"/>
      <c r="K618" s="71"/>
      <c r="L618" s="71"/>
      <c r="M618" s="71"/>
      <c r="N618" s="71"/>
      <c r="O618" s="71"/>
      <c r="P618" s="71"/>
      <c r="Q618" s="71"/>
      <c r="R618" s="71"/>
      <c r="S618" s="71"/>
    </row>
    <row r="619" spans="1:19">
      <c r="A619" s="71"/>
      <c r="B619" s="71"/>
      <c r="C619" s="71"/>
      <c r="D619" s="71"/>
      <c r="E619" s="71"/>
      <c r="F619" s="71"/>
      <c r="G619" s="71"/>
      <c r="H619" s="71"/>
      <c r="I619" s="71"/>
      <c r="J619" s="71"/>
      <c r="K619" s="71"/>
      <c r="L619" s="71"/>
      <c r="M619" s="71"/>
      <c r="N619" s="71"/>
      <c r="O619" s="71"/>
      <c r="P619" s="71"/>
      <c r="Q619" s="71"/>
      <c r="R619" s="71"/>
      <c r="S619" s="71"/>
    </row>
    <row r="620" spans="1:19">
      <c r="A620" s="71"/>
      <c r="B620" s="71"/>
      <c r="C620" s="71"/>
      <c r="D620" s="71"/>
      <c r="E620" s="71"/>
      <c r="F620" s="71"/>
      <c r="G620" s="71"/>
      <c r="H620" s="71"/>
      <c r="I620" s="71"/>
      <c r="J620" s="71"/>
      <c r="K620" s="71"/>
      <c r="L620" s="71"/>
      <c r="M620" s="71"/>
      <c r="N620" s="71"/>
      <c r="O620" s="71"/>
      <c r="P620" s="71"/>
      <c r="Q620" s="71"/>
      <c r="R620" s="71"/>
      <c r="S620" s="71"/>
    </row>
    <row r="621" spans="1:19">
      <c r="A621" s="71"/>
      <c r="B621" s="71"/>
      <c r="C621" s="71"/>
      <c r="D621" s="71"/>
      <c r="E621" s="71"/>
      <c r="F621" s="71"/>
      <c r="G621" s="71"/>
      <c r="H621" s="71"/>
      <c r="I621" s="71"/>
      <c r="J621" s="71"/>
      <c r="K621" s="71"/>
      <c r="L621" s="71"/>
      <c r="M621" s="71"/>
      <c r="N621" s="71"/>
      <c r="O621" s="71"/>
      <c r="P621" s="71"/>
      <c r="Q621" s="71"/>
      <c r="R621" s="71"/>
      <c r="S621" s="71"/>
    </row>
    <row r="622" spans="1:19">
      <c r="A622" s="71"/>
      <c r="B622" s="71"/>
      <c r="C622" s="71"/>
      <c r="D622" s="71"/>
      <c r="E622" s="71"/>
      <c r="F622" s="71"/>
      <c r="G622" s="71"/>
      <c r="H622" s="71"/>
      <c r="I622" s="71"/>
      <c r="J622" s="71"/>
      <c r="K622" s="71"/>
      <c r="L622" s="71"/>
      <c r="M622" s="71"/>
      <c r="N622" s="71"/>
      <c r="O622" s="71"/>
      <c r="P622" s="71"/>
      <c r="Q622" s="71"/>
      <c r="R622" s="71"/>
      <c r="S622" s="71"/>
    </row>
    <row r="623" spans="1:19">
      <c r="A623" s="71"/>
      <c r="B623" s="71"/>
      <c r="C623" s="71"/>
      <c r="D623" s="71"/>
      <c r="E623" s="71"/>
      <c r="F623" s="71"/>
      <c r="G623" s="71"/>
      <c r="H623" s="71"/>
      <c r="I623" s="71"/>
      <c r="J623" s="71"/>
      <c r="K623" s="71"/>
      <c r="L623" s="71"/>
      <c r="M623" s="71"/>
      <c r="N623" s="71"/>
      <c r="O623" s="71"/>
      <c r="P623" s="71"/>
      <c r="Q623" s="71"/>
      <c r="R623" s="71"/>
      <c r="S623" s="71"/>
    </row>
    <row r="624" spans="1:19">
      <c r="A624" s="71"/>
      <c r="B624" s="71"/>
      <c r="C624" s="71"/>
      <c r="D624" s="71"/>
      <c r="E624" s="71"/>
      <c r="F624" s="71"/>
      <c r="G624" s="71"/>
      <c r="H624" s="71"/>
      <c r="I624" s="71"/>
      <c r="J624" s="71"/>
      <c r="K624" s="71"/>
      <c r="L624" s="71"/>
      <c r="M624" s="71"/>
      <c r="N624" s="71"/>
      <c r="O624" s="71"/>
      <c r="P624" s="71"/>
      <c r="Q624" s="71"/>
      <c r="R624" s="71"/>
      <c r="S624" s="71"/>
    </row>
    <row r="625" spans="1:19">
      <c r="A625" s="71"/>
      <c r="B625" s="71"/>
      <c r="C625" s="71"/>
      <c r="D625" s="71"/>
      <c r="E625" s="71"/>
      <c r="F625" s="71"/>
      <c r="G625" s="71"/>
      <c r="H625" s="71"/>
      <c r="I625" s="71"/>
      <c r="J625" s="71"/>
      <c r="K625" s="71"/>
      <c r="L625" s="71"/>
      <c r="M625" s="71"/>
      <c r="N625" s="71"/>
      <c r="O625" s="71"/>
      <c r="P625" s="71"/>
      <c r="Q625" s="71"/>
      <c r="R625" s="71"/>
      <c r="S625" s="71"/>
    </row>
    <row r="626" spans="1:19">
      <c r="A626" s="71"/>
      <c r="B626" s="71"/>
      <c r="C626" s="71"/>
      <c r="D626" s="71"/>
      <c r="E626" s="71"/>
      <c r="F626" s="71"/>
      <c r="G626" s="71"/>
      <c r="H626" s="71"/>
      <c r="I626" s="71"/>
      <c r="J626" s="71"/>
      <c r="K626" s="71"/>
      <c r="L626" s="71"/>
      <c r="M626" s="71"/>
      <c r="N626" s="71"/>
      <c r="O626" s="71"/>
      <c r="P626" s="71"/>
      <c r="Q626" s="71"/>
      <c r="R626" s="71"/>
      <c r="S626" s="71"/>
    </row>
    <row r="627" spans="1:19">
      <c r="A627" s="71"/>
      <c r="B627" s="71"/>
      <c r="C627" s="71"/>
      <c r="D627" s="71"/>
      <c r="E627" s="71"/>
      <c r="F627" s="71"/>
      <c r="G627" s="71"/>
      <c r="H627" s="71"/>
      <c r="I627" s="71"/>
      <c r="J627" s="71"/>
      <c r="K627" s="71"/>
      <c r="L627" s="71"/>
      <c r="M627" s="71"/>
      <c r="N627" s="71"/>
      <c r="O627" s="71"/>
      <c r="P627" s="71"/>
      <c r="Q627" s="71"/>
      <c r="R627" s="71"/>
      <c r="S627" s="71"/>
    </row>
    <row r="628" spans="1:19">
      <c r="A628" s="71"/>
      <c r="B628" s="71"/>
      <c r="C628" s="71"/>
      <c r="D628" s="71"/>
      <c r="E628" s="71"/>
      <c r="F628" s="71"/>
      <c r="G628" s="71"/>
      <c r="H628" s="71"/>
      <c r="I628" s="71"/>
      <c r="J628" s="71"/>
      <c r="K628" s="71"/>
      <c r="L628" s="71"/>
      <c r="M628" s="71"/>
      <c r="N628" s="71"/>
      <c r="O628" s="71"/>
      <c r="P628" s="71"/>
      <c r="Q628" s="71"/>
      <c r="R628" s="71"/>
      <c r="S628" s="71"/>
    </row>
    <row r="629" spans="1:19">
      <c r="A629" s="71"/>
      <c r="B629" s="71"/>
      <c r="C629" s="71"/>
      <c r="D629" s="71"/>
      <c r="E629" s="71"/>
      <c r="F629" s="71"/>
      <c r="G629" s="71"/>
      <c r="H629" s="71"/>
      <c r="I629" s="71"/>
      <c r="J629" s="71"/>
      <c r="K629" s="71"/>
      <c r="L629" s="71"/>
      <c r="M629" s="71"/>
      <c r="N629" s="71"/>
      <c r="O629" s="71"/>
      <c r="P629" s="71"/>
      <c r="Q629" s="71"/>
      <c r="R629" s="71"/>
      <c r="S629" s="71"/>
    </row>
    <row r="630" spans="1:19">
      <c r="A630" s="71"/>
      <c r="B630" s="71"/>
      <c r="C630" s="71"/>
      <c r="D630" s="71"/>
      <c r="E630" s="71"/>
      <c r="F630" s="71"/>
      <c r="G630" s="71"/>
      <c r="H630" s="71"/>
      <c r="I630" s="71"/>
      <c r="J630" s="71"/>
      <c r="K630" s="71"/>
      <c r="L630" s="71"/>
      <c r="M630" s="71"/>
      <c r="N630" s="71"/>
      <c r="O630" s="71"/>
      <c r="P630" s="71"/>
      <c r="Q630" s="71"/>
      <c r="R630" s="71"/>
      <c r="S630" s="71"/>
    </row>
    <row r="631" spans="1:19">
      <c r="A631" s="71"/>
      <c r="B631" s="71"/>
      <c r="C631" s="71"/>
      <c r="D631" s="71"/>
      <c r="E631" s="71"/>
      <c r="F631" s="71"/>
      <c r="G631" s="71"/>
      <c r="H631" s="71"/>
      <c r="I631" s="71"/>
      <c r="J631" s="71"/>
      <c r="K631" s="71"/>
      <c r="L631" s="71"/>
      <c r="M631" s="71"/>
      <c r="N631" s="71"/>
      <c r="O631" s="71"/>
      <c r="P631" s="71"/>
      <c r="Q631" s="71"/>
      <c r="R631" s="71"/>
      <c r="S631" s="71"/>
    </row>
    <row r="632" spans="1:19">
      <c r="A632" s="71"/>
      <c r="B632" s="71"/>
      <c r="C632" s="71"/>
      <c r="D632" s="71"/>
      <c r="E632" s="71"/>
      <c r="F632" s="71"/>
      <c r="G632" s="71"/>
      <c r="H632" s="71"/>
      <c r="I632" s="71"/>
      <c r="J632" s="71"/>
      <c r="K632" s="71"/>
      <c r="L632" s="71"/>
      <c r="M632" s="71"/>
      <c r="N632" s="71"/>
      <c r="O632" s="71"/>
      <c r="P632" s="71"/>
      <c r="Q632" s="71"/>
      <c r="R632" s="71"/>
      <c r="S632" s="71"/>
    </row>
    <row r="633" spans="1:19">
      <c r="A633" s="71"/>
      <c r="B633" s="71"/>
      <c r="C633" s="71"/>
      <c r="D633" s="71"/>
      <c r="E633" s="71"/>
      <c r="F633" s="71"/>
      <c r="G633" s="71"/>
      <c r="H633" s="71"/>
      <c r="I633" s="71"/>
      <c r="J633" s="71"/>
      <c r="K633" s="71"/>
      <c r="L633" s="71"/>
      <c r="M633" s="71"/>
      <c r="N633" s="71"/>
      <c r="O633" s="71"/>
      <c r="P633" s="71"/>
      <c r="Q633" s="71"/>
      <c r="R633" s="71"/>
      <c r="S633" s="71"/>
    </row>
    <row r="634" spans="1:19">
      <c r="A634" s="71"/>
      <c r="B634" s="71"/>
      <c r="C634" s="71"/>
      <c r="D634" s="71"/>
      <c r="E634" s="71"/>
      <c r="F634" s="71"/>
      <c r="G634" s="71"/>
      <c r="H634" s="71"/>
      <c r="I634" s="71"/>
      <c r="J634" s="71"/>
      <c r="K634" s="71"/>
      <c r="L634" s="71"/>
      <c r="M634" s="71"/>
      <c r="N634" s="71"/>
      <c r="O634" s="71"/>
      <c r="P634" s="71"/>
      <c r="Q634" s="71"/>
      <c r="R634" s="71"/>
      <c r="S634" s="71"/>
    </row>
    <row r="635" spans="1:19">
      <c r="A635" s="71"/>
      <c r="B635" s="71"/>
      <c r="C635" s="71"/>
      <c r="D635" s="71"/>
      <c r="E635" s="71"/>
      <c r="F635" s="71"/>
      <c r="G635" s="71"/>
      <c r="H635" s="71"/>
      <c r="I635" s="71"/>
      <c r="J635" s="71"/>
      <c r="K635" s="71"/>
      <c r="L635" s="71"/>
      <c r="M635" s="71"/>
      <c r="N635" s="71"/>
      <c r="O635" s="71"/>
      <c r="P635" s="71"/>
      <c r="Q635" s="71"/>
      <c r="R635" s="71"/>
      <c r="S635" s="71"/>
    </row>
    <row r="636" spans="1:19">
      <c r="A636" s="71"/>
      <c r="B636" s="71"/>
      <c r="C636" s="71"/>
      <c r="D636" s="71"/>
      <c r="E636" s="71"/>
      <c r="F636" s="71"/>
      <c r="G636" s="71"/>
      <c r="H636" s="71"/>
      <c r="I636" s="71"/>
      <c r="J636" s="71"/>
      <c r="K636" s="71"/>
      <c r="L636" s="71"/>
      <c r="M636" s="71"/>
      <c r="N636" s="71"/>
      <c r="O636" s="71"/>
      <c r="P636" s="71"/>
      <c r="Q636" s="71"/>
      <c r="R636" s="71"/>
      <c r="S636" s="71"/>
    </row>
    <row r="637" spans="1:19">
      <c r="A637" s="71"/>
      <c r="B637" s="71"/>
      <c r="C637" s="71"/>
      <c r="D637" s="71"/>
      <c r="E637" s="71"/>
      <c r="F637" s="71"/>
      <c r="G637" s="71"/>
      <c r="H637" s="71"/>
      <c r="I637" s="71"/>
      <c r="J637" s="71"/>
      <c r="K637" s="71"/>
      <c r="L637" s="71"/>
      <c r="M637" s="71"/>
      <c r="N637" s="71"/>
      <c r="O637" s="71"/>
      <c r="P637" s="71"/>
      <c r="Q637" s="71"/>
      <c r="R637" s="71"/>
      <c r="S637" s="71"/>
    </row>
    <row r="638" spans="1:19">
      <c r="A638" s="71"/>
      <c r="B638" s="71"/>
      <c r="C638" s="71"/>
      <c r="D638" s="71"/>
      <c r="E638" s="71"/>
      <c r="F638" s="71"/>
      <c r="G638" s="71"/>
      <c r="H638" s="71"/>
      <c r="I638" s="71"/>
      <c r="J638" s="71"/>
      <c r="K638" s="71"/>
      <c r="L638" s="71"/>
      <c r="M638" s="71"/>
      <c r="N638" s="71"/>
      <c r="O638" s="71"/>
      <c r="P638" s="71"/>
      <c r="Q638" s="71"/>
      <c r="R638" s="71"/>
      <c r="S638" s="71"/>
    </row>
    <row r="639" spans="1:19">
      <c r="A639" s="71"/>
      <c r="B639" s="71"/>
      <c r="C639" s="71"/>
      <c r="D639" s="71"/>
      <c r="E639" s="71"/>
      <c r="F639" s="71"/>
      <c r="G639" s="71"/>
      <c r="H639" s="71"/>
      <c r="I639" s="71"/>
      <c r="J639" s="71"/>
      <c r="K639" s="71"/>
      <c r="L639" s="71"/>
      <c r="M639" s="71"/>
      <c r="N639" s="71"/>
      <c r="O639" s="71"/>
      <c r="P639" s="71"/>
      <c r="Q639" s="71"/>
      <c r="R639" s="71"/>
      <c r="S639" s="71"/>
    </row>
    <row r="640" spans="1:19">
      <c r="A640" s="71"/>
      <c r="B640" s="71"/>
      <c r="C640" s="71"/>
      <c r="D640" s="71"/>
      <c r="E640" s="71"/>
      <c r="F640" s="71"/>
      <c r="G640" s="71"/>
      <c r="H640" s="71"/>
      <c r="I640" s="71"/>
      <c r="J640" s="71"/>
      <c r="K640" s="71"/>
      <c r="L640" s="71"/>
      <c r="M640" s="71"/>
      <c r="N640" s="71"/>
      <c r="O640" s="71"/>
      <c r="P640" s="71"/>
      <c r="Q640" s="71"/>
      <c r="R640" s="71"/>
      <c r="S640" s="71"/>
    </row>
    <row r="641" spans="1:19">
      <c r="A641" s="71"/>
      <c r="B641" s="71"/>
      <c r="C641" s="71"/>
      <c r="D641" s="71"/>
      <c r="E641" s="71"/>
      <c r="F641" s="71"/>
      <c r="G641" s="71"/>
      <c r="H641" s="71"/>
      <c r="I641" s="71"/>
      <c r="J641" s="71"/>
      <c r="K641" s="71"/>
      <c r="L641" s="71"/>
      <c r="M641" s="71"/>
      <c r="N641" s="71"/>
      <c r="O641" s="71"/>
      <c r="P641" s="71"/>
      <c r="Q641" s="71"/>
      <c r="R641" s="71"/>
      <c r="S641" s="71"/>
    </row>
    <row r="642" spans="1:19">
      <c r="A642" s="71"/>
      <c r="B642" s="71"/>
      <c r="C642" s="71"/>
      <c r="D642" s="71"/>
      <c r="E642" s="71"/>
      <c r="F642" s="71"/>
      <c r="G642" s="71"/>
      <c r="H642" s="71"/>
      <c r="I642" s="71"/>
      <c r="J642" s="71"/>
      <c r="K642" s="71"/>
      <c r="L642" s="71"/>
      <c r="M642" s="71"/>
      <c r="N642" s="71"/>
      <c r="O642" s="71"/>
      <c r="P642" s="71"/>
      <c r="Q642" s="71"/>
      <c r="R642" s="71"/>
      <c r="S642" s="71"/>
    </row>
    <row r="643" spans="1:19">
      <c r="A643" s="71"/>
      <c r="B643" s="71"/>
      <c r="C643" s="71"/>
      <c r="D643" s="71"/>
      <c r="E643" s="71"/>
      <c r="F643" s="71"/>
      <c r="G643" s="71"/>
      <c r="H643" s="71"/>
      <c r="I643" s="71"/>
      <c r="J643" s="71"/>
      <c r="K643" s="71"/>
      <c r="L643" s="71"/>
      <c r="M643" s="71"/>
      <c r="N643" s="71"/>
      <c r="O643" s="71"/>
      <c r="P643" s="71"/>
      <c r="Q643" s="71"/>
      <c r="R643" s="71"/>
      <c r="S643" s="71"/>
    </row>
    <row r="644" spans="1:19">
      <c r="A644" s="71"/>
      <c r="B644" s="71"/>
      <c r="C644" s="71"/>
      <c r="D644" s="71"/>
      <c r="E644" s="71"/>
      <c r="F644" s="71"/>
      <c r="G644" s="71"/>
      <c r="H644" s="71"/>
      <c r="I644" s="71"/>
      <c r="J644" s="71"/>
      <c r="K644" s="71"/>
      <c r="L644" s="71"/>
      <c r="M644" s="71"/>
      <c r="N644" s="71"/>
      <c r="O644" s="71"/>
      <c r="P644" s="71"/>
      <c r="Q644" s="71"/>
      <c r="R644" s="71"/>
      <c r="S644" s="71"/>
    </row>
    <row r="645" spans="1:19">
      <c r="A645" s="71"/>
      <c r="B645" s="71"/>
      <c r="C645" s="71"/>
      <c r="D645" s="71"/>
      <c r="E645" s="71"/>
      <c r="F645" s="71"/>
      <c r="G645" s="71"/>
      <c r="H645" s="71"/>
      <c r="I645" s="71"/>
      <c r="J645" s="71"/>
      <c r="K645" s="71"/>
      <c r="L645" s="71"/>
      <c r="M645" s="71"/>
      <c r="N645" s="71"/>
      <c r="O645" s="71"/>
      <c r="P645" s="71"/>
      <c r="Q645" s="71"/>
      <c r="R645" s="71"/>
      <c r="S645" s="71"/>
    </row>
    <row r="646" spans="1:19">
      <c r="A646" s="71"/>
      <c r="B646" s="71"/>
      <c r="C646" s="71"/>
      <c r="D646" s="71"/>
      <c r="E646" s="71"/>
      <c r="F646" s="71"/>
      <c r="G646" s="71"/>
      <c r="H646" s="71"/>
      <c r="I646" s="71"/>
      <c r="J646" s="71"/>
      <c r="K646" s="71"/>
      <c r="L646" s="71"/>
      <c r="M646" s="71"/>
      <c r="N646" s="71"/>
      <c r="O646" s="71"/>
      <c r="P646" s="71"/>
      <c r="Q646" s="71"/>
      <c r="R646" s="71"/>
      <c r="S646" s="71"/>
    </row>
    <row r="647" spans="1:19">
      <c r="A647" s="71"/>
      <c r="B647" s="71"/>
      <c r="C647" s="71"/>
      <c r="D647" s="71"/>
      <c r="E647" s="71"/>
      <c r="F647" s="71"/>
      <c r="G647" s="71"/>
      <c r="H647" s="71"/>
      <c r="I647" s="71"/>
      <c r="J647" s="71"/>
      <c r="K647" s="71"/>
      <c r="L647" s="71"/>
      <c r="M647" s="71"/>
      <c r="N647" s="71"/>
      <c r="O647" s="71"/>
      <c r="P647" s="71"/>
      <c r="Q647" s="71"/>
      <c r="R647" s="71"/>
      <c r="S647" s="71"/>
    </row>
    <row r="648" spans="1:19">
      <c r="A648" s="71"/>
      <c r="B648" s="71"/>
      <c r="C648" s="71"/>
      <c r="D648" s="71"/>
      <c r="E648" s="71"/>
      <c r="F648" s="71"/>
      <c r="G648" s="71"/>
      <c r="H648" s="71"/>
      <c r="I648" s="71"/>
      <c r="J648" s="71"/>
      <c r="K648" s="71"/>
      <c r="L648" s="71"/>
      <c r="M648" s="71"/>
      <c r="N648" s="71"/>
      <c r="O648" s="71"/>
      <c r="P648" s="71"/>
      <c r="Q648" s="71"/>
      <c r="R648" s="71"/>
      <c r="S648" s="71"/>
    </row>
    <row r="649" spans="1:19">
      <c r="A649" s="71"/>
      <c r="B649" s="71"/>
      <c r="C649" s="71"/>
      <c r="D649" s="71"/>
      <c r="E649" s="71"/>
      <c r="F649" s="71"/>
      <c r="G649" s="71"/>
      <c r="H649" s="71"/>
      <c r="I649" s="71"/>
      <c r="J649" s="71"/>
      <c r="K649" s="71"/>
      <c r="L649" s="71"/>
      <c r="M649" s="71"/>
      <c r="N649" s="71"/>
      <c r="O649" s="71"/>
      <c r="P649" s="71"/>
      <c r="Q649" s="71"/>
      <c r="R649" s="71"/>
      <c r="S649" s="71"/>
    </row>
    <row r="650" spans="1:19">
      <c r="A650" s="71"/>
      <c r="B650" s="71"/>
      <c r="C650" s="71"/>
      <c r="D650" s="71"/>
      <c r="E650" s="71"/>
      <c r="F650" s="71"/>
      <c r="G650" s="71"/>
      <c r="H650" s="71"/>
      <c r="I650" s="71"/>
      <c r="J650" s="71"/>
      <c r="K650" s="71"/>
      <c r="L650" s="71"/>
      <c r="M650" s="71"/>
      <c r="N650" s="71"/>
      <c r="O650" s="71"/>
      <c r="P650" s="71"/>
      <c r="Q650" s="71"/>
      <c r="R650" s="71"/>
      <c r="S650" s="71"/>
    </row>
    <row r="651" spans="1:19">
      <c r="A651" s="71"/>
      <c r="B651" s="71"/>
      <c r="C651" s="71"/>
      <c r="D651" s="71"/>
      <c r="E651" s="71"/>
      <c r="F651" s="71"/>
      <c r="G651" s="71"/>
      <c r="H651" s="71"/>
      <c r="I651" s="71"/>
      <c r="J651" s="71"/>
      <c r="K651" s="71"/>
      <c r="L651" s="71"/>
      <c r="M651" s="71"/>
      <c r="N651" s="71"/>
      <c r="O651" s="71"/>
      <c r="P651" s="71"/>
      <c r="Q651" s="71"/>
      <c r="R651" s="71"/>
      <c r="S651" s="71"/>
    </row>
    <row r="652" spans="1:19">
      <c r="A652" s="71"/>
      <c r="B652" s="71"/>
      <c r="C652" s="71"/>
      <c r="D652" s="71"/>
      <c r="E652" s="71"/>
      <c r="F652" s="71"/>
      <c r="G652" s="71"/>
      <c r="H652" s="71"/>
      <c r="I652" s="71"/>
      <c r="J652" s="71"/>
      <c r="K652" s="71"/>
      <c r="L652" s="71"/>
      <c r="M652" s="71"/>
      <c r="N652" s="71"/>
      <c r="O652" s="71"/>
      <c r="P652" s="71"/>
      <c r="Q652" s="71"/>
      <c r="R652" s="71"/>
      <c r="S652" s="71"/>
    </row>
    <row r="653" spans="1:19">
      <c r="A653" s="71"/>
      <c r="B653" s="71"/>
      <c r="C653" s="71"/>
      <c r="D653" s="71"/>
      <c r="E653" s="71"/>
      <c r="F653" s="71"/>
      <c r="G653" s="71"/>
      <c r="H653" s="71"/>
      <c r="I653" s="71"/>
      <c r="J653" s="71"/>
      <c r="K653" s="71"/>
      <c r="L653" s="71"/>
      <c r="M653" s="71"/>
      <c r="N653" s="71"/>
      <c r="O653" s="71"/>
      <c r="P653" s="71"/>
      <c r="Q653" s="71"/>
      <c r="R653" s="71"/>
      <c r="S653" s="71"/>
    </row>
    <row r="654" spans="1:19">
      <c r="A654" s="71"/>
      <c r="B654" s="71"/>
      <c r="C654" s="71"/>
      <c r="D654" s="71"/>
      <c r="E654" s="71"/>
      <c r="F654" s="71"/>
      <c r="G654" s="71"/>
      <c r="H654" s="71"/>
      <c r="I654" s="71"/>
      <c r="J654" s="71"/>
      <c r="K654" s="71"/>
      <c r="L654" s="71"/>
      <c r="M654" s="71"/>
      <c r="N654" s="71"/>
      <c r="O654" s="71"/>
      <c r="P654" s="71"/>
      <c r="Q654" s="71"/>
      <c r="R654" s="71"/>
      <c r="S654" s="71"/>
    </row>
    <row r="655" spans="1:19">
      <c r="A655" s="71"/>
      <c r="B655" s="71"/>
      <c r="C655" s="71"/>
      <c r="D655" s="71"/>
      <c r="E655" s="71"/>
      <c r="F655" s="71"/>
      <c r="G655" s="71"/>
      <c r="H655" s="71"/>
      <c r="I655" s="71"/>
      <c r="J655" s="71"/>
      <c r="K655" s="71"/>
      <c r="L655" s="71"/>
      <c r="M655" s="71"/>
      <c r="N655" s="71"/>
      <c r="O655" s="71"/>
      <c r="P655" s="71"/>
      <c r="Q655" s="71"/>
      <c r="R655" s="71"/>
      <c r="S655" s="71"/>
    </row>
    <row r="656" spans="1:19">
      <c r="A656" s="71"/>
      <c r="B656" s="71"/>
      <c r="C656" s="71"/>
      <c r="D656" s="71"/>
      <c r="E656" s="71"/>
      <c r="F656" s="71"/>
      <c r="G656" s="71"/>
      <c r="H656" s="71"/>
      <c r="I656" s="71"/>
      <c r="J656" s="71"/>
      <c r="K656" s="71"/>
      <c r="L656" s="71"/>
      <c r="M656" s="71"/>
      <c r="N656" s="71"/>
      <c r="O656" s="71"/>
      <c r="P656" s="71"/>
      <c r="Q656" s="71"/>
      <c r="R656" s="71"/>
      <c r="S656" s="71"/>
    </row>
    <row r="657" spans="1:19">
      <c r="A657" s="71"/>
      <c r="B657" s="71"/>
      <c r="C657" s="71"/>
      <c r="D657" s="71"/>
      <c r="E657" s="71"/>
      <c r="F657" s="71"/>
      <c r="G657" s="71"/>
      <c r="H657" s="71"/>
      <c r="I657" s="71"/>
      <c r="J657" s="71"/>
      <c r="K657" s="71"/>
      <c r="L657" s="71"/>
      <c r="M657" s="71"/>
      <c r="N657" s="71"/>
      <c r="O657" s="71"/>
      <c r="P657" s="71"/>
      <c r="Q657" s="71"/>
      <c r="R657" s="71"/>
      <c r="S657" s="71"/>
    </row>
    <row r="658" spans="1:19">
      <c r="A658" s="71"/>
      <c r="B658" s="71"/>
      <c r="C658" s="71"/>
      <c r="D658" s="71"/>
      <c r="E658" s="71"/>
      <c r="F658" s="71"/>
      <c r="G658" s="71"/>
      <c r="H658" s="71"/>
      <c r="I658" s="71"/>
      <c r="J658" s="71"/>
      <c r="K658" s="71"/>
      <c r="L658" s="71"/>
      <c r="M658" s="71"/>
      <c r="N658" s="71"/>
      <c r="O658" s="71"/>
      <c r="P658" s="71"/>
      <c r="Q658" s="71"/>
      <c r="R658" s="71"/>
      <c r="S658" s="71"/>
    </row>
    <row r="659" spans="1:19">
      <c r="A659" s="71"/>
      <c r="B659" s="71"/>
      <c r="C659" s="71"/>
      <c r="D659" s="71"/>
      <c r="E659" s="71"/>
      <c r="F659" s="71"/>
      <c r="G659" s="71"/>
      <c r="H659" s="71"/>
      <c r="I659" s="71"/>
      <c r="J659" s="71"/>
      <c r="K659" s="71"/>
      <c r="L659" s="71"/>
      <c r="M659" s="71"/>
      <c r="N659" s="71"/>
      <c r="O659" s="71"/>
      <c r="P659" s="71"/>
      <c r="Q659" s="71"/>
      <c r="R659" s="71"/>
      <c r="S659" s="71"/>
    </row>
    <row r="660" spans="1:19">
      <c r="A660" s="71"/>
      <c r="B660" s="71"/>
      <c r="C660" s="71"/>
      <c r="D660" s="71"/>
      <c r="E660" s="71"/>
      <c r="F660" s="71"/>
      <c r="G660" s="71"/>
      <c r="H660" s="71"/>
      <c r="I660" s="71"/>
      <c r="J660" s="71"/>
      <c r="K660" s="71"/>
      <c r="L660" s="71"/>
      <c r="M660" s="71"/>
      <c r="N660" s="71"/>
      <c r="O660" s="71"/>
      <c r="P660" s="71"/>
      <c r="Q660" s="71"/>
      <c r="R660" s="71"/>
      <c r="S660" s="71"/>
    </row>
    <row r="661" spans="1:19">
      <c r="A661" s="71"/>
      <c r="B661" s="71"/>
      <c r="C661" s="71"/>
      <c r="D661" s="71"/>
      <c r="E661" s="71"/>
      <c r="F661" s="71"/>
      <c r="G661" s="71"/>
      <c r="H661" s="71"/>
      <c r="I661" s="71"/>
      <c r="J661" s="71"/>
      <c r="K661" s="71"/>
      <c r="L661" s="71"/>
      <c r="M661" s="71"/>
      <c r="N661" s="71"/>
      <c r="O661" s="71"/>
      <c r="P661" s="71"/>
      <c r="Q661" s="71"/>
      <c r="R661" s="71"/>
      <c r="S661" s="71"/>
    </row>
    <row r="662" spans="1:19">
      <c r="A662" s="71"/>
      <c r="B662" s="71"/>
      <c r="C662" s="71"/>
      <c r="D662" s="71"/>
      <c r="E662" s="71"/>
      <c r="F662" s="71"/>
      <c r="G662" s="71"/>
      <c r="H662" s="71"/>
      <c r="I662" s="71"/>
      <c r="J662" s="71"/>
      <c r="K662" s="71"/>
      <c r="L662" s="71"/>
      <c r="M662" s="71"/>
      <c r="N662" s="71"/>
      <c r="O662" s="71"/>
      <c r="P662" s="71"/>
      <c r="Q662" s="71"/>
      <c r="R662" s="71"/>
      <c r="S662" s="71"/>
    </row>
    <row r="663" spans="1:19">
      <c r="A663" s="71"/>
      <c r="B663" s="71"/>
      <c r="C663" s="71"/>
      <c r="D663" s="71"/>
      <c r="E663" s="71"/>
      <c r="F663" s="71"/>
      <c r="G663" s="71"/>
      <c r="H663" s="71"/>
      <c r="I663" s="71"/>
      <c r="J663" s="71"/>
      <c r="K663" s="71"/>
      <c r="L663" s="71"/>
      <c r="M663" s="71"/>
      <c r="N663" s="71"/>
      <c r="O663" s="71"/>
      <c r="P663" s="71"/>
      <c r="Q663" s="71"/>
      <c r="R663" s="71"/>
      <c r="S663" s="71"/>
    </row>
    <row r="664" spans="1:19">
      <c r="A664" s="71"/>
      <c r="B664" s="71"/>
      <c r="C664" s="71"/>
      <c r="D664" s="71"/>
      <c r="E664" s="71"/>
      <c r="F664" s="71"/>
      <c r="G664" s="71"/>
      <c r="H664" s="71"/>
      <c r="I664" s="71"/>
      <c r="J664" s="71"/>
      <c r="K664" s="71"/>
      <c r="L664" s="71"/>
      <c r="M664" s="71"/>
      <c r="N664" s="71"/>
      <c r="O664" s="71"/>
      <c r="P664" s="71"/>
      <c r="Q664" s="71"/>
      <c r="R664" s="71"/>
      <c r="S664" s="71"/>
    </row>
    <row r="665" spans="1:19">
      <c r="A665" s="71"/>
      <c r="B665" s="71"/>
      <c r="C665" s="71"/>
      <c r="D665" s="71"/>
      <c r="E665" s="71"/>
      <c r="F665" s="71"/>
      <c r="G665" s="71"/>
      <c r="H665" s="71"/>
      <c r="I665" s="71"/>
      <c r="J665" s="71"/>
      <c r="K665" s="71"/>
      <c r="L665" s="71"/>
      <c r="M665" s="71"/>
      <c r="N665" s="71"/>
      <c r="O665" s="71"/>
      <c r="P665" s="71"/>
      <c r="Q665" s="71"/>
      <c r="R665" s="71"/>
      <c r="S665" s="71"/>
    </row>
    <row r="666" spans="1:19">
      <c r="A666" s="71"/>
      <c r="B666" s="71"/>
      <c r="C666" s="71"/>
      <c r="D666" s="71"/>
      <c r="E666" s="71"/>
      <c r="F666" s="71"/>
      <c r="G666" s="71"/>
      <c r="H666" s="71"/>
      <c r="I666" s="71"/>
      <c r="J666" s="71"/>
      <c r="K666" s="71"/>
      <c r="L666" s="71"/>
      <c r="M666" s="71"/>
      <c r="N666" s="71"/>
      <c r="O666" s="71"/>
      <c r="P666" s="71"/>
      <c r="Q666" s="71"/>
      <c r="R666" s="71"/>
      <c r="S666" s="71"/>
    </row>
    <row r="667" spans="1:19">
      <c r="A667" s="71"/>
      <c r="B667" s="71"/>
      <c r="C667" s="71"/>
      <c r="D667" s="71"/>
      <c r="E667" s="71"/>
      <c r="F667" s="71"/>
      <c r="G667" s="71"/>
      <c r="H667" s="71"/>
      <c r="I667" s="71"/>
      <c r="J667" s="71"/>
      <c r="K667" s="71"/>
      <c r="L667" s="71"/>
      <c r="M667" s="71"/>
      <c r="N667" s="71"/>
      <c r="O667" s="71"/>
      <c r="P667" s="71"/>
      <c r="Q667" s="71"/>
      <c r="R667" s="71"/>
      <c r="S667" s="71"/>
    </row>
    <row r="668" spans="1:19">
      <c r="A668" s="71"/>
      <c r="B668" s="71"/>
      <c r="C668" s="71"/>
      <c r="D668" s="71"/>
      <c r="E668" s="71"/>
      <c r="F668" s="71"/>
      <c r="G668" s="71"/>
      <c r="H668" s="71"/>
      <c r="I668" s="71"/>
      <c r="J668" s="71"/>
      <c r="K668" s="71"/>
      <c r="L668" s="71"/>
      <c r="M668" s="71"/>
      <c r="N668" s="71"/>
      <c r="O668" s="71"/>
      <c r="P668" s="71"/>
      <c r="Q668" s="71"/>
      <c r="R668" s="71"/>
      <c r="S668" s="71"/>
    </row>
    <row r="669" spans="1:19">
      <c r="A669" s="71"/>
      <c r="B669" s="71"/>
      <c r="C669" s="71"/>
      <c r="D669" s="71"/>
      <c r="E669" s="71"/>
      <c r="F669" s="71"/>
      <c r="G669" s="71"/>
      <c r="H669" s="71"/>
      <c r="I669" s="71"/>
      <c r="J669" s="71"/>
      <c r="K669" s="71"/>
      <c r="L669" s="71"/>
      <c r="M669" s="71"/>
      <c r="N669" s="71"/>
      <c r="O669" s="71"/>
      <c r="P669" s="71"/>
      <c r="Q669" s="71"/>
      <c r="R669" s="71"/>
      <c r="S669" s="71"/>
    </row>
    <row r="670" spans="1:19">
      <c r="A670" s="71"/>
      <c r="B670" s="71"/>
      <c r="C670" s="71"/>
      <c r="D670" s="71"/>
      <c r="E670" s="71"/>
      <c r="F670" s="71"/>
      <c r="G670" s="71"/>
      <c r="H670" s="71"/>
      <c r="I670" s="71"/>
      <c r="J670" s="71"/>
      <c r="K670" s="71"/>
      <c r="L670" s="71"/>
      <c r="M670" s="71"/>
      <c r="N670" s="71"/>
      <c r="O670" s="71"/>
      <c r="P670" s="71"/>
      <c r="Q670" s="71"/>
      <c r="R670" s="71"/>
      <c r="S670" s="71"/>
    </row>
    <row r="671" spans="1:19">
      <c r="A671" s="71"/>
      <c r="B671" s="71"/>
      <c r="C671" s="71"/>
      <c r="D671" s="71"/>
      <c r="E671" s="71"/>
      <c r="F671" s="71"/>
      <c r="G671" s="71"/>
      <c r="H671" s="71"/>
      <c r="I671" s="71"/>
      <c r="J671" s="71"/>
      <c r="K671" s="71"/>
      <c r="L671" s="71"/>
      <c r="M671" s="71"/>
      <c r="N671" s="71"/>
      <c r="O671" s="71"/>
      <c r="P671" s="71"/>
      <c r="Q671" s="71"/>
      <c r="R671" s="71"/>
      <c r="S671" s="71"/>
    </row>
    <row r="672" spans="1:19">
      <c r="A672" s="71"/>
      <c r="B672" s="71"/>
      <c r="C672" s="71"/>
      <c r="D672" s="71"/>
      <c r="E672" s="71"/>
      <c r="F672" s="71"/>
      <c r="G672" s="71"/>
      <c r="H672" s="71"/>
      <c r="I672" s="71"/>
      <c r="J672" s="71"/>
      <c r="K672" s="71"/>
      <c r="L672" s="71"/>
      <c r="M672" s="71"/>
      <c r="N672" s="71"/>
      <c r="O672" s="71"/>
      <c r="P672" s="71"/>
      <c r="Q672" s="71"/>
      <c r="R672" s="71"/>
      <c r="S672" s="71"/>
    </row>
    <row r="673" spans="1:19">
      <c r="A673" s="71"/>
      <c r="B673" s="71"/>
      <c r="C673" s="71"/>
      <c r="D673" s="71"/>
      <c r="E673" s="71"/>
      <c r="F673" s="71"/>
      <c r="G673" s="71"/>
      <c r="H673" s="71"/>
      <c r="I673" s="71"/>
      <c r="J673" s="71"/>
      <c r="K673" s="71"/>
      <c r="L673" s="71"/>
      <c r="M673" s="71"/>
      <c r="N673" s="71"/>
      <c r="O673" s="71"/>
      <c r="P673" s="71"/>
      <c r="Q673" s="71"/>
      <c r="R673" s="71"/>
      <c r="S673" s="71"/>
    </row>
    <row r="674" spans="1:19">
      <c r="A674" s="71"/>
      <c r="B674" s="71"/>
      <c r="C674" s="71"/>
      <c r="D674" s="71"/>
      <c r="E674" s="71"/>
      <c r="F674" s="71"/>
      <c r="G674" s="71"/>
      <c r="H674" s="71"/>
      <c r="I674" s="71"/>
      <c r="J674" s="71"/>
      <c r="K674" s="71"/>
      <c r="L674" s="71"/>
      <c r="M674" s="71"/>
      <c r="N674" s="71"/>
      <c r="O674" s="71"/>
      <c r="P674" s="71"/>
      <c r="Q674" s="71"/>
      <c r="R674" s="71"/>
      <c r="S674" s="71"/>
    </row>
    <row r="675" spans="1:19">
      <c r="A675" s="71"/>
      <c r="B675" s="71"/>
      <c r="C675" s="71"/>
      <c r="D675" s="71"/>
      <c r="E675" s="71"/>
      <c r="F675" s="71"/>
      <c r="G675" s="71"/>
      <c r="H675" s="71"/>
      <c r="I675" s="71"/>
      <c r="J675" s="71"/>
      <c r="K675" s="71"/>
      <c r="L675" s="71"/>
      <c r="M675" s="71"/>
      <c r="N675" s="71"/>
      <c r="O675" s="71"/>
      <c r="P675" s="71"/>
      <c r="Q675" s="71"/>
      <c r="R675" s="71"/>
      <c r="S675" s="71"/>
    </row>
    <row r="676" spans="1:19">
      <c r="A676" s="71"/>
      <c r="B676" s="71"/>
      <c r="C676" s="71"/>
      <c r="D676" s="71"/>
      <c r="E676" s="71"/>
      <c r="F676" s="71"/>
      <c r="G676" s="71"/>
      <c r="H676" s="71"/>
      <c r="I676" s="71"/>
      <c r="J676" s="71"/>
      <c r="K676" s="71"/>
      <c r="L676" s="71"/>
      <c r="M676" s="71"/>
      <c r="N676" s="71"/>
      <c r="O676" s="71"/>
      <c r="P676" s="71"/>
      <c r="Q676" s="71"/>
      <c r="R676" s="71"/>
      <c r="S676" s="71"/>
    </row>
    <row r="677" spans="1:19">
      <c r="A677" s="71"/>
      <c r="B677" s="71"/>
      <c r="C677" s="71"/>
      <c r="D677" s="71"/>
      <c r="E677" s="71"/>
      <c r="F677" s="71"/>
      <c r="G677" s="71"/>
      <c r="H677" s="71"/>
      <c r="I677" s="71"/>
      <c r="J677" s="71"/>
      <c r="K677" s="71"/>
      <c r="L677" s="71"/>
      <c r="M677" s="71"/>
      <c r="N677" s="71"/>
      <c r="O677" s="71"/>
      <c r="P677" s="71"/>
      <c r="Q677" s="71"/>
      <c r="R677" s="71"/>
      <c r="S677" s="71"/>
    </row>
    <row r="678" spans="1:19">
      <c r="A678" s="71"/>
      <c r="B678" s="71"/>
      <c r="C678" s="71"/>
      <c r="D678" s="71"/>
      <c r="E678" s="71"/>
      <c r="F678" s="71"/>
      <c r="G678" s="71"/>
      <c r="H678" s="71"/>
      <c r="I678" s="71"/>
      <c r="J678" s="71"/>
      <c r="K678" s="71"/>
      <c r="L678" s="71"/>
      <c r="M678" s="71"/>
      <c r="N678" s="71"/>
      <c r="O678" s="71"/>
      <c r="P678" s="71"/>
      <c r="Q678" s="71"/>
      <c r="R678" s="71"/>
      <c r="S678" s="71"/>
    </row>
    <row r="679" spans="1:19">
      <c r="A679" s="71"/>
      <c r="B679" s="71"/>
      <c r="C679" s="71"/>
      <c r="D679" s="71"/>
      <c r="E679" s="71"/>
      <c r="F679" s="71"/>
      <c r="G679" s="71"/>
      <c r="H679" s="71"/>
      <c r="I679" s="71"/>
      <c r="J679" s="71"/>
      <c r="K679" s="71"/>
      <c r="L679" s="71"/>
      <c r="M679" s="71"/>
      <c r="N679" s="71"/>
      <c r="O679" s="71"/>
      <c r="P679" s="71"/>
      <c r="Q679" s="71"/>
      <c r="R679" s="71"/>
      <c r="S679" s="71"/>
    </row>
    <row r="680" spans="1:19">
      <c r="A680" s="71"/>
      <c r="B680" s="71"/>
      <c r="C680" s="71"/>
      <c r="D680" s="71"/>
      <c r="E680" s="71"/>
      <c r="F680" s="71"/>
      <c r="G680" s="71"/>
      <c r="H680" s="71"/>
      <c r="I680" s="71"/>
      <c r="J680" s="71"/>
      <c r="K680" s="71"/>
      <c r="L680" s="71"/>
      <c r="M680" s="71"/>
      <c r="N680" s="71"/>
      <c r="O680" s="71"/>
      <c r="P680" s="71"/>
      <c r="Q680" s="71"/>
      <c r="R680" s="71"/>
      <c r="S680" s="71"/>
    </row>
    <row r="681" spans="1:19">
      <c r="A681" s="71"/>
      <c r="B681" s="71"/>
      <c r="C681" s="71"/>
      <c r="D681" s="71"/>
      <c r="E681" s="71"/>
      <c r="F681" s="71"/>
      <c r="G681" s="71"/>
      <c r="H681" s="71"/>
      <c r="I681" s="71"/>
      <c r="J681" s="71"/>
      <c r="K681" s="71"/>
      <c r="L681" s="71"/>
      <c r="M681" s="71"/>
      <c r="N681" s="71"/>
      <c r="O681" s="71"/>
      <c r="P681" s="71"/>
      <c r="Q681" s="71"/>
      <c r="R681" s="71"/>
      <c r="S681" s="71"/>
    </row>
    <row r="682" spans="1:19">
      <c r="A682" s="71"/>
      <c r="B682" s="71"/>
      <c r="C682" s="71"/>
      <c r="D682" s="71"/>
      <c r="E682" s="71"/>
      <c r="F682" s="71"/>
      <c r="G682" s="71"/>
      <c r="H682" s="71"/>
      <c r="I682" s="71"/>
      <c r="J682" s="71"/>
      <c r="K682" s="71"/>
      <c r="L682" s="71"/>
      <c r="M682" s="71"/>
      <c r="N682" s="71"/>
      <c r="O682" s="71"/>
      <c r="P682" s="71"/>
      <c r="Q682" s="71"/>
      <c r="R682" s="71"/>
      <c r="S682" s="71"/>
    </row>
    <row r="683" spans="1:19">
      <c r="A683" s="71"/>
      <c r="B683" s="71"/>
      <c r="C683" s="71"/>
      <c r="D683" s="71"/>
      <c r="E683" s="71"/>
      <c r="F683" s="71"/>
      <c r="G683" s="71"/>
      <c r="H683" s="71"/>
      <c r="I683" s="71"/>
      <c r="J683" s="71"/>
      <c r="K683" s="71"/>
      <c r="L683" s="71"/>
      <c r="M683" s="71"/>
      <c r="N683" s="71"/>
      <c r="O683" s="71"/>
      <c r="P683" s="71"/>
      <c r="Q683" s="71"/>
      <c r="R683" s="71"/>
      <c r="S683" s="71"/>
    </row>
    <row r="684" spans="1:19">
      <c r="A684" s="71"/>
      <c r="B684" s="71"/>
      <c r="C684" s="71"/>
      <c r="D684" s="71"/>
      <c r="E684" s="71"/>
      <c r="F684" s="71"/>
      <c r="G684" s="71"/>
      <c r="H684" s="71"/>
      <c r="I684" s="71"/>
      <c r="J684" s="71"/>
      <c r="K684" s="71"/>
      <c r="L684" s="71"/>
      <c r="M684" s="71"/>
      <c r="N684" s="71"/>
      <c r="O684" s="71"/>
      <c r="P684" s="71"/>
      <c r="Q684" s="71"/>
      <c r="R684" s="71"/>
      <c r="S684" s="71"/>
    </row>
    <row r="685" spans="1:19">
      <c r="A685" s="71"/>
      <c r="B685" s="71"/>
      <c r="C685" s="71"/>
      <c r="D685" s="71"/>
      <c r="E685" s="71"/>
      <c r="F685" s="71"/>
      <c r="G685" s="71"/>
      <c r="H685" s="71"/>
      <c r="I685" s="71"/>
      <c r="J685" s="71"/>
      <c r="K685" s="71"/>
      <c r="L685" s="71"/>
      <c r="M685" s="71"/>
      <c r="N685" s="71"/>
      <c r="O685" s="71"/>
      <c r="P685" s="71"/>
      <c r="Q685" s="71"/>
      <c r="R685" s="71"/>
      <c r="S685" s="71"/>
    </row>
    <row r="686" spans="1:19">
      <c r="A686" s="71"/>
      <c r="B686" s="71"/>
      <c r="C686" s="71"/>
      <c r="D686" s="71"/>
      <c r="E686" s="71"/>
      <c r="F686" s="71"/>
      <c r="G686" s="71"/>
      <c r="H686" s="71"/>
      <c r="I686" s="71"/>
      <c r="J686" s="71"/>
      <c r="K686" s="71"/>
      <c r="L686" s="71"/>
      <c r="M686" s="71"/>
      <c r="N686" s="71"/>
      <c r="O686" s="71"/>
      <c r="P686" s="71"/>
      <c r="Q686" s="71"/>
      <c r="R686" s="71"/>
      <c r="S686" s="71"/>
    </row>
    <row r="687" spans="1:19">
      <c r="A687" s="71"/>
      <c r="B687" s="71"/>
      <c r="C687" s="71"/>
      <c r="D687" s="71"/>
      <c r="E687" s="71"/>
      <c r="F687" s="71"/>
      <c r="G687" s="71"/>
      <c r="H687" s="71"/>
      <c r="I687" s="71"/>
      <c r="J687" s="71"/>
      <c r="K687" s="71"/>
      <c r="L687" s="71"/>
      <c r="M687" s="71"/>
      <c r="N687" s="71"/>
      <c r="O687" s="71"/>
      <c r="P687" s="71"/>
      <c r="Q687" s="71"/>
      <c r="R687" s="71"/>
      <c r="S687" s="71"/>
    </row>
    <row r="688" spans="1:19">
      <c r="A688" s="71"/>
      <c r="B688" s="71"/>
      <c r="C688" s="71"/>
      <c r="D688" s="71"/>
      <c r="E688" s="71"/>
      <c r="F688" s="71"/>
      <c r="G688" s="71"/>
      <c r="H688" s="71"/>
      <c r="I688" s="71"/>
      <c r="J688" s="71"/>
      <c r="K688" s="71"/>
      <c r="L688" s="71"/>
      <c r="M688" s="71"/>
      <c r="N688" s="71"/>
      <c r="O688" s="71"/>
      <c r="P688" s="71"/>
      <c r="Q688" s="71"/>
      <c r="R688" s="71"/>
      <c r="S688" s="71"/>
    </row>
    <row r="689" spans="1:19">
      <c r="A689" s="71"/>
      <c r="B689" s="71"/>
      <c r="C689" s="71"/>
      <c r="D689" s="71"/>
      <c r="E689" s="71"/>
      <c r="F689" s="71"/>
      <c r="G689" s="71"/>
      <c r="H689" s="71"/>
      <c r="I689" s="71"/>
      <c r="J689" s="71"/>
      <c r="K689" s="71"/>
      <c r="L689" s="71"/>
      <c r="M689" s="71"/>
      <c r="N689" s="71"/>
      <c r="O689" s="71"/>
      <c r="P689" s="71"/>
      <c r="Q689" s="71"/>
      <c r="R689" s="71"/>
      <c r="S689" s="71"/>
    </row>
    <row r="690" spans="1:19">
      <c r="A690" s="71"/>
      <c r="B690" s="71"/>
      <c r="C690" s="71"/>
      <c r="D690" s="71"/>
      <c r="E690" s="71"/>
      <c r="F690" s="71"/>
      <c r="G690" s="71"/>
      <c r="H690" s="71"/>
      <c r="I690" s="71"/>
      <c r="J690" s="71"/>
      <c r="K690" s="71"/>
      <c r="L690" s="71"/>
      <c r="M690" s="71"/>
      <c r="N690" s="71"/>
      <c r="O690" s="71"/>
      <c r="P690" s="71"/>
      <c r="Q690" s="71"/>
      <c r="R690" s="71"/>
      <c r="S690" s="71"/>
    </row>
    <row r="691" spans="1:19">
      <c r="A691" s="71"/>
      <c r="B691" s="71"/>
      <c r="C691" s="71"/>
      <c r="D691" s="71"/>
      <c r="E691" s="71"/>
      <c r="F691" s="71"/>
      <c r="G691" s="71"/>
      <c r="H691" s="71"/>
      <c r="I691" s="71"/>
      <c r="J691" s="71"/>
      <c r="K691" s="71"/>
      <c r="L691" s="71"/>
      <c r="M691" s="71"/>
      <c r="N691" s="71"/>
      <c r="O691" s="71"/>
      <c r="P691" s="71"/>
      <c r="Q691" s="71"/>
      <c r="R691" s="71"/>
      <c r="S691" s="71"/>
    </row>
    <row r="692" spans="1:19">
      <c r="A692" s="71"/>
      <c r="B692" s="71"/>
      <c r="C692" s="71"/>
      <c r="D692" s="71"/>
      <c r="E692" s="71"/>
      <c r="F692" s="71"/>
      <c r="G692" s="71"/>
      <c r="H692" s="71"/>
      <c r="I692" s="71"/>
      <c r="J692" s="71"/>
      <c r="K692" s="71"/>
      <c r="L692" s="71"/>
      <c r="M692" s="71"/>
      <c r="N692" s="71"/>
      <c r="O692" s="71"/>
      <c r="P692" s="71"/>
      <c r="Q692" s="71"/>
      <c r="R692" s="71"/>
      <c r="S692" s="71"/>
    </row>
    <row r="693" spans="1:19">
      <c r="A693" s="71"/>
      <c r="B693" s="71"/>
      <c r="C693" s="71"/>
      <c r="D693" s="71"/>
      <c r="E693" s="71"/>
      <c r="F693" s="71"/>
      <c r="G693" s="71"/>
      <c r="H693" s="71"/>
      <c r="I693" s="71"/>
      <c r="J693" s="71"/>
      <c r="K693" s="71"/>
      <c r="L693" s="71"/>
      <c r="M693" s="71"/>
      <c r="N693" s="71"/>
      <c r="O693" s="71"/>
      <c r="P693" s="71"/>
      <c r="Q693" s="71"/>
      <c r="R693" s="71"/>
      <c r="S693" s="71"/>
    </row>
    <row r="694" spans="1:19">
      <c r="A694" s="71"/>
      <c r="B694" s="71"/>
      <c r="C694" s="71"/>
      <c r="D694" s="71"/>
      <c r="E694" s="71"/>
      <c r="F694" s="71"/>
      <c r="G694" s="71"/>
      <c r="H694" s="71"/>
      <c r="I694" s="71"/>
      <c r="J694" s="71"/>
      <c r="K694" s="71"/>
      <c r="L694" s="71"/>
      <c r="M694" s="71"/>
      <c r="N694" s="71"/>
      <c r="O694" s="71"/>
      <c r="P694" s="71"/>
      <c r="Q694" s="71"/>
      <c r="R694" s="71"/>
      <c r="S694" s="71"/>
    </row>
    <row r="695" spans="1:19">
      <c r="A695" s="71"/>
      <c r="B695" s="71"/>
      <c r="C695" s="71"/>
      <c r="D695" s="71"/>
      <c r="E695" s="71"/>
      <c r="F695" s="71"/>
      <c r="G695" s="71"/>
      <c r="H695" s="71"/>
      <c r="I695" s="71"/>
      <c r="J695" s="71"/>
      <c r="K695" s="71"/>
      <c r="L695" s="71"/>
      <c r="M695" s="71"/>
      <c r="N695" s="71"/>
      <c r="O695" s="71"/>
      <c r="P695" s="71"/>
      <c r="Q695" s="71"/>
      <c r="R695" s="71"/>
      <c r="S695" s="71"/>
    </row>
    <row r="696" spans="1:19">
      <c r="A696" s="71"/>
      <c r="B696" s="71"/>
      <c r="C696" s="71"/>
      <c r="D696" s="71"/>
      <c r="E696" s="71"/>
      <c r="F696" s="71"/>
      <c r="G696" s="71"/>
      <c r="H696" s="71"/>
      <c r="I696" s="71"/>
      <c r="J696" s="71"/>
      <c r="K696" s="71"/>
      <c r="L696" s="71"/>
      <c r="M696" s="71"/>
      <c r="N696" s="71"/>
      <c r="O696" s="71"/>
      <c r="P696" s="71"/>
      <c r="Q696" s="71"/>
      <c r="R696" s="71"/>
      <c r="S696" s="71"/>
    </row>
    <row r="697" spans="1:19">
      <c r="A697" s="71"/>
      <c r="B697" s="71"/>
      <c r="C697" s="71"/>
      <c r="D697" s="71"/>
      <c r="E697" s="71"/>
      <c r="F697" s="71"/>
      <c r="G697" s="71"/>
      <c r="H697" s="71"/>
      <c r="I697" s="71"/>
      <c r="J697" s="71"/>
      <c r="K697" s="71"/>
      <c r="L697" s="71"/>
      <c r="M697" s="71"/>
      <c r="N697" s="71"/>
      <c r="O697" s="71"/>
      <c r="P697" s="71"/>
      <c r="Q697" s="71"/>
      <c r="R697" s="71"/>
      <c r="S697" s="71"/>
    </row>
    <row r="698" spans="1:19">
      <c r="A698" s="71"/>
      <c r="B698" s="71"/>
      <c r="C698" s="71"/>
      <c r="D698" s="71"/>
      <c r="E698" s="71"/>
      <c r="F698" s="71"/>
      <c r="G698" s="71"/>
      <c r="H698" s="71"/>
      <c r="I698" s="71"/>
      <c r="J698" s="71"/>
      <c r="K698" s="71"/>
      <c r="L698" s="71"/>
      <c r="M698" s="71"/>
      <c r="N698" s="71"/>
      <c r="O698" s="71"/>
      <c r="P698" s="71"/>
      <c r="Q698" s="71"/>
      <c r="R698" s="71"/>
      <c r="S698" s="71"/>
    </row>
    <row r="699" spans="1:19">
      <c r="A699" s="71"/>
      <c r="B699" s="71"/>
      <c r="C699" s="71"/>
      <c r="D699" s="71"/>
      <c r="E699" s="71"/>
      <c r="F699" s="71"/>
      <c r="G699" s="71"/>
      <c r="H699" s="71"/>
      <c r="I699" s="71"/>
      <c r="J699" s="71"/>
      <c r="K699" s="71"/>
      <c r="L699" s="71"/>
      <c r="M699" s="71"/>
      <c r="N699" s="71"/>
      <c r="O699" s="71"/>
      <c r="P699" s="71"/>
      <c r="Q699" s="71"/>
      <c r="R699" s="71"/>
      <c r="S699" s="71"/>
    </row>
    <row r="700" spans="1:19">
      <c r="A700" s="71"/>
      <c r="B700" s="71"/>
      <c r="C700" s="71"/>
      <c r="D700" s="71"/>
      <c r="E700" s="71"/>
      <c r="F700" s="71"/>
      <c r="G700" s="71"/>
      <c r="H700" s="71"/>
      <c r="I700" s="71"/>
      <c r="J700" s="71"/>
      <c r="K700" s="71"/>
      <c r="L700" s="71"/>
      <c r="M700" s="71"/>
      <c r="N700" s="71"/>
      <c r="O700" s="71"/>
      <c r="P700" s="71"/>
      <c r="Q700" s="71"/>
      <c r="R700" s="71"/>
      <c r="S700" s="71"/>
    </row>
    <row r="701" spans="1:19">
      <c r="A701" s="71"/>
      <c r="B701" s="71"/>
      <c r="C701" s="71"/>
      <c r="D701" s="71"/>
      <c r="E701" s="71"/>
      <c r="F701" s="71"/>
      <c r="G701" s="71"/>
      <c r="H701" s="71"/>
      <c r="I701" s="71"/>
      <c r="J701" s="71"/>
      <c r="K701" s="71"/>
      <c r="L701" s="71"/>
      <c r="M701" s="71"/>
      <c r="N701" s="71"/>
      <c r="O701" s="71"/>
      <c r="P701" s="71"/>
      <c r="Q701" s="71"/>
      <c r="R701" s="71"/>
      <c r="S701" s="71"/>
    </row>
    <row r="702" spans="1:19">
      <c r="A702" s="71"/>
      <c r="B702" s="71"/>
      <c r="C702" s="71"/>
      <c r="D702" s="71"/>
      <c r="E702" s="71"/>
      <c r="F702" s="71"/>
      <c r="G702" s="71"/>
      <c r="H702" s="71"/>
      <c r="I702" s="71"/>
      <c r="J702" s="71"/>
      <c r="K702" s="71"/>
      <c r="L702" s="71"/>
      <c r="M702" s="71"/>
      <c r="N702" s="71"/>
      <c r="O702" s="71"/>
      <c r="P702" s="71"/>
      <c r="Q702" s="71"/>
      <c r="R702" s="71"/>
      <c r="S702" s="71"/>
    </row>
    <row r="703" spans="1:19">
      <c r="A703" s="71"/>
      <c r="B703" s="71"/>
      <c r="C703" s="71"/>
      <c r="D703" s="71"/>
      <c r="E703" s="71"/>
      <c r="F703" s="71"/>
      <c r="G703" s="71"/>
      <c r="H703" s="71"/>
      <c r="I703" s="71"/>
      <c r="J703" s="71"/>
      <c r="K703" s="71"/>
      <c r="L703" s="71"/>
      <c r="M703" s="71"/>
      <c r="N703" s="71"/>
      <c r="O703" s="71"/>
      <c r="P703" s="71"/>
      <c r="Q703" s="71"/>
      <c r="R703" s="71"/>
      <c r="S703" s="71"/>
    </row>
    <row r="704" spans="1:19">
      <c r="A704" s="71"/>
      <c r="B704" s="71"/>
      <c r="C704" s="71"/>
      <c r="D704" s="71"/>
      <c r="E704" s="71"/>
      <c r="F704" s="71"/>
      <c r="G704" s="71"/>
      <c r="H704" s="71"/>
      <c r="I704" s="71"/>
      <c r="J704" s="71"/>
      <c r="K704" s="71"/>
      <c r="L704" s="71"/>
      <c r="M704" s="71"/>
      <c r="N704" s="71"/>
      <c r="O704" s="71"/>
      <c r="P704" s="71"/>
      <c r="Q704" s="71"/>
      <c r="R704" s="71"/>
      <c r="S704" s="71"/>
    </row>
    <row r="705" spans="1:19">
      <c r="A705" s="71"/>
      <c r="B705" s="71"/>
      <c r="C705" s="71"/>
      <c r="D705" s="71"/>
      <c r="E705" s="71"/>
      <c r="F705" s="71"/>
      <c r="G705" s="71"/>
      <c r="H705" s="71"/>
      <c r="I705" s="71"/>
      <c r="J705" s="71"/>
      <c r="K705" s="71"/>
      <c r="L705" s="71"/>
      <c r="M705" s="71"/>
      <c r="N705" s="71"/>
      <c r="O705" s="71"/>
      <c r="P705" s="71"/>
      <c r="Q705" s="71"/>
      <c r="R705" s="71"/>
      <c r="S705" s="71"/>
    </row>
    <row r="706" spans="1:19">
      <c r="A706" s="71"/>
      <c r="B706" s="71"/>
      <c r="C706" s="71"/>
      <c r="D706" s="71"/>
      <c r="E706" s="71"/>
      <c r="F706" s="71"/>
      <c r="G706" s="71"/>
      <c r="H706" s="71"/>
      <c r="I706" s="71"/>
      <c r="J706" s="71"/>
      <c r="K706" s="71"/>
      <c r="L706" s="71"/>
      <c r="M706" s="71"/>
      <c r="N706" s="71"/>
      <c r="O706" s="71"/>
      <c r="P706" s="71"/>
      <c r="Q706" s="71"/>
      <c r="R706" s="71"/>
      <c r="S706" s="71"/>
    </row>
    <row r="707" spans="1:19">
      <c r="A707" s="71"/>
      <c r="B707" s="71"/>
      <c r="C707" s="71"/>
      <c r="D707" s="71"/>
      <c r="E707" s="71"/>
      <c r="F707" s="71"/>
      <c r="G707" s="71"/>
      <c r="H707" s="71"/>
      <c r="I707" s="71"/>
      <c r="J707" s="71"/>
      <c r="K707" s="71"/>
      <c r="L707" s="71"/>
      <c r="M707" s="71"/>
      <c r="N707" s="71"/>
      <c r="O707" s="71"/>
      <c r="P707" s="71"/>
      <c r="Q707" s="71"/>
      <c r="R707" s="71"/>
      <c r="S707" s="71"/>
    </row>
    <row r="708" spans="1:19">
      <c r="A708" s="71"/>
      <c r="B708" s="71"/>
      <c r="C708" s="71"/>
      <c r="D708" s="71"/>
      <c r="E708" s="71"/>
      <c r="F708" s="71"/>
      <c r="G708" s="71"/>
      <c r="H708" s="71"/>
      <c r="I708" s="71"/>
      <c r="J708" s="71"/>
      <c r="K708" s="71"/>
      <c r="L708" s="71"/>
      <c r="M708" s="71"/>
      <c r="N708" s="71"/>
      <c r="O708" s="71"/>
      <c r="P708" s="71"/>
      <c r="Q708" s="71"/>
      <c r="R708" s="71"/>
      <c r="S708" s="71"/>
    </row>
    <row r="709" spans="1:19">
      <c r="A709" s="71"/>
      <c r="B709" s="71"/>
      <c r="C709" s="71"/>
      <c r="D709" s="71"/>
      <c r="E709" s="71"/>
      <c r="F709" s="71"/>
      <c r="G709" s="71"/>
      <c r="H709" s="71"/>
      <c r="I709" s="71"/>
      <c r="J709" s="71"/>
      <c r="K709" s="71"/>
      <c r="L709" s="71"/>
      <c r="M709" s="71"/>
      <c r="N709" s="71"/>
      <c r="O709" s="71"/>
      <c r="P709" s="71"/>
      <c r="Q709" s="71"/>
      <c r="R709" s="71"/>
      <c r="S709" s="71"/>
    </row>
    <row r="710" spans="1:19">
      <c r="A710" s="71"/>
      <c r="B710" s="71"/>
      <c r="C710" s="71"/>
      <c r="D710" s="71"/>
      <c r="E710" s="71"/>
      <c r="F710" s="71"/>
      <c r="G710" s="71"/>
      <c r="H710" s="71"/>
      <c r="I710" s="71"/>
      <c r="J710" s="71"/>
      <c r="K710" s="71"/>
      <c r="L710" s="71"/>
      <c r="M710" s="71"/>
      <c r="N710" s="71"/>
      <c r="O710" s="71"/>
      <c r="P710" s="71"/>
      <c r="Q710" s="71"/>
      <c r="R710" s="71"/>
      <c r="S710" s="71"/>
    </row>
    <row r="711" spans="1:19">
      <c r="A711" s="71"/>
      <c r="B711" s="71"/>
      <c r="C711" s="71"/>
      <c r="D711" s="71"/>
      <c r="E711" s="71"/>
      <c r="F711" s="71"/>
      <c r="G711" s="71"/>
      <c r="H711" s="71"/>
      <c r="I711" s="71"/>
      <c r="J711" s="71"/>
      <c r="K711" s="71"/>
      <c r="L711" s="71"/>
      <c r="M711" s="71"/>
      <c r="N711" s="71"/>
      <c r="O711" s="71"/>
      <c r="P711" s="71"/>
      <c r="Q711" s="71"/>
      <c r="R711" s="71"/>
      <c r="S711" s="71"/>
    </row>
    <row r="712" spans="1:19">
      <c r="A712" s="71"/>
      <c r="B712" s="71"/>
      <c r="C712" s="71"/>
      <c r="D712" s="71"/>
      <c r="E712" s="71"/>
      <c r="F712" s="71"/>
      <c r="G712" s="71"/>
      <c r="H712" s="71"/>
      <c r="I712" s="71"/>
      <c r="J712" s="71"/>
      <c r="K712" s="71"/>
      <c r="L712" s="71"/>
      <c r="M712" s="71"/>
      <c r="N712" s="71"/>
      <c r="O712" s="71"/>
      <c r="P712" s="71"/>
      <c r="Q712" s="71"/>
      <c r="R712" s="71"/>
      <c r="S712" s="71"/>
    </row>
    <row r="713" spans="1:19">
      <c r="A713" s="71"/>
      <c r="B713" s="71"/>
      <c r="C713" s="71"/>
      <c r="D713" s="71"/>
      <c r="E713" s="71"/>
      <c r="F713" s="71"/>
      <c r="G713" s="71"/>
      <c r="H713" s="71"/>
      <c r="I713" s="71"/>
      <c r="J713" s="71"/>
      <c r="K713" s="71"/>
      <c r="L713" s="71"/>
      <c r="M713" s="71"/>
      <c r="N713" s="71"/>
      <c r="O713" s="71"/>
      <c r="P713" s="71"/>
      <c r="Q713" s="71"/>
      <c r="R713" s="71"/>
      <c r="S713" s="71"/>
    </row>
    <row r="714" spans="1:19">
      <c r="A714" s="71"/>
      <c r="B714" s="71"/>
      <c r="C714" s="71"/>
      <c r="D714" s="71"/>
      <c r="E714" s="71"/>
      <c r="F714" s="71"/>
      <c r="G714" s="71"/>
      <c r="H714" s="71"/>
      <c r="I714" s="71"/>
      <c r="J714" s="71"/>
      <c r="K714" s="71"/>
      <c r="L714" s="71"/>
      <c r="M714" s="71"/>
      <c r="N714" s="71"/>
      <c r="O714" s="71"/>
      <c r="P714" s="71"/>
      <c r="Q714" s="71"/>
      <c r="R714" s="71"/>
      <c r="S714" s="71"/>
    </row>
    <row r="715" spans="1:19">
      <c r="A715" s="71"/>
      <c r="B715" s="71"/>
      <c r="C715" s="71"/>
      <c r="D715" s="71"/>
      <c r="E715" s="71"/>
      <c r="F715" s="71"/>
      <c r="G715" s="71"/>
      <c r="H715" s="71"/>
      <c r="I715" s="71"/>
      <c r="J715" s="71"/>
      <c r="K715" s="71"/>
      <c r="L715" s="71"/>
      <c r="M715" s="71"/>
      <c r="N715" s="71"/>
      <c r="O715" s="71"/>
      <c r="P715" s="71"/>
      <c r="Q715" s="71"/>
      <c r="R715" s="71"/>
      <c r="S715" s="71"/>
    </row>
    <row r="716" spans="1:19">
      <c r="A716" s="71"/>
      <c r="B716" s="71"/>
      <c r="C716" s="71"/>
      <c r="D716" s="71"/>
      <c r="E716" s="71"/>
      <c r="F716" s="71"/>
      <c r="G716" s="71"/>
      <c r="H716" s="71"/>
      <c r="I716" s="71"/>
      <c r="J716" s="71"/>
      <c r="K716" s="71"/>
      <c r="L716" s="71"/>
      <c r="M716" s="71"/>
      <c r="N716" s="71"/>
      <c r="O716" s="71"/>
      <c r="P716" s="71"/>
      <c r="Q716" s="71"/>
      <c r="R716" s="71"/>
      <c r="S716" s="71"/>
    </row>
    <row r="717" spans="1:19">
      <c r="A717" s="71"/>
      <c r="B717" s="71"/>
      <c r="C717" s="71"/>
      <c r="D717" s="71"/>
      <c r="E717" s="71"/>
      <c r="F717" s="71"/>
      <c r="G717" s="71"/>
      <c r="H717" s="71"/>
      <c r="I717" s="71"/>
      <c r="J717" s="71"/>
      <c r="K717" s="71"/>
      <c r="L717" s="71"/>
      <c r="M717" s="71"/>
      <c r="N717" s="71"/>
      <c r="O717" s="71"/>
      <c r="P717" s="71"/>
      <c r="Q717" s="71"/>
      <c r="R717" s="71"/>
      <c r="S717" s="71"/>
    </row>
    <row r="718" spans="1:19">
      <c r="A718" s="71"/>
      <c r="B718" s="71"/>
      <c r="C718" s="71"/>
      <c r="D718" s="71"/>
      <c r="E718" s="71"/>
      <c r="F718" s="71"/>
      <c r="G718" s="71"/>
      <c r="H718" s="71"/>
      <c r="I718" s="71"/>
      <c r="J718" s="71"/>
      <c r="K718" s="71"/>
      <c r="L718" s="71"/>
      <c r="M718" s="71"/>
      <c r="N718" s="71"/>
      <c r="O718" s="71"/>
      <c r="P718" s="71"/>
      <c r="Q718" s="71"/>
      <c r="R718" s="71"/>
      <c r="S718" s="71"/>
    </row>
    <row r="719" spans="1:19">
      <c r="A719" s="71"/>
      <c r="B719" s="71"/>
      <c r="C719" s="71"/>
      <c r="D719" s="71"/>
      <c r="E719" s="71"/>
      <c r="F719" s="71"/>
      <c r="G719" s="71"/>
      <c r="H719" s="71"/>
      <c r="I719" s="71"/>
      <c r="J719" s="71"/>
      <c r="K719" s="71"/>
      <c r="L719" s="71"/>
      <c r="M719" s="71"/>
      <c r="N719" s="71"/>
      <c r="O719" s="71"/>
      <c r="P719" s="71"/>
      <c r="Q719" s="71"/>
      <c r="R719" s="71"/>
      <c r="S719" s="71"/>
    </row>
    <row r="720" spans="1:19">
      <c r="A720" s="71"/>
      <c r="B720" s="71"/>
      <c r="C720" s="71"/>
      <c r="D720" s="71"/>
      <c r="E720" s="71"/>
      <c r="F720" s="71"/>
      <c r="G720" s="71"/>
      <c r="H720" s="71"/>
      <c r="I720" s="71"/>
      <c r="J720" s="71"/>
      <c r="K720" s="71"/>
      <c r="L720" s="71"/>
      <c r="M720" s="71"/>
      <c r="N720" s="71"/>
      <c r="O720" s="71"/>
      <c r="P720" s="71"/>
      <c r="Q720" s="71"/>
      <c r="R720" s="71"/>
      <c r="S720" s="71"/>
    </row>
    <row r="721" spans="1:19">
      <c r="A721" s="71"/>
      <c r="B721" s="71"/>
      <c r="C721" s="71"/>
      <c r="D721" s="71"/>
      <c r="E721" s="71"/>
      <c r="F721" s="71"/>
      <c r="G721" s="71"/>
      <c r="H721" s="71"/>
      <c r="I721" s="71"/>
      <c r="J721" s="71"/>
      <c r="K721" s="71"/>
      <c r="L721" s="71"/>
      <c r="M721" s="71"/>
      <c r="N721" s="71"/>
      <c r="O721" s="71"/>
      <c r="P721" s="71"/>
      <c r="Q721" s="71"/>
      <c r="R721" s="71"/>
      <c r="S721" s="71"/>
    </row>
    <row r="722" spans="1:19">
      <c r="A722" s="71"/>
      <c r="B722" s="71"/>
      <c r="C722" s="71"/>
      <c r="D722" s="71"/>
      <c r="E722" s="71"/>
      <c r="F722" s="71"/>
      <c r="G722" s="71"/>
      <c r="H722" s="71"/>
      <c r="I722" s="71"/>
      <c r="J722" s="71"/>
      <c r="K722" s="71"/>
      <c r="L722" s="71"/>
      <c r="M722" s="71"/>
      <c r="N722" s="71"/>
      <c r="O722" s="71"/>
      <c r="P722" s="71"/>
      <c r="Q722" s="71"/>
      <c r="R722" s="71"/>
      <c r="S722" s="71"/>
    </row>
    <row r="723" spans="1:19">
      <c r="A723" s="71"/>
      <c r="B723" s="71"/>
      <c r="C723" s="71"/>
      <c r="D723" s="71"/>
      <c r="E723" s="71"/>
      <c r="F723" s="71"/>
      <c r="G723" s="71"/>
      <c r="H723" s="71"/>
      <c r="I723" s="71"/>
      <c r="J723" s="71"/>
      <c r="K723" s="71"/>
      <c r="L723" s="71"/>
      <c r="M723" s="71"/>
      <c r="N723" s="71"/>
      <c r="O723" s="71"/>
      <c r="P723" s="71"/>
      <c r="Q723" s="71"/>
      <c r="R723" s="71"/>
      <c r="S723" s="71"/>
    </row>
    <row r="724" spans="1:19">
      <c r="A724" s="71"/>
      <c r="B724" s="71"/>
      <c r="C724" s="71"/>
      <c r="D724" s="71"/>
      <c r="E724" s="71"/>
      <c r="F724" s="71"/>
      <c r="G724" s="71"/>
      <c r="H724" s="71"/>
      <c r="I724" s="71"/>
      <c r="J724" s="71"/>
      <c r="K724" s="71"/>
      <c r="L724" s="71"/>
      <c r="M724" s="71"/>
      <c r="N724" s="71"/>
      <c r="O724" s="71"/>
      <c r="P724" s="71"/>
      <c r="Q724" s="71"/>
      <c r="R724" s="71"/>
      <c r="S724" s="71"/>
    </row>
    <row r="725" spans="1:19">
      <c r="A725" s="71"/>
      <c r="B725" s="71"/>
      <c r="C725" s="71"/>
      <c r="D725" s="71"/>
      <c r="E725" s="71"/>
      <c r="F725" s="71"/>
      <c r="G725" s="71"/>
      <c r="H725" s="71"/>
      <c r="I725" s="71"/>
      <c r="J725" s="71"/>
      <c r="K725" s="71"/>
      <c r="L725" s="71"/>
      <c r="M725" s="71"/>
      <c r="N725" s="71"/>
      <c r="O725" s="71"/>
      <c r="P725" s="71"/>
      <c r="Q725" s="71"/>
      <c r="R725" s="71"/>
      <c r="S725" s="71"/>
    </row>
    <row r="726" spans="1:19">
      <c r="A726" s="71"/>
      <c r="B726" s="71"/>
      <c r="C726" s="71"/>
      <c r="D726" s="71"/>
      <c r="E726" s="71"/>
      <c r="F726" s="71"/>
      <c r="G726" s="71"/>
      <c r="H726" s="71"/>
      <c r="I726" s="71"/>
      <c r="J726" s="71"/>
      <c r="K726" s="71"/>
      <c r="L726" s="71"/>
      <c r="M726" s="71"/>
      <c r="N726" s="71"/>
      <c r="O726" s="71"/>
      <c r="P726" s="71"/>
      <c r="Q726" s="71"/>
      <c r="R726" s="71"/>
      <c r="S726" s="71"/>
    </row>
    <row r="727" spans="1:19">
      <c r="A727" s="71"/>
      <c r="B727" s="71"/>
      <c r="C727" s="71"/>
      <c r="D727" s="71"/>
      <c r="E727" s="71"/>
      <c r="F727" s="71"/>
      <c r="G727" s="71"/>
      <c r="H727" s="71"/>
      <c r="I727" s="71"/>
      <c r="J727" s="71"/>
      <c r="K727" s="71"/>
      <c r="L727" s="71"/>
      <c r="M727" s="71"/>
      <c r="N727" s="71"/>
      <c r="O727" s="71"/>
      <c r="P727" s="71"/>
      <c r="Q727" s="71"/>
      <c r="R727" s="71"/>
      <c r="S727" s="71"/>
    </row>
    <row r="728" spans="1:19">
      <c r="A728" s="71"/>
      <c r="B728" s="71"/>
      <c r="C728" s="71"/>
      <c r="D728" s="71"/>
      <c r="E728" s="71"/>
      <c r="F728" s="71"/>
      <c r="G728" s="71"/>
      <c r="H728" s="71"/>
      <c r="I728" s="71"/>
      <c r="J728" s="71"/>
      <c r="K728" s="71"/>
      <c r="L728" s="71"/>
      <c r="M728" s="71"/>
      <c r="N728" s="71"/>
      <c r="O728" s="71"/>
      <c r="P728" s="71"/>
      <c r="Q728" s="71"/>
      <c r="R728" s="71"/>
      <c r="S728" s="71"/>
    </row>
    <row r="729" spans="1:19">
      <c r="A729" s="71"/>
      <c r="B729" s="71"/>
      <c r="C729" s="71"/>
      <c r="D729" s="71"/>
      <c r="E729" s="71"/>
      <c r="F729" s="71"/>
      <c r="G729" s="71"/>
      <c r="H729" s="71"/>
      <c r="I729" s="71"/>
      <c r="J729" s="71"/>
      <c r="K729" s="71"/>
      <c r="L729" s="71"/>
      <c r="M729" s="71"/>
      <c r="N729" s="71"/>
      <c r="O729" s="71"/>
      <c r="P729" s="71"/>
      <c r="Q729" s="71"/>
      <c r="R729" s="71"/>
      <c r="S729" s="71"/>
    </row>
    <row r="730" spans="1:19">
      <c r="A730" s="71"/>
      <c r="B730" s="71"/>
      <c r="C730" s="71"/>
      <c r="D730" s="71"/>
      <c r="E730" s="71"/>
      <c r="F730" s="71"/>
      <c r="G730" s="71"/>
      <c r="H730" s="71"/>
      <c r="I730" s="71"/>
      <c r="J730" s="71"/>
      <c r="K730" s="71"/>
      <c r="L730" s="71"/>
      <c r="M730" s="71"/>
      <c r="N730" s="71"/>
      <c r="O730" s="71"/>
      <c r="P730" s="71"/>
      <c r="Q730" s="71"/>
      <c r="R730" s="71"/>
      <c r="S730" s="71"/>
    </row>
    <row r="731" spans="1:19">
      <c r="A731" s="71"/>
      <c r="B731" s="71"/>
      <c r="C731" s="71"/>
      <c r="D731" s="71"/>
      <c r="E731" s="71"/>
      <c r="F731" s="71"/>
      <c r="G731" s="71"/>
      <c r="H731" s="71"/>
      <c r="I731" s="71"/>
      <c r="J731" s="71"/>
      <c r="K731" s="71"/>
      <c r="L731" s="71"/>
      <c r="M731" s="71"/>
      <c r="N731" s="71"/>
      <c r="O731" s="71"/>
      <c r="P731" s="71"/>
      <c r="Q731" s="71"/>
      <c r="R731" s="71"/>
      <c r="S731" s="71"/>
    </row>
    <row r="732" spans="1:19">
      <c r="A732" s="71"/>
      <c r="B732" s="71"/>
      <c r="C732" s="71"/>
      <c r="D732" s="71"/>
      <c r="E732" s="71"/>
      <c r="F732" s="71"/>
      <c r="G732" s="71"/>
      <c r="H732" s="71"/>
      <c r="I732" s="71"/>
      <c r="J732" s="71"/>
      <c r="K732" s="71"/>
      <c r="L732" s="71"/>
      <c r="M732" s="71"/>
      <c r="N732" s="71"/>
      <c r="O732" s="71"/>
      <c r="P732" s="71"/>
      <c r="Q732" s="71"/>
      <c r="R732" s="71"/>
      <c r="S732" s="71"/>
    </row>
    <row r="733" spans="1:19">
      <c r="A733" s="71"/>
      <c r="B733" s="71"/>
      <c r="C733" s="71"/>
      <c r="D733" s="71"/>
      <c r="E733" s="71"/>
      <c r="F733" s="71"/>
      <c r="G733" s="71"/>
      <c r="H733" s="71"/>
      <c r="I733" s="71"/>
      <c r="J733" s="71"/>
      <c r="K733" s="71"/>
      <c r="L733" s="71"/>
      <c r="M733" s="71"/>
      <c r="N733" s="71"/>
      <c r="O733" s="71"/>
      <c r="P733" s="71"/>
      <c r="Q733" s="71"/>
      <c r="R733" s="71"/>
      <c r="S733" s="71"/>
    </row>
    <row r="734" spans="1:19">
      <c r="A734" s="71"/>
      <c r="B734" s="71"/>
      <c r="C734" s="71"/>
      <c r="D734" s="71"/>
      <c r="E734" s="71"/>
      <c r="F734" s="71"/>
      <c r="G734" s="71"/>
      <c r="H734" s="71"/>
      <c r="I734" s="71"/>
      <c r="J734" s="71"/>
      <c r="K734" s="71"/>
      <c r="L734" s="71"/>
      <c r="M734" s="71"/>
      <c r="N734" s="71"/>
      <c r="O734" s="71"/>
      <c r="P734" s="71"/>
      <c r="Q734" s="71"/>
      <c r="R734" s="71"/>
      <c r="S734" s="71"/>
    </row>
    <row r="735" spans="1:19">
      <c r="A735" s="71"/>
      <c r="B735" s="71"/>
      <c r="C735" s="71"/>
      <c r="D735" s="71"/>
      <c r="E735" s="71"/>
      <c r="F735" s="71"/>
      <c r="G735" s="71"/>
      <c r="H735" s="71"/>
      <c r="I735" s="71"/>
      <c r="J735" s="71"/>
      <c r="K735" s="71"/>
      <c r="L735" s="71"/>
      <c r="M735" s="71"/>
      <c r="N735" s="71"/>
      <c r="O735" s="71"/>
      <c r="P735" s="71"/>
      <c r="Q735" s="71"/>
      <c r="R735" s="71"/>
      <c r="S735" s="71"/>
    </row>
    <row r="736" spans="1:19">
      <c r="A736" s="71"/>
      <c r="B736" s="71"/>
      <c r="C736" s="71"/>
      <c r="D736" s="71"/>
      <c r="E736" s="71"/>
      <c r="F736" s="71"/>
      <c r="G736" s="71"/>
      <c r="H736" s="71"/>
      <c r="I736" s="71"/>
      <c r="J736" s="71"/>
      <c r="K736" s="71"/>
      <c r="L736" s="71"/>
      <c r="M736" s="71"/>
      <c r="N736" s="71"/>
      <c r="O736" s="71"/>
      <c r="P736" s="71"/>
      <c r="Q736" s="71"/>
      <c r="R736" s="71"/>
      <c r="S736" s="71"/>
    </row>
    <row r="737" spans="1:19">
      <c r="A737" s="71"/>
      <c r="B737" s="71"/>
      <c r="C737" s="71"/>
      <c r="D737" s="71"/>
      <c r="E737" s="71"/>
      <c r="F737" s="71"/>
      <c r="G737" s="71"/>
      <c r="H737" s="71"/>
      <c r="I737" s="71"/>
      <c r="J737" s="71"/>
      <c r="K737" s="71"/>
      <c r="L737" s="71"/>
      <c r="M737" s="71"/>
      <c r="N737" s="71"/>
      <c r="O737" s="71"/>
      <c r="P737" s="71"/>
      <c r="Q737" s="71"/>
      <c r="R737" s="71"/>
      <c r="S737" s="71"/>
    </row>
    <row r="738" spans="1:19">
      <c r="A738" s="71"/>
      <c r="B738" s="71"/>
      <c r="C738" s="71"/>
      <c r="D738" s="71"/>
      <c r="E738" s="71"/>
      <c r="F738" s="71"/>
      <c r="G738" s="71"/>
      <c r="H738" s="71"/>
      <c r="I738" s="71"/>
      <c r="J738" s="71"/>
      <c r="K738" s="71"/>
      <c r="L738" s="71"/>
      <c r="M738" s="71"/>
      <c r="N738" s="71"/>
      <c r="O738" s="71"/>
      <c r="P738" s="71"/>
      <c r="Q738" s="71"/>
      <c r="R738" s="71"/>
      <c r="S738" s="71"/>
    </row>
    <row r="739" spans="1:19">
      <c r="A739" s="71"/>
      <c r="B739" s="71"/>
      <c r="C739" s="71"/>
      <c r="D739" s="71"/>
      <c r="E739" s="71"/>
      <c r="F739" s="71"/>
      <c r="G739" s="71"/>
      <c r="H739" s="71"/>
      <c r="I739" s="71"/>
      <c r="J739" s="71"/>
      <c r="K739" s="71"/>
      <c r="L739" s="71"/>
      <c r="M739" s="71"/>
      <c r="N739" s="71"/>
      <c r="O739" s="71"/>
      <c r="P739" s="71"/>
      <c r="Q739" s="71"/>
      <c r="R739" s="71"/>
      <c r="S739" s="71"/>
    </row>
    <row r="740" spans="1:19">
      <c r="A740" s="71"/>
      <c r="B740" s="71"/>
      <c r="C740" s="71"/>
      <c r="D740" s="71"/>
      <c r="E740" s="71"/>
      <c r="F740" s="71"/>
      <c r="G740" s="71"/>
      <c r="H740" s="71"/>
      <c r="I740" s="71"/>
      <c r="J740" s="71"/>
      <c r="K740" s="71"/>
      <c r="L740" s="71"/>
      <c r="M740" s="71"/>
      <c r="N740" s="71"/>
      <c r="O740" s="71"/>
      <c r="P740" s="71"/>
      <c r="Q740" s="71"/>
      <c r="R740" s="71"/>
      <c r="S740" s="71"/>
    </row>
    <row r="741" spans="1:19">
      <c r="A741" s="71"/>
      <c r="B741" s="71"/>
      <c r="C741" s="71"/>
      <c r="D741" s="71"/>
      <c r="E741" s="71"/>
      <c r="F741" s="71"/>
      <c r="G741" s="71"/>
      <c r="H741" s="71"/>
      <c r="I741" s="71"/>
      <c r="J741" s="71"/>
      <c r="K741" s="71"/>
      <c r="L741" s="71"/>
      <c r="M741" s="71"/>
      <c r="N741" s="71"/>
      <c r="O741" s="71"/>
      <c r="P741" s="71"/>
      <c r="Q741" s="71"/>
      <c r="R741" s="71"/>
      <c r="S741" s="71"/>
    </row>
    <row r="742" spans="1:19">
      <c r="A742" s="71"/>
      <c r="B742" s="71"/>
      <c r="C742" s="71"/>
      <c r="D742" s="71"/>
      <c r="E742" s="71"/>
      <c r="F742" s="71"/>
      <c r="G742" s="71"/>
      <c r="H742" s="71"/>
      <c r="I742" s="71"/>
      <c r="J742" s="71"/>
      <c r="K742" s="71"/>
      <c r="L742" s="71"/>
      <c r="M742" s="71"/>
      <c r="N742" s="71"/>
      <c r="O742" s="71"/>
      <c r="P742" s="71"/>
      <c r="Q742" s="71"/>
      <c r="R742" s="71"/>
      <c r="S742" s="71"/>
    </row>
    <row r="743" spans="1:19">
      <c r="A743" s="71"/>
      <c r="B743" s="71"/>
      <c r="C743" s="71"/>
      <c r="D743" s="71"/>
      <c r="E743" s="71"/>
      <c r="F743" s="71"/>
      <c r="G743" s="71"/>
      <c r="H743" s="71"/>
      <c r="I743" s="71"/>
      <c r="J743" s="71"/>
      <c r="K743" s="71"/>
      <c r="L743" s="71"/>
      <c r="M743" s="71"/>
      <c r="N743" s="71"/>
      <c r="O743" s="71"/>
      <c r="P743" s="71"/>
      <c r="Q743" s="71"/>
      <c r="R743" s="71"/>
      <c r="S743" s="71"/>
    </row>
    <row r="744" spans="1:19">
      <c r="A744" s="71"/>
      <c r="B744" s="71"/>
      <c r="C744" s="71"/>
      <c r="D744" s="71"/>
      <c r="E744" s="71"/>
      <c r="F744" s="71"/>
      <c r="G744" s="71"/>
      <c r="H744" s="71"/>
      <c r="I744" s="71"/>
      <c r="J744" s="71"/>
      <c r="K744" s="71"/>
      <c r="L744" s="71"/>
      <c r="M744" s="71"/>
      <c r="N744" s="71"/>
      <c r="O744" s="71"/>
      <c r="P744" s="71"/>
      <c r="Q744" s="71"/>
      <c r="R744" s="71"/>
      <c r="S744" s="71"/>
    </row>
    <row r="745" spans="1:19">
      <c r="A745" s="71"/>
      <c r="B745" s="71"/>
      <c r="C745" s="71"/>
      <c r="D745" s="71"/>
      <c r="E745" s="71"/>
      <c r="F745" s="71"/>
      <c r="G745" s="71"/>
      <c r="H745" s="71"/>
      <c r="I745" s="71"/>
      <c r="J745" s="71"/>
      <c r="K745" s="71"/>
      <c r="L745" s="71"/>
      <c r="M745" s="71"/>
      <c r="N745" s="71"/>
      <c r="O745" s="71"/>
      <c r="P745" s="71"/>
      <c r="Q745" s="71"/>
      <c r="R745" s="71"/>
      <c r="S745" s="71"/>
    </row>
    <row r="746" spans="1:19">
      <c r="A746" s="71"/>
      <c r="B746" s="71"/>
      <c r="C746" s="71"/>
      <c r="D746" s="71"/>
      <c r="E746" s="71"/>
      <c r="F746" s="71"/>
      <c r="G746" s="71"/>
      <c r="H746" s="71"/>
      <c r="I746" s="71"/>
      <c r="J746" s="71"/>
      <c r="K746" s="71"/>
      <c r="L746" s="71"/>
      <c r="M746" s="71"/>
      <c r="N746" s="71"/>
      <c r="O746" s="71"/>
      <c r="P746" s="71"/>
      <c r="Q746" s="71"/>
      <c r="R746" s="71"/>
      <c r="S746" s="71"/>
    </row>
    <row r="747" spans="1:19">
      <c r="A747" s="71"/>
      <c r="B747" s="71"/>
      <c r="C747" s="71"/>
      <c r="D747" s="71"/>
      <c r="E747" s="71"/>
      <c r="F747" s="71"/>
      <c r="G747" s="71"/>
      <c r="H747" s="71"/>
      <c r="I747" s="71"/>
      <c r="J747" s="71"/>
      <c r="K747" s="71"/>
      <c r="L747" s="71"/>
      <c r="M747" s="71"/>
      <c r="N747" s="71"/>
      <c r="O747" s="71"/>
      <c r="P747" s="71"/>
      <c r="Q747" s="71"/>
      <c r="R747" s="71"/>
      <c r="S747" s="71"/>
    </row>
    <row r="748" spans="1:19">
      <c r="A748" s="71"/>
      <c r="B748" s="71"/>
      <c r="C748" s="71"/>
      <c r="D748" s="71"/>
      <c r="E748" s="71"/>
      <c r="F748" s="71"/>
      <c r="G748" s="71"/>
      <c r="H748" s="71"/>
      <c r="I748" s="71"/>
      <c r="J748" s="71"/>
      <c r="K748" s="71"/>
      <c r="L748" s="71"/>
      <c r="M748" s="71"/>
      <c r="N748" s="71"/>
      <c r="O748" s="71"/>
      <c r="P748" s="71"/>
      <c r="Q748" s="71"/>
      <c r="R748" s="71"/>
      <c r="S748" s="71"/>
    </row>
    <row r="749" spans="1:19">
      <c r="A749" s="71"/>
      <c r="B749" s="71"/>
      <c r="C749" s="71"/>
      <c r="D749" s="71"/>
      <c r="E749" s="71"/>
      <c r="F749" s="71"/>
      <c r="G749" s="71"/>
      <c r="H749" s="71"/>
      <c r="I749" s="71"/>
      <c r="J749" s="71"/>
      <c r="K749" s="71"/>
      <c r="L749" s="71"/>
      <c r="M749" s="71"/>
      <c r="N749" s="71"/>
      <c r="O749" s="71"/>
      <c r="P749" s="71"/>
      <c r="Q749" s="71"/>
      <c r="R749" s="71"/>
      <c r="S749" s="71"/>
    </row>
    <row r="750" spans="1:19">
      <c r="A750" s="71"/>
      <c r="B750" s="71"/>
      <c r="C750" s="71"/>
      <c r="D750" s="71"/>
      <c r="E750" s="71"/>
      <c r="F750" s="71"/>
      <c r="G750" s="71"/>
      <c r="H750" s="71"/>
      <c r="I750" s="71"/>
      <c r="J750" s="71"/>
      <c r="K750" s="71"/>
      <c r="L750" s="71"/>
      <c r="M750" s="71"/>
      <c r="N750" s="71"/>
      <c r="O750" s="71"/>
      <c r="P750" s="71"/>
      <c r="Q750" s="71"/>
      <c r="R750" s="71"/>
      <c r="S750" s="71"/>
    </row>
    <row r="751" spans="1:19">
      <c r="A751" s="71"/>
      <c r="B751" s="71"/>
      <c r="C751" s="71"/>
      <c r="D751" s="71"/>
      <c r="E751" s="71"/>
      <c r="F751" s="71"/>
      <c r="G751" s="71"/>
      <c r="H751" s="71"/>
      <c r="I751" s="71"/>
      <c r="J751" s="71"/>
      <c r="K751" s="71"/>
      <c r="L751" s="71"/>
      <c r="M751" s="71"/>
      <c r="N751" s="71"/>
      <c r="O751" s="71"/>
      <c r="P751" s="71"/>
      <c r="Q751" s="71"/>
      <c r="R751" s="71"/>
      <c r="S751" s="71"/>
    </row>
    <row r="752" spans="1:19">
      <c r="A752" s="71"/>
      <c r="B752" s="71"/>
      <c r="C752" s="71"/>
      <c r="D752" s="71"/>
      <c r="E752" s="71"/>
      <c r="F752" s="71"/>
      <c r="G752" s="71"/>
      <c r="H752" s="71"/>
      <c r="I752" s="71"/>
      <c r="J752" s="71"/>
      <c r="K752" s="71"/>
      <c r="L752" s="71"/>
      <c r="M752" s="71"/>
      <c r="N752" s="71"/>
      <c r="O752" s="71"/>
      <c r="P752" s="71"/>
      <c r="Q752" s="71"/>
      <c r="R752" s="71"/>
      <c r="S752" s="71"/>
    </row>
    <row r="753" spans="1:19">
      <c r="A753" s="71"/>
      <c r="B753" s="71"/>
      <c r="C753" s="71"/>
      <c r="D753" s="71"/>
      <c r="E753" s="71"/>
      <c r="F753" s="71"/>
      <c r="G753" s="71"/>
      <c r="H753" s="71"/>
      <c r="I753" s="71"/>
      <c r="J753" s="71"/>
      <c r="K753" s="71"/>
      <c r="L753" s="71"/>
      <c r="M753" s="71"/>
      <c r="N753" s="71"/>
      <c r="O753" s="71"/>
      <c r="P753" s="71"/>
      <c r="Q753" s="71"/>
      <c r="R753" s="71"/>
      <c r="S753" s="71"/>
    </row>
    <row r="754" spans="1:19">
      <c r="A754" s="71"/>
      <c r="B754" s="71"/>
      <c r="C754" s="71"/>
      <c r="D754" s="71"/>
      <c r="E754" s="71"/>
      <c r="F754" s="71"/>
      <c r="G754" s="71"/>
      <c r="H754" s="71"/>
      <c r="I754" s="71"/>
      <c r="J754" s="71"/>
      <c r="K754" s="71"/>
      <c r="L754" s="71"/>
      <c r="M754" s="71"/>
      <c r="N754" s="71"/>
      <c r="O754" s="71"/>
      <c r="P754" s="71"/>
      <c r="Q754" s="71"/>
      <c r="R754" s="71"/>
      <c r="S754" s="71"/>
    </row>
    <row r="755" spans="1:19">
      <c r="A755" s="71"/>
      <c r="B755" s="71"/>
      <c r="C755" s="71"/>
      <c r="D755" s="71"/>
      <c r="E755" s="71"/>
      <c r="F755" s="71"/>
      <c r="G755" s="71"/>
      <c r="H755" s="71"/>
      <c r="I755" s="71"/>
      <c r="J755" s="71"/>
      <c r="K755" s="71"/>
      <c r="L755" s="71"/>
      <c r="M755" s="71"/>
      <c r="N755" s="71"/>
      <c r="O755" s="71"/>
      <c r="P755" s="71"/>
      <c r="Q755" s="71"/>
      <c r="R755" s="71"/>
      <c r="S755" s="71"/>
    </row>
    <row r="756" spans="1:19">
      <c r="A756" s="71"/>
      <c r="B756" s="71"/>
      <c r="C756" s="71"/>
      <c r="D756" s="71"/>
      <c r="E756" s="71"/>
      <c r="F756" s="71"/>
      <c r="G756" s="71"/>
      <c r="H756" s="71"/>
      <c r="I756" s="71"/>
      <c r="J756" s="71"/>
      <c r="K756" s="71"/>
      <c r="L756" s="71"/>
      <c r="M756" s="71"/>
      <c r="N756" s="71"/>
      <c r="O756" s="71"/>
      <c r="P756" s="71"/>
      <c r="Q756" s="71"/>
      <c r="R756" s="71"/>
      <c r="S756" s="71"/>
    </row>
    <row r="757" spans="1:19">
      <c r="A757" s="71"/>
      <c r="B757" s="71"/>
      <c r="C757" s="71"/>
      <c r="D757" s="71"/>
      <c r="E757" s="71"/>
      <c r="F757" s="71"/>
      <c r="G757" s="71"/>
      <c r="H757" s="71"/>
      <c r="I757" s="71"/>
      <c r="J757" s="71"/>
      <c r="K757" s="71"/>
      <c r="L757" s="71"/>
      <c r="M757" s="71"/>
      <c r="N757" s="71"/>
      <c r="O757" s="71"/>
      <c r="P757" s="71"/>
      <c r="Q757" s="71"/>
      <c r="R757" s="71"/>
      <c r="S757" s="71"/>
    </row>
    <row r="758" spans="1:19">
      <c r="A758" s="71"/>
      <c r="B758" s="71"/>
      <c r="C758" s="71"/>
      <c r="D758" s="71"/>
      <c r="E758" s="71"/>
      <c r="F758" s="71"/>
      <c r="G758" s="71"/>
      <c r="H758" s="71"/>
      <c r="I758" s="71"/>
      <c r="J758" s="71"/>
      <c r="K758" s="71"/>
      <c r="L758" s="71"/>
      <c r="M758" s="71"/>
      <c r="N758" s="71"/>
      <c r="O758" s="71"/>
      <c r="P758" s="71"/>
      <c r="Q758" s="71"/>
      <c r="R758" s="71"/>
      <c r="S758" s="71"/>
    </row>
    <row r="759" spans="1:19">
      <c r="A759" s="71"/>
      <c r="B759" s="71"/>
      <c r="C759" s="71"/>
      <c r="D759" s="71"/>
      <c r="E759" s="71"/>
      <c r="F759" s="71"/>
      <c r="G759" s="71"/>
      <c r="H759" s="71"/>
      <c r="I759" s="71"/>
      <c r="J759" s="71"/>
      <c r="K759" s="71"/>
      <c r="L759" s="71"/>
      <c r="M759" s="71"/>
      <c r="N759" s="71"/>
      <c r="O759" s="71"/>
      <c r="P759" s="71"/>
      <c r="Q759" s="71"/>
      <c r="R759" s="71"/>
      <c r="S759" s="71"/>
    </row>
    <row r="760" spans="1:19">
      <c r="A760" s="71"/>
      <c r="B760" s="71"/>
      <c r="C760" s="71"/>
      <c r="D760" s="71"/>
      <c r="E760" s="71"/>
      <c r="F760" s="71"/>
      <c r="G760" s="71"/>
      <c r="H760" s="71"/>
      <c r="I760" s="71"/>
      <c r="J760" s="71"/>
      <c r="K760" s="71"/>
      <c r="L760" s="71"/>
      <c r="M760" s="71"/>
      <c r="N760" s="71"/>
      <c r="O760" s="71"/>
      <c r="P760" s="71"/>
      <c r="Q760" s="71"/>
      <c r="R760" s="71"/>
      <c r="S760" s="71"/>
    </row>
    <row r="761" spans="1:19">
      <c r="A761" s="71"/>
      <c r="B761" s="71"/>
      <c r="C761" s="71"/>
      <c r="D761" s="71"/>
      <c r="E761" s="71"/>
      <c r="F761" s="71"/>
      <c r="G761" s="71"/>
      <c r="H761" s="71"/>
      <c r="I761" s="71"/>
      <c r="J761" s="71"/>
      <c r="K761" s="71"/>
      <c r="L761" s="71"/>
      <c r="M761" s="71"/>
      <c r="N761" s="71"/>
      <c r="O761" s="71"/>
      <c r="P761" s="71"/>
      <c r="Q761" s="71"/>
      <c r="R761" s="71"/>
      <c r="S761" s="71"/>
    </row>
    <row r="762" spans="1:19">
      <c r="A762" s="71"/>
      <c r="B762" s="71"/>
      <c r="C762" s="71"/>
      <c r="D762" s="71"/>
      <c r="E762" s="71"/>
      <c r="F762" s="71"/>
      <c r="G762" s="71"/>
      <c r="H762" s="71"/>
      <c r="I762" s="71"/>
      <c r="J762" s="71"/>
      <c r="K762" s="71"/>
      <c r="L762" s="71"/>
      <c r="M762" s="71"/>
      <c r="N762" s="71"/>
      <c r="O762" s="71"/>
      <c r="P762" s="71"/>
      <c r="Q762" s="71"/>
      <c r="R762" s="71"/>
      <c r="S762" s="71"/>
    </row>
    <row r="763" spans="1:19">
      <c r="A763" s="71"/>
      <c r="B763" s="71"/>
      <c r="C763" s="71"/>
      <c r="D763" s="71"/>
      <c r="E763" s="71"/>
      <c r="F763" s="71"/>
      <c r="G763" s="71"/>
      <c r="H763" s="71"/>
      <c r="I763" s="71"/>
      <c r="J763" s="71"/>
      <c r="K763" s="71"/>
      <c r="L763" s="71"/>
      <c r="M763" s="71"/>
      <c r="N763" s="71"/>
      <c r="O763" s="71"/>
      <c r="P763" s="71"/>
      <c r="Q763" s="71"/>
      <c r="R763" s="71"/>
      <c r="S763" s="71"/>
    </row>
    <row r="764" spans="1:19">
      <c r="A764" s="71"/>
      <c r="B764" s="71"/>
      <c r="C764" s="71"/>
      <c r="D764" s="71"/>
      <c r="E764" s="71"/>
      <c r="F764" s="71"/>
      <c r="G764" s="71"/>
      <c r="H764" s="71"/>
      <c r="I764" s="71"/>
      <c r="J764" s="71"/>
      <c r="K764" s="71"/>
      <c r="L764" s="71"/>
      <c r="M764" s="71"/>
      <c r="N764" s="71"/>
      <c r="O764" s="71"/>
      <c r="P764" s="71"/>
      <c r="Q764" s="71"/>
      <c r="R764" s="71"/>
      <c r="S764" s="71"/>
    </row>
    <row r="765" spans="1:19">
      <c r="A765" s="71"/>
      <c r="B765" s="71"/>
      <c r="C765" s="71"/>
      <c r="D765" s="71"/>
      <c r="E765" s="71"/>
      <c r="F765" s="71"/>
      <c r="G765" s="71"/>
      <c r="H765" s="71"/>
      <c r="I765" s="71"/>
      <c r="J765" s="71"/>
      <c r="K765" s="71"/>
      <c r="L765" s="71"/>
      <c r="M765" s="71"/>
      <c r="N765" s="71"/>
      <c r="O765" s="71"/>
      <c r="P765" s="71"/>
      <c r="Q765" s="71"/>
      <c r="R765" s="71"/>
      <c r="S765" s="71"/>
    </row>
    <row r="766" spans="1:19">
      <c r="A766" s="71"/>
      <c r="B766" s="71"/>
      <c r="C766" s="71"/>
      <c r="D766" s="71"/>
      <c r="E766" s="71"/>
      <c r="F766" s="71"/>
      <c r="G766" s="71"/>
      <c r="H766" s="71"/>
      <c r="I766" s="71"/>
      <c r="J766" s="71"/>
      <c r="K766" s="71"/>
      <c r="L766" s="71"/>
      <c r="M766" s="71"/>
      <c r="N766" s="71"/>
      <c r="O766" s="71"/>
      <c r="P766" s="71"/>
      <c r="Q766" s="71"/>
      <c r="R766" s="71"/>
      <c r="S766" s="71"/>
    </row>
    <row r="767" spans="1:19">
      <c r="A767" s="71"/>
      <c r="B767" s="71"/>
      <c r="C767" s="71"/>
      <c r="D767" s="71"/>
      <c r="E767" s="71"/>
      <c r="F767" s="71"/>
      <c r="G767" s="71"/>
      <c r="H767" s="71"/>
      <c r="I767" s="71"/>
      <c r="J767" s="71"/>
      <c r="K767" s="71"/>
      <c r="L767" s="71"/>
      <c r="M767" s="71"/>
      <c r="N767" s="71"/>
      <c r="O767" s="71"/>
      <c r="P767" s="71"/>
      <c r="Q767" s="71"/>
      <c r="R767" s="71"/>
      <c r="S767" s="71"/>
    </row>
    <row r="768" spans="1:19">
      <c r="A768" s="71"/>
      <c r="B768" s="71"/>
      <c r="C768" s="71"/>
      <c r="D768" s="71"/>
      <c r="E768" s="71"/>
      <c r="F768" s="71"/>
      <c r="G768" s="71"/>
      <c r="H768" s="71"/>
      <c r="I768" s="71"/>
      <c r="J768" s="71"/>
      <c r="K768" s="71"/>
      <c r="L768" s="71"/>
      <c r="M768" s="71"/>
      <c r="N768" s="71"/>
      <c r="O768" s="71"/>
      <c r="P768" s="71"/>
      <c r="Q768" s="71"/>
      <c r="R768" s="71"/>
      <c r="S768" s="71"/>
    </row>
    <row r="769" spans="1:19">
      <c r="A769" s="71"/>
      <c r="B769" s="71"/>
      <c r="C769" s="71"/>
      <c r="D769" s="71"/>
      <c r="E769" s="71"/>
      <c r="F769" s="71"/>
      <c r="G769" s="71"/>
      <c r="H769" s="71"/>
      <c r="I769" s="71"/>
      <c r="J769" s="71"/>
      <c r="K769" s="71"/>
      <c r="L769" s="71"/>
      <c r="M769" s="71"/>
      <c r="N769" s="71"/>
      <c r="O769" s="71"/>
      <c r="P769" s="71"/>
      <c r="Q769" s="71"/>
      <c r="R769" s="71"/>
      <c r="S769" s="71"/>
    </row>
    <row r="770" spans="1:19">
      <c r="A770" s="71"/>
      <c r="B770" s="71"/>
      <c r="C770" s="71"/>
      <c r="D770" s="71"/>
      <c r="E770" s="71"/>
      <c r="F770" s="71"/>
      <c r="G770" s="71"/>
      <c r="H770" s="71"/>
      <c r="I770" s="71"/>
      <c r="J770" s="71"/>
      <c r="K770" s="71"/>
      <c r="L770" s="71"/>
      <c r="M770" s="71"/>
      <c r="N770" s="71"/>
      <c r="O770" s="71"/>
      <c r="P770" s="71"/>
      <c r="Q770" s="71"/>
      <c r="R770" s="71"/>
      <c r="S770" s="71"/>
    </row>
    <row r="771" spans="1:19">
      <c r="A771" s="71"/>
      <c r="B771" s="71"/>
      <c r="C771" s="71"/>
      <c r="D771" s="71"/>
      <c r="E771" s="71"/>
      <c r="F771" s="71"/>
      <c r="G771" s="71"/>
      <c r="H771" s="71"/>
      <c r="I771" s="71"/>
      <c r="J771" s="71"/>
      <c r="K771" s="71"/>
      <c r="L771" s="71"/>
      <c r="M771" s="71"/>
      <c r="N771" s="71"/>
      <c r="O771" s="71"/>
      <c r="P771" s="71"/>
      <c r="Q771" s="71"/>
      <c r="R771" s="71"/>
      <c r="S771" s="71"/>
    </row>
    <row r="772" spans="1:19">
      <c r="A772" s="71"/>
      <c r="B772" s="71"/>
      <c r="C772" s="71"/>
      <c r="D772" s="71"/>
      <c r="E772" s="71"/>
      <c r="F772" s="71"/>
      <c r="G772" s="71"/>
      <c r="H772" s="71"/>
      <c r="I772" s="71"/>
      <c r="J772" s="71"/>
      <c r="K772" s="71"/>
      <c r="L772" s="71"/>
      <c r="M772" s="71"/>
      <c r="N772" s="71"/>
      <c r="O772" s="71"/>
      <c r="P772" s="71"/>
      <c r="Q772" s="71"/>
      <c r="R772" s="71"/>
      <c r="S772" s="71"/>
    </row>
    <row r="773" spans="1:19">
      <c r="A773" s="71"/>
      <c r="B773" s="71"/>
      <c r="C773" s="71"/>
      <c r="D773" s="71"/>
      <c r="E773" s="71"/>
      <c r="F773" s="71"/>
      <c r="G773" s="71"/>
      <c r="H773" s="71"/>
      <c r="I773" s="71"/>
      <c r="J773" s="71"/>
      <c r="K773" s="71"/>
      <c r="L773" s="71"/>
      <c r="M773" s="71"/>
      <c r="N773" s="71"/>
      <c r="O773" s="71"/>
      <c r="P773" s="71"/>
      <c r="Q773" s="71"/>
      <c r="R773" s="71"/>
      <c r="S773" s="71"/>
    </row>
    <row r="774" spans="1:19">
      <c r="A774" s="71"/>
      <c r="B774" s="71"/>
      <c r="C774" s="71"/>
      <c r="D774" s="71"/>
      <c r="E774" s="71"/>
      <c r="F774" s="71"/>
      <c r="G774" s="71"/>
      <c r="H774" s="71"/>
      <c r="I774" s="71"/>
      <c r="J774" s="71"/>
      <c r="K774" s="71"/>
      <c r="L774" s="71"/>
      <c r="M774" s="71"/>
      <c r="N774" s="71"/>
      <c r="O774" s="71"/>
      <c r="P774" s="71"/>
      <c r="Q774" s="71"/>
      <c r="R774" s="71"/>
      <c r="S774" s="71"/>
    </row>
    <row r="775" spans="1:19">
      <c r="A775" s="71"/>
      <c r="B775" s="71"/>
      <c r="C775" s="71"/>
      <c r="D775" s="71"/>
      <c r="E775" s="71"/>
      <c r="F775" s="71"/>
      <c r="G775" s="71"/>
      <c r="H775" s="71"/>
      <c r="I775" s="71"/>
      <c r="J775" s="71"/>
      <c r="K775" s="71"/>
      <c r="L775" s="71"/>
      <c r="M775" s="71"/>
      <c r="N775" s="71"/>
      <c r="O775" s="71"/>
      <c r="P775" s="71"/>
      <c r="Q775" s="71"/>
      <c r="R775" s="71"/>
      <c r="S775" s="71"/>
    </row>
    <row r="776" spans="1:19">
      <c r="A776" s="71"/>
      <c r="B776" s="71"/>
      <c r="C776" s="71"/>
      <c r="D776" s="71"/>
      <c r="E776" s="71"/>
      <c r="F776" s="71"/>
      <c r="G776" s="71"/>
      <c r="H776" s="71"/>
      <c r="I776" s="71"/>
      <c r="J776" s="71"/>
      <c r="K776" s="71"/>
      <c r="L776" s="71"/>
      <c r="M776" s="71"/>
      <c r="N776" s="71"/>
      <c r="O776" s="71"/>
      <c r="P776" s="71"/>
      <c r="Q776" s="71"/>
      <c r="R776" s="71"/>
      <c r="S776" s="71"/>
    </row>
    <row r="777" spans="1:19">
      <c r="A777" s="71"/>
      <c r="B777" s="71"/>
      <c r="C777" s="71"/>
      <c r="D777" s="71"/>
      <c r="E777" s="71"/>
      <c r="F777" s="71"/>
      <c r="G777" s="71"/>
      <c r="H777" s="71"/>
      <c r="I777" s="71"/>
      <c r="J777" s="71"/>
      <c r="K777" s="71"/>
      <c r="L777" s="71"/>
      <c r="M777" s="71"/>
      <c r="N777" s="71"/>
      <c r="O777" s="71"/>
      <c r="P777" s="71"/>
      <c r="Q777" s="71"/>
      <c r="R777" s="71"/>
      <c r="S777" s="71"/>
    </row>
    <row r="778" spans="1:19">
      <c r="A778" s="71"/>
      <c r="B778" s="71"/>
      <c r="C778" s="71"/>
      <c r="D778" s="71"/>
      <c r="E778" s="71"/>
      <c r="F778" s="71"/>
      <c r="G778" s="71"/>
      <c r="H778" s="71"/>
      <c r="I778" s="71"/>
      <c r="J778" s="71"/>
      <c r="K778" s="71"/>
      <c r="L778" s="71"/>
      <c r="M778" s="71"/>
      <c r="N778" s="71"/>
      <c r="O778" s="71"/>
      <c r="P778" s="71"/>
      <c r="Q778" s="71"/>
      <c r="R778" s="71"/>
      <c r="S778" s="71"/>
    </row>
    <row r="779" spans="1:19">
      <c r="A779" s="71"/>
      <c r="B779" s="71"/>
      <c r="C779" s="71"/>
      <c r="D779" s="71"/>
      <c r="E779" s="71"/>
      <c r="F779" s="71"/>
      <c r="G779" s="71"/>
      <c r="H779" s="71"/>
      <c r="I779" s="71"/>
      <c r="J779" s="71"/>
      <c r="K779" s="71"/>
      <c r="L779" s="71"/>
      <c r="M779" s="71"/>
      <c r="N779" s="71"/>
      <c r="O779" s="71"/>
      <c r="P779" s="71"/>
      <c r="Q779" s="71"/>
      <c r="R779" s="71"/>
      <c r="S779" s="71"/>
    </row>
    <row r="780" spans="1:19">
      <c r="A780" s="71"/>
      <c r="B780" s="71"/>
      <c r="C780" s="71"/>
      <c r="D780" s="71"/>
      <c r="E780" s="71"/>
      <c r="F780" s="71"/>
      <c r="G780" s="71"/>
      <c r="H780" s="71"/>
      <c r="I780" s="71"/>
      <c r="J780" s="71"/>
      <c r="K780" s="71"/>
      <c r="L780" s="71"/>
      <c r="M780" s="71"/>
      <c r="N780" s="71"/>
      <c r="O780" s="71"/>
      <c r="P780" s="71"/>
      <c r="Q780" s="71"/>
      <c r="R780" s="71"/>
      <c r="S780" s="71"/>
    </row>
    <row r="781" spans="1:19">
      <c r="A781" s="71"/>
      <c r="B781" s="71"/>
      <c r="C781" s="71"/>
      <c r="D781" s="71"/>
      <c r="E781" s="71"/>
      <c r="F781" s="71"/>
      <c r="G781" s="71"/>
      <c r="H781" s="71"/>
      <c r="I781" s="71"/>
      <c r="J781" s="71"/>
      <c r="K781" s="71"/>
      <c r="L781" s="71"/>
      <c r="M781" s="71"/>
      <c r="N781" s="71"/>
      <c r="O781" s="71"/>
      <c r="P781" s="71"/>
      <c r="Q781" s="71"/>
      <c r="R781" s="71"/>
      <c r="S781" s="71"/>
    </row>
    <row r="782" spans="1:19">
      <c r="A782" s="71"/>
      <c r="B782" s="71"/>
      <c r="C782" s="71"/>
      <c r="D782" s="71"/>
      <c r="E782" s="71"/>
      <c r="F782" s="71"/>
      <c r="G782" s="71"/>
      <c r="H782" s="71"/>
      <c r="I782" s="71"/>
      <c r="J782" s="71"/>
      <c r="K782" s="71"/>
      <c r="L782" s="71"/>
      <c r="M782" s="71"/>
      <c r="N782" s="71"/>
      <c r="O782" s="71"/>
      <c r="P782" s="71"/>
      <c r="Q782" s="71"/>
      <c r="R782" s="71"/>
      <c r="S782" s="71"/>
    </row>
    <row r="783" spans="1:19">
      <c r="A783" s="71"/>
      <c r="B783" s="71"/>
      <c r="C783" s="71"/>
      <c r="D783" s="71"/>
      <c r="E783" s="71"/>
      <c r="F783" s="71"/>
      <c r="G783" s="71"/>
      <c r="H783" s="71"/>
      <c r="I783" s="71"/>
      <c r="J783" s="71"/>
      <c r="K783" s="71"/>
      <c r="L783" s="71"/>
      <c r="M783" s="71"/>
      <c r="N783" s="71"/>
      <c r="O783" s="71"/>
      <c r="P783" s="71"/>
      <c r="Q783" s="71"/>
      <c r="R783" s="71"/>
      <c r="S783" s="71"/>
    </row>
    <row r="784" spans="1:19">
      <c r="A784" s="71"/>
      <c r="B784" s="71"/>
      <c r="C784" s="71"/>
      <c r="D784" s="71"/>
      <c r="E784" s="71"/>
      <c r="F784" s="71"/>
      <c r="G784" s="71"/>
      <c r="H784" s="71"/>
      <c r="I784" s="71"/>
      <c r="J784" s="71"/>
      <c r="K784" s="71"/>
      <c r="L784" s="71"/>
      <c r="M784" s="71"/>
      <c r="N784" s="71"/>
      <c r="O784" s="71"/>
      <c r="P784" s="71"/>
      <c r="Q784" s="71"/>
      <c r="R784" s="71"/>
      <c r="S784" s="71"/>
    </row>
    <row r="785" spans="1:19">
      <c r="A785" s="71"/>
      <c r="B785" s="71"/>
      <c r="C785" s="71"/>
      <c r="D785" s="71"/>
      <c r="E785" s="71"/>
      <c r="F785" s="71"/>
      <c r="G785" s="71"/>
      <c r="H785" s="71"/>
      <c r="I785" s="71"/>
      <c r="J785" s="71"/>
      <c r="K785" s="71"/>
      <c r="L785" s="71"/>
      <c r="M785" s="71"/>
      <c r="N785" s="71"/>
      <c r="O785" s="71"/>
      <c r="P785" s="71"/>
      <c r="Q785" s="71"/>
      <c r="R785" s="71"/>
      <c r="S785" s="71"/>
    </row>
    <row r="786" spans="1:19">
      <c r="A786" s="71"/>
      <c r="B786" s="71"/>
      <c r="C786" s="71"/>
      <c r="D786" s="71"/>
      <c r="E786" s="71"/>
      <c r="F786" s="71"/>
      <c r="G786" s="71"/>
      <c r="H786" s="71"/>
      <c r="I786" s="71"/>
      <c r="J786" s="71"/>
      <c r="K786" s="71"/>
      <c r="L786" s="71"/>
      <c r="M786" s="71"/>
      <c r="N786" s="71"/>
      <c r="O786" s="71"/>
      <c r="P786" s="71"/>
      <c r="Q786" s="71"/>
      <c r="R786" s="71"/>
      <c r="S786" s="71"/>
    </row>
    <row r="787" spans="1:19">
      <c r="A787" s="71"/>
      <c r="B787" s="71"/>
      <c r="C787" s="71"/>
      <c r="D787" s="71"/>
      <c r="E787" s="71"/>
      <c r="F787" s="71"/>
      <c r="G787" s="71"/>
      <c r="H787" s="71"/>
      <c r="I787" s="71"/>
      <c r="J787" s="71"/>
      <c r="K787" s="71"/>
      <c r="L787" s="71"/>
      <c r="M787" s="71"/>
      <c r="N787" s="71"/>
      <c r="O787" s="71"/>
      <c r="P787" s="71"/>
      <c r="Q787" s="71"/>
      <c r="R787" s="71"/>
      <c r="S787" s="71"/>
    </row>
    <row r="788" spans="1:19">
      <c r="A788" s="71"/>
      <c r="B788" s="71"/>
      <c r="C788" s="71"/>
      <c r="D788" s="71"/>
      <c r="E788" s="71"/>
      <c r="F788" s="71"/>
      <c r="G788" s="71"/>
      <c r="H788" s="71"/>
      <c r="I788" s="71"/>
      <c r="J788" s="71"/>
      <c r="K788" s="71"/>
      <c r="L788" s="71"/>
      <c r="M788" s="71"/>
      <c r="N788" s="71"/>
      <c r="O788" s="71"/>
      <c r="P788" s="71"/>
      <c r="Q788" s="71"/>
      <c r="R788" s="71"/>
      <c r="S788" s="71"/>
    </row>
    <row r="789" spans="1:19">
      <c r="A789" s="71"/>
      <c r="B789" s="71"/>
      <c r="C789" s="71"/>
      <c r="D789" s="71"/>
      <c r="E789" s="71"/>
      <c r="F789" s="71"/>
      <c r="G789" s="71"/>
      <c r="H789" s="71"/>
      <c r="I789" s="71"/>
      <c r="J789" s="71"/>
      <c r="K789" s="71"/>
      <c r="L789" s="71"/>
      <c r="M789" s="71"/>
      <c r="N789" s="71"/>
      <c r="O789" s="71"/>
      <c r="P789" s="71"/>
      <c r="Q789" s="71"/>
      <c r="R789" s="71"/>
      <c r="S789" s="71"/>
    </row>
    <row r="790" spans="1:19">
      <c r="A790" s="71"/>
      <c r="B790" s="71"/>
      <c r="C790" s="71"/>
      <c r="D790" s="71"/>
      <c r="E790" s="71"/>
      <c r="F790" s="71"/>
      <c r="G790" s="71"/>
      <c r="H790" s="71"/>
      <c r="I790" s="71"/>
      <c r="J790" s="71"/>
      <c r="K790" s="71"/>
      <c r="L790" s="71"/>
      <c r="M790" s="71"/>
      <c r="N790" s="71"/>
      <c r="O790" s="71"/>
      <c r="P790" s="71"/>
      <c r="Q790" s="71"/>
      <c r="R790" s="71"/>
      <c r="S790" s="71"/>
    </row>
    <row r="791" spans="1:19">
      <c r="A791" s="71"/>
      <c r="B791" s="71"/>
      <c r="C791" s="71"/>
      <c r="D791" s="71"/>
      <c r="E791" s="71"/>
      <c r="F791" s="71"/>
      <c r="G791" s="71"/>
      <c r="H791" s="71"/>
      <c r="I791" s="71"/>
      <c r="J791" s="71"/>
      <c r="K791" s="71"/>
      <c r="L791" s="71"/>
      <c r="M791" s="71"/>
      <c r="N791" s="71"/>
      <c r="O791" s="71"/>
      <c r="P791" s="71"/>
      <c r="Q791" s="71"/>
      <c r="R791" s="71"/>
      <c r="S791" s="71"/>
    </row>
    <row r="792" spans="1:19">
      <c r="A792" s="71"/>
      <c r="B792" s="71"/>
      <c r="C792" s="71"/>
      <c r="D792" s="71"/>
      <c r="E792" s="71"/>
      <c r="F792" s="71"/>
      <c r="G792" s="71"/>
      <c r="H792" s="71"/>
      <c r="I792" s="71"/>
      <c r="J792" s="71"/>
      <c r="K792" s="71"/>
      <c r="L792" s="71"/>
      <c r="M792" s="71"/>
      <c r="N792" s="71"/>
      <c r="O792" s="71"/>
      <c r="P792" s="71"/>
      <c r="Q792" s="71"/>
      <c r="R792" s="71"/>
      <c r="S792" s="71"/>
    </row>
    <row r="793" spans="1:19">
      <c r="A793" s="71"/>
      <c r="B793" s="71"/>
      <c r="C793" s="71"/>
      <c r="D793" s="71"/>
      <c r="E793" s="71"/>
      <c r="F793" s="71"/>
      <c r="G793" s="71"/>
      <c r="H793" s="71"/>
      <c r="I793" s="71"/>
      <c r="J793" s="71"/>
      <c r="K793" s="71"/>
      <c r="L793" s="71"/>
      <c r="M793" s="71"/>
      <c r="N793" s="71"/>
      <c r="O793" s="71"/>
      <c r="P793" s="71"/>
      <c r="Q793" s="71"/>
      <c r="R793" s="71"/>
      <c r="S793" s="71"/>
    </row>
    <row r="794" spans="1:19">
      <c r="A794" s="71"/>
      <c r="B794" s="71"/>
      <c r="C794" s="71"/>
      <c r="D794" s="71"/>
      <c r="E794" s="71"/>
      <c r="F794" s="71"/>
      <c r="G794" s="71"/>
      <c r="H794" s="71"/>
      <c r="I794" s="71"/>
      <c r="J794" s="71"/>
      <c r="K794" s="71"/>
      <c r="L794" s="71"/>
      <c r="M794" s="71"/>
      <c r="N794" s="71"/>
      <c r="O794" s="71"/>
      <c r="P794" s="71"/>
      <c r="Q794" s="71"/>
      <c r="R794" s="71"/>
      <c r="S794" s="71"/>
    </row>
    <row r="795" spans="1:19">
      <c r="A795" s="71"/>
      <c r="B795" s="71"/>
      <c r="C795" s="71"/>
      <c r="D795" s="71"/>
      <c r="E795" s="71"/>
      <c r="F795" s="71"/>
      <c r="G795" s="71"/>
      <c r="H795" s="71"/>
      <c r="I795" s="71"/>
      <c r="J795" s="71"/>
      <c r="K795" s="71"/>
      <c r="L795" s="71"/>
      <c r="M795" s="71"/>
      <c r="N795" s="71"/>
      <c r="O795" s="71"/>
      <c r="P795" s="71"/>
      <c r="Q795" s="71"/>
      <c r="R795" s="71"/>
      <c r="S795" s="71"/>
    </row>
    <row r="796" spans="1:19">
      <c r="A796" s="71"/>
      <c r="B796" s="71"/>
      <c r="C796" s="71"/>
      <c r="D796" s="71"/>
      <c r="E796" s="71"/>
      <c r="F796" s="71"/>
      <c r="G796" s="71"/>
      <c r="H796" s="71"/>
      <c r="I796" s="71"/>
      <c r="J796" s="71"/>
      <c r="K796" s="71"/>
      <c r="L796" s="71"/>
      <c r="M796" s="71"/>
      <c r="N796" s="71"/>
      <c r="O796" s="71"/>
      <c r="P796" s="71"/>
      <c r="Q796" s="71"/>
      <c r="R796" s="71"/>
      <c r="S796" s="71"/>
    </row>
    <row r="797" spans="1:19">
      <c r="A797" s="71"/>
      <c r="B797" s="71"/>
      <c r="C797" s="71"/>
      <c r="D797" s="71"/>
      <c r="E797" s="71"/>
      <c r="F797" s="71"/>
      <c r="G797" s="71"/>
      <c r="H797" s="71"/>
      <c r="I797" s="71"/>
      <c r="J797" s="71"/>
      <c r="K797" s="71"/>
      <c r="L797" s="71"/>
      <c r="M797" s="71"/>
      <c r="N797" s="71"/>
      <c r="O797" s="71"/>
      <c r="P797" s="71"/>
      <c r="Q797" s="71"/>
      <c r="R797" s="71"/>
      <c r="S797" s="71"/>
    </row>
    <row r="798" spans="1:19">
      <c r="A798" s="71"/>
      <c r="B798" s="71"/>
      <c r="C798" s="71"/>
      <c r="D798" s="71"/>
      <c r="E798" s="71"/>
      <c r="F798" s="71"/>
      <c r="G798" s="71"/>
      <c r="H798" s="71"/>
      <c r="I798" s="71"/>
      <c r="J798" s="71"/>
      <c r="K798" s="71"/>
      <c r="L798" s="71"/>
      <c r="M798" s="71"/>
      <c r="N798" s="71"/>
      <c r="O798" s="71"/>
      <c r="P798" s="71"/>
      <c r="Q798" s="71"/>
      <c r="R798" s="71"/>
      <c r="S798" s="71"/>
    </row>
    <row r="799" spans="1:19">
      <c r="A799" s="71"/>
      <c r="B799" s="71"/>
      <c r="C799" s="71"/>
      <c r="D799" s="71"/>
      <c r="E799" s="71"/>
      <c r="F799" s="71"/>
      <c r="G799" s="71"/>
      <c r="H799" s="71"/>
      <c r="I799" s="71"/>
      <c r="J799" s="71"/>
      <c r="K799" s="71"/>
      <c r="L799" s="71"/>
      <c r="M799" s="71"/>
      <c r="N799" s="71"/>
      <c r="O799" s="71"/>
      <c r="P799" s="71"/>
      <c r="Q799" s="71"/>
      <c r="R799" s="71"/>
      <c r="S799" s="71"/>
    </row>
    <row r="800" spans="1:19">
      <c r="A800" s="71"/>
      <c r="B800" s="71"/>
      <c r="C800" s="71"/>
      <c r="D800" s="71"/>
      <c r="E800" s="71"/>
      <c r="F800" s="71"/>
      <c r="G800" s="71"/>
      <c r="H800" s="71"/>
      <c r="I800" s="71"/>
      <c r="J800" s="71"/>
      <c r="K800" s="71"/>
      <c r="L800" s="71"/>
      <c r="M800" s="71"/>
      <c r="N800" s="71"/>
      <c r="O800" s="71"/>
      <c r="P800" s="71"/>
      <c r="Q800" s="71"/>
      <c r="R800" s="71"/>
      <c r="S800" s="71"/>
    </row>
    <row r="801" spans="1:19">
      <c r="A801" s="71"/>
      <c r="B801" s="71"/>
      <c r="C801" s="71"/>
      <c r="D801" s="71"/>
      <c r="E801" s="71"/>
      <c r="F801" s="71"/>
      <c r="G801" s="71"/>
      <c r="H801" s="71"/>
      <c r="I801" s="71"/>
      <c r="J801" s="71"/>
      <c r="K801" s="71"/>
      <c r="L801" s="71"/>
      <c r="M801" s="71"/>
      <c r="N801" s="71"/>
      <c r="O801" s="71"/>
      <c r="P801" s="71"/>
      <c r="Q801" s="71"/>
      <c r="R801" s="71"/>
      <c r="S801" s="71"/>
    </row>
    <row r="802" spans="1:19">
      <c r="A802" s="71"/>
      <c r="B802" s="71"/>
      <c r="C802" s="71"/>
      <c r="D802" s="71"/>
      <c r="E802" s="71"/>
      <c r="F802" s="71"/>
      <c r="G802" s="71"/>
      <c r="H802" s="71"/>
      <c r="I802" s="71"/>
      <c r="J802" s="71"/>
      <c r="K802" s="71"/>
      <c r="L802" s="71"/>
      <c r="M802" s="71"/>
      <c r="N802" s="71"/>
      <c r="O802" s="71"/>
      <c r="P802" s="71"/>
      <c r="Q802" s="71"/>
      <c r="R802" s="71"/>
      <c r="S802" s="71"/>
    </row>
    <row r="803" spans="1:19">
      <c r="A803" s="71"/>
      <c r="B803" s="71"/>
      <c r="C803" s="71"/>
      <c r="D803" s="71"/>
      <c r="E803" s="71"/>
      <c r="F803" s="71"/>
      <c r="G803" s="71"/>
      <c r="H803" s="71"/>
      <c r="I803" s="71"/>
      <c r="J803" s="71"/>
      <c r="K803" s="71"/>
      <c r="L803" s="71"/>
      <c r="M803" s="71"/>
      <c r="N803" s="71"/>
      <c r="O803" s="71"/>
      <c r="P803" s="71"/>
      <c r="Q803" s="71"/>
      <c r="R803" s="71"/>
      <c r="S803" s="71"/>
    </row>
    <row r="804" spans="1:19">
      <c r="A804" s="71"/>
      <c r="B804" s="71"/>
      <c r="C804" s="71"/>
      <c r="D804" s="71"/>
      <c r="E804" s="71"/>
      <c r="F804" s="71"/>
      <c r="G804" s="71"/>
      <c r="H804" s="71"/>
      <c r="I804" s="71"/>
      <c r="J804" s="71"/>
      <c r="K804" s="71"/>
      <c r="L804" s="71"/>
      <c r="M804" s="71"/>
      <c r="N804" s="71"/>
      <c r="O804" s="71"/>
      <c r="P804" s="71"/>
      <c r="Q804" s="71"/>
      <c r="R804" s="71"/>
      <c r="S804" s="71"/>
    </row>
    <row r="805" spans="1:19">
      <c r="A805" s="71"/>
      <c r="B805" s="71"/>
      <c r="C805" s="71"/>
      <c r="D805" s="71"/>
      <c r="E805" s="71"/>
      <c r="F805" s="71"/>
      <c r="G805" s="71"/>
      <c r="H805" s="71"/>
      <c r="I805" s="71"/>
      <c r="J805" s="71"/>
      <c r="K805" s="71"/>
      <c r="L805" s="71"/>
      <c r="M805" s="71"/>
      <c r="N805" s="71"/>
      <c r="O805" s="71"/>
      <c r="P805" s="71"/>
      <c r="Q805" s="71"/>
      <c r="R805" s="71"/>
      <c r="S805" s="71"/>
    </row>
    <row r="806" spans="1:19">
      <c r="A806" s="71"/>
      <c r="B806" s="71"/>
      <c r="C806" s="71"/>
      <c r="D806" s="71"/>
      <c r="E806" s="71"/>
      <c r="F806" s="71"/>
      <c r="G806" s="71"/>
      <c r="H806" s="71"/>
      <c r="I806" s="71"/>
      <c r="J806" s="71"/>
      <c r="K806" s="71"/>
      <c r="L806" s="71"/>
      <c r="M806" s="71"/>
      <c r="N806" s="71"/>
      <c r="O806" s="71"/>
      <c r="P806" s="71"/>
      <c r="Q806" s="71"/>
      <c r="R806" s="71"/>
      <c r="S806" s="71"/>
    </row>
    <row r="807" spans="1:19">
      <c r="A807" s="71"/>
      <c r="B807" s="71"/>
      <c r="C807" s="71"/>
      <c r="D807" s="71"/>
      <c r="E807" s="71"/>
      <c r="F807" s="71"/>
      <c r="G807" s="71"/>
      <c r="H807" s="71"/>
      <c r="I807" s="71"/>
      <c r="J807" s="71"/>
      <c r="K807" s="71"/>
      <c r="L807" s="71"/>
      <c r="M807" s="71"/>
      <c r="N807" s="71"/>
      <c r="O807" s="71"/>
      <c r="P807" s="71"/>
      <c r="Q807" s="71"/>
      <c r="R807" s="71"/>
      <c r="S807" s="71"/>
    </row>
    <row r="808" spans="1:19">
      <c r="A808" s="71"/>
      <c r="B808" s="71"/>
      <c r="C808" s="71"/>
      <c r="D808" s="71"/>
      <c r="E808" s="71"/>
      <c r="F808" s="71"/>
      <c r="G808" s="71"/>
      <c r="H808" s="71"/>
      <c r="I808" s="71"/>
      <c r="J808" s="71"/>
      <c r="K808" s="71"/>
      <c r="L808" s="71"/>
      <c r="M808" s="71"/>
      <c r="N808" s="71"/>
      <c r="O808" s="71"/>
      <c r="P808" s="71"/>
      <c r="Q808" s="71"/>
      <c r="R808" s="71"/>
      <c r="S808" s="71"/>
    </row>
    <row r="809" spans="1:19">
      <c r="A809" s="71"/>
      <c r="B809" s="71"/>
      <c r="C809" s="71"/>
      <c r="D809" s="71"/>
      <c r="E809" s="71"/>
      <c r="F809" s="71"/>
      <c r="G809" s="71"/>
      <c r="H809" s="71"/>
      <c r="I809" s="71"/>
      <c r="J809" s="71"/>
      <c r="K809" s="71"/>
      <c r="L809" s="71"/>
      <c r="M809" s="71"/>
      <c r="N809" s="71"/>
      <c r="O809" s="71"/>
      <c r="P809" s="71"/>
      <c r="Q809" s="71"/>
      <c r="R809" s="71"/>
      <c r="S809" s="71"/>
    </row>
    <row r="810" spans="1:19">
      <c r="A810" s="71"/>
      <c r="B810" s="71"/>
      <c r="C810" s="71"/>
      <c r="D810" s="71"/>
      <c r="E810" s="71"/>
      <c r="F810" s="71"/>
      <c r="G810" s="71"/>
      <c r="H810" s="71"/>
      <c r="I810" s="71"/>
      <c r="J810" s="71"/>
      <c r="K810" s="71"/>
      <c r="L810" s="71"/>
      <c r="M810" s="71"/>
      <c r="N810" s="71"/>
      <c r="O810" s="71"/>
      <c r="P810" s="71"/>
      <c r="Q810" s="71"/>
      <c r="R810" s="71"/>
      <c r="S810" s="71"/>
    </row>
    <row r="811" spans="1:19">
      <c r="A811" s="71"/>
      <c r="B811" s="71"/>
      <c r="C811" s="71"/>
      <c r="D811" s="71"/>
      <c r="E811" s="71"/>
      <c r="F811" s="71"/>
      <c r="G811" s="71"/>
      <c r="H811" s="71"/>
      <c r="I811" s="71"/>
      <c r="J811" s="71"/>
      <c r="K811" s="71"/>
      <c r="L811" s="71"/>
      <c r="M811" s="71"/>
      <c r="N811" s="71"/>
      <c r="O811" s="71"/>
      <c r="P811" s="71"/>
      <c r="Q811" s="71"/>
      <c r="R811" s="71"/>
      <c r="S811" s="71"/>
    </row>
    <row r="812" spans="1:19">
      <c r="A812" s="71"/>
      <c r="B812" s="71"/>
      <c r="C812" s="71"/>
      <c r="D812" s="71"/>
      <c r="E812" s="71"/>
      <c r="F812" s="71"/>
      <c r="G812" s="71"/>
      <c r="H812" s="71"/>
      <c r="I812" s="71"/>
      <c r="J812" s="71"/>
      <c r="K812" s="71"/>
      <c r="L812" s="71"/>
      <c r="M812" s="71"/>
      <c r="N812" s="71"/>
      <c r="O812" s="71"/>
      <c r="P812" s="71"/>
      <c r="Q812" s="71"/>
      <c r="R812" s="71"/>
      <c r="S812" s="71"/>
    </row>
    <row r="813" spans="1:19">
      <c r="A813" s="71"/>
      <c r="B813" s="71"/>
      <c r="C813" s="71"/>
      <c r="D813" s="71"/>
      <c r="E813" s="71"/>
      <c r="F813" s="71"/>
      <c r="G813" s="71"/>
      <c r="H813" s="71"/>
      <c r="I813" s="71"/>
      <c r="J813" s="71"/>
      <c r="K813" s="71"/>
      <c r="L813" s="71"/>
      <c r="M813" s="71"/>
      <c r="N813" s="71"/>
      <c r="O813" s="71"/>
      <c r="P813" s="71"/>
      <c r="Q813" s="71"/>
      <c r="R813" s="71"/>
      <c r="S813" s="71"/>
    </row>
    <row r="814" spans="1:19">
      <c r="A814" s="71"/>
      <c r="B814" s="71"/>
      <c r="C814" s="71"/>
      <c r="D814" s="71"/>
      <c r="E814" s="71"/>
      <c r="F814" s="71"/>
      <c r="G814" s="71"/>
      <c r="H814" s="71"/>
      <c r="I814" s="71"/>
      <c r="J814" s="71"/>
      <c r="K814" s="71"/>
      <c r="L814" s="71"/>
      <c r="M814" s="71"/>
      <c r="N814" s="71"/>
      <c r="O814" s="71"/>
      <c r="P814" s="71"/>
      <c r="Q814" s="71"/>
      <c r="R814" s="71"/>
      <c r="S814" s="71"/>
    </row>
    <row r="815" spans="1:19">
      <c r="A815" s="71"/>
      <c r="B815" s="71"/>
      <c r="C815" s="71"/>
      <c r="D815" s="71"/>
      <c r="E815" s="71"/>
      <c r="F815" s="71"/>
      <c r="G815" s="71"/>
      <c r="H815" s="71"/>
      <c r="I815" s="71"/>
      <c r="J815" s="71"/>
      <c r="K815" s="71"/>
      <c r="L815" s="71"/>
      <c r="M815" s="71"/>
      <c r="N815" s="71"/>
      <c r="O815" s="71"/>
      <c r="P815" s="71"/>
      <c r="Q815" s="71"/>
      <c r="R815" s="71"/>
      <c r="S815" s="71"/>
    </row>
    <row r="816" spans="1:19">
      <c r="A816" s="71"/>
      <c r="B816" s="71"/>
      <c r="C816" s="71"/>
      <c r="D816" s="71"/>
      <c r="E816" s="71"/>
      <c r="F816" s="71"/>
      <c r="G816" s="71"/>
      <c r="H816" s="71"/>
      <c r="I816" s="71"/>
      <c r="J816" s="71"/>
      <c r="K816" s="71"/>
      <c r="L816" s="71"/>
      <c r="M816" s="71"/>
      <c r="N816" s="71"/>
      <c r="O816" s="71"/>
      <c r="P816" s="71"/>
      <c r="Q816" s="71"/>
      <c r="R816" s="71"/>
      <c r="S816" s="71"/>
    </row>
    <row r="817" spans="1:19">
      <c r="A817" s="71"/>
      <c r="B817" s="71"/>
      <c r="C817" s="71"/>
      <c r="D817" s="71"/>
      <c r="E817" s="71"/>
      <c r="F817" s="71"/>
      <c r="G817" s="71"/>
      <c r="H817" s="71"/>
      <c r="I817" s="71"/>
      <c r="J817" s="71"/>
      <c r="K817" s="71"/>
      <c r="L817" s="71"/>
      <c r="M817" s="71"/>
      <c r="N817" s="71"/>
      <c r="O817" s="71"/>
      <c r="P817" s="71"/>
      <c r="Q817" s="71"/>
      <c r="R817" s="71"/>
      <c r="S817" s="71"/>
    </row>
    <row r="818" spans="1:19">
      <c r="A818" s="71"/>
      <c r="B818" s="71"/>
      <c r="C818" s="71"/>
      <c r="D818" s="71"/>
      <c r="E818" s="71"/>
      <c r="F818" s="71"/>
      <c r="G818" s="71"/>
      <c r="H818" s="71"/>
      <c r="I818" s="71"/>
      <c r="J818" s="71"/>
      <c r="K818" s="71"/>
      <c r="L818" s="71"/>
      <c r="M818" s="71"/>
      <c r="N818" s="71"/>
      <c r="O818" s="71"/>
      <c r="P818" s="71"/>
      <c r="Q818" s="71"/>
      <c r="R818" s="71"/>
      <c r="S818" s="71"/>
    </row>
    <row r="819" spans="1:19">
      <c r="A819" s="71"/>
      <c r="B819" s="71"/>
      <c r="C819" s="71"/>
      <c r="D819" s="71"/>
      <c r="E819" s="71"/>
      <c r="F819" s="71"/>
      <c r="G819" s="71"/>
      <c r="H819" s="71"/>
      <c r="I819" s="71"/>
      <c r="J819" s="71"/>
      <c r="K819" s="71"/>
      <c r="L819" s="71"/>
      <c r="M819" s="71"/>
      <c r="N819" s="71"/>
      <c r="O819" s="71"/>
      <c r="P819" s="71"/>
      <c r="Q819" s="71"/>
      <c r="R819" s="71"/>
      <c r="S819" s="71"/>
    </row>
    <row r="820" spans="1:19">
      <c r="A820" s="71"/>
      <c r="B820" s="71"/>
      <c r="C820" s="71"/>
      <c r="D820" s="71"/>
      <c r="E820" s="71"/>
      <c r="F820" s="71"/>
      <c r="G820" s="71"/>
      <c r="H820" s="71"/>
      <c r="I820" s="71"/>
      <c r="J820" s="71"/>
      <c r="K820" s="71"/>
      <c r="L820" s="71"/>
      <c r="M820" s="71"/>
      <c r="N820" s="71"/>
      <c r="O820" s="71"/>
      <c r="P820" s="71"/>
      <c r="Q820" s="71"/>
      <c r="R820" s="71"/>
      <c r="S820" s="71"/>
    </row>
    <row r="821" spans="1:19">
      <c r="A821" s="71"/>
      <c r="B821" s="71"/>
      <c r="C821" s="71"/>
      <c r="D821" s="71"/>
      <c r="E821" s="71"/>
      <c r="F821" s="71"/>
      <c r="G821" s="71"/>
      <c r="H821" s="71"/>
      <c r="I821" s="71"/>
      <c r="J821" s="71"/>
      <c r="K821" s="71"/>
      <c r="L821" s="71"/>
      <c r="M821" s="71"/>
      <c r="N821" s="71"/>
      <c r="O821" s="71"/>
      <c r="P821" s="71"/>
      <c r="Q821" s="71"/>
      <c r="R821" s="71"/>
      <c r="S821" s="71"/>
    </row>
    <row r="822" spans="1:19">
      <c r="A822" s="71"/>
      <c r="B822" s="71"/>
      <c r="C822" s="71"/>
      <c r="D822" s="71"/>
      <c r="E822" s="71"/>
      <c r="F822" s="71"/>
      <c r="G822" s="71"/>
      <c r="H822" s="71"/>
      <c r="I822" s="71"/>
      <c r="J822" s="71"/>
      <c r="K822" s="71"/>
      <c r="L822" s="71"/>
      <c r="M822" s="71"/>
      <c r="N822" s="71"/>
      <c r="O822" s="71"/>
      <c r="P822" s="71"/>
      <c r="Q822" s="71"/>
      <c r="R822" s="71"/>
      <c r="S822" s="71"/>
    </row>
    <row r="823" spans="1:19">
      <c r="A823" s="71"/>
      <c r="B823" s="71"/>
      <c r="C823" s="71"/>
      <c r="D823" s="71"/>
      <c r="E823" s="71"/>
      <c r="F823" s="71"/>
      <c r="G823" s="71"/>
      <c r="H823" s="71"/>
      <c r="I823" s="71"/>
      <c r="J823" s="71"/>
      <c r="K823" s="71"/>
      <c r="L823" s="71"/>
      <c r="M823" s="71"/>
      <c r="N823" s="71"/>
      <c r="O823" s="71"/>
      <c r="P823" s="71"/>
      <c r="Q823" s="71"/>
      <c r="R823" s="71"/>
      <c r="S823" s="71"/>
    </row>
    <row r="824" spans="1:19">
      <c r="A824" s="71"/>
      <c r="B824" s="71"/>
      <c r="C824" s="71"/>
      <c r="D824" s="71"/>
      <c r="E824" s="71"/>
      <c r="F824" s="71"/>
      <c r="G824" s="71"/>
      <c r="H824" s="71"/>
      <c r="I824" s="71"/>
      <c r="J824" s="71"/>
      <c r="K824" s="71"/>
      <c r="L824" s="71"/>
      <c r="M824" s="71"/>
      <c r="N824" s="71"/>
      <c r="O824" s="71"/>
      <c r="P824" s="71"/>
      <c r="Q824" s="71"/>
      <c r="R824" s="71"/>
      <c r="S824" s="71"/>
    </row>
    <row r="825" spans="1:19">
      <c r="A825" s="71"/>
      <c r="B825" s="71"/>
      <c r="C825" s="71"/>
      <c r="D825" s="71"/>
      <c r="E825" s="71"/>
      <c r="F825" s="71"/>
      <c r="G825" s="71"/>
      <c r="H825" s="71"/>
      <c r="I825" s="71"/>
      <c r="J825" s="71"/>
      <c r="K825" s="71"/>
      <c r="L825" s="71"/>
      <c r="M825" s="71"/>
      <c r="N825" s="71"/>
      <c r="O825" s="71"/>
      <c r="P825" s="71"/>
      <c r="Q825" s="71"/>
      <c r="R825" s="71"/>
      <c r="S825" s="71"/>
    </row>
    <row r="826" spans="1:19">
      <c r="A826" s="71"/>
      <c r="B826" s="71"/>
      <c r="C826" s="71"/>
      <c r="D826" s="71"/>
      <c r="E826" s="71"/>
      <c r="F826" s="71"/>
      <c r="G826" s="71"/>
      <c r="H826" s="71"/>
      <c r="I826" s="71"/>
      <c r="J826" s="71"/>
      <c r="K826" s="71"/>
      <c r="L826" s="71"/>
      <c r="M826" s="71"/>
      <c r="N826" s="71"/>
      <c r="O826" s="71"/>
      <c r="P826" s="71"/>
      <c r="Q826" s="71"/>
      <c r="R826" s="71"/>
      <c r="S826" s="71"/>
    </row>
    <row r="827" spans="1:19">
      <c r="A827" s="71"/>
      <c r="B827" s="71"/>
      <c r="C827" s="71"/>
      <c r="D827" s="71"/>
      <c r="E827" s="71"/>
      <c r="F827" s="71"/>
      <c r="G827" s="71"/>
      <c r="H827" s="71"/>
      <c r="I827" s="71"/>
      <c r="J827" s="71"/>
      <c r="K827" s="71"/>
      <c r="L827" s="71"/>
      <c r="M827" s="71"/>
      <c r="N827" s="71"/>
      <c r="O827" s="71"/>
      <c r="P827" s="71"/>
      <c r="Q827" s="71"/>
      <c r="R827" s="71"/>
      <c r="S827" s="71"/>
    </row>
    <row r="828" spans="1:19">
      <c r="A828" s="71"/>
      <c r="B828" s="71"/>
      <c r="C828" s="71"/>
      <c r="D828" s="71"/>
      <c r="E828" s="71"/>
      <c r="F828" s="71"/>
      <c r="G828" s="71"/>
      <c r="H828" s="71"/>
      <c r="I828" s="71"/>
      <c r="J828" s="71"/>
      <c r="K828" s="71"/>
      <c r="L828" s="71"/>
      <c r="M828" s="71"/>
      <c r="N828" s="71"/>
      <c r="O828" s="71"/>
      <c r="P828" s="71"/>
      <c r="Q828" s="71"/>
      <c r="R828" s="71"/>
      <c r="S828" s="71"/>
    </row>
    <row r="829" spans="1:19">
      <c r="A829" s="71"/>
      <c r="B829" s="71"/>
      <c r="C829" s="71"/>
      <c r="D829" s="71"/>
      <c r="E829" s="71"/>
      <c r="F829" s="71"/>
      <c r="G829" s="71"/>
      <c r="H829" s="71"/>
      <c r="I829" s="71"/>
      <c r="J829" s="71"/>
      <c r="K829" s="71"/>
      <c r="L829" s="71"/>
      <c r="M829" s="71"/>
      <c r="N829" s="71"/>
      <c r="O829" s="71"/>
      <c r="P829" s="71"/>
      <c r="Q829" s="71"/>
      <c r="R829" s="71"/>
      <c r="S829" s="71"/>
    </row>
    <row r="830" spans="1:19">
      <c r="A830" s="71"/>
      <c r="B830" s="71"/>
      <c r="C830" s="71"/>
      <c r="D830" s="71"/>
      <c r="E830" s="71"/>
      <c r="F830" s="71"/>
      <c r="G830" s="71"/>
      <c r="H830" s="71"/>
      <c r="I830" s="71"/>
      <c r="J830" s="71"/>
      <c r="K830" s="71"/>
      <c r="L830" s="71"/>
      <c r="M830" s="71"/>
      <c r="N830" s="71"/>
      <c r="O830" s="71"/>
      <c r="P830" s="71"/>
      <c r="Q830" s="71"/>
      <c r="R830" s="71"/>
      <c r="S830" s="71"/>
    </row>
    <row r="831" spans="1:19">
      <c r="A831" s="71"/>
      <c r="B831" s="71"/>
      <c r="C831" s="71"/>
      <c r="D831" s="71"/>
      <c r="E831" s="71"/>
      <c r="F831" s="71"/>
      <c r="G831" s="71"/>
      <c r="H831" s="71"/>
      <c r="I831" s="71"/>
      <c r="J831" s="71"/>
      <c r="K831" s="71"/>
      <c r="L831" s="71"/>
      <c r="M831" s="71"/>
      <c r="N831" s="71"/>
      <c r="O831" s="71"/>
      <c r="P831" s="71"/>
      <c r="Q831" s="71"/>
      <c r="R831" s="71"/>
      <c r="S831" s="71"/>
    </row>
    <row r="832" spans="1:19">
      <c r="A832" s="71"/>
      <c r="B832" s="71"/>
      <c r="C832" s="71"/>
      <c r="D832" s="71"/>
      <c r="E832" s="71"/>
      <c r="F832" s="71"/>
      <c r="G832" s="71"/>
      <c r="H832" s="71"/>
      <c r="I832" s="71"/>
      <c r="J832" s="71"/>
      <c r="K832" s="71"/>
      <c r="L832" s="71"/>
      <c r="M832" s="71"/>
      <c r="N832" s="71"/>
      <c r="O832" s="71"/>
      <c r="P832" s="71"/>
      <c r="Q832" s="71"/>
      <c r="R832" s="71"/>
      <c r="S832" s="71"/>
    </row>
    <row r="833" spans="1:19">
      <c r="A833" s="71"/>
      <c r="B833" s="71"/>
      <c r="C833" s="71"/>
      <c r="D833" s="71"/>
      <c r="E833" s="71"/>
      <c r="F833" s="71"/>
      <c r="G833" s="71"/>
      <c r="H833" s="71"/>
      <c r="I833" s="71"/>
      <c r="J833" s="71"/>
      <c r="K833" s="71"/>
      <c r="L833" s="71"/>
      <c r="M833" s="71"/>
      <c r="N833" s="71"/>
      <c r="O833" s="71"/>
      <c r="P833" s="71"/>
      <c r="Q833" s="71"/>
      <c r="R833" s="71"/>
      <c r="S833" s="71"/>
    </row>
    <row r="834" spans="1:19">
      <c r="A834" s="71"/>
      <c r="B834" s="71"/>
      <c r="C834" s="71"/>
      <c r="D834" s="71"/>
      <c r="E834" s="71"/>
      <c r="F834" s="71"/>
      <c r="G834" s="71"/>
      <c r="H834" s="71"/>
      <c r="I834" s="71"/>
      <c r="J834" s="71"/>
      <c r="K834" s="71"/>
      <c r="L834" s="71"/>
      <c r="M834" s="71"/>
      <c r="N834" s="71"/>
      <c r="O834" s="71"/>
      <c r="P834" s="71"/>
      <c r="Q834" s="71"/>
      <c r="R834" s="71"/>
      <c r="S834" s="71"/>
    </row>
    <row r="835" spans="1:19">
      <c r="A835" s="71"/>
      <c r="B835" s="71"/>
      <c r="C835" s="71"/>
      <c r="D835" s="71"/>
      <c r="E835" s="71"/>
      <c r="F835" s="71"/>
      <c r="G835" s="71"/>
      <c r="H835" s="71"/>
      <c r="I835" s="71"/>
      <c r="J835" s="71"/>
      <c r="K835" s="71"/>
      <c r="L835" s="71"/>
      <c r="M835" s="71"/>
      <c r="N835" s="71"/>
      <c r="O835" s="71"/>
      <c r="P835" s="71"/>
      <c r="Q835" s="71"/>
      <c r="R835" s="71"/>
      <c r="S835" s="71"/>
    </row>
    <row r="836" spans="1:19">
      <c r="A836" s="71"/>
      <c r="B836" s="71"/>
      <c r="C836" s="71"/>
      <c r="D836" s="71"/>
      <c r="E836" s="71"/>
      <c r="F836" s="71"/>
      <c r="G836" s="71"/>
      <c r="H836" s="71"/>
      <c r="I836" s="71"/>
      <c r="J836" s="71"/>
      <c r="K836" s="71"/>
      <c r="L836" s="71"/>
      <c r="M836" s="71"/>
      <c r="N836" s="71"/>
      <c r="O836" s="71"/>
      <c r="P836" s="71"/>
      <c r="Q836" s="71"/>
      <c r="R836" s="71"/>
      <c r="S836" s="71"/>
    </row>
    <row r="837" spans="1:19">
      <c r="A837" s="71"/>
      <c r="B837" s="71"/>
      <c r="C837" s="71"/>
      <c r="D837" s="71"/>
      <c r="E837" s="71"/>
      <c r="F837" s="71"/>
      <c r="G837" s="71"/>
      <c r="H837" s="71"/>
      <c r="I837" s="71"/>
      <c r="J837" s="71"/>
      <c r="K837" s="71"/>
      <c r="L837" s="71"/>
      <c r="M837" s="71"/>
      <c r="N837" s="71"/>
      <c r="O837" s="71"/>
      <c r="P837" s="71"/>
      <c r="Q837" s="71"/>
      <c r="R837" s="71"/>
      <c r="S837" s="71"/>
    </row>
    <row r="838" spans="1:19">
      <c r="A838" s="71"/>
      <c r="B838" s="71"/>
      <c r="C838" s="71"/>
      <c r="D838" s="71"/>
      <c r="E838" s="71"/>
      <c r="F838" s="71"/>
      <c r="G838" s="71"/>
      <c r="H838" s="71"/>
      <c r="I838" s="71"/>
      <c r="J838" s="71"/>
      <c r="K838" s="71"/>
      <c r="L838" s="71"/>
      <c r="M838" s="71"/>
      <c r="N838" s="71"/>
      <c r="O838" s="71"/>
      <c r="P838" s="71"/>
      <c r="Q838" s="71"/>
      <c r="R838" s="71"/>
      <c r="S838" s="71"/>
    </row>
    <row r="839" spans="1:19">
      <c r="A839" s="71"/>
      <c r="B839" s="71"/>
      <c r="C839" s="71"/>
      <c r="D839" s="71"/>
      <c r="E839" s="71"/>
      <c r="F839" s="71"/>
      <c r="G839" s="71"/>
      <c r="H839" s="71"/>
      <c r="I839" s="71"/>
      <c r="J839" s="71"/>
      <c r="K839" s="71"/>
      <c r="L839" s="71"/>
      <c r="M839" s="71"/>
      <c r="N839" s="71"/>
      <c r="O839" s="71"/>
      <c r="P839" s="71"/>
      <c r="Q839" s="71"/>
      <c r="R839" s="71"/>
      <c r="S839" s="71"/>
    </row>
    <row r="840" spans="1:19">
      <c r="A840" s="71"/>
      <c r="B840" s="71"/>
      <c r="C840" s="71"/>
      <c r="D840" s="71"/>
      <c r="E840" s="71"/>
      <c r="F840" s="71"/>
      <c r="G840" s="71"/>
      <c r="H840" s="71"/>
      <c r="I840" s="71"/>
      <c r="J840" s="71"/>
      <c r="K840" s="71"/>
      <c r="L840" s="71"/>
      <c r="M840" s="71"/>
      <c r="N840" s="71"/>
      <c r="O840" s="71"/>
      <c r="P840" s="71"/>
      <c r="Q840" s="71"/>
      <c r="R840" s="71"/>
      <c r="S840" s="71"/>
    </row>
    <row r="841" spans="1:19">
      <c r="A841" s="71"/>
      <c r="B841" s="71"/>
      <c r="C841" s="71"/>
      <c r="D841" s="71"/>
      <c r="E841" s="71"/>
      <c r="F841" s="71"/>
      <c r="G841" s="71"/>
      <c r="H841" s="71"/>
      <c r="I841" s="71"/>
      <c r="J841" s="71"/>
      <c r="K841" s="71"/>
      <c r="L841" s="71"/>
      <c r="M841" s="71"/>
      <c r="N841" s="71"/>
      <c r="O841" s="71"/>
      <c r="P841" s="71"/>
      <c r="Q841" s="71"/>
      <c r="R841" s="71"/>
      <c r="S841" s="71"/>
    </row>
    <row r="842" spans="1:19">
      <c r="A842" s="71"/>
      <c r="B842" s="71"/>
      <c r="C842" s="71"/>
      <c r="D842" s="71"/>
      <c r="E842" s="71"/>
      <c r="F842" s="71"/>
      <c r="G842" s="71"/>
      <c r="H842" s="71"/>
      <c r="I842" s="71"/>
      <c r="J842" s="71"/>
      <c r="K842" s="71"/>
      <c r="L842" s="71"/>
      <c r="M842" s="71"/>
      <c r="N842" s="71"/>
      <c r="O842" s="71"/>
      <c r="P842" s="71"/>
      <c r="Q842" s="71"/>
      <c r="R842" s="71"/>
      <c r="S842" s="71"/>
    </row>
    <row r="843" spans="1:19">
      <c r="A843" s="71"/>
      <c r="B843" s="71"/>
      <c r="C843" s="71"/>
      <c r="D843" s="71"/>
      <c r="E843" s="71"/>
      <c r="F843" s="71"/>
      <c r="G843" s="71"/>
      <c r="H843" s="71"/>
      <c r="I843" s="71"/>
      <c r="J843" s="71"/>
      <c r="K843" s="71"/>
      <c r="L843" s="71"/>
      <c r="M843" s="71"/>
      <c r="N843" s="71"/>
      <c r="O843" s="71"/>
      <c r="P843" s="71"/>
      <c r="Q843" s="71"/>
      <c r="R843" s="71"/>
      <c r="S843" s="71"/>
    </row>
    <row r="844" spans="1:19">
      <c r="A844" s="71"/>
      <c r="B844" s="71"/>
      <c r="C844" s="71"/>
      <c r="D844" s="71"/>
      <c r="E844" s="71"/>
      <c r="F844" s="71"/>
      <c r="G844" s="71"/>
      <c r="H844" s="71"/>
      <c r="I844" s="71"/>
      <c r="J844" s="71"/>
      <c r="K844" s="71"/>
      <c r="L844" s="71"/>
      <c r="M844" s="71"/>
      <c r="N844" s="71"/>
      <c r="O844" s="71"/>
      <c r="P844" s="71"/>
      <c r="Q844" s="71"/>
      <c r="R844" s="71"/>
      <c r="S844" s="71"/>
    </row>
    <row r="845" spans="1:19">
      <c r="A845" s="71"/>
      <c r="B845" s="71"/>
      <c r="C845" s="71"/>
      <c r="D845" s="71"/>
      <c r="E845" s="71"/>
      <c r="F845" s="71"/>
      <c r="G845" s="71"/>
      <c r="H845" s="71"/>
      <c r="I845" s="71"/>
      <c r="J845" s="71"/>
      <c r="K845" s="71"/>
      <c r="L845" s="71"/>
      <c r="M845" s="71"/>
      <c r="N845" s="71"/>
      <c r="O845" s="71"/>
      <c r="P845" s="71"/>
      <c r="Q845" s="71"/>
      <c r="R845" s="71"/>
      <c r="S845" s="71"/>
    </row>
    <row r="846" spans="1:19">
      <c r="A846" s="71"/>
      <c r="B846" s="71"/>
      <c r="C846" s="71"/>
      <c r="D846" s="71"/>
      <c r="E846" s="71"/>
      <c r="F846" s="71"/>
      <c r="G846" s="71"/>
      <c r="H846" s="71"/>
      <c r="I846" s="71"/>
      <c r="J846" s="71"/>
      <c r="K846" s="71"/>
      <c r="L846" s="71"/>
      <c r="M846" s="71"/>
      <c r="N846" s="71"/>
      <c r="O846" s="71"/>
      <c r="P846" s="71"/>
      <c r="Q846" s="71"/>
      <c r="R846" s="71"/>
      <c r="S846" s="71"/>
    </row>
    <row r="847" spans="1:19">
      <c r="A847" s="71"/>
      <c r="B847" s="71"/>
      <c r="C847" s="71"/>
      <c r="D847" s="71"/>
      <c r="E847" s="71"/>
      <c r="F847" s="71"/>
      <c r="G847" s="71"/>
      <c r="H847" s="71"/>
      <c r="I847" s="71"/>
      <c r="J847" s="71"/>
      <c r="K847" s="71"/>
      <c r="L847" s="71"/>
      <c r="M847" s="71"/>
      <c r="N847" s="71"/>
      <c r="O847" s="71"/>
      <c r="P847" s="71"/>
      <c r="Q847" s="71"/>
      <c r="R847" s="71"/>
      <c r="S847" s="71"/>
    </row>
    <row r="848" spans="1:19">
      <c r="A848" s="71"/>
      <c r="B848" s="71"/>
      <c r="C848" s="71"/>
      <c r="D848" s="71"/>
      <c r="E848" s="71"/>
      <c r="F848" s="71"/>
      <c r="G848" s="71"/>
      <c r="H848" s="71"/>
      <c r="I848" s="71"/>
      <c r="J848" s="71"/>
      <c r="K848" s="71"/>
      <c r="L848" s="71"/>
      <c r="M848" s="71"/>
      <c r="N848" s="71"/>
      <c r="O848" s="71"/>
      <c r="P848" s="71"/>
      <c r="Q848" s="71"/>
      <c r="R848" s="71"/>
      <c r="S848" s="71"/>
    </row>
    <row r="849" spans="1:19">
      <c r="A849" s="71"/>
      <c r="B849" s="71"/>
      <c r="C849" s="71"/>
      <c r="D849" s="71"/>
      <c r="E849" s="71"/>
      <c r="F849" s="71"/>
      <c r="G849" s="71"/>
      <c r="H849" s="71"/>
      <c r="I849" s="71"/>
      <c r="J849" s="71"/>
      <c r="K849" s="71"/>
      <c r="L849" s="71"/>
      <c r="M849" s="71"/>
      <c r="N849" s="71"/>
      <c r="O849" s="71"/>
      <c r="P849" s="71"/>
      <c r="Q849" s="71"/>
      <c r="R849" s="71"/>
      <c r="S849" s="71"/>
    </row>
    <row r="850" spans="1:19">
      <c r="A850" s="71"/>
      <c r="B850" s="71"/>
      <c r="C850" s="71"/>
      <c r="D850" s="71"/>
      <c r="E850" s="71"/>
      <c r="F850" s="71"/>
      <c r="G850" s="71"/>
      <c r="H850" s="71"/>
      <c r="I850" s="71"/>
      <c r="J850" s="71"/>
      <c r="K850" s="71"/>
      <c r="L850" s="71"/>
      <c r="M850" s="71"/>
      <c r="N850" s="71"/>
      <c r="O850" s="71"/>
      <c r="P850" s="71"/>
      <c r="Q850" s="71"/>
      <c r="R850" s="71"/>
      <c r="S850" s="71"/>
    </row>
    <row r="851" spans="1:19">
      <c r="A851" s="71"/>
      <c r="B851" s="71"/>
      <c r="C851" s="71"/>
      <c r="D851" s="71"/>
      <c r="E851" s="71"/>
      <c r="F851" s="71"/>
      <c r="G851" s="71"/>
      <c r="H851" s="71"/>
      <c r="I851" s="71"/>
      <c r="J851" s="71"/>
      <c r="K851" s="71"/>
      <c r="L851" s="71"/>
      <c r="M851" s="71"/>
      <c r="N851" s="71"/>
      <c r="O851" s="71"/>
      <c r="P851" s="71"/>
      <c r="Q851" s="71"/>
      <c r="R851" s="71"/>
      <c r="S851" s="71"/>
    </row>
    <row r="852" spans="1:19">
      <c r="A852" s="71"/>
      <c r="B852" s="71"/>
      <c r="C852" s="71"/>
      <c r="D852" s="71"/>
      <c r="E852" s="71"/>
      <c r="F852" s="71"/>
      <c r="G852" s="71"/>
      <c r="H852" s="71"/>
      <c r="I852" s="71"/>
      <c r="J852" s="71"/>
      <c r="K852" s="71"/>
      <c r="L852" s="71"/>
      <c r="M852" s="71"/>
      <c r="N852" s="71"/>
      <c r="O852" s="71"/>
      <c r="P852" s="71"/>
      <c r="Q852" s="71"/>
      <c r="R852" s="71"/>
      <c r="S852" s="71"/>
    </row>
    <row r="853" spans="1:19">
      <c r="A853" s="71"/>
      <c r="B853" s="71"/>
      <c r="C853" s="71"/>
      <c r="D853" s="71"/>
      <c r="E853" s="71"/>
      <c r="F853" s="71"/>
      <c r="G853" s="71"/>
      <c r="H853" s="71"/>
      <c r="I853" s="71"/>
      <c r="J853" s="71"/>
      <c r="K853" s="71"/>
      <c r="L853" s="71"/>
      <c r="M853" s="71"/>
      <c r="N853" s="71"/>
      <c r="O853" s="71"/>
      <c r="P853" s="71"/>
      <c r="Q853" s="71"/>
      <c r="R853" s="71"/>
      <c r="S853" s="71"/>
    </row>
    <row r="854" spans="1:19">
      <c r="A854" s="71"/>
      <c r="B854" s="71"/>
      <c r="C854" s="71"/>
      <c r="D854" s="71"/>
      <c r="E854" s="71"/>
      <c r="F854" s="71"/>
      <c r="G854" s="71"/>
      <c r="H854" s="71"/>
      <c r="I854" s="71"/>
      <c r="J854" s="71"/>
      <c r="K854" s="71"/>
      <c r="L854" s="71"/>
      <c r="M854" s="71"/>
      <c r="N854" s="71"/>
      <c r="O854" s="71"/>
      <c r="P854" s="71"/>
      <c r="Q854" s="71"/>
      <c r="R854" s="71"/>
      <c r="S854" s="71"/>
    </row>
    <row r="855" spans="1:19">
      <c r="A855" s="71"/>
      <c r="B855" s="71"/>
      <c r="C855" s="71"/>
      <c r="D855" s="71"/>
      <c r="E855" s="71"/>
      <c r="F855" s="71"/>
      <c r="G855" s="71"/>
      <c r="H855" s="71"/>
      <c r="I855" s="71"/>
      <c r="J855" s="71"/>
      <c r="K855" s="71"/>
      <c r="L855" s="71"/>
      <c r="M855" s="71"/>
      <c r="N855" s="71"/>
      <c r="O855" s="71"/>
      <c r="P855" s="71"/>
      <c r="Q855" s="71"/>
      <c r="R855" s="71"/>
      <c r="S855" s="71"/>
    </row>
    <row r="856" spans="1:19">
      <c r="A856" s="71"/>
      <c r="B856" s="71"/>
      <c r="C856" s="71"/>
      <c r="D856" s="71"/>
      <c r="E856" s="71"/>
      <c r="F856" s="71"/>
      <c r="G856" s="71"/>
      <c r="H856" s="71"/>
      <c r="I856" s="71"/>
      <c r="J856" s="71"/>
      <c r="K856" s="71"/>
      <c r="L856" s="71"/>
      <c r="M856" s="71"/>
      <c r="N856" s="71"/>
      <c r="O856" s="71"/>
      <c r="P856" s="71"/>
      <c r="Q856" s="71"/>
      <c r="R856" s="71"/>
      <c r="S856" s="71"/>
    </row>
    <row r="857" spans="1:19">
      <c r="A857" s="71"/>
      <c r="B857" s="71"/>
      <c r="C857" s="71"/>
      <c r="D857" s="71"/>
      <c r="E857" s="71"/>
      <c r="F857" s="71"/>
      <c r="G857" s="71"/>
      <c r="H857" s="71"/>
      <c r="I857" s="71"/>
      <c r="J857" s="71"/>
      <c r="K857" s="71"/>
      <c r="L857" s="71"/>
      <c r="M857" s="71"/>
      <c r="N857" s="71"/>
      <c r="O857" s="71"/>
      <c r="P857" s="71"/>
      <c r="Q857" s="71"/>
      <c r="R857" s="71"/>
      <c r="S857" s="71"/>
    </row>
    <row r="858" spans="1:19">
      <c r="A858" s="71"/>
      <c r="B858" s="71"/>
      <c r="C858" s="71"/>
      <c r="D858" s="71"/>
      <c r="E858" s="71"/>
      <c r="F858" s="71"/>
      <c r="G858" s="71"/>
      <c r="H858" s="71"/>
      <c r="I858" s="71"/>
      <c r="J858" s="71"/>
      <c r="K858" s="71"/>
      <c r="L858" s="71"/>
      <c r="M858" s="71"/>
      <c r="N858" s="71"/>
      <c r="O858" s="71"/>
      <c r="P858" s="71"/>
      <c r="Q858" s="71"/>
      <c r="R858" s="71"/>
      <c r="S858" s="71"/>
    </row>
    <row r="859" spans="1:19">
      <c r="A859" s="71"/>
      <c r="B859" s="71"/>
      <c r="C859" s="71"/>
      <c r="D859" s="71"/>
      <c r="E859" s="71"/>
      <c r="F859" s="71"/>
      <c r="G859" s="71"/>
      <c r="H859" s="71"/>
      <c r="I859" s="71"/>
      <c r="J859" s="71"/>
      <c r="K859" s="71"/>
      <c r="L859" s="71"/>
      <c r="M859" s="71"/>
      <c r="N859" s="71"/>
      <c r="O859" s="71"/>
      <c r="P859" s="71"/>
      <c r="Q859" s="71"/>
      <c r="R859" s="71"/>
      <c r="S859" s="71"/>
    </row>
    <row r="860" spans="1:19">
      <c r="A860" s="71"/>
      <c r="B860" s="71"/>
      <c r="C860" s="71"/>
      <c r="D860" s="71"/>
      <c r="E860" s="71"/>
      <c r="F860" s="71"/>
      <c r="G860" s="71"/>
      <c r="H860" s="71"/>
      <c r="I860" s="71"/>
      <c r="J860" s="71"/>
      <c r="K860" s="71"/>
      <c r="L860" s="71"/>
      <c r="M860" s="71"/>
      <c r="N860" s="71"/>
      <c r="O860" s="71"/>
      <c r="P860" s="71"/>
      <c r="Q860" s="71"/>
      <c r="R860" s="71"/>
      <c r="S860" s="71"/>
    </row>
    <row r="861" spans="1:19">
      <c r="A861" s="71"/>
      <c r="B861" s="71"/>
      <c r="C861" s="71"/>
      <c r="D861" s="71"/>
      <c r="E861" s="71"/>
      <c r="F861" s="71"/>
      <c r="G861" s="71"/>
      <c r="H861" s="71"/>
      <c r="I861" s="71"/>
      <c r="J861" s="71"/>
      <c r="K861" s="71"/>
      <c r="L861" s="71"/>
      <c r="M861" s="71"/>
      <c r="N861" s="71"/>
      <c r="O861" s="71"/>
      <c r="P861" s="71"/>
      <c r="Q861" s="71"/>
      <c r="R861" s="71"/>
      <c r="S861" s="71"/>
    </row>
    <row r="862" spans="1:19">
      <c r="A862" s="71"/>
      <c r="B862" s="71"/>
      <c r="C862" s="71"/>
      <c r="D862" s="71"/>
      <c r="E862" s="71"/>
      <c r="F862" s="71"/>
      <c r="G862" s="71"/>
      <c r="H862" s="71"/>
      <c r="I862" s="71"/>
      <c r="J862" s="71"/>
      <c r="K862" s="71"/>
      <c r="L862" s="71"/>
      <c r="M862" s="71"/>
      <c r="N862" s="71"/>
      <c r="O862" s="71"/>
      <c r="P862" s="71"/>
      <c r="Q862" s="71"/>
      <c r="R862" s="71"/>
      <c r="S862" s="71"/>
    </row>
    <row r="863" spans="1:19">
      <c r="A863" s="71"/>
      <c r="B863" s="71"/>
      <c r="C863" s="71"/>
      <c r="D863" s="71"/>
      <c r="E863" s="71"/>
      <c r="F863" s="71"/>
      <c r="G863" s="71"/>
      <c r="H863" s="71"/>
      <c r="I863" s="71"/>
      <c r="J863" s="71"/>
      <c r="K863" s="71"/>
      <c r="L863" s="71"/>
      <c r="M863" s="71"/>
      <c r="N863" s="71"/>
      <c r="O863" s="71"/>
      <c r="P863" s="71"/>
      <c r="Q863" s="71"/>
      <c r="R863" s="71"/>
      <c r="S863" s="71"/>
    </row>
    <row r="864" spans="1:19">
      <c r="A864" s="71"/>
      <c r="B864" s="71"/>
      <c r="C864" s="71"/>
      <c r="D864" s="71"/>
      <c r="E864" s="71"/>
      <c r="F864" s="71"/>
      <c r="G864" s="71"/>
      <c r="H864" s="71"/>
      <c r="I864" s="71"/>
      <c r="J864" s="71"/>
      <c r="K864" s="71"/>
      <c r="L864" s="71"/>
      <c r="M864" s="71"/>
      <c r="N864" s="71"/>
      <c r="O864" s="71"/>
      <c r="P864" s="71"/>
      <c r="Q864" s="71"/>
      <c r="R864" s="71"/>
      <c r="S864" s="71"/>
    </row>
    <row r="865" spans="1:19">
      <c r="A865" s="71"/>
      <c r="B865" s="71"/>
      <c r="C865" s="71"/>
      <c r="D865" s="71"/>
      <c r="E865" s="71"/>
      <c r="F865" s="71"/>
      <c r="G865" s="71"/>
      <c r="H865" s="71"/>
      <c r="I865" s="71"/>
      <c r="J865" s="71"/>
      <c r="K865" s="71"/>
      <c r="L865" s="71"/>
      <c r="M865" s="71"/>
      <c r="N865" s="71"/>
      <c r="O865" s="71"/>
      <c r="P865" s="71"/>
      <c r="Q865" s="71"/>
      <c r="R865" s="71"/>
      <c r="S865" s="71"/>
    </row>
    <row r="866" spans="1:19">
      <c r="A866" s="71"/>
      <c r="B866" s="71"/>
      <c r="C866" s="71"/>
      <c r="D866" s="71"/>
      <c r="E866" s="71"/>
      <c r="F866" s="71"/>
      <c r="G866" s="71"/>
      <c r="H866" s="71"/>
      <c r="I866" s="71"/>
      <c r="J866" s="71"/>
      <c r="K866" s="71"/>
      <c r="L866" s="71"/>
      <c r="M866" s="71"/>
      <c r="N866" s="71"/>
      <c r="O866" s="71"/>
      <c r="P866" s="71"/>
      <c r="Q866" s="71"/>
      <c r="R866" s="71"/>
      <c r="S866" s="71"/>
    </row>
    <row r="867" spans="1:19">
      <c r="A867" s="71"/>
      <c r="B867" s="71"/>
      <c r="C867" s="71"/>
      <c r="D867" s="71"/>
      <c r="E867" s="71"/>
      <c r="F867" s="71"/>
      <c r="G867" s="71"/>
      <c r="H867" s="71"/>
      <c r="I867" s="71"/>
      <c r="J867" s="71"/>
      <c r="K867" s="71"/>
      <c r="L867" s="71"/>
      <c r="M867" s="71"/>
      <c r="N867" s="71"/>
      <c r="O867" s="71"/>
      <c r="P867" s="71"/>
      <c r="Q867" s="71"/>
      <c r="R867" s="71"/>
      <c r="S867" s="71"/>
    </row>
    <row r="868" spans="1:19">
      <c r="A868" s="71"/>
      <c r="B868" s="71"/>
      <c r="C868" s="71"/>
      <c r="D868" s="71"/>
      <c r="E868" s="71"/>
      <c r="F868" s="71"/>
      <c r="G868" s="71"/>
      <c r="H868" s="71"/>
      <c r="I868" s="71"/>
      <c r="J868" s="71"/>
      <c r="K868" s="71"/>
      <c r="L868" s="71"/>
      <c r="M868" s="71"/>
      <c r="N868" s="71"/>
      <c r="O868" s="71"/>
      <c r="P868" s="71"/>
      <c r="Q868" s="71"/>
      <c r="R868" s="71"/>
      <c r="S868" s="71"/>
    </row>
    <row r="869" spans="1:19">
      <c r="A869" s="71"/>
      <c r="B869" s="71"/>
      <c r="C869" s="71"/>
      <c r="D869" s="71"/>
      <c r="E869" s="71"/>
      <c r="F869" s="71"/>
      <c r="G869" s="71"/>
      <c r="H869" s="71"/>
      <c r="I869" s="71"/>
      <c r="J869" s="71"/>
      <c r="K869" s="71"/>
      <c r="L869" s="71"/>
      <c r="M869" s="71"/>
      <c r="N869" s="71"/>
      <c r="O869" s="71"/>
      <c r="P869" s="71"/>
      <c r="Q869" s="71"/>
      <c r="R869" s="71"/>
      <c r="S869" s="71"/>
    </row>
    <row r="870" spans="1:19">
      <c r="A870" s="71"/>
      <c r="B870" s="71"/>
      <c r="C870" s="71"/>
      <c r="D870" s="71"/>
      <c r="E870" s="71"/>
      <c r="F870" s="71"/>
      <c r="G870" s="71"/>
      <c r="H870" s="71"/>
      <c r="I870" s="71"/>
      <c r="J870" s="71"/>
      <c r="K870" s="71"/>
      <c r="L870" s="71"/>
      <c r="M870" s="71"/>
      <c r="N870" s="71"/>
      <c r="O870" s="71"/>
      <c r="P870" s="71"/>
      <c r="Q870" s="71"/>
      <c r="R870" s="71"/>
      <c r="S870" s="71"/>
    </row>
    <row r="871" spans="1:19">
      <c r="A871" s="71"/>
      <c r="B871" s="71"/>
      <c r="C871" s="71"/>
      <c r="D871" s="71"/>
      <c r="E871" s="71"/>
      <c r="F871" s="71"/>
      <c r="G871" s="71"/>
      <c r="H871" s="71"/>
      <c r="I871" s="71"/>
      <c r="J871" s="71"/>
      <c r="K871" s="71"/>
      <c r="L871" s="71"/>
      <c r="M871" s="71"/>
      <c r="N871" s="71"/>
      <c r="O871" s="71"/>
      <c r="P871" s="71"/>
      <c r="Q871" s="71"/>
      <c r="R871" s="71"/>
      <c r="S871" s="71"/>
    </row>
    <row r="872" spans="1:19">
      <c r="A872" s="71"/>
      <c r="B872" s="71"/>
      <c r="C872" s="71"/>
      <c r="D872" s="71"/>
      <c r="E872" s="71"/>
      <c r="F872" s="71"/>
      <c r="G872" s="71"/>
      <c r="H872" s="71"/>
      <c r="I872" s="71"/>
      <c r="J872" s="71"/>
      <c r="K872" s="71"/>
      <c r="L872" s="71"/>
      <c r="M872" s="71"/>
      <c r="N872" s="71"/>
      <c r="O872" s="71"/>
      <c r="P872" s="71"/>
      <c r="Q872" s="71"/>
      <c r="R872" s="71"/>
      <c r="S872" s="71"/>
    </row>
    <row r="873" spans="1:19">
      <c r="A873" s="71"/>
      <c r="B873" s="71"/>
      <c r="C873" s="71"/>
      <c r="D873" s="71"/>
      <c r="E873" s="71"/>
      <c r="F873" s="71"/>
      <c r="G873" s="71"/>
      <c r="H873" s="71"/>
      <c r="I873" s="71"/>
      <c r="J873" s="71"/>
      <c r="K873" s="71"/>
      <c r="L873" s="71"/>
      <c r="M873" s="71"/>
      <c r="N873" s="71"/>
      <c r="O873" s="71"/>
      <c r="P873" s="71"/>
      <c r="Q873" s="71"/>
      <c r="R873" s="71"/>
      <c r="S873" s="71"/>
    </row>
    <row r="874" spans="1:19">
      <c r="A874" s="71"/>
      <c r="B874" s="71"/>
      <c r="C874" s="71"/>
      <c r="D874" s="71"/>
      <c r="E874" s="71"/>
      <c r="F874" s="71"/>
      <c r="G874" s="71"/>
      <c r="H874" s="71"/>
      <c r="I874" s="71"/>
      <c r="J874" s="71"/>
      <c r="K874" s="71"/>
      <c r="L874" s="71"/>
      <c r="M874" s="71"/>
      <c r="N874" s="71"/>
      <c r="O874" s="71"/>
      <c r="P874" s="71"/>
      <c r="Q874" s="71"/>
      <c r="R874" s="71"/>
      <c r="S874" s="71"/>
    </row>
    <row r="875" spans="1:19">
      <c r="A875" s="71"/>
      <c r="B875" s="71"/>
      <c r="C875" s="71"/>
      <c r="D875" s="71"/>
      <c r="E875" s="71"/>
      <c r="F875" s="71"/>
      <c r="G875" s="71"/>
      <c r="H875" s="71"/>
      <c r="I875" s="71"/>
      <c r="J875" s="71"/>
      <c r="K875" s="71"/>
      <c r="L875" s="71"/>
      <c r="M875" s="71"/>
      <c r="N875" s="71"/>
      <c r="O875" s="71"/>
      <c r="P875" s="71"/>
      <c r="Q875" s="71"/>
      <c r="R875" s="71"/>
      <c r="S875" s="71"/>
    </row>
    <row r="876" spans="1:19">
      <c r="A876" s="71"/>
      <c r="B876" s="71"/>
      <c r="C876" s="71"/>
      <c r="D876" s="71"/>
      <c r="E876" s="71"/>
      <c r="F876" s="71"/>
      <c r="G876" s="71"/>
      <c r="H876" s="71"/>
      <c r="I876" s="71"/>
      <c r="J876" s="71"/>
      <c r="K876" s="71"/>
      <c r="L876" s="71"/>
      <c r="M876" s="71"/>
      <c r="N876" s="71"/>
      <c r="O876" s="71"/>
      <c r="P876" s="71"/>
      <c r="Q876" s="71"/>
      <c r="R876" s="71"/>
      <c r="S876" s="71"/>
    </row>
    <row r="877" spans="1:19">
      <c r="A877" s="71"/>
      <c r="B877" s="71"/>
      <c r="C877" s="71"/>
      <c r="D877" s="71"/>
      <c r="E877" s="71"/>
      <c r="F877" s="71"/>
      <c r="G877" s="71"/>
      <c r="H877" s="71"/>
      <c r="I877" s="71"/>
      <c r="J877" s="71"/>
      <c r="K877" s="71"/>
      <c r="L877" s="71"/>
      <c r="M877" s="71"/>
      <c r="N877" s="71"/>
      <c r="O877" s="71"/>
      <c r="P877" s="71"/>
      <c r="Q877" s="71"/>
      <c r="R877" s="71"/>
      <c r="S877" s="71"/>
    </row>
    <row r="878" spans="1:19">
      <c r="A878" s="71"/>
      <c r="B878" s="71"/>
      <c r="C878" s="71"/>
      <c r="D878" s="71"/>
      <c r="E878" s="71"/>
      <c r="F878" s="71"/>
      <c r="G878" s="71"/>
      <c r="H878" s="71"/>
      <c r="I878" s="71"/>
      <c r="J878" s="71"/>
      <c r="K878" s="71"/>
      <c r="L878" s="71"/>
      <c r="M878" s="71"/>
      <c r="N878" s="71"/>
      <c r="O878" s="71"/>
      <c r="P878" s="71"/>
      <c r="Q878" s="71"/>
      <c r="R878" s="71"/>
      <c r="S878" s="71"/>
    </row>
    <row r="879" spans="1:19">
      <c r="A879" s="71"/>
      <c r="B879" s="71"/>
      <c r="C879" s="71"/>
      <c r="D879" s="71"/>
      <c r="E879" s="71"/>
      <c r="F879" s="71"/>
      <c r="G879" s="71"/>
      <c r="H879" s="71"/>
      <c r="I879" s="71"/>
      <c r="J879" s="71"/>
      <c r="K879" s="71"/>
      <c r="L879" s="71"/>
      <c r="M879" s="71"/>
      <c r="N879" s="71"/>
      <c r="O879" s="71"/>
      <c r="P879" s="71"/>
      <c r="Q879" s="71"/>
      <c r="R879" s="71"/>
      <c r="S879" s="71"/>
    </row>
    <row r="880" spans="1:19">
      <c r="A880" s="71"/>
      <c r="B880" s="71"/>
      <c r="C880" s="71"/>
      <c r="D880" s="71"/>
      <c r="E880" s="71"/>
      <c r="F880" s="71"/>
      <c r="G880" s="71"/>
      <c r="H880" s="71"/>
      <c r="I880" s="71"/>
      <c r="J880" s="71"/>
      <c r="K880" s="71"/>
      <c r="L880" s="71"/>
      <c r="M880" s="71"/>
      <c r="N880" s="71"/>
      <c r="O880" s="71"/>
      <c r="P880" s="71"/>
      <c r="Q880" s="71"/>
      <c r="R880" s="71"/>
      <c r="S880" s="71"/>
    </row>
    <row r="881" spans="1:19">
      <c r="A881" s="71"/>
      <c r="B881" s="71"/>
      <c r="C881" s="71"/>
      <c r="D881" s="71"/>
      <c r="E881" s="71"/>
      <c r="F881" s="71"/>
      <c r="G881" s="71"/>
      <c r="H881" s="71"/>
      <c r="I881" s="71"/>
      <c r="J881" s="71"/>
      <c r="K881" s="71"/>
      <c r="L881" s="71"/>
      <c r="M881" s="71"/>
      <c r="N881" s="71"/>
      <c r="O881" s="71"/>
      <c r="P881" s="71"/>
      <c r="Q881" s="71"/>
      <c r="R881" s="71"/>
      <c r="S881" s="71"/>
    </row>
    <row r="882" spans="1:19">
      <c r="A882" s="71"/>
      <c r="B882" s="71"/>
      <c r="C882" s="71"/>
      <c r="D882" s="71"/>
      <c r="E882" s="71"/>
      <c r="F882" s="71"/>
      <c r="G882" s="71"/>
      <c r="H882" s="71"/>
      <c r="I882" s="71"/>
      <c r="J882" s="71"/>
      <c r="K882" s="71"/>
      <c r="L882" s="71"/>
      <c r="M882" s="71"/>
      <c r="N882" s="71"/>
      <c r="O882" s="71"/>
      <c r="P882" s="71"/>
      <c r="Q882" s="71"/>
      <c r="R882" s="71"/>
      <c r="S882" s="71"/>
    </row>
    <row r="883" spans="1:19">
      <c r="A883" s="71"/>
      <c r="B883" s="71"/>
      <c r="C883" s="71"/>
      <c r="D883" s="71"/>
      <c r="E883" s="71"/>
      <c r="F883" s="71"/>
      <c r="G883" s="71"/>
      <c r="H883" s="71"/>
      <c r="I883" s="71"/>
      <c r="J883" s="71"/>
      <c r="K883" s="71"/>
      <c r="L883" s="71"/>
      <c r="M883" s="71"/>
      <c r="N883" s="71"/>
      <c r="O883" s="71"/>
      <c r="P883" s="71"/>
      <c r="Q883" s="71"/>
      <c r="R883" s="71"/>
      <c r="S883" s="71"/>
    </row>
    <row r="884" spans="1:19">
      <c r="A884" s="71"/>
      <c r="B884" s="71"/>
      <c r="C884" s="71"/>
      <c r="D884" s="71"/>
      <c r="E884" s="71"/>
      <c r="F884" s="71"/>
      <c r="G884" s="71"/>
      <c r="H884" s="71"/>
      <c r="I884" s="71"/>
      <c r="J884" s="71"/>
      <c r="K884" s="71"/>
      <c r="L884" s="71"/>
      <c r="M884" s="71"/>
      <c r="N884" s="71"/>
      <c r="O884" s="71"/>
      <c r="P884" s="71"/>
      <c r="Q884" s="71"/>
      <c r="R884" s="71"/>
      <c r="S884" s="71"/>
    </row>
    <row r="885" spans="1:19">
      <c r="A885" s="71"/>
      <c r="B885" s="71"/>
      <c r="C885" s="71"/>
      <c r="D885" s="71"/>
      <c r="E885" s="71"/>
      <c r="F885" s="71"/>
      <c r="G885" s="71"/>
      <c r="H885" s="71"/>
      <c r="I885" s="71"/>
      <c r="J885" s="71"/>
      <c r="K885" s="71"/>
      <c r="L885" s="71"/>
      <c r="M885" s="71"/>
      <c r="N885" s="71"/>
      <c r="O885" s="71"/>
      <c r="P885" s="71"/>
      <c r="Q885" s="71"/>
      <c r="R885" s="71"/>
      <c r="S885" s="71"/>
    </row>
    <row r="886" spans="1:19">
      <c r="A886" s="71"/>
      <c r="B886" s="71"/>
      <c r="C886" s="71"/>
      <c r="D886" s="71"/>
      <c r="E886" s="71"/>
      <c r="F886" s="71"/>
      <c r="G886" s="71"/>
      <c r="H886" s="71"/>
      <c r="I886" s="71"/>
      <c r="J886" s="71"/>
      <c r="K886" s="71"/>
      <c r="L886" s="71"/>
      <c r="M886" s="71"/>
      <c r="N886" s="71"/>
      <c r="O886" s="71"/>
      <c r="P886" s="71"/>
      <c r="Q886" s="71"/>
      <c r="R886" s="71"/>
      <c r="S886" s="71"/>
    </row>
    <row r="887" spans="1:19">
      <c r="A887" s="71"/>
      <c r="B887" s="71"/>
      <c r="C887" s="71"/>
      <c r="D887" s="71"/>
      <c r="E887" s="71"/>
      <c r="F887" s="71"/>
      <c r="G887" s="71"/>
      <c r="H887" s="71"/>
      <c r="I887" s="71"/>
      <c r="J887" s="71"/>
      <c r="K887" s="71"/>
      <c r="L887" s="71"/>
      <c r="M887" s="71"/>
      <c r="N887" s="71"/>
      <c r="O887" s="71"/>
      <c r="P887" s="71"/>
      <c r="Q887" s="71"/>
      <c r="R887" s="71"/>
      <c r="S887" s="71"/>
    </row>
    <row r="888" spans="1:19">
      <c r="A888" s="71"/>
      <c r="B888" s="71"/>
      <c r="C888" s="71"/>
      <c r="D888" s="71"/>
      <c r="E888" s="71"/>
      <c r="F888" s="71"/>
      <c r="G888" s="71"/>
      <c r="H888" s="71"/>
      <c r="I888" s="71"/>
      <c r="J888" s="71"/>
      <c r="K888" s="71"/>
      <c r="L888" s="71"/>
      <c r="M888" s="71"/>
      <c r="N888" s="71"/>
      <c r="O888" s="71"/>
      <c r="P888" s="71"/>
      <c r="Q888" s="71"/>
      <c r="R888" s="71"/>
      <c r="S888" s="71"/>
    </row>
    <row r="889" spans="1:19">
      <c r="A889" s="71"/>
      <c r="B889" s="71"/>
      <c r="C889" s="71"/>
      <c r="D889" s="71"/>
      <c r="E889" s="71"/>
      <c r="F889" s="71"/>
      <c r="G889" s="71"/>
      <c r="H889" s="71"/>
      <c r="I889" s="71"/>
      <c r="J889" s="71"/>
      <c r="K889" s="71"/>
      <c r="L889" s="71"/>
      <c r="M889" s="71"/>
      <c r="N889" s="71"/>
      <c r="O889" s="71"/>
      <c r="P889" s="71"/>
      <c r="Q889" s="71"/>
      <c r="R889" s="71"/>
      <c r="S889" s="71"/>
    </row>
    <row r="890" spans="1:19">
      <c r="A890" s="71"/>
      <c r="B890" s="71"/>
      <c r="C890" s="71"/>
      <c r="D890" s="71"/>
      <c r="E890" s="71"/>
      <c r="F890" s="71"/>
      <c r="G890" s="71"/>
      <c r="H890" s="71"/>
      <c r="I890" s="71"/>
      <c r="J890" s="71"/>
      <c r="K890" s="71"/>
      <c r="L890" s="71"/>
      <c r="M890" s="71"/>
      <c r="N890" s="71"/>
      <c r="O890" s="71"/>
      <c r="P890" s="71"/>
      <c r="Q890" s="71"/>
      <c r="R890" s="71"/>
      <c r="S890" s="71"/>
    </row>
    <row r="891" spans="1:19">
      <c r="A891" s="71"/>
      <c r="B891" s="71"/>
      <c r="C891" s="71"/>
      <c r="D891" s="71"/>
      <c r="E891" s="71"/>
      <c r="F891" s="71"/>
      <c r="G891" s="71"/>
      <c r="H891" s="71"/>
      <c r="I891" s="71"/>
      <c r="J891" s="71"/>
      <c r="K891" s="71"/>
      <c r="L891" s="71"/>
      <c r="M891" s="71"/>
      <c r="N891" s="71"/>
      <c r="O891" s="71"/>
      <c r="P891" s="71"/>
      <c r="Q891" s="71"/>
      <c r="R891" s="71"/>
      <c r="S891" s="71"/>
    </row>
    <row r="892" spans="1:19">
      <c r="A892" s="71"/>
      <c r="B892" s="71"/>
      <c r="C892" s="71"/>
      <c r="D892" s="71"/>
      <c r="E892" s="71"/>
      <c r="F892" s="71"/>
      <c r="G892" s="71"/>
      <c r="H892" s="71"/>
      <c r="I892" s="71"/>
      <c r="J892" s="71"/>
      <c r="K892" s="71"/>
      <c r="L892" s="71"/>
      <c r="M892" s="71"/>
      <c r="N892" s="71"/>
      <c r="O892" s="71"/>
      <c r="P892" s="71"/>
      <c r="Q892" s="71"/>
      <c r="R892" s="71"/>
      <c r="S892" s="71"/>
    </row>
    <row r="893" spans="1:19">
      <c r="A893" s="71"/>
      <c r="B893" s="71"/>
      <c r="C893" s="71"/>
      <c r="D893" s="71"/>
      <c r="E893" s="71"/>
      <c r="F893" s="71"/>
      <c r="G893" s="71"/>
      <c r="H893" s="71"/>
      <c r="I893" s="71"/>
      <c r="J893" s="71"/>
      <c r="K893" s="71"/>
      <c r="L893" s="71"/>
      <c r="M893" s="71"/>
      <c r="N893" s="71"/>
      <c r="O893" s="71"/>
      <c r="P893" s="71"/>
      <c r="Q893" s="71"/>
      <c r="R893" s="71"/>
      <c r="S893" s="71"/>
    </row>
    <row r="894" spans="1:19">
      <c r="A894" s="71"/>
      <c r="B894" s="71"/>
      <c r="C894" s="71"/>
      <c r="D894" s="71"/>
      <c r="E894" s="71"/>
      <c r="F894" s="71"/>
      <c r="G894" s="71"/>
      <c r="H894" s="71"/>
      <c r="I894" s="71"/>
      <c r="J894" s="71"/>
      <c r="K894" s="71"/>
      <c r="L894" s="71"/>
      <c r="M894" s="71"/>
      <c r="N894" s="71"/>
      <c r="O894" s="71"/>
      <c r="P894" s="71"/>
      <c r="Q894" s="71"/>
      <c r="R894" s="71"/>
      <c r="S894" s="71"/>
    </row>
    <row r="895" spans="1:19">
      <c r="A895" s="71"/>
      <c r="B895" s="71"/>
      <c r="C895" s="71"/>
      <c r="D895" s="71"/>
      <c r="E895" s="71"/>
      <c r="F895" s="71"/>
      <c r="G895" s="71"/>
      <c r="H895" s="71"/>
      <c r="I895" s="71"/>
      <c r="J895" s="71"/>
      <c r="K895" s="71"/>
      <c r="L895" s="71"/>
      <c r="M895" s="71"/>
      <c r="N895" s="71"/>
      <c r="O895" s="71"/>
      <c r="P895" s="71"/>
      <c r="Q895" s="71"/>
      <c r="R895" s="71"/>
      <c r="S895" s="71"/>
    </row>
    <row r="896" spans="1:19">
      <c r="A896" s="71"/>
      <c r="B896" s="71"/>
      <c r="C896" s="71"/>
      <c r="D896" s="71"/>
      <c r="E896" s="71"/>
      <c r="F896" s="71"/>
      <c r="G896" s="71"/>
      <c r="H896" s="71"/>
      <c r="I896" s="71"/>
      <c r="J896" s="71"/>
      <c r="K896" s="71"/>
      <c r="L896" s="71"/>
      <c r="M896" s="71"/>
      <c r="N896" s="71"/>
      <c r="O896" s="71"/>
      <c r="P896" s="71"/>
      <c r="Q896" s="71"/>
      <c r="R896" s="71"/>
      <c r="S896" s="71"/>
    </row>
    <row r="897" spans="1:19">
      <c r="A897" s="71"/>
      <c r="B897" s="71"/>
      <c r="C897" s="71"/>
      <c r="D897" s="71"/>
      <c r="E897" s="71"/>
      <c r="F897" s="71"/>
      <c r="G897" s="71"/>
      <c r="H897" s="71"/>
      <c r="I897" s="71"/>
      <c r="J897" s="71"/>
      <c r="K897" s="71"/>
      <c r="L897" s="71"/>
      <c r="M897" s="71"/>
      <c r="N897" s="71"/>
      <c r="O897" s="71"/>
      <c r="P897" s="71"/>
      <c r="Q897" s="71"/>
      <c r="R897" s="71"/>
      <c r="S897" s="71"/>
    </row>
    <row r="898" spans="1:19">
      <c r="A898" s="71"/>
      <c r="B898" s="71"/>
      <c r="C898" s="71"/>
      <c r="D898" s="71"/>
      <c r="E898" s="71"/>
      <c r="F898" s="71"/>
      <c r="G898" s="71"/>
      <c r="H898" s="71"/>
      <c r="I898" s="71"/>
      <c r="J898" s="71"/>
      <c r="K898" s="71"/>
      <c r="L898" s="71"/>
      <c r="M898" s="71"/>
      <c r="N898" s="71"/>
      <c r="O898" s="71"/>
      <c r="P898" s="71"/>
      <c r="Q898" s="71"/>
      <c r="R898" s="71"/>
      <c r="S898" s="71"/>
    </row>
    <row r="899" spans="1:19">
      <c r="A899" s="71"/>
      <c r="B899" s="71"/>
      <c r="C899" s="71"/>
      <c r="D899" s="71"/>
      <c r="E899" s="71"/>
      <c r="F899" s="71"/>
      <c r="G899" s="71"/>
      <c r="H899" s="71"/>
      <c r="I899" s="71"/>
      <c r="J899" s="71"/>
      <c r="K899" s="71"/>
      <c r="L899" s="71"/>
      <c r="M899" s="71"/>
      <c r="N899" s="71"/>
      <c r="O899" s="71"/>
      <c r="P899" s="71"/>
      <c r="Q899" s="71"/>
      <c r="R899" s="71"/>
      <c r="S899" s="71"/>
    </row>
    <row r="900" spans="1:19">
      <c r="A900" s="71"/>
      <c r="B900" s="71"/>
      <c r="C900" s="71"/>
      <c r="D900" s="71"/>
      <c r="E900" s="71"/>
      <c r="F900" s="71"/>
      <c r="G900" s="71"/>
      <c r="H900" s="71"/>
      <c r="I900" s="71"/>
      <c r="J900" s="71"/>
      <c r="K900" s="71"/>
      <c r="L900" s="71"/>
      <c r="M900" s="71"/>
      <c r="N900" s="71"/>
      <c r="O900" s="71"/>
      <c r="P900" s="71"/>
      <c r="Q900" s="71"/>
      <c r="R900" s="71"/>
      <c r="S900" s="71"/>
    </row>
    <row r="901" spans="1:19">
      <c r="A901" s="71"/>
      <c r="B901" s="71"/>
      <c r="C901" s="71"/>
      <c r="D901" s="71"/>
      <c r="E901" s="71"/>
      <c r="F901" s="71"/>
      <c r="G901" s="71"/>
      <c r="H901" s="71"/>
      <c r="I901" s="71"/>
      <c r="J901" s="71"/>
      <c r="K901" s="71"/>
      <c r="L901" s="71"/>
      <c r="M901" s="71"/>
      <c r="N901" s="71"/>
      <c r="O901" s="71"/>
      <c r="P901" s="71"/>
      <c r="Q901" s="71"/>
      <c r="R901" s="71"/>
      <c r="S901" s="71"/>
    </row>
    <row r="902" spans="1:19">
      <c r="A902" s="71"/>
      <c r="B902" s="71"/>
      <c r="C902" s="71"/>
      <c r="D902" s="71"/>
      <c r="E902" s="71"/>
      <c r="F902" s="71"/>
      <c r="G902" s="71"/>
      <c r="H902" s="71"/>
      <c r="I902" s="71"/>
      <c r="J902" s="71"/>
      <c r="K902" s="71"/>
      <c r="L902" s="71"/>
      <c r="M902" s="71"/>
      <c r="N902" s="71"/>
      <c r="O902" s="71"/>
      <c r="P902" s="71"/>
      <c r="Q902" s="71"/>
      <c r="R902" s="71"/>
      <c r="S902" s="71"/>
    </row>
    <row r="903" spans="1:19">
      <c r="A903" s="71"/>
      <c r="B903" s="71"/>
      <c r="C903" s="71"/>
      <c r="D903" s="71"/>
      <c r="E903" s="71"/>
      <c r="F903" s="71"/>
      <c r="G903" s="71"/>
      <c r="H903" s="71"/>
      <c r="I903" s="71"/>
      <c r="J903" s="71"/>
      <c r="K903" s="71"/>
      <c r="L903" s="71"/>
      <c r="M903" s="71"/>
      <c r="N903" s="71"/>
      <c r="O903" s="71"/>
      <c r="P903" s="71"/>
      <c r="Q903" s="71"/>
      <c r="R903" s="71"/>
      <c r="S903" s="71"/>
    </row>
    <row r="904" spans="1:19">
      <c r="A904" s="71"/>
      <c r="B904" s="71"/>
      <c r="C904" s="71"/>
      <c r="D904" s="71"/>
      <c r="E904" s="71"/>
      <c r="F904" s="71"/>
      <c r="G904" s="71"/>
      <c r="H904" s="71"/>
      <c r="I904" s="71"/>
      <c r="J904" s="71"/>
      <c r="K904" s="71"/>
      <c r="L904" s="71"/>
      <c r="M904" s="71"/>
      <c r="N904" s="71"/>
      <c r="O904" s="71"/>
      <c r="P904" s="71"/>
      <c r="Q904" s="71"/>
      <c r="R904" s="71"/>
      <c r="S904" s="71"/>
    </row>
    <row r="905" spans="1:19">
      <c r="A905" s="71"/>
      <c r="B905" s="71"/>
      <c r="C905" s="71"/>
      <c r="D905" s="71"/>
      <c r="E905" s="71"/>
      <c r="F905" s="71"/>
      <c r="G905" s="71"/>
      <c r="H905" s="71"/>
      <c r="I905" s="71"/>
      <c r="J905" s="71"/>
      <c r="K905" s="71"/>
      <c r="L905" s="71"/>
      <c r="M905" s="71"/>
      <c r="N905" s="71"/>
      <c r="O905" s="71"/>
      <c r="P905" s="71"/>
      <c r="Q905" s="71"/>
      <c r="R905" s="71"/>
      <c r="S905" s="71"/>
    </row>
    <row r="906" spans="1:19">
      <c r="A906" s="71"/>
      <c r="B906" s="71"/>
      <c r="C906" s="71"/>
      <c r="D906" s="71"/>
      <c r="E906" s="71"/>
      <c r="F906" s="71"/>
      <c r="G906" s="71"/>
      <c r="H906" s="71"/>
      <c r="I906" s="71"/>
      <c r="J906" s="71"/>
      <c r="K906" s="71"/>
      <c r="L906" s="71"/>
      <c r="M906" s="71"/>
      <c r="N906" s="71"/>
      <c r="O906" s="71"/>
      <c r="P906" s="71"/>
      <c r="Q906" s="71"/>
      <c r="R906" s="71"/>
      <c r="S906" s="71"/>
    </row>
    <row r="907" spans="1:19">
      <c r="A907" s="71"/>
      <c r="B907" s="71"/>
      <c r="C907" s="71"/>
      <c r="D907" s="71"/>
      <c r="E907" s="71"/>
      <c r="F907" s="71"/>
      <c r="G907" s="71"/>
      <c r="H907" s="71"/>
      <c r="I907" s="71"/>
      <c r="J907" s="71"/>
      <c r="K907" s="71"/>
      <c r="L907" s="71"/>
      <c r="M907" s="71"/>
      <c r="N907" s="71"/>
      <c r="O907" s="71"/>
      <c r="P907" s="71"/>
      <c r="Q907" s="71"/>
      <c r="R907" s="71"/>
      <c r="S907" s="71"/>
    </row>
    <row r="908" spans="1:19">
      <c r="A908" s="71"/>
      <c r="B908" s="71"/>
      <c r="C908" s="71"/>
      <c r="D908" s="71"/>
      <c r="E908" s="71"/>
      <c r="F908" s="71"/>
      <c r="G908" s="71"/>
      <c r="H908" s="71"/>
      <c r="I908" s="71"/>
      <c r="J908" s="71"/>
      <c r="K908" s="71"/>
      <c r="L908" s="71"/>
      <c r="M908" s="71"/>
      <c r="N908" s="71"/>
      <c r="O908" s="71"/>
      <c r="P908" s="71"/>
      <c r="Q908" s="71"/>
      <c r="R908" s="71"/>
      <c r="S908" s="71"/>
    </row>
    <row r="909" spans="1:19">
      <c r="A909" s="71"/>
      <c r="B909" s="71"/>
      <c r="C909" s="71"/>
      <c r="D909" s="71"/>
      <c r="E909" s="71"/>
      <c r="F909" s="71"/>
      <c r="G909" s="71"/>
      <c r="H909" s="71"/>
      <c r="I909" s="71"/>
      <c r="J909" s="71"/>
      <c r="K909" s="71"/>
      <c r="L909" s="71"/>
      <c r="M909" s="71"/>
      <c r="N909" s="71"/>
      <c r="O909" s="71"/>
      <c r="P909" s="71"/>
      <c r="Q909" s="71"/>
      <c r="R909" s="71"/>
      <c r="S909" s="71"/>
    </row>
    <row r="910" spans="1:19">
      <c r="A910" s="71"/>
      <c r="B910" s="71"/>
      <c r="C910" s="71"/>
      <c r="D910" s="71"/>
      <c r="E910" s="71"/>
      <c r="F910" s="71"/>
      <c r="G910" s="71"/>
      <c r="H910" s="71"/>
      <c r="I910" s="71"/>
      <c r="J910" s="71"/>
      <c r="K910" s="71"/>
      <c r="L910" s="71"/>
      <c r="M910" s="71"/>
      <c r="N910" s="71"/>
      <c r="O910" s="71"/>
      <c r="P910" s="71"/>
      <c r="Q910" s="71"/>
      <c r="R910" s="71"/>
      <c r="S910" s="71"/>
    </row>
    <row r="911" spans="1:19">
      <c r="A911" s="71"/>
      <c r="B911" s="71"/>
      <c r="C911" s="71"/>
      <c r="D911" s="71"/>
      <c r="E911" s="71"/>
      <c r="F911" s="71"/>
      <c r="G911" s="71"/>
      <c r="H911" s="71"/>
      <c r="I911" s="71"/>
      <c r="J911" s="71"/>
      <c r="K911" s="71"/>
      <c r="L911" s="71"/>
      <c r="M911" s="71"/>
      <c r="N911" s="71"/>
      <c r="O911" s="71"/>
      <c r="P911" s="71"/>
      <c r="Q911" s="71"/>
      <c r="R911" s="71"/>
      <c r="S911" s="71"/>
    </row>
    <row r="912" spans="1:19">
      <c r="A912" s="71"/>
      <c r="B912" s="71"/>
      <c r="C912" s="71"/>
      <c r="D912" s="71"/>
      <c r="E912" s="71"/>
      <c r="F912" s="71"/>
      <c r="G912" s="71"/>
      <c r="H912" s="71"/>
      <c r="I912" s="71"/>
      <c r="J912" s="71"/>
      <c r="K912" s="71"/>
      <c r="L912" s="71"/>
      <c r="M912" s="71"/>
      <c r="N912" s="71"/>
      <c r="O912" s="71"/>
      <c r="P912" s="71"/>
      <c r="Q912" s="71"/>
      <c r="R912" s="71"/>
      <c r="S912" s="71"/>
    </row>
    <row r="913" spans="1:19">
      <c r="A913" s="71"/>
      <c r="B913" s="71"/>
      <c r="C913" s="71"/>
      <c r="D913" s="71"/>
      <c r="E913" s="71"/>
      <c r="F913" s="71"/>
      <c r="G913" s="71"/>
      <c r="H913" s="71"/>
      <c r="I913" s="71"/>
      <c r="J913" s="71"/>
      <c r="K913" s="71"/>
      <c r="L913" s="71"/>
      <c r="M913" s="71"/>
      <c r="N913" s="71"/>
      <c r="O913" s="71"/>
      <c r="P913" s="71"/>
      <c r="Q913" s="71"/>
      <c r="R913" s="71"/>
      <c r="S913" s="71"/>
    </row>
    <row r="914" spans="1:19">
      <c r="A914" s="71"/>
      <c r="B914" s="71"/>
      <c r="C914" s="71"/>
      <c r="D914" s="71"/>
      <c r="E914" s="71"/>
      <c r="F914" s="71"/>
      <c r="G914" s="71"/>
      <c r="H914" s="71"/>
      <c r="I914" s="71"/>
      <c r="J914" s="71"/>
      <c r="K914" s="71"/>
      <c r="L914" s="71"/>
      <c r="M914" s="71"/>
      <c r="N914" s="71"/>
      <c r="O914" s="71"/>
      <c r="P914" s="71"/>
      <c r="Q914" s="71"/>
      <c r="R914" s="71"/>
      <c r="S914" s="71"/>
    </row>
    <row r="915" spans="1:19">
      <c r="A915" s="71"/>
      <c r="B915" s="71"/>
      <c r="C915" s="71"/>
      <c r="D915" s="71"/>
      <c r="E915" s="71"/>
      <c r="F915" s="71"/>
      <c r="G915" s="71"/>
      <c r="H915" s="71"/>
      <c r="I915" s="71"/>
      <c r="J915" s="71"/>
      <c r="K915" s="71"/>
      <c r="L915" s="71"/>
      <c r="M915" s="71"/>
      <c r="N915" s="71"/>
      <c r="O915" s="71"/>
      <c r="P915" s="71"/>
      <c r="Q915" s="71"/>
      <c r="R915" s="71"/>
      <c r="S915" s="71"/>
    </row>
    <row r="916" spans="1:19">
      <c r="A916" s="71"/>
      <c r="B916" s="71"/>
      <c r="C916" s="71"/>
      <c r="D916" s="71"/>
      <c r="E916" s="71"/>
      <c r="F916" s="71"/>
      <c r="G916" s="71"/>
      <c r="H916" s="71"/>
      <c r="I916" s="71"/>
      <c r="J916" s="71"/>
      <c r="K916" s="71"/>
      <c r="L916" s="71"/>
      <c r="M916" s="71"/>
      <c r="N916" s="71"/>
      <c r="O916" s="71"/>
      <c r="P916" s="71"/>
      <c r="Q916" s="71"/>
      <c r="R916" s="71"/>
      <c r="S916" s="71"/>
    </row>
    <row r="917" spans="1:19">
      <c r="A917" s="71"/>
      <c r="B917" s="71"/>
      <c r="C917" s="71"/>
      <c r="D917" s="71"/>
      <c r="E917" s="71"/>
      <c r="F917" s="71"/>
      <c r="G917" s="71"/>
      <c r="H917" s="71"/>
      <c r="I917" s="71"/>
      <c r="J917" s="71"/>
      <c r="K917" s="71"/>
      <c r="L917" s="71"/>
      <c r="M917" s="71"/>
      <c r="N917" s="71"/>
      <c r="O917" s="71"/>
      <c r="P917" s="71"/>
      <c r="Q917" s="71"/>
      <c r="R917" s="71"/>
      <c r="S917" s="71"/>
    </row>
    <row r="918" spans="1:19">
      <c r="A918" s="71"/>
      <c r="B918" s="71"/>
      <c r="C918" s="71"/>
      <c r="D918" s="71"/>
      <c r="E918" s="71"/>
      <c r="F918" s="71"/>
      <c r="G918" s="71"/>
      <c r="H918" s="71"/>
      <c r="I918" s="71"/>
      <c r="J918" s="71"/>
      <c r="K918" s="71"/>
      <c r="L918" s="71"/>
      <c r="M918" s="71"/>
      <c r="N918" s="71"/>
      <c r="O918" s="71"/>
      <c r="P918" s="71"/>
      <c r="Q918" s="71"/>
      <c r="R918" s="71"/>
      <c r="S918" s="71"/>
    </row>
    <row r="919" spans="1:19">
      <c r="A919" s="71"/>
      <c r="B919" s="71"/>
      <c r="C919" s="71"/>
      <c r="D919" s="71"/>
      <c r="E919" s="71"/>
      <c r="F919" s="71"/>
      <c r="G919" s="71"/>
      <c r="H919" s="71"/>
      <c r="I919" s="71"/>
      <c r="J919" s="71"/>
      <c r="K919" s="71"/>
      <c r="L919" s="71"/>
      <c r="M919" s="71"/>
      <c r="N919" s="71"/>
      <c r="O919" s="71"/>
      <c r="P919" s="71"/>
      <c r="Q919" s="71"/>
      <c r="R919" s="71"/>
      <c r="S919" s="71"/>
    </row>
    <row r="920" spans="1:19">
      <c r="A920" s="71"/>
      <c r="B920" s="71"/>
      <c r="C920" s="71"/>
      <c r="D920" s="71"/>
      <c r="E920" s="71"/>
      <c r="F920" s="71"/>
      <c r="G920" s="71"/>
      <c r="H920" s="71"/>
      <c r="I920" s="71"/>
      <c r="J920" s="71"/>
      <c r="K920" s="71"/>
      <c r="L920" s="71"/>
      <c r="M920" s="71"/>
      <c r="N920" s="71"/>
      <c r="O920" s="71"/>
      <c r="P920" s="71"/>
      <c r="Q920" s="71"/>
      <c r="R920" s="71"/>
      <c r="S920" s="71"/>
    </row>
    <row r="921" spans="1:19">
      <c r="A921" s="71"/>
      <c r="B921" s="71"/>
      <c r="C921" s="71"/>
      <c r="D921" s="71"/>
      <c r="E921" s="71"/>
      <c r="F921" s="71"/>
      <c r="G921" s="71"/>
      <c r="H921" s="71"/>
      <c r="I921" s="71"/>
      <c r="J921" s="71"/>
      <c r="K921" s="71"/>
      <c r="L921" s="71"/>
      <c r="M921" s="71"/>
      <c r="N921" s="71"/>
      <c r="O921" s="71"/>
      <c r="P921" s="71"/>
      <c r="Q921" s="71"/>
      <c r="R921" s="71"/>
      <c r="S921" s="71"/>
    </row>
    <row r="922" spans="1:19">
      <c r="A922" s="71"/>
      <c r="B922" s="71"/>
      <c r="C922" s="71"/>
      <c r="D922" s="71"/>
      <c r="E922" s="71"/>
      <c r="F922" s="71"/>
      <c r="G922" s="71"/>
      <c r="H922" s="71"/>
      <c r="I922" s="71"/>
      <c r="J922" s="71"/>
      <c r="K922" s="71"/>
      <c r="L922" s="71"/>
      <c r="M922" s="71"/>
      <c r="N922" s="71"/>
      <c r="O922" s="71"/>
      <c r="P922" s="71"/>
      <c r="Q922" s="71"/>
      <c r="R922" s="71"/>
      <c r="S922" s="71"/>
    </row>
    <row r="923" spans="1:19">
      <c r="A923" s="71"/>
      <c r="B923" s="71"/>
      <c r="C923" s="71"/>
      <c r="D923" s="71"/>
      <c r="E923" s="71"/>
      <c r="F923" s="71"/>
      <c r="G923" s="71"/>
      <c r="H923" s="71"/>
      <c r="I923" s="71"/>
      <c r="J923" s="71"/>
      <c r="K923" s="71"/>
      <c r="L923" s="71"/>
      <c r="M923" s="71"/>
      <c r="N923" s="71"/>
      <c r="O923" s="71"/>
      <c r="P923" s="71"/>
      <c r="Q923" s="71"/>
      <c r="R923" s="71"/>
      <c r="S923" s="71"/>
    </row>
    <row r="924" spans="1:19">
      <c r="A924" s="71"/>
      <c r="B924" s="71"/>
      <c r="C924" s="71"/>
      <c r="D924" s="71"/>
      <c r="E924" s="71"/>
      <c r="F924" s="71"/>
      <c r="G924" s="71"/>
      <c r="H924" s="71"/>
      <c r="I924" s="71"/>
      <c r="J924" s="71"/>
      <c r="K924" s="71"/>
      <c r="L924" s="71"/>
      <c r="M924" s="71"/>
      <c r="N924" s="71"/>
      <c r="O924" s="71"/>
      <c r="P924" s="71"/>
      <c r="Q924" s="71"/>
      <c r="R924" s="71"/>
      <c r="S924" s="71"/>
    </row>
    <row r="925" spans="1:19">
      <c r="A925" s="71"/>
      <c r="B925" s="71"/>
      <c r="C925" s="71"/>
      <c r="D925" s="71"/>
      <c r="E925" s="71"/>
      <c r="F925" s="71"/>
      <c r="G925" s="71"/>
      <c r="H925" s="71"/>
      <c r="I925" s="71"/>
      <c r="J925" s="71"/>
      <c r="K925" s="71"/>
      <c r="L925" s="71"/>
      <c r="M925" s="71"/>
      <c r="N925" s="71"/>
      <c r="O925" s="71"/>
      <c r="P925" s="71"/>
      <c r="Q925" s="71"/>
      <c r="R925" s="71"/>
      <c r="S925" s="71"/>
    </row>
    <row r="926" spans="1:19">
      <c r="A926" s="71"/>
      <c r="B926" s="71"/>
      <c r="C926" s="71"/>
      <c r="D926" s="71"/>
      <c r="E926" s="71"/>
      <c r="F926" s="71"/>
      <c r="G926" s="71"/>
      <c r="H926" s="71"/>
      <c r="I926" s="71"/>
      <c r="J926" s="71"/>
      <c r="K926" s="71"/>
      <c r="L926" s="71"/>
      <c r="M926" s="71"/>
      <c r="N926" s="71"/>
      <c r="O926" s="71"/>
      <c r="P926" s="71"/>
      <c r="Q926" s="71"/>
      <c r="R926" s="71"/>
      <c r="S926" s="71"/>
    </row>
    <row r="927" spans="1:19">
      <c r="A927" s="71"/>
      <c r="B927" s="71"/>
      <c r="C927" s="71"/>
      <c r="D927" s="71"/>
      <c r="E927" s="71"/>
      <c r="F927" s="71"/>
      <c r="G927" s="71"/>
      <c r="H927" s="71"/>
      <c r="I927" s="71"/>
      <c r="J927" s="71"/>
      <c r="K927" s="71"/>
      <c r="L927" s="71"/>
      <c r="M927" s="71"/>
      <c r="N927" s="71"/>
      <c r="O927" s="71"/>
      <c r="P927" s="71"/>
      <c r="Q927" s="71"/>
      <c r="R927" s="71"/>
      <c r="S927" s="71"/>
    </row>
    <row r="928" spans="1:19">
      <c r="A928" s="71"/>
      <c r="B928" s="71"/>
      <c r="C928" s="71"/>
      <c r="D928" s="71"/>
      <c r="E928" s="71"/>
      <c r="F928" s="71"/>
      <c r="G928" s="71"/>
      <c r="H928" s="71"/>
      <c r="I928" s="71"/>
      <c r="J928" s="71"/>
      <c r="K928" s="71"/>
      <c r="L928" s="71"/>
      <c r="M928" s="71"/>
      <c r="N928" s="71"/>
      <c r="O928" s="71"/>
      <c r="P928" s="71"/>
      <c r="Q928" s="71"/>
      <c r="R928" s="71"/>
      <c r="S928" s="71"/>
    </row>
    <row r="929" spans="1:19">
      <c r="A929" s="71"/>
      <c r="B929" s="71"/>
      <c r="C929" s="71"/>
      <c r="D929" s="71"/>
      <c r="E929" s="71"/>
      <c r="F929" s="71"/>
      <c r="G929" s="71"/>
      <c r="H929" s="71"/>
      <c r="I929" s="71"/>
      <c r="J929" s="71"/>
      <c r="K929" s="71"/>
      <c r="L929" s="71"/>
      <c r="M929" s="71"/>
      <c r="N929" s="71"/>
      <c r="O929" s="71"/>
      <c r="P929" s="71"/>
      <c r="Q929" s="71"/>
      <c r="R929" s="71"/>
      <c r="S929" s="71"/>
    </row>
    <row r="930" spans="1:19">
      <c r="A930" s="71"/>
      <c r="B930" s="71"/>
      <c r="C930" s="71"/>
      <c r="D930" s="71"/>
      <c r="E930" s="71"/>
      <c r="F930" s="71"/>
      <c r="G930" s="71"/>
      <c r="H930" s="71"/>
      <c r="I930" s="71"/>
      <c r="J930" s="71"/>
      <c r="K930" s="71"/>
      <c r="L930" s="71"/>
      <c r="M930" s="71"/>
      <c r="N930" s="71"/>
      <c r="O930" s="71"/>
      <c r="P930" s="71"/>
      <c r="Q930" s="71"/>
      <c r="R930" s="71"/>
      <c r="S930" s="71"/>
    </row>
    <row r="931" spans="1:19">
      <c r="A931" s="71"/>
      <c r="B931" s="71"/>
      <c r="C931" s="71"/>
      <c r="D931" s="71"/>
      <c r="E931" s="71"/>
      <c r="F931" s="71"/>
      <c r="G931" s="71"/>
      <c r="H931" s="71"/>
      <c r="I931" s="71"/>
      <c r="J931" s="71"/>
      <c r="K931" s="71"/>
      <c r="L931" s="71"/>
      <c r="M931" s="71"/>
      <c r="N931" s="71"/>
      <c r="O931" s="71"/>
      <c r="P931" s="71"/>
      <c r="Q931" s="71"/>
      <c r="R931" s="71"/>
      <c r="S931" s="71"/>
    </row>
    <row r="932" spans="1:19">
      <c r="A932" s="71"/>
      <c r="B932" s="71"/>
      <c r="C932" s="71"/>
      <c r="D932" s="71"/>
      <c r="E932" s="71"/>
      <c r="F932" s="71"/>
      <c r="G932" s="71"/>
      <c r="H932" s="71"/>
      <c r="I932" s="71"/>
      <c r="J932" s="71"/>
      <c r="K932" s="71"/>
      <c r="L932" s="71"/>
      <c r="M932" s="71"/>
      <c r="N932" s="71"/>
      <c r="O932" s="71"/>
      <c r="P932" s="71"/>
      <c r="Q932" s="71"/>
      <c r="R932" s="71"/>
      <c r="S932" s="71"/>
    </row>
    <row r="933" spans="1:19">
      <c r="A933" s="71"/>
      <c r="B933" s="71"/>
      <c r="C933" s="71"/>
      <c r="D933" s="71"/>
      <c r="E933" s="71"/>
      <c r="F933" s="71"/>
      <c r="G933" s="71"/>
      <c r="H933" s="71"/>
      <c r="I933" s="71"/>
      <c r="J933" s="71"/>
      <c r="K933" s="71"/>
      <c r="L933" s="71"/>
      <c r="M933" s="71"/>
      <c r="N933" s="71"/>
      <c r="O933" s="71"/>
      <c r="P933" s="71"/>
      <c r="Q933" s="71"/>
      <c r="R933" s="71"/>
      <c r="S933" s="71"/>
    </row>
    <row r="934" spans="1:19">
      <c r="A934" s="71"/>
      <c r="B934" s="71"/>
      <c r="C934" s="71"/>
      <c r="D934" s="71"/>
      <c r="E934" s="71"/>
      <c r="F934" s="71"/>
      <c r="G934" s="71"/>
      <c r="H934" s="71"/>
      <c r="I934" s="71"/>
      <c r="J934" s="71"/>
      <c r="K934" s="71"/>
      <c r="L934" s="71"/>
      <c r="M934" s="71"/>
      <c r="N934" s="71"/>
      <c r="O934" s="71"/>
      <c r="P934" s="71"/>
      <c r="Q934" s="71"/>
      <c r="R934" s="71"/>
      <c r="S934" s="71"/>
    </row>
    <row r="935" spans="1:19">
      <c r="A935" s="71"/>
      <c r="B935" s="71"/>
      <c r="C935" s="71"/>
      <c r="D935" s="71"/>
      <c r="E935" s="71"/>
      <c r="F935" s="71"/>
      <c r="G935" s="71"/>
      <c r="H935" s="71"/>
      <c r="I935" s="71"/>
      <c r="J935" s="71"/>
      <c r="K935" s="71"/>
      <c r="L935" s="71"/>
      <c r="M935" s="71"/>
      <c r="N935" s="71"/>
      <c r="O935" s="71"/>
      <c r="P935" s="71"/>
      <c r="Q935" s="71"/>
      <c r="R935" s="71"/>
      <c r="S935" s="71"/>
    </row>
    <row r="936" spans="1:19">
      <c r="A936" s="71"/>
      <c r="B936" s="71"/>
      <c r="C936" s="71"/>
      <c r="D936" s="71"/>
      <c r="E936" s="71"/>
      <c r="F936" s="71"/>
      <c r="G936" s="71"/>
      <c r="H936" s="71"/>
      <c r="I936" s="71"/>
      <c r="J936" s="71"/>
      <c r="K936" s="71"/>
      <c r="L936" s="71"/>
      <c r="M936" s="71"/>
      <c r="N936" s="71"/>
      <c r="O936" s="71"/>
      <c r="P936" s="71"/>
      <c r="Q936" s="71"/>
      <c r="R936" s="71"/>
      <c r="S936" s="71"/>
    </row>
    <row r="937" spans="1:19">
      <c r="A937" s="71"/>
      <c r="B937" s="71"/>
      <c r="C937" s="71"/>
      <c r="D937" s="71"/>
      <c r="E937" s="71"/>
      <c r="F937" s="71"/>
      <c r="G937" s="71"/>
      <c r="H937" s="71"/>
      <c r="I937" s="71"/>
      <c r="J937" s="71"/>
      <c r="K937" s="71"/>
      <c r="L937" s="71"/>
      <c r="M937" s="71"/>
      <c r="N937" s="71"/>
      <c r="O937" s="71"/>
      <c r="P937" s="71"/>
      <c r="Q937" s="71"/>
      <c r="R937" s="71"/>
      <c r="S937" s="71"/>
    </row>
    <row r="938" spans="1:19">
      <c r="A938" s="71"/>
      <c r="B938" s="71"/>
      <c r="C938" s="71"/>
      <c r="D938" s="71"/>
      <c r="E938" s="71"/>
      <c r="F938" s="71"/>
      <c r="G938" s="71"/>
      <c r="H938" s="71"/>
      <c r="I938" s="71"/>
      <c r="J938" s="71"/>
      <c r="K938" s="71"/>
      <c r="L938" s="71"/>
      <c r="M938" s="71"/>
      <c r="N938" s="71"/>
      <c r="O938" s="71"/>
      <c r="P938" s="71"/>
      <c r="Q938" s="71"/>
      <c r="R938" s="71"/>
      <c r="S938" s="71"/>
    </row>
    <row r="939" spans="1:19">
      <c r="A939" s="71"/>
      <c r="B939" s="71"/>
      <c r="C939" s="71"/>
      <c r="D939" s="71"/>
      <c r="E939" s="71"/>
      <c r="F939" s="71"/>
      <c r="G939" s="71"/>
      <c r="H939" s="71"/>
      <c r="I939" s="71"/>
      <c r="J939" s="71"/>
      <c r="K939" s="71"/>
      <c r="L939" s="71"/>
      <c r="M939" s="71"/>
      <c r="N939" s="71"/>
      <c r="O939" s="71"/>
      <c r="P939" s="71"/>
      <c r="Q939" s="71"/>
      <c r="R939" s="71"/>
      <c r="S939" s="71"/>
    </row>
    <row r="940" spans="1:19">
      <c r="A940" s="71"/>
      <c r="B940" s="71"/>
      <c r="C940" s="71"/>
      <c r="D940" s="71"/>
      <c r="E940" s="71"/>
      <c r="F940" s="71"/>
      <c r="G940" s="71"/>
      <c r="H940" s="71"/>
      <c r="I940" s="71"/>
      <c r="J940" s="71"/>
      <c r="K940" s="71"/>
      <c r="L940" s="71"/>
      <c r="M940" s="71"/>
      <c r="N940" s="71"/>
      <c r="O940" s="71"/>
      <c r="P940" s="71"/>
      <c r="Q940" s="71"/>
      <c r="R940" s="71"/>
      <c r="S940" s="71"/>
    </row>
    <row r="941" spans="1:19">
      <c r="A941" s="71"/>
      <c r="B941" s="71"/>
      <c r="C941" s="71"/>
      <c r="D941" s="71"/>
      <c r="E941" s="71"/>
      <c r="F941" s="71"/>
      <c r="G941" s="71"/>
      <c r="H941" s="71"/>
      <c r="I941" s="71"/>
      <c r="J941" s="71"/>
      <c r="K941" s="71"/>
      <c r="L941" s="71"/>
      <c r="M941" s="71"/>
      <c r="N941" s="71"/>
      <c r="O941" s="71"/>
      <c r="P941" s="71"/>
      <c r="Q941" s="71"/>
      <c r="R941" s="71"/>
      <c r="S941" s="71"/>
    </row>
    <row r="942" spans="1:19">
      <c r="A942" s="71"/>
      <c r="B942" s="71"/>
      <c r="C942" s="71"/>
      <c r="D942" s="71"/>
      <c r="E942" s="71"/>
      <c r="F942" s="71"/>
      <c r="G942" s="71"/>
      <c r="H942" s="71"/>
      <c r="I942" s="71"/>
      <c r="J942" s="71"/>
      <c r="K942" s="71"/>
      <c r="L942" s="71"/>
      <c r="M942" s="71"/>
      <c r="N942" s="71"/>
      <c r="O942" s="71"/>
      <c r="P942" s="71"/>
      <c r="Q942" s="71"/>
      <c r="R942" s="71"/>
      <c r="S942" s="71"/>
    </row>
    <row r="943" spans="1:19">
      <c r="A943" s="71"/>
      <c r="B943" s="71"/>
      <c r="C943" s="71"/>
      <c r="D943" s="71"/>
      <c r="E943" s="71"/>
      <c r="F943" s="71"/>
      <c r="G943" s="71"/>
      <c r="H943" s="71"/>
      <c r="I943" s="71"/>
      <c r="J943" s="71"/>
      <c r="K943" s="71"/>
      <c r="L943" s="71"/>
      <c r="M943" s="71"/>
      <c r="N943" s="71"/>
      <c r="O943" s="71"/>
      <c r="P943" s="71"/>
      <c r="Q943" s="71"/>
      <c r="R943" s="71"/>
      <c r="S943" s="71"/>
    </row>
    <row r="944" spans="1:19">
      <c r="A944" s="71"/>
      <c r="B944" s="71"/>
      <c r="C944" s="71"/>
      <c r="D944" s="71"/>
      <c r="E944" s="71"/>
      <c r="F944" s="71"/>
      <c r="G944" s="71"/>
      <c r="H944" s="71"/>
      <c r="I944" s="71"/>
      <c r="J944" s="71"/>
      <c r="K944" s="71"/>
      <c r="L944" s="71"/>
      <c r="M944" s="71"/>
      <c r="N944" s="71"/>
      <c r="O944" s="71"/>
      <c r="P944" s="71"/>
      <c r="Q944" s="71"/>
      <c r="R944" s="71"/>
      <c r="S944" s="71"/>
    </row>
    <row r="945" spans="1:19">
      <c r="A945" s="71"/>
      <c r="B945" s="71"/>
      <c r="C945" s="71"/>
      <c r="D945" s="71"/>
      <c r="E945" s="71"/>
      <c r="F945" s="71"/>
      <c r="G945" s="71"/>
      <c r="H945" s="71"/>
      <c r="I945" s="71"/>
      <c r="J945" s="71"/>
      <c r="K945" s="71"/>
      <c r="L945" s="71"/>
      <c r="M945" s="71"/>
      <c r="N945" s="71"/>
      <c r="O945" s="71"/>
      <c r="P945" s="71"/>
      <c r="Q945" s="71"/>
      <c r="R945" s="71"/>
      <c r="S945" s="71"/>
    </row>
    <row r="946" spans="1:19">
      <c r="A946" s="71"/>
      <c r="B946" s="71"/>
      <c r="C946" s="71"/>
      <c r="D946" s="71"/>
      <c r="E946" s="71"/>
      <c r="F946" s="71"/>
      <c r="G946" s="71"/>
      <c r="H946" s="71"/>
      <c r="I946" s="71"/>
      <c r="J946" s="71"/>
      <c r="K946" s="71"/>
      <c r="L946" s="71"/>
      <c r="M946" s="71"/>
      <c r="N946" s="71"/>
      <c r="O946" s="71"/>
      <c r="P946" s="71"/>
      <c r="Q946" s="71"/>
      <c r="R946" s="71"/>
      <c r="S946" s="71"/>
    </row>
    <row r="947" spans="1:19">
      <c r="A947" s="71"/>
      <c r="B947" s="71"/>
      <c r="C947" s="71"/>
      <c r="D947" s="71"/>
      <c r="E947" s="71"/>
      <c r="F947" s="71"/>
      <c r="G947" s="71"/>
      <c r="H947" s="71"/>
      <c r="I947" s="71"/>
      <c r="J947" s="71"/>
      <c r="K947" s="71"/>
      <c r="L947" s="71"/>
      <c r="M947" s="71"/>
      <c r="N947" s="71"/>
      <c r="O947" s="71"/>
      <c r="P947" s="71"/>
      <c r="Q947" s="71"/>
      <c r="R947" s="71"/>
      <c r="S947" s="71"/>
    </row>
    <row r="948" spans="1:19">
      <c r="A948" s="71"/>
      <c r="B948" s="71"/>
      <c r="C948" s="71"/>
      <c r="D948" s="71"/>
      <c r="E948" s="71"/>
      <c r="F948" s="71"/>
      <c r="G948" s="71"/>
      <c r="H948" s="71"/>
      <c r="I948" s="71"/>
      <c r="J948" s="71"/>
      <c r="K948" s="71"/>
      <c r="L948" s="71"/>
      <c r="M948" s="71"/>
      <c r="N948" s="71"/>
      <c r="O948" s="71"/>
      <c r="P948" s="71"/>
      <c r="Q948" s="71"/>
      <c r="R948" s="71"/>
      <c r="S948" s="71"/>
    </row>
    <row r="949" spans="1:19">
      <c r="A949" s="71"/>
      <c r="B949" s="71"/>
      <c r="C949" s="71"/>
      <c r="D949" s="71"/>
      <c r="E949" s="71"/>
      <c r="F949" s="71"/>
      <c r="G949" s="71"/>
      <c r="H949" s="71"/>
      <c r="I949" s="71"/>
      <c r="J949" s="71"/>
      <c r="K949" s="71"/>
      <c r="L949" s="71"/>
      <c r="M949" s="71"/>
      <c r="N949" s="71"/>
      <c r="O949" s="71"/>
      <c r="P949" s="71"/>
      <c r="Q949" s="71"/>
      <c r="R949" s="71"/>
      <c r="S949" s="71"/>
    </row>
    <row r="950" spans="1:19">
      <c r="A950" s="71"/>
      <c r="B950" s="71"/>
      <c r="C950" s="71"/>
      <c r="D950" s="71"/>
      <c r="E950" s="71"/>
      <c r="F950" s="71"/>
      <c r="G950" s="71"/>
      <c r="H950" s="71"/>
      <c r="I950" s="71"/>
      <c r="J950" s="71"/>
      <c r="K950" s="71"/>
      <c r="L950" s="71"/>
      <c r="M950" s="71"/>
      <c r="N950" s="71"/>
      <c r="O950" s="71"/>
      <c r="P950" s="71"/>
      <c r="Q950" s="71"/>
      <c r="R950" s="71"/>
      <c r="S950" s="71"/>
    </row>
    <row r="951" spans="1:19">
      <c r="A951" s="71"/>
      <c r="B951" s="71"/>
      <c r="C951" s="71"/>
      <c r="D951" s="71"/>
      <c r="E951" s="71"/>
      <c r="F951" s="71"/>
      <c r="G951" s="71"/>
      <c r="H951" s="71"/>
      <c r="I951" s="71"/>
      <c r="J951" s="71"/>
      <c r="K951" s="71"/>
      <c r="L951" s="71"/>
      <c r="M951" s="71"/>
      <c r="N951" s="71"/>
      <c r="O951" s="71"/>
      <c r="P951" s="71"/>
      <c r="Q951" s="71"/>
      <c r="R951" s="71"/>
      <c r="S951" s="71"/>
    </row>
    <row r="952" spans="1:19">
      <c r="A952" s="71"/>
      <c r="B952" s="71"/>
      <c r="C952" s="71"/>
      <c r="D952" s="71"/>
      <c r="E952" s="71"/>
      <c r="F952" s="71"/>
      <c r="G952" s="71"/>
      <c r="H952" s="71"/>
      <c r="I952" s="71"/>
      <c r="J952" s="71"/>
      <c r="K952" s="71"/>
      <c r="L952" s="71"/>
      <c r="M952" s="71"/>
      <c r="N952" s="71"/>
      <c r="O952" s="71"/>
      <c r="P952" s="71"/>
      <c r="Q952" s="71"/>
      <c r="R952" s="71"/>
      <c r="S952" s="71"/>
    </row>
    <row r="953" spans="1:19">
      <c r="A953" s="71"/>
      <c r="B953" s="71"/>
      <c r="C953" s="71"/>
      <c r="D953" s="71"/>
      <c r="E953" s="71"/>
      <c r="F953" s="71"/>
      <c r="G953" s="71"/>
      <c r="H953" s="71"/>
      <c r="I953" s="71"/>
      <c r="J953" s="71"/>
      <c r="K953" s="71"/>
      <c r="L953" s="71"/>
      <c r="M953" s="71"/>
      <c r="N953" s="71"/>
      <c r="O953" s="71"/>
      <c r="P953" s="71"/>
      <c r="Q953" s="71"/>
      <c r="R953" s="71"/>
      <c r="S953" s="71"/>
    </row>
    <row r="954" spans="1:19">
      <c r="A954" s="71"/>
      <c r="B954" s="71"/>
      <c r="C954" s="71"/>
      <c r="D954" s="71"/>
      <c r="E954" s="71"/>
      <c r="F954" s="71"/>
      <c r="G954" s="71"/>
      <c r="H954" s="71"/>
      <c r="I954" s="71"/>
      <c r="J954" s="71"/>
      <c r="K954" s="71"/>
      <c r="L954" s="71"/>
      <c r="M954" s="71"/>
      <c r="N954" s="71"/>
      <c r="O954" s="71"/>
      <c r="P954" s="71"/>
      <c r="Q954" s="71"/>
      <c r="R954" s="71"/>
      <c r="S954" s="71"/>
    </row>
    <row r="955" spans="1:19">
      <c r="A955" s="71"/>
      <c r="B955" s="71"/>
      <c r="C955" s="71"/>
      <c r="D955" s="71"/>
      <c r="E955" s="71"/>
      <c r="F955" s="71"/>
      <c r="G955" s="71"/>
      <c r="H955" s="71"/>
      <c r="I955" s="71"/>
      <c r="J955" s="71"/>
      <c r="K955" s="71"/>
      <c r="L955" s="71"/>
      <c r="M955" s="71"/>
      <c r="N955" s="71"/>
      <c r="O955" s="71"/>
      <c r="P955" s="71"/>
      <c r="Q955" s="71"/>
      <c r="R955" s="71"/>
      <c r="S955" s="71"/>
    </row>
    <row r="956" spans="1:19">
      <c r="A956" s="71"/>
      <c r="B956" s="71"/>
      <c r="C956" s="71"/>
      <c r="D956" s="71"/>
      <c r="E956" s="71"/>
      <c r="F956" s="71"/>
      <c r="G956" s="71"/>
      <c r="H956" s="71"/>
      <c r="I956" s="71"/>
      <c r="J956" s="71"/>
      <c r="K956" s="71"/>
      <c r="L956" s="71"/>
      <c r="M956" s="71"/>
      <c r="N956" s="71"/>
      <c r="O956" s="71"/>
      <c r="P956" s="71"/>
      <c r="Q956" s="71"/>
      <c r="R956" s="71"/>
      <c r="S956" s="71"/>
    </row>
    <row r="957" spans="1:19">
      <c r="A957" s="71"/>
      <c r="B957" s="71"/>
      <c r="C957" s="71"/>
      <c r="D957" s="71"/>
      <c r="E957" s="71"/>
      <c r="F957" s="71"/>
      <c r="G957" s="71"/>
      <c r="H957" s="71"/>
      <c r="I957" s="71"/>
      <c r="J957" s="71"/>
      <c r="K957" s="71"/>
      <c r="L957" s="71"/>
      <c r="M957" s="71"/>
      <c r="N957" s="71"/>
      <c r="O957" s="71"/>
      <c r="P957" s="71"/>
      <c r="Q957" s="71"/>
      <c r="R957" s="71"/>
      <c r="S957" s="71"/>
    </row>
    <row r="958" spans="1:19">
      <c r="A958" s="71"/>
      <c r="B958" s="71"/>
      <c r="C958" s="71"/>
      <c r="D958" s="71"/>
      <c r="E958" s="71"/>
      <c r="F958" s="71"/>
      <c r="G958" s="71"/>
      <c r="H958" s="71"/>
      <c r="I958" s="71"/>
      <c r="J958" s="71"/>
      <c r="K958" s="71"/>
      <c r="L958" s="71"/>
      <c r="M958" s="71"/>
      <c r="N958" s="71"/>
      <c r="O958" s="71"/>
      <c r="P958" s="71"/>
      <c r="Q958" s="71"/>
      <c r="R958" s="71"/>
      <c r="S958" s="71"/>
    </row>
    <row r="959" spans="1:19">
      <c r="A959" s="71"/>
      <c r="B959" s="71"/>
      <c r="C959" s="71"/>
      <c r="D959" s="71"/>
      <c r="E959" s="71"/>
      <c r="F959" s="71"/>
      <c r="G959" s="71"/>
      <c r="H959" s="71"/>
      <c r="I959" s="71"/>
      <c r="J959" s="71"/>
      <c r="K959" s="71"/>
      <c r="L959" s="71"/>
      <c r="M959" s="71"/>
      <c r="N959" s="71"/>
      <c r="O959" s="71"/>
      <c r="P959" s="71"/>
      <c r="Q959" s="71"/>
      <c r="R959" s="71"/>
      <c r="S959" s="71"/>
    </row>
    <row r="960" spans="1:19">
      <c r="A960" s="71"/>
      <c r="B960" s="71"/>
      <c r="C960" s="71"/>
      <c r="D960" s="71"/>
      <c r="E960" s="71"/>
      <c r="F960" s="71"/>
      <c r="G960" s="71"/>
      <c r="H960" s="71"/>
      <c r="I960" s="71"/>
      <c r="J960" s="71"/>
      <c r="K960" s="71"/>
      <c r="L960" s="71"/>
      <c r="M960" s="71"/>
      <c r="N960" s="71"/>
      <c r="O960" s="71"/>
      <c r="P960" s="71"/>
      <c r="Q960" s="71"/>
      <c r="R960" s="71"/>
      <c r="S960" s="71"/>
    </row>
    <row r="961" spans="1:19">
      <c r="A961" s="71"/>
      <c r="B961" s="71"/>
      <c r="C961" s="71"/>
      <c r="D961" s="71"/>
      <c r="E961" s="71"/>
      <c r="F961" s="71"/>
      <c r="G961" s="71"/>
      <c r="H961" s="71"/>
      <c r="I961" s="71"/>
      <c r="J961" s="71"/>
      <c r="K961" s="71"/>
      <c r="L961" s="71"/>
      <c r="M961" s="71"/>
      <c r="N961" s="71"/>
      <c r="O961" s="71"/>
      <c r="P961" s="71"/>
      <c r="Q961" s="71"/>
      <c r="R961" s="71"/>
      <c r="S961" s="71"/>
    </row>
    <row r="962" spans="1:19">
      <c r="A962" s="71"/>
      <c r="B962" s="71"/>
      <c r="C962" s="71"/>
      <c r="D962" s="71"/>
      <c r="E962" s="71"/>
      <c r="F962" s="71"/>
      <c r="G962" s="71"/>
      <c r="H962" s="71"/>
      <c r="I962" s="71"/>
      <c r="J962" s="71"/>
      <c r="K962" s="71"/>
      <c r="L962" s="71"/>
      <c r="M962" s="71"/>
      <c r="N962" s="71"/>
      <c r="O962" s="71"/>
      <c r="P962" s="71"/>
      <c r="Q962" s="71"/>
      <c r="R962" s="71"/>
      <c r="S962" s="71"/>
    </row>
    <row r="963" spans="1:19">
      <c r="A963" s="71"/>
      <c r="B963" s="71"/>
      <c r="C963" s="71"/>
      <c r="D963" s="71"/>
      <c r="E963" s="71"/>
      <c r="F963" s="71"/>
      <c r="G963" s="71"/>
      <c r="H963" s="71"/>
      <c r="I963" s="71"/>
      <c r="J963" s="71"/>
      <c r="K963" s="71"/>
      <c r="L963" s="71"/>
      <c r="M963" s="71"/>
      <c r="N963" s="71"/>
      <c r="O963" s="71"/>
      <c r="P963" s="71"/>
      <c r="Q963" s="71"/>
      <c r="R963" s="71"/>
      <c r="S963" s="71"/>
    </row>
    <row r="964" spans="1:19">
      <c r="A964" s="71"/>
      <c r="B964" s="71"/>
      <c r="C964" s="71"/>
      <c r="D964" s="71"/>
      <c r="E964" s="71"/>
      <c r="F964" s="71"/>
      <c r="G964" s="71"/>
      <c r="H964" s="71"/>
      <c r="I964" s="71"/>
      <c r="J964" s="71"/>
      <c r="K964" s="71"/>
      <c r="L964" s="71"/>
      <c r="M964" s="71"/>
      <c r="N964" s="71"/>
      <c r="O964" s="71"/>
      <c r="P964" s="71"/>
      <c r="Q964" s="71"/>
      <c r="R964" s="71"/>
      <c r="S964" s="71"/>
    </row>
    <row r="965" spans="1:19">
      <c r="A965" s="71"/>
      <c r="B965" s="71"/>
      <c r="C965" s="71"/>
      <c r="D965" s="71"/>
      <c r="E965" s="71"/>
      <c r="F965" s="71"/>
      <c r="G965" s="71"/>
      <c r="H965" s="71"/>
      <c r="I965" s="71"/>
      <c r="J965" s="71"/>
      <c r="K965" s="71"/>
      <c r="L965" s="71"/>
      <c r="M965" s="71"/>
      <c r="N965" s="71"/>
      <c r="O965" s="71"/>
      <c r="P965" s="71"/>
      <c r="Q965" s="71"/>
      <c r="R965" s="71"/>
      <c r="S965" s="71"/>
    </row>
    <row r="966" spans="1:19">
      <c r="A966" s="71"/>
      <c r="B966" s="71"/>
      <c r="C966" s="71"/>
      <c r="D966" s="71"/>
      <c r="E966" s="71"/>
      <c r="F966" s="71"/>
      <c r="G966" s="71"/>
      <c r="H966" s="71"/>
      <c r="I966" s="71"/>
      <c r="J966" s="71"/>
      <c r="K966" s="71"/>
      <c r="L966" s="71"/>
      <c r="M966" s="71"/>
      <c r="N966" s="71"/>
      <c r="O966" s="71"/>
      <c r="P966" s="71"/>
      <c r="Q966" s="71"/>
      <c r="R966" s="71"/>
      <c r="S966" s="71"/>
    </row>
    <row r="967" spans="1:19">
      <c r="A967" s="71"/>
      <c r="B967" s="71"/>
      <c r="C967" s="71"/>
      <c r="D967" s="71"/>
      <c r="E967" s="71"/>
      <c r="F967" s="71"/>
      <c r="G967" s="71"/>
      <c r="H967" s="71"/>
      <c r="I967" s="71"/>
      <c r="J967" s="71"/>
      <c r="K967" s="71"/>
      <c r="L967" s="71"/>
      <c r="M967" s="71"/>
      <c r="N967" s="71"/>
      <c r="O967" s="71"/>
      <c r="P967" s="71"/>
      <c r="Q967" s="71"/>
      <c r="R967" s="71"/>
      <c r="S967" s="71"/>
    </row>
    <row r="968" spans="1:19">
      <c r="A968" s="71"/>
      <c r="B968" s="71"/>
      <c r="C968" s="71"/>
      <c r="D968" s="71"/>
      <c r="E968" s="71"/>
      <c r="F968" s="71"/>
      <c r="G968" s="71"/>
      <c r="H968" s="71"/>
      <c r="I968" s="71"/>
      <c r="J968" s="71"/>
      <c r="K968" s="71"/>
      <c r="L968" s="71"/>
      <c r="M968" s="71"/>
      <c r="N968" s="71"/>
      <c r="O968" s="71"/>
      <c r="P968" s="71"/>
      <c r="Q968" s="71"/>
      <c r="R968" s="71"/>
      <c r="S968" s="71"/>
    </row>
    <row r="969" spans="1:19">
      <c r="A969" s="71"/>
      <c r="B969" s="71"/>
      <c r="C969" s="71"/>
      <c r="D969" s="71"/>
      <c r="E969" s="71"/>
      <c r="F969" s="71"/>
      <c r="G969" s="71"/>
      <c r="H969" s="71"/>
      <c r="I969" s="71"/>
      <c r="J969" s="71"/>
      <c r="K969" s="71"/>
      <c r="L969" s="71"/>
      <c r="M969" s="71"/>
      <c r="N969" s="71"/>
      <c r="O969" s="71"/>
      <c r="P969" s="71"/>
      <c r="Q969" s="71"/>
      <c r="R969" s="71"/>
      <c r="S969" s="71"/>
    </row>
    <row r="970" spans="1:19">
      <c r="A970" s="71"/>
      <c r="B970" s="71"/>
      <c r="C970" s="71"/>
      <c r="D970" s="71"/>
      <c r="E970" s="71"/>
      <c r="F970" s="71"/>
      <c r="G970" s="71"/>
      <c r="H970" s="71"/>
      <c r="I970" s="71"/>
      <c r="J970" s="71"/>
      <c r="K970" s="71"/>
      <c r="L970" s="71"/>
      <c r="M970" s="71"/>
      <c r="N970" s="71"/>
      <c r="O970" s="71"/>
      <c r="P970" s="71"/>
      <c r="Q970" s="71"/>
      <c r="R970" s="71"/>
      <c r="S970" s="71"/>
    </row>
    <row r="971" spans="1:19">
      <c r="A971" s="71"/>
      <c r="B971" s="71"/>
      <c r="C971" s="71"/>
      <c r="D971" s="71"/>
      <c r="E971" s="71"/>
      <c r="F971" s="71"/>
      <c r="G971" s="71"/>
      <c r="H971" s="71"/>
      <c r="I971" s="71"/>
      <c r="J971" s="71"/>
      <c r="K971" s="71"/>
      <c r="L971" s="71"/>
      <c r="M971" s="71"/>
      <c r="N971" s="71"/>
      <c r="O971" s="71"/>
      <c r="P971" s="71"/>
      <c r="Q971" s="71"/>
      <c r="R971" s="71"/>
      <c r="S971" s="71"/>
    </row>
    <row r="972" spans="1:19">
      <c r="A972" s="71"/>
      <c r="B972" s="71"/>
      <c r="C972" s="71"/>
      <c r="D972" s="71"/>
      <c r="E972" s="71"/>
      <c r="F972" s="71"/>
      <c r="G972" s="71"/>
      <c r="H972" s="71"/>
      <c r="I972" s="71"/>
      <c r="J972" s="71"/>
      <c r="K972" s="71"/>
      <c r="L972" s="71"/>
      <c r="M972" s="71"/>
      <c r="N972" s="71"/>
      <c r="O972" s="71"/>
      <c r="P972" s="71"/>
      <c r="Q972" s="71"/>
      <c r="R972" s="71"/>
      <c r="S972" s="71"/>
    </row>
    <row r="973" spans="1:19">
      <c r="A973" s="71"/>
      <c r="B973" s="71"/>
      <c r="C973" s="71"/>
      <c r="D973" s="71"/>
      <c r="E973" s="71"/>
      <c r="F973" s="71"/>
      <c r="G973" s="71"/>
      <c r="H973" s="71"/>
      <c r="I973" s="71"/>
      <c r="J973" s="71"/>
      <c r="K973" s="71"/>
      <c r="L973" s="71"/>
      <c r="M973" s="71"/>
      <c r="N973" s="71"/>
      <c r="O973" s="71"/>
      <c r="P973" s="71"/>
      <c r="Q973" s="71"/>
      <c r="R973" s="71"/>
      <c r="S973" s="71"/>
    </row>
    <row r="974" spans="1:19">
      <c r="A974" s="71"/>
      <c r="B974" s="71"/>
      <c r="C974" s="71"/>
      <c r="D974" s="71"/>
      <c r="E974" s="71"/>
      <c r="F974" s="71"/>
      <c r="G974" s="71"/>
      <c r="H974" s="71"/>
      <c r="I974" s="71"/>
      <c r="J974" s="71"/>
      <c r="K974" s="71"/>
      <c r="L974" s="71"/>
      <c r="M974" s="71"/>
      <c r="N974" s="71"/>
      <c r="O974" s="71"/>
      <c r="P974" s="71"/>
      <c r="Q974" s="71"/>
      <c r="R974" s="71"/>
      <c r="S974" s="71"/>
    </row>
    <row r="975" spans="1:19">
      <c r="A975" s="71"/>
      <c r="B975" s="71"/>
      <c r="C975" s="71"/>
      <c r="D975" s="71"/>
      <c r="E975" s="71"/>
      <c r="F975" s="71"/>
      <c r="G975" s="71"/>
      <c r="H975" s="71"/>
      <c r="I975" s="71"/>
      <c r="J975" s="71"/>
      <c r="K975" s="71"/>
      <c r="L975" s="71"/>
      <c r="M975" s="71"/>
      <c r="N975" s="71"/>
      <c r="O975" s="71"/>
      <c r="P975" s="71"/>
      <c r="Q975" s="71"/>
      <c r="R975" s="71"/>
      <c r="S975" s="71"/>
    </row>
    <row r="976" spans="1:19">
      <c r="A976" s="71"/>
      <c r="B976" s="71"/>
      <c r="C976" s="71"/>
      <c r="D976" s="71"/>
      <c r="E976" s="71"/>
      <c r="F976" s="71"/>
      <c r="G976" s="71"/>
      <c r="H976" s="71"/>
      <c r="I976" s="71"/>
      <c r="J976" s="71"/>
      <c r="K976" s="71"/>
      <c r="L976" s="71"/>
      <c r="M976" s="71"/>
      <c r="N976" s="71"/>
      <c r="O976" s="71"/>
      <c r="P976" s="71"/>
      <c r="Q976" s="71"/>
      <c r="R976" s="71"/>
      <c r="S976" s="71"/>
    </row>
    <row r="977" spans="1:19">
      <c r="A977" s="71"/>
      <c r="B977" s="71"/>
      <c r="C977" s="71"/>
      <c r="D977" s="71"/>
      <c r="E977" s="71"/>
      <c r="F977" s="71"/>
      <c r="G977" s="71"/>
      <c r="H977" s="71"/>
      <c r="I977" s="71"/>
      <c r="J977" s="71"/>
      <c r="K977" s="71"/>
      <c r="L977" s="71"/>
      <c r="M977" s="71"/>
      <c r="N977" s="71"/>
      <c r="O977" s="71"/>
      <c r="P977" s="71"/>
      <c r="Q977" s="71"/>
      <c r="R977" s="71"/>
      <c r="S977" s="71"/>
    </row>
    <row r="978" spans="1:19">
      <c r="A978" s="71"/>
      <c r="B978" s="71"/>
      <c r="C978" s="71"/>
      <c r="D978" s="71"/>
      <c r="E978" s="71"/>
      <c r="F978" s="71"/>
      <c r="G978" s="71"/>
      <c r="H978" s="71"/>
      <c r="I978" s="71"/>
      <c r="J978" s="71"/>
      <c r="K978" s="71"/>
      <c r="L978" s="71"/>
      <c r="M978" s="71"/>
      <c r="N978" s="71"/>
      <c r="O978" s="71"/>
      <c r="P978" s="71"/>
      <c r="Q978" s="71"/>
      <c r="R978" s="71"/>
      <c r="S978" s="71"/>
    </row>
    <row r="979" spans="1:19">
      <c r="A979" s="71"/>
      <c r="B979" s="71"/>
      <c r="C979" s="71"/>
      <c r="D979" s="71"/>
      <c r="E979" s="71"/>
      <c r="F979" s="71"/>
      <c r="G979" s="71"/>
      <c r="H979" s="71"/>
      <c r="I979" s="71"/>
      <c r="J979" s="71"/>
      <c r="K979" s="71"/>
      <c r="L979" s="71"/>
      <c r="M979" s="71"/>
      <c r="N979" s="71"/>
      <c r="O979" s="71"/>
      <c r="P979" s="71"/>
      <c r="Q979" s="71"/>
      <c r="R979" s="71"/>
      <c r="S979" s="71"/>
    </row>
    <row r="980" spans="1:19">
      <c r="A980" s="71"/>
      <c r="B980" s="71"/>
      <c r="C980" s="71"/>
      <c r="D980" s="71"/>
      <c r="E980" s="71"/>
      <c r="F980" s="71"/>
      <c r="G980" s="71"/>
      <c r="H980" s="71"/>
      <c r="I980" s="71"/>
      <c r="J980" s="71"/>
      <c r="K980" s="71"/>
      <c r="L980" s="71"/>
      <c r="M980" s="71"/>
      <c r="N980" s="71"/>
      <c r="O980" s="71"/>
      <c r="P980" s="71"/>
      <c r="Q980" s="71"/>
      <c r="R980" s="71"/>
      <c r="S980" s="71"/>
    </row>
    <row r="981" spans="1:19">
      <c r="A981" s="71"/>
      <c r="B981" s="71"/>
      <c r="C981" s="71"/>
      <c r="D981" s="71"/>
      <c r="E981" s="71"/>
      <c r="F981" s="71"/>
      <c r="G981" s="71"/>
      <c r="H981" s="71"/>
      <c r="I981" s="71"/>
      <c r="J981" s="71"/>
      <c r="K981" s="71"/>
      <c r="L981" s="71"/>
      <c r="M981" s="71"/>
      <c r="N981" s="71"/>
      <c r="O981" s="71"/>
      <c r="P981" s="71"/>
      <c r="Q981" s="71"/>
      <c r="R981" s="71"/>
      <c r="S981" s="71"/>
    </row>
    <row r="982" spans="1:19">
      <c r="A982" s="71"/>
      <c r="B982" s="71"/>
      <c r="C982" s="71"/>
      <c r="D982" s="71"/>
      <c r="E982" s="71"/>
      <c r="F982" s="71"/>
      <c r="G982" s="71"/>
      <c r="H982" s="71"/>
      <c r="I982" s="71"/>
      <c r="J982" s="71"/>
      <c r="K982" s="71"/>
      <c r="L982" s="71"/>
      <c r="M982" s="71"/>
      <c r="N982" s="71"/>
      <c r="O982" s="71"/>
      <c r="P982" s="71"/>
      <c r="Q982" s="71"/>
      <c r="R982" s="71"/>
      <c r="S982" s="71"/>
    </row>
    <row r="983" spans="1:19">
      <c r="A983" s="71"/>
      <c r="B983" s="71"/>
      <c r="C983" s="71"/>
      <c r="D983" s="71"/>
      <c r="E983" s="71"/>
      <c r="F983" s="71"/>
      <c r="G983" s="71"/>
      <c r="H983" s="71"/>
      <c r="I983" s="71"/>
      <c r="J983" s="71"/>
      <c r="K983" s="71"/>
      <c r="L983" s="71"/>
      <c r="M983" s="71"/>
      <c r="N983" s="71"/>
      <c r="O983" s="71"/>
      <c r="P983" s="71"/>
      <c r="Q983" s="71"/>
      <c r="R983" s="71"/>
      <c r="S983" s="71"/>
    </row>
    <row r="984" spans="1:19">
      <c r="A984" s="71"/>
      <c r="B984" s="71"/>
      <c r="C984" s="71"/>
      <c r="D984" s="71"/>
      <c r="E984" s="71"/>
      <c r="F984" s="71"/>
      <c r="G984" s="71"/>
      <c r="H984" s="71"/>
      <c r="I984" s="71"/>
      <c r="J984" s="71"/>
      <c r="K984" s="71"/>
      <c r="L984" s="71"/>
      <c r="M984" s="71"/>
      <c r="N984" s="71"/>
      <c r="O984" s="71"/>
      <c r="P984" s="71"/>
      <c r="Q984" s="71"/>
      <c r="R984" s="71"/>
      <c r="S984" s="71"/>
    </row>
    <row r="985" spans="1:19">
      <c r="A985" s="71"/>
      <c r="B985" s="71"/>
      <c r="C985" s="71"/>
      <c r="D985" s="71"/>
      <c r="E985" s="71"/>
      <c r="F985" s="71"/>
      <c r="G985" s="71"/>
      <c r="H985" s="71"/>
      <c r="I985" s="71"/>
      <c r="J985" s="71"/>
      <c r="K985" s="71"/>
      <c r="L985" s="71"/>
      <c r="M985" s="71"/>
      <c r="N985" s="71"/>
      <c r="O985" s="71"/>
      <c r="P985" s="71"/>
      <c r="Q985" s="71"/>
      <c r="R985" s="71"/>
      <c r="S985" s="71"/>
    </row>
    <row r="986" spans="1:19">
      <c r="A986" s="71"/>
      <c r="B986" s="71"/>
      <c r="C986" s="71"/>
      <c r="D986" s="71"/>
      <c r="E986" s="71"/>
      <c r="F986" s="71"/>
      <c r="G986" s="71"/>
      <c r="H986" s="71"/>
      <c r="I986" s="71"/>
      <c r="J986" s="71"/>
      <c r="K986" s="71"/>
      <c r="L986" s="71"/>
      <c r="M986" s="71"/>
      <c r="N986" s="71"/>
      <c r="O986" s="71"/>
      <c r="P986" s="71"/>
      <c r="Q986" s="71"/>
      <c r="R986" s="71"/>
      <c r="S986" s="71"/>
    </row>
    <row r="987" spans="1:19">
      <c r="A987" s="71"/>
      <c r="B987" s="71"/>
      <c r="C987" s="71"/>
      <c r="D987" s="71"/>
      <c r="E987" s="71"/>
      <c r="F987" s="71"/>
      <c r="G987" s="71"/>
      <c r="H987" s="71"/>
      <c r="I987" s="71"/>
      <c r="J987" s="71"/>
      <c r="K987" s="71"/>
      <c r="L987" s="71"/>
      <c r="M987" s="71"/>
      <c r="N987" s="71"/>
      <c r="O987" s="71"/>
      <c r="P987" s="71"/>
      <c r="Q987" s="71"/>
      <c r="R987" s="71"/>
      <c r="S987" s="71"/>
    </row>
    <row r="988" spans="1:19">
      <c r="A988" s="71"/>
      <c r="B988" s="71"/>
      <c r="C988" s="71"/>
      <c r="D988" s="71"/>
      <c r="E988" s="71"/>
      <c r="F988" s="71"/>
      <c r="G988" s="71"/>
      <c r="H988" s="71"/>
      <c r="I988" s="71"/>
      <c r="J988" s="71"/>
      <c r="K988" s="71"/>
      <c r="L988" s="71"/>
      <c r="M988" s="71"/>
      <c r="N988" s="71"/>
      <c r="O988" s="71"/>
      <c r="P988" s="71"/>
      <c r="Q988" s="71"/>
      <c r="R988" s="71"/>
      <c r="S988" s="71"/>
    </row>
    <row r="989" spans="1:19">
      <c r="A989" s="71"/>
      <c r="B989" s="71"/>
      <c r="C989" s="71"/>
      <c r="D989" s="71"/>
      <c r="E989" s="71"/>
      <c r="F989" s="71"/>
      <c r="G989" s="71"/>
      <c r="H989" s="71"/>
      <c r="I989" s="71"/>
      <c r="J989" s="71"/>
      <c r="K989" s="71"/>
      <c r="L989" s="71"/>
      <c r="M989" s="71"/>
      <c r="N989" s="71"/>
      <c r="O989" s="71"/>
      <c r="P989" s="71"/>
      <c r="Q989" s="71"/>
      <c r="R989" s="71"/>
      <c r="S989" s="71"/>
    </row>
    <row r="990" spans="1:19">
      <c r="A990" s="71"/>
      <c r="B990" s="71"/>
      <c r="C990" s="71"/>
      <c r="D990" s="71"/>
      <c r="E990" s="71"/>
      <c r="F990" s="71"/>
      <c r="G990" s="71"/>
      <c r="H990" s="71"/>
      <c r="I990" s="71"/>
      <c r="J990" s="71"/>
      <c r="K990" s="71"/>
      <c r="L990" s="71"/>
      <c r="M990" s="71"/>
      <c r="N990" s="71"/>
      <c r="O990" s="71"/>
      <c r="P990" s="71"/>
      <c r="Q990" s="71"/>
      <c r="R990" s="71"/>
      <c r="S990" s="71"/>
    </row>
    <row r="991" spans="1:19">
      <c r="A991" s="71"/>
      <c r="B991" s="71"/>
      <c r="C991" s="71"/>
      <c r="D991" s="71"/>
      <c r="E991" s="71"/>
      <c r="F991" s="71"/>
      <c r="G991" s="71"/>
      <c r="H991" s="71"/>
      <c r="I991" s="71"/>
      <c r="J991" s="71"/>
      <c r="K991" s="71"/>
      <c r="L991" s="71"/>
      <c r="M991" s="71"/>
      <c r="N991" s="71"/>
      <c r="O991" s="71"/>
      <c r="P991" s="71"/>
      <c r="Q991" s="71"/>
      <c r="R991" s="71"/>
      <c r="S991" s="71"/>
    </row>
    <row r="992" spans="1:19">
      <c r="A992" s="71"/>
      <c r="B992" s="71"/>
      <c r="C992" s="71"/>
      <c r="D992" s="71"/>
      <c r="E992" s="71"/>
      <c r="F992" s="71"/>
      <c r="G992" s="71"/>
      <c r="H992" s="71"/>
      <c r="I992" s="71"/>
      <c r="J992" s="71"/>
      <c r="K992" s="71"/>
      <c r="L992" s="71"/>
      <c r="M992" s="71"/>
      <c r="N992" s="71"/>
      <c r="O992" s="71"/>
      <c r="P992" s="71"/>
      <c r="Q992" s="71"/>
      <c r="R992" s="71"/>
      <c r="S992" s="71"/>
    </row>
    <row r="993" spans="1:19">
      <c r="A993" s="71"/>
      <c r="B993" s="71"/>
      <c r="C993" s="71"/>
      <c r="D993" s="71"/>
      <c r="E993" s="71"/>
      <c r="F993" s="71"/>
      <c r="G993" s="71"/>
      <c r="H993" s="71"/>
      <c r="I993" s="71"/>
      <c r="J993" s="71"/>
      <c r="K993" s="71"/>
      <c r="L993" s="71"/>
      <c r="M993" s="71"/>
      <c r="N993" s="71"/>
      <c r="O993" s="71"/>
      <c r="P993" s="71"/>
      <c r="Q993" s="71"/>
      <c r="R993" s="71"/>
      <c r="S993" s="71"/>
    </row>
    <row r="994" spans="1:19">
      <c r="A994" s="71"/>
      <c r="B994" s="71"/>
      <c r="C994" s="71"/>
      <c r="D994" s="71"/>
      <c r="E994" s="71"/>
      <c r="F994" s="71"/>
      <c r="G994" s="71"/>
      <c r="H994" s="71"/>
      <c r="I994" s="71"/>
      <c r="J994" s="71"/>
      <c r="K994" s="71"/>
      <c r="L994" s="71"/>
      <c r="M994" s="71"/>
      <c r="N994" s="71"/>
      <c r="O994" s="71"/>
      <c r="P994" s="71"/>
      <c r="Q994" s="71"/>
      <c r="R994" s="71"/>
      <c r="S994" s="71"/>
    </row>
    <row r="995" spans="1:19">
      <c r="A995" s="71"/>
      <c r="B995" s="71"/>
      <c r="C995" s="71"/>
      <c r="D995" s="71"/>
      <c r="E995" s="71"/>
      <c r="F995" s="71"/>
      <c r="G995" s="71"/>
      <c r="H995" s="71"/>
      <c r="I995" s="71"/>
      <c r="J995" s="71"/>
      <c r="K995" s="71"/>
      <c r="L995" s="71"/>
      <c r="M995" s="71"/>
      <c r="N995" s="71"/>
      <c r="O995" s="71"/>
      <c r="P995" s="71"/>
      <c r="Q995" s="71"/>
      <c r="R995" s="71"/>
      <c r="S995" s="71"/>
    </row>
    <row r="996" spans="1:19">
      <c r="A996" s="71"/>
      <c r="B996" s="71"/>
      <c r="C996" s="71"/>
      <c r="D996" s="71"/>
      <c r="E996" s="71"/>
      <c r="F996" s="71"/>
      <c r="G996" s="71"/>
      <c r="H996" s="71"/>
      <c r="I996" s="71"/>
      <c r="J996" s="71"/>
      <c r="K996" s="71"/>
      <c r="L996" s="71"/>
      <c r="M996" s="71"/>
      <c r="N996" s="71"/>
      <c r="O996" s="71"/>
      <c r="P996" s="71"/>
      <c r="Q996" s="71"/>
      <c r="R996" s="71"/>
      <c r="S996" s="71"/>
    </row>
    <row r="997" spans="1:19">
      <c r="A997" s="71"/>
      <c r="B997" s="71"/>
      <c r="C997" s="71"/>
      <c r="D997" s="71"/>
      <c r="E997" s="71"/>
      <c r="F997" s="71"/>
      <c r="G997" s="71"/>
      <c r="H997" s="71"/>
      <c r="I997" s="71"/>
      <c r="J997" s="71"/>
      <c r="K997" s="71"/>
      <c r="L997" s="71"/>
      <c r="M997" s="71"/>
      <c r="N997" s="71"/>
      <c r="O997" s="71"/>
      <c r="P997" s="71"/>
      <c r="Q997" s="71"/>
      <c r="R997" s="71"/>
      <c r="S997" s="71"/>
    </row>
    <row r="998" spans="1:19">
      <c r="A998" s="71"/>
      <c r="B998" s="71"/>
      <c r="C998" s="71"/>
      <c r="D998" s="71"/>
      <c r="E998" s="71"/>
      <c r="F998" s="71"/>
      <c r="G998" s="71"/>
      <c r="H998" s="71"/>
      <c r="I998" s="71"/>
      <c r="J998" s="71"/>
      <c r="K998" s="71"/>
      <c r="L998" s="71"/>
      <c r="M998" s="71"/>
      <c r="N998" s="71"/>
      <c r="O998" s="71"/>
      <c r="P998" s="71"/>
      <c r="Q998" s="71"/>
      <c r="R998" s="71"/>
      <c r="S998" s="71"/>
    </row>
    <row r="999" spans="1:19">
      <c r="A999" s="71"/>
      <c r="B999" s="71"/>
      <c r="C999" s="71"/>
      <c r="D999" s="71"/>
      <c r="E999" s="71"/>
      <c r="F999" s="71"/>
      <c r="G999" s="71"/>
      <c r="H999" s="71"/>
      <c r="I999" s="71"/>
      <c r="J999" s="71"/>
      <c r="K999" s="71"/>
      <c r="L999" s="71"/>
      <c r="M999" s="71"/>
      <c r="N999" s="71"/>
      <c r="O999" s="71"/>
      <c r="P999" s="71"/>
      <c r="Q999" s="71"/>
      <c r="R999" s="71"/>
      <c r="S999" s="71"/>
    </row>
    <row r="1000" spans="1:19">
      <c r="A1000" s="71"/>
      <c r="B1000" s="71"/>
      <c r="C1000" s="71"/>
      <c r="D1000" s="71"/>
      <c r="E1000" s="71"/>
      <c r="F1000" s="71"/>
      <c r="G1000" s="71"/>
      <c r="H1000" s="71"/>
      <c r="I1000" s="71"/>
      <c r="J1000" s="71"/>
      <c r="K1000" s="71"/>
      <c r="L1000" s="71"/>
      <c r="M1000" s="71"/>
      <c r="N1000" s="71"/>
      <c r="O1000" s="71"/>
      <c r="P1000" s="71"/>
      <c r="Q1000" s="71"/>
      <c r="R1000" s="71"/>
      <c r="S1000" s="71"/>
    </row>
    <row r="1001" spans="1:19">
      <c r="A1001" s="71"/>
      <c r="B1001" s="71"/>
      <c r="C1001" s="71"/>
      <c r="D1001" s="71"/>
      <c r="E1001" s="71"/>
      <c r="F1001" s="71"/>
      <c r="G1001" s="71"/>
      <c r="H1001" s="71"/>
      <c r="I1001" s="71"/>
      <c r="J1001" s="71"/>
      <c r="K1001" s="71"/>
      <c r="L1001" s="71"/>
      <c r="M1001" s="71"/>
      <c r="N1001" s="71"/>
      <c r="O1001" s="71"/>
      <c r="P1001" s="71"/>
      <c r="Q1001" s="71"/>
      <c r="R1001" s="71"/>
      <c r="S1001" s="71"/>
    </row>
    <row r="1002" spans="1:19">
      <c r="A1002" s="71"/>
      <c r="B1002" s="71"/>
      <c r="C1002" s="71"/>
      <c r="D1002" s="71"/>
      <c r="E1002" s="71"/>
      <c r="F1002" s="71"/>
      <c r="G1002" s="71"/>
      <c r="H1002" s="71"/>
      <c r="I1002" s="71"/>
      <c r="J1002" s="71"/>
      <c r="K1002" s="71"/>
      <c r="L1002" s="71"/>
      <c r="M1002" s="71"/>
      <c r="N1002" s="71"/>
      <c r="O1002" s="71"/>
      <c r="P1002" s="71"/>
      <c r="Q1002" s="71"/>
      <c r="R1002" s="71"/>
      <c r="S1002" s="71"/>
    </row>
    <row r="1003" spans="1:19">
      <c r="A1003" s="71"/>
      <c r="B1003" s="71"/>
      <c r="C1003" s="71"/>
      <c r="D1003" s="71"/>
      <c r="E1003" s="71"/>
      <c r="F1003" s="71"/>
      <c r="G1003" s="71"/>
      <c r="H1003" s="71"/>
      <c r="I1003" s="71"/>
      <c r="J1003" s="71"/>
      <c r="K1003" s="71"/>
      <c r="L1003" s="71"/>
      <c r="M1003" s="71"/>
      <c r="N1003" s="71"/>
      <c r="O1003" s="71"/>
      <c r="P1003" s="71"/>
      <c r="Q1003" s="71"/>
      <c r="R1003" s="71"/>
      <c r="S1003" s="71"/>
    </row>
    <row r="1004" spans="1:19">
      <c r="A1004" s="71"/>
      <c r="B1004" s="71"/>
      <c r="C1004" s="71"/>
      <c r="D1004" s="71"/>
      <c r="E1004" s="71"/>
      <c r="F1004" s="71"/>
      <c r="G1004" s="71"/>
      <c r="H1004" s="71"/>
      <c r="I1004" s="71"/>
      <c r="J1004" s="71"/>
      <c r="K1004" s="71"/>
      <c r="L1004" s="71"/>
      <c r="M1004" s="71"/>
      <c r="N1004" s="71"/>
      <c r="O1004" s="71"/>
      <c r="P1004" s="71"/>
      <c r="Q1004" s="71"/>
      <c r="R1004" s="71"/>
      <c r="S1004" s="71"/>
    </row>
    <row r="1005" spans="1:19">
      <c r="A1005" s="71"/>
      <c r="B1005" s="71"/>
      <c r="C1005" s="71"/>
      <c r="D1005" s="71"/>
      <c r="E1005" s="71"/>
      <c r="F1005" s="71"/>
      <c r="G1005" s="71"/>
      <c r="H1005" s="71"/>
      <c r="I1005" s="71"/>
      <c r="J1005" s="71"/>
      <c r="K1005" s="71"/>
      <c r="L1005" s="71"/>
      <c r="M1005" s="71"/>
      <c r="N1005" s="71"/>
      <c r="O1005" s="71"/>
      <c r="P1005" s="71"/>
      <c r="Q1005" s="71"/>
      <c r="R1005" s="71"/>
      <c r="S1005" s="71"/>
    </row>
    <row r="1006" spans="1:19">
      <c r="A1006" s="71"/>
      <c r="B1006" s="71"/>
      <c r="C1006" s="71"/>
      <c r="D1006" s="71"/>
      <c r="E1006" s="71"/>
      <c r="F1006" s="71"/>
      <c r="G1006" s="71"/>
      <c r="H1006" s="71"/>
      <c r="I1006" s="71"/>
      <c r="J1006" s="71"/>
      <c r="K1006" s="71"/>
      <c r="L1006" s="71"/>
      <c r="M1006" s="71"/>
      <c r="N1006" s="71"/>
      <c r="O1006" s="71"/>
      <c r="P1006" s="71"/>
      <c r="Q1006" s="71"/>
      <c r="R1006" s="71"/>
      <c r="S1006" s="71"/>
    </row>
    <row r="1007" spans="1:19">
      <c r="A1007" s="71"/>
      <c r="B1007" s="71"/>
      <c r="C1007" s="71"/>
      <c r="D1007" s="71"/>
      <c r="E1007" s="71"/>
      <c r="F1007" s="71"/>
      <c r="G1007" s="71"/>
      <c r="H1007" s="71"/>
      <c r="I1007" s="71"/>
      <c r="J1007" s="71"/>
      <c r="K1007" s="71"/>
      <c r="L1007" s="71"/>
      <c r="M1007" s="71"/>
      <c r="N1007" s="71"/>
      <c r="O1007" s="71"/>
      <c r="P1007" s="71"/>
      <c r="Q1007" s="71"/>
      <c r="R1007" s="71"/>
      <c r="S1007" s="71"/>
    </row>
    <row r="1008" spans="1:19">
      <c r="A1008" s="71"/>
      <c r="B1008" s="71"/>
      <c r="C1008" s="71"/>
      <c r="D1008" s="71"/>
      <c r="E1008" s="71"/>
      <c r="F1008" s="71"/>
      <c r="G1008" s="71"/>
      <c r="H1008" s="71"/>
      <c r="I1008" s="71"/>
      <c r="J1008" s="71"/>
      <c r="K1008" s="71"/>
      <c r="L1008" s="71"/>
      <c r="M1008" s="71"/>
      <c r="N1008" s="71"/>
      <c r="O1008" s="71"/>
      <c r="P1008" s="71"/>
      <c r="Q1008" s="71"/>
      <c r="R1008" s="71"/>
      <c r="S1008" s="71"/>
    </row>
    <row r="1009" spans="1:19">
      <c r="A1009" s="71"/>
      <c r="B1009" s="71"/>
      <c r="C1009" s="71"/>
      <c r="D1009" s="71"/>
      <c r="E1009" s="71"/>
      <c r="F1009" s="71"/>
      <c r="G1009" s="71"/>
      <c r="H1009" s="71"/>
      <c r="I1009" s="71"/>
      <c r="J1009" s="71"/>
      <c r="K1009" s="71"/>
      <c r="L1009" s="71"/>
      <c r="M1009" s="71"/>
      <c r="N1009" s="71"/>
      <c r="O1009" s="71"/>
      <c r="P1009" s="71"/>
      <c r="Q1009" s="71"/>
      <c r="R1009" s="71"/>
      <c r="S1009" s="71"/>
    </row>
    <row r="1010" spans="1:19">
      <c r="A1010" s="71"/>
      <c r="B1010" s="71"/>
      <c r="C1010" s="71"/>
      <c r="D1010" s="71"/>
      <c r="E1010" s="71"/>
      <c r="F1010" s="71"/>
      <c r="G1010" s="71"/>
      <c r="H1010" s="71"/>
      <c r="I1010" s="71"/>
      <c r="J1010" s="71"/>
      <c r="K1010" s="71"/>
      <c r="L1010" s="71"/>
      <c r="M1010" s="71"/>
      <c r="N1010" s="71"/>
      <c r="O1010" s="71"/>
      <c r="P1010" s="71"/>
      <c r="Q1010" s="71"/>
      <c r="R1010" s="71"/>
      <c r="S1010" s="71"/>
    </row>
    <row r="1011" spans="1:19">
      <c r="A1011" s="71"/>
      <c r="B1011" s="71"/>
      <c r="C1011" s="71"/>
      <c r="D1011" s="71"/>
      <c r="E1011" s="71"/>
      <c r="F1011" s="71"/>
      <c r="G1011" s="71"/>
      <c r="H1011" s="71"/>
      <c r="I1011" s="71"/>
      <c r="J1011" s="71"/>
      <c r="K1011" s="71"/>
      <c r="L1011" s="71"/>
      <c r="M1011" s="71"/>
      <c r="N1011" s="71"/>
      <c r="O1011" s="71"/>
      <c r="P1011" s="71"/>
      <c r="Q1011" s="71"/>
      <c r="R1011" s="71"/>
      <c r="S1011" s="71"/>
    </row>
    <row r="1012" spans="1:19">
      <c r="A1012" s="71"/>
      <c r="B1012" s="71"/>
      <c r="C1012" s="71"/>
      <c r="D1012" s="71"/>
      <c r="E1012" s="71"/>
      <c r="F1012" s="71"/>
      <c r="G1012" s="71"/>
      <c r="H1012" s="71"/>
      <c r="I1012" s="71"/>
      <c r="J1012" s="71"/>
      <c r="K1012" s="71"/>
      <c r="L1012" s="71"/>
      <c r="M1012" s="71"/>
      <c r="N1012" s="71"/>
      <c r="O1012" s="71"/>
      <c r="P1012" s="71"/>
      <c r="Q1012" s="71"/>
      <c r="R1012" s="71"/>
      <c r="S1012" s="71"/>
    </row>
    <row r="1013" spans="1:19">
      <c r="A1013" s="71"/>
      <c r="B1013" s="71"/>
      <c r="C1013" s="71"/>
      <c r="D1013" s="71"/>
      <c r="E1013" s="71"/>
      <c r="F1013" s="71"/>
      <c r="G1013" s="71"/>
      <c r="H1013" s="71"/>
      <c r="I1013" s="71"/>
      <c r="J1013" s="71"/>
      <c r="K1013" s="71"/>
      <c r="L1013" s="71"/>
      <c r="M1013" s="71"/>
      <c r="N1013" s="71"/>
      <c r="O1013" s="71"/>
      <c r="P1013" s="71"/>
      <c r="Q1013" s="71"/>
      <c r="R1013" s="71"/>
      <c r="S1013" s="71"/>
    </row>
    <row r="1014" spans="1:19">
      <c r="A1014" s="71"/>
      <c r="B1014" s="71"/>
      <c r="C1014" s="71"/>
      <c r="D1014" s="71"/>
      <c r="E1014" s="71"/>
      <c r="F1014" s="71"/>
      <c r="G1014" s="71"/>
      <c r="H1014" s="71"/>
      <c r="I1014" s="71"/>
      <c r="J1014" s="71"/>
      <c r="K1014" s="71"/>
      <c r="L1014" s="71"/>
      <c r="M1014" s="71"/>
      <c r="N1014" s="71"/>
      <c r="O1014" s="71"/>
      <c r="P1014" s="71"/>
      <c r="Q1014" s="71"/>
      <c r="R1014" s="71"/>
      <c r="S1014" s="71"/>
    </row>
    <row r="1015" spans="1:19">
      <c r="A1015" s="71"/>
      <c r="B1015" s="71"/>
      <c r="C1015" s="71"/>
      <c r="D1015" s="71"/>
      <c r="E1015" s="71"/>
      <c r="F1015" s="71"/>
      <c r="G1015" s="71"/>
      <c r="H1015" s="71"/>
      <c r="I1015" s="71"/>
      <c r="J1015" s="71"/>
      <c r="K1015" s="71"/>
      <c r="L1015" s="71"/>
      <c r="M1015" s="71"/>
      <c r="N1015" s="71"/>
      <c r="O1015" s="71"/>
      <c r="P1015" s="71"/>
      <c r="Q1015" s="71"/>
      <c r="R1015" s="71"/>
      <c r="S1015" s="71"/>
    </row>
    <row r="1016" spans="1:19">
      <c r="A1016" s="71"/>
      <c r="B1016" s="71"/>
      <c r="C1016" s="71"/>
      <c r="D1016" s="71"/>
      <c r="E1016" s="71"/>
      <c r="F1016" s="71"/>
      <c r="G1016" s="71"/>
      <c r="H1016" s="71"/>
      <c r="I1016" s="71"/>
      <c r="J1016" s="71"/>
      <c r="K1016" s="71"/>
      <c r="L1016" s="71"/>
      <c r="M1016" s="71"/>
      <c r="N1016" s="71"/>
      <c r="O1016" s="71"/>
      <c r="P1016" s="71"/>
      <c r="Q1016" s="71"/>
      <c r="R1016" s="71"/>
      <c r="S1016" s="71"/>
    </row>
    <row r="1017" spans="1:19">
      <c r="A1017" s="71"/>
      <c r="B1017" s="71"/>
      <c r="C1017" s="71"/>
      <c r="D1017" s="71"/>
      <c r="E1017" s="71"/>
      <c r="F1017" s="71"/>
      <c r="G1017" s="71"/>
      <c r="H1017" s="71"/>
      <c r="I1017" s="71"/>
      <c r="J1017" s="71"/>
      <c r="K1017" s="71"/>
      <c r="L1017" s="71"/>
      <c r="M1017" s="71"/>
      <c r="N1017" s="71"/>
      <c r="O1017" s="71"/>
      <c r="P1017" s="71"/>
      <c r="Q1017" s="71"/>
      <c r="R1017" s="71"/>
      <c r="S1017" s="71"/>
    </row>
    <row r="1018" spans="1:19">
      <c r="A1018" s="71"/>
      <c r="B1018" s="71"/>
      <c r="C1018" s="71"/>
      <c r="D1018" s="71"/>
      <c r="E1018" s="71"/>
      <c r="F1018" s="71"/>
      <c r="G1018" s="71"/>
      <c r="H1018" s="71"/>
      <c r="I1018" s="71"/>
      <c r="J1018" s="71"/>
      <c r="K1018" s="71"/>
      <c r="L1018" s="71"/>
      <c r="M1018" s="71"/>
      <c r="N1018" s="71"/>
      <c r="O1018" s="71"/>
      <c r="P1018" s="71"/>
      <c r="Q1018" s="71"/>
      <c r="R1018" s="71"/>
      <c r="S1018" s="71"/>
    </row>
    <row r="1019" spans="1:19">
      <c r="A1019" s="71"/>
      <c r="B1019" s="71"/>
      <c r="C1019" s="71"/>
      <c r="D1019" s="71"/>
      <c r="E1019" s="71"/>
      <c r="F1019" s="71"/>
      <c r="G1019" s="71"/>
      <c r="H1019" s="71"/>
      <c r="I1019" s="71"/>
      <c r="J1019" s="71"/>
      <c r="K1019" s="71"/>
      <c r="L1019" s="71"/>
      <c r="M1019" s="71"/>
      <c r="N1019" s="71"/>
      <c r="O1019" s="71"/>
      <c r="P1019" s="71"/>
      <c r="Q1019" s="71"/>
      <c r="R1019" s="71"/>
      <c r="S1019" s="71"/>
    </row>
    <row r="1020" spans="1:19">
      <c r="A1020" s="71"/>
      <c r="B1020" s="71"/>
      <c r="C1020" s="71"/>
      <c r="D1020" s="71"/>
      <c r="E1020" s="71"/>
      <c r="F1020" s="71"/>
      <c r="G1020" s="71"/>
      <c r="H1020" s="71"/>
      <c r="I1020" s="71"/>
      <c r="J1020" s="71"/>
      <c r="K1020" s="71"/>
      <c r="L1020" s="71"/>
      <c r="M1020" s="71"/>
      <c r="N1020" s="71"/>
      <c r="O1020" s="71"/>
      <c r="P1020" s="71"/>
      <c r="Q1020" s="71"/>
      <c r="R1020" s="71"/>
      <c r="S1020" s="71"/>
    </row>
    <row r="1021" spans="1:19">
      <c r="A1021" s="71"/>
      <c r="B1021" s="71"/>
      <c r="C1021" s="71"/>
      <c r="D1021" s="71"/>
      <c r="E1021" s="71"/>
      <c r="F1021" s="71"/>
      <c r="G1021" s="71"/>
      <c r="H1021" s="71"/>
      <c r="I1021" s="71"/>
      <c r="J1021" s="71"/>
      <c r="K1021" s="71"/>
      <c r="L1021" s="71"/>
      <c r="M1021" s="71"/>
      <c r="N1021" s="71"/>
      <c r="O1021" s="71"/>
      <c r="P1021" s="71"/>
      <c r="Q1021" s="71"/>
      <c r="R1021" s="71"/>
      <c r="S1021" s="71"/>
    </row>
    <row r="1022" spans="1:19">
      <c r="A1022" s="71"/>
      <c r="B1022" s="71"/>
      <c r="C1022" s="71"/>
      <c r="D1022" s="71"/>
      <c r="E1022" s="71"/>
      <c r="F1022" s="71"/>
      <c r="G1022" s="71"/>
      <c r="H1022" s="71"/>
      <c r="I1022" s="71"/>
      <c r="J1022" s="71"/>
      <c r="K1022" s="71"/>
      <c r="L1022" s="71"/>
      <c r="M1022" s="71"/>
      <c r="N1022" s="71"/>
      <c r="O1022" s="71"/>
      <c r="P1022" s="71"/>
      <c r="Q1022" s="71"/>
      <c r="R1022" s="71"/>
      <c r="S1022" s="71"/>
    </row>
    <row r="1023" spans="1:19">
      <c r="A1023" s="71"/>
      <c r="B1023" s="71"/>
      <c r="C1023" s="71"/>
      <c r="D1023" s="71"/>
      <c r="E1023" s="71"/>
      <c r="F1023" s="71"/>
      <c r="G1023" s="71"/>
      <c r="H1023" s="71"/>
      <c r="I1023" s="71"/>
      <c r="J1023" s="71"/>
      <c r="K1023" s="71"/>
      <c r="L1023" s="71"/>
      <c r="M1023" s="71"/>
      <c r="N1023" s="71"/>
      <c r="O1023" s="71"/>
      <c r="P1023" s="71"/>
      <c r="Q1023" s="71"/>
      <c r="R1023" s="71"/>
      <c r="S1023" s="71"/>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95"/>
  <sheetViews>
    <sheetView workbookViewId="0"/>
  </sheetViews>
  <sheetFormatPr baseColWidth="10" defaultColWidth="14.42578125" defaultRowHeight="15" customHeight="1"/>
  <cols>
    <col min="1" max="2" width="23" customWidth="1"/>
    <col min="3" max="8" width="11.42578125" customWidth="1"/>
    <col min="9" max="9" width="25.140625" customWidth="1"/>
    <col min="10" max="10" width="18.5703125" customWidth="1"/>
    <col min="11" max="11" width="15.7109375" customWidth="1"/>
    <col min="12" max="12" width="51.5703125" customWidth="1"/>
    <col min="13" max="26" width="11.5703125" customWidth="1"/>
  </cols>
  <sheetData>
    <row r="1" spans="1:12">
      <c r="A1" s="217" t="s">
        <v>1906</v>
      </c>
      <c r="B1" s="218" t="s">
        <v>1291</v>
      </c>
      <c r="C1" s="219" t="s">
        <v>643</v>
      </c>
      <c r="D1" s="219" t="s">
        <v>644</v>
      </c>
      <c r="E1" s="219" t="s">
        <v>645</v>
      </c>
      <c r="F1" s="219" t="s">
        <v>648</v>
      </c>
      <c r="G1" s="219" t="s">
        <v>646</v>
      </c>
      <c r="H1" s="220" t="s">
        <v>647</v>
      </c>
      <c r="I1" s="221" t="s">
        <v>1907</v>
      </c>
      <c r="J1" s="222" t="s">
        <v>1908</v>
      </c>
      <c r="K1" s="223" t="s">
        <v>1909</v>
      </c>
      <c r="L1" s="223" t="s">
        <v>1910</v>
      </c>
    </row>
    <row r="2" spans="1:12" ht="18" customHeight="1">
      <c r="A2" s="170" t="s">
        <v>1911</v>
      </c>
      <c r="B2" s="151" t="s">
        <v>1912</v>
      </c>
      <c r="C2" s="152">
        <v>73</v>
      </c>
      <c r="D2" s="152">
        <v>86</v>
      </c>
      <c r="E2" s="152">
        <v>75</v>
      </c>
      <c r="F2" s="152">
        <v>110</v>
      </c>
      <c r="G2" s="152">
        <v>131</v>
      </c>
      <c r="H2" s="152">
        <v>130</v>
      </c>
      <c r="I2" s="153">
        <f t="shared" ref="I2:I37" si="0">SUM(C2:H2)</f>
        <v>605</v>
      </c>
      <c r="J2" s="224" t="s">
        <v>1913</v>
      </c>
      <c r="K2" s="171" t="s">
        <v>1914</v>
      </c>
      <c r="L2" s="225" t="s">
        <v>1915</v>
      </c>
    </row>
    <row r="3" spans="1:12" ht="18" customHeight="1">
      <c r="A3" s="170" t="s">
        <v>1916</v>
      </c>
      <c r="B3" s="151" t="s">
        <v>1917</v>
      </c>
      <c r="C3" s="152">
        <v>85</v>
      </c>
      <c r="D3" s="152">
        <v>95</v>
      </c>
      <c r="E3" s="152">
        <v>105</v>
      </c>
      <c r="F3" s="152">
        <v>30</v>
      </c>
      <c r="G3" s="152">
        <v>155</v>
      </c>
      <c r="H3" s="152">
        <v>120</v>
      </c>
      <c r="I3" s="153">
        <f t="shared" si="0"/>
        <v>590</v>
      </c>
      <c r="J3" s="224"/>
      <c r="K3" s="171" t="s">
        <v>1918</v>
      </c>
      <c r="L3" s="225" t="s">
        <v>1919</v>
      </c>
    </row>
    <row r="4" spans="1:12" ht="18" customHeight="1">
      <c r="A4" s="170" t="s">
        <v>1920</v>
      </c>
      <c r="B4" s="151" t="s">
        <v>1394</v>
      </c>
      <c r="C4" s="152">
        <v>65</v>
      </c>
      <c r="D4" s="152">
        <v>120</v>
      </c>
      <c r="E4" s="152">
        <v>75</v>
      </c>
      <c r="F4" s="152">
        <v>135</v>
      </c>
      <c r="G4" s="152">
        <v>60</v>
      </c>
      <c r="H4" s="152">
        <v>70</v>
      </c>
      <c r="I4" s="153">
        <f t="shared" si="0"/>
        <v>525</v>
      </c>
      <c r="J4" s="224"/>
      <c r="K4" s="171" t="s">
        <v>1921</v>
      </c>
      <c r="L4" s="225" t="s">
        <v>359</v>
      </c>
    </row>
    <row r="5" spans="1:12" ht="18" customHeight="1">
      <c r="A5" s="170" t="s">
        <v>1098</v>
      </c>
      <c r="B5" s="151" t="s">
        <v>1922</v>
      </c>
      <c r="C5" s="152">
        <v>100</v>
      </c>
      <c r="D5" s="152">
        <v>130</v>
      </c>
      <c r="E5" s="152">
        <v>95</v>
      </c>
      <c r="F5" s="152">
        <v>105</v>
      </c>
      <c r="G5" s="152">
        <v>130</v>
      </c>
      <c r="H5" s="152">
        <v>95</v>
      </c>
      <c r="I5" s="153">
        <f t="shared" si="0"/>
        <v>655</v>
      </c>
      <c r="J5" s="224"/>
      <c r="K5" s="171" t="s">
        <v>1923</v>
      </c>
      <c r="L5" s="225" t="s">
        <v>56</v>
      </c>
    </row>
    <row r="6" spans="1:12" ht="18" customHeight="1">
      <c r="A6" s="170" t="s">
        <v>1924</v>
      </c>
      <c r="B6" s="151" t="s">
        <v>1925</v>
      </c>
      <c r="C6" s="152">
        <v>90</v>
      </c>
      <c r="D6" s="152">
        <v>125</v>
      </c>
      <c r="E6" s="152">
        <v>85</v>
      </c>
      <c r="F6" s="152">
        <v>80</v>
      </c>
      <c r="G6" s="152">
        <v>120</v>
      </c>
      <c r="H6" s="152">
        <v>90</v>
      </c>
      <c r="I6" s="153">
        <f t="shared" si="0"/>
        <v>590</v>
      </c>
      <c r="J6" s="224"/>
      <c r="K6" s="171" t="s">
        <v>1926</v>
      </c>
      <c r="L6" s="225" t="s">
        <v>1927</v>
      </c>
    </row>
    <row r="7" spans="1:12" ht="18" customHeight="1">
      <c r="A7" s="170" t="s">
        <v>1928</v>
      </c>
      <c r="B7" s="151" t="s">
        <v>1929</v>
      </c>
      <c r="C7" s="152">
        <v>95</v>
      </c>
      <c r="D7" s="152">
        <v>73</v>
      </c>
      <c r="E7" s="152">
        <v>70</v>
      </c>
      <c r="F7" s="152">
        <v>97</v>
      </c>
      <c r="G7" s="152">
        <v>123</v>
      </c>
      <c r="H7" s="152">
        <v>125</v>
      </c>
      <c r="I7" s="153">
        <f t="shared" si="0"/>
        <v>583</v>
      </c>
      <c r="J7" s="224"/>
      <c r="K7" s="171" t="s">
        <v>1930</v>
      </c>
      <c r="L7" s="225" t="s">
        <v>89</v>
      </c>
    </row>
    <row r="8" spans="1:12" ht="18" customHeight="1">
      <c r="A8" s="170" t="s">
        <v>1931</v>
      </c>
      <c r="B8" s="151" t="s">
        <v>1932</v>
      </c>
      <c r="C8" s="152">
        <v>70</v>
      </c>
      <c r="D8" s="152">
        <v>110</v>
      </c>
      <c r="E8" s="152">
        <v>120</v>
      </c>
      <c r="F8" s="152">
        <v>95</v>
      </c>
      <c r="G8" s="152">
        <v>50</v>
      </c>
      <c r="H8" s="152">
        <v>80</v>
      </c>
      <c r="I8" s="153">
        <f t="shared" si="0"/>
        <v>525</v>
      </c>
      <c r="J8" s="224"/>
      <c r="K8" s="171" t="s">
        <v>1933</v>
      </c>
      <c r="L8" s="225" t="s">
        <v>1934</v>
      </c>
    </row>
    <row r="9" spans="1:12" ht="18" customHeight="1">
      <c r="A9" s="170" t="s">
        <v>1935</v>
      </c>
      <c r="B9" s="151" t="s">
        <v>1936</v>
      </c>
      <c r="C9" s="152">
        <v>70</v>
      </c>
      <c r="D9" s="152">
        <v>90</v>
      </c>
      <c r="E9" s="152">
        <v>85</v>
      </c>
      <c r="F9" s="152">
        <v>130</v>
      </c>
      <c r="G9" s="152">
        <v>135</v>
      </c>
      <c r="H9" s="152">
        <v>90</v>
      </c>
      <c r="I9" s="153">
        <f t="shared" si="0"/>
        <v>600</v>
      </c>
      <c r="J9" s="224"/>
      <c r="K9" s="171" t="s">
        <v>1937</v>
      </c>
      <c r="L9" s="225" t="s">
        <v>1194</v>
      </c>
    </row>
    <row r="10" spans="1:12" ht="18" customHeight="1">
      <c r="A10" s="170" t="s">
        <v>714</v>
      </c>
      <c r="B10" s="151" t="s">
        <v>1938</v>
      </c>
      <c r="C10" s="152">
        <v>120</v>
      </c>
      <c r="D10" s="152">
        <v>55</v>
      </c>
      <c r="E10" s="152">
        <v>60</v>
      </c>
      <c r="F10" s="152">
        <v>95</v>
      </c>
      <c r="G10" s="152">
        <v>116</v>
      </c>
      <c r="H10" s="152">
        <v>106</v>
      </c>
      <c r="I10" s="153">
        <f t="shared" si="0"/>
        <v>552</v>
      </c>
      <c r="J10" s="224" t="s">
        <v>1939</v>
      </c>
      <c r="K10" s="171" t="s">
        <v>1940</v>
      </c>
      <c r="L10" s="225" t="s">
        <v>231</v>
      </c>
    </row>
    <row r="11" spans="1:12" ht="18" customHeight="1">
      <c r="A11" s="170" t="s">
        <v>1941</v>
      </c>
      <c r="B11" s="151" t="s">
        <v>1942</v>
      </c>
      <c r="C11" s="152">
        <v>65</v>
      </c>
      <c r="D11" s="152">
        <v>95</v>
      </c>
      <c r="E11" s="152">
        <v>80</v>
      </c>
      <c r="F11" s="152">
        <v>115</v>
      </c>
      <c r="G11" s="152">
        <v>125</v>
      </c>
      <c r="H11" s="152">
        <v>90</v>
      </c>
      <c r="I11" s="153">
        <f t="shared" si="0"/>
        <v>570</v>
      </c>
      <c r="J11" s="224"/>
      <c r="K11" s="171" t="s">
        <v>1943</v>
      </c>
      <c r="L11" s="225" t="s">
        <v>1944</v>
      </c>
    </row>
    <row r="12" spans="1:12" ht="18" customHeight="1">
      <c r="A12" s="170" t="s">
        <v>1945</v>
      </c>
      <c r="B12" s="151" t="s">
        <v>1946</v>
      </c>
      <c r="C12" s="152">
        <v>85</v>
      </c>
      <c r="D12" s="152">
        <v>105</v>
      </c>
      <c r="E12" s="152">
        <v>80</v>
      </c>
      <c r="F12" s="152">
        <v>110</v>
      </c>
      <c r="G12" s="152">
        <v>75</v>
      </c>
      <c r="H12" s="152">
        <v>105</v>
      </c>
      <c r="I12" s="153">
        <f t="shared" si="0"/>
        <v>560</v>
      </c>
      <c r="J12" s="224" t="s">
        <v>1947</v>
      </c>
      <c r="K12" s="171" t="s">
        <v>1948</v>
      </c>
      <c r="L12" s="225" t="s">
        <v>1949</v>
      </c>
    </row>
    <row r="13" spans="1:12" ht="18" customHeight="1">
      <c r="A13" s="170" t="s">
        <v>1950</v>
      </c>
      <c r="B13" s="151" t="s">
        <v>1396</v>
      </c>
      <c r="C13" s="152">
        <v>95</v>
      </c>
      <c r="D13" s="152">
        <v>75</v>
      </c>
      <c r="E13" s="152">
        <v>65</v>
      </c>
      <c r="F13" s="152">
        <v>50</v>
      </c>
      <c r="G13" s="152">
        <v>145</v>
      </c>
      <c r="H13" s="152">
        <v>95</v>
      </c>
      <c r="I13" s="153">
        <f t="shared" si="0"/>
        <v>525</v>
      </c>
      <c r="J13" s="224"/>
      <c r="K13" s="171" t="s">
        <v>1951</v>
      </c>
      <c r="L13" s="225" t="s">
        <v>1952</v>
      </c>
    </row>
    <row r="14" spans="1:12" ht="18" customHeight="1">
      <c r="A14" s="170" t="s">
        <v>1953</v>
      </c>
      <c r="B14" s="151" t="s">
        <v>1954</v>
      </c>
      <c r="C14" s="152">
        <v>20</v>
      </c>
      <c r="D14" s="152">
        <v>15</v>
      </c>
      <c r="E14" s="152">
        <v>250</v>
      </c>
      <c r="F14" s="152">
        <v>55</v>
      </c>
      <c r="G14" s="152">
        <v>15</v>
      </c>
      <c r="H14" s="152">
        <v>250</v>
      </c>
      <c r="I14" s="153">
        <f t="shared" si="0"/>
        <v>605</v>
      </c>
      <c r="J14" s="224" t="s">
        <v>1955</v>
      </c>
      <c r="K14" s="171" t="s">
        <v>1956</v>
      </c>
      <c r="L14" s="225" t="s">
        <v>1194</v>
      </c>
    </row>
    <row r="15" spans="1:12" ht="18" customHeight="1">
      <c r="A15" s="170" t="s">
        <v>1957</v>
      </c>
      <c r="B15" s="151" t="s">
        <v>1958</v>
      </c>
      <c r="C15" s="152">
        <v>85</v>
      </c>
      <c r="D15" s="152">
        <v>110</v>
      </c>
      <c r="E15" s="152">
        <v>95</v>
      </c>
      <c r="F15" s="152">
        <v>120</v>
      </c>
      <c r="G15" s="152">
        <v>135</v>
      </c>
      <c r="H15" s="152">
        <v>95</v>
      </c>
      <c r="I15" s="153">
        <f t="shared" si="0"/>
        <v>640</v>
      </c>
      <c r="J15" s="224"/>
      <c r="K15" s="171" t="s">
        <v>1959</v>
      </c>
      <c r="L15" s="225" t="s">
        <v>1960</v>
      </c>
    </row>
    <row r="16" spans="1:12" ht="18" customHeight="1">
      <c r="A16" s="170" t="s">
        <v>1961</v>
      </c>
      <c r="B16" s="151" t="s">
        <v>1946</v>
      </c>
      <c r="C16" s="152">
        <v>60</v>
      </c>
      <c r="D16" s="152">
        <v>100</v>
      </c>
      <c r="E16" s="152">
        <v>50</v>
      </c>
      <c r="F16" s="152">
        <v>120</v>
      </c>
      <c r="G16" s="152">
        <v>45</v>
      </c>
      <c r="H16" s="152">
        <v>55</v>
      </c>
      <c r="I16" s="153">
        <f t="shared" si="0"/>
        <v>430</v>
      </c>
      <c r="J16" s="224"/>
      <c r="K16" s="171" t="s">
        <v>1962</v>
      </c>
      <c r="L16" s="225" t="s">
        <v>540</v>
      </c>
    </row>
    <row r="17" spans="1:12" ht="18" customHeight="1">
      <c r="A17" s="170" t="s">
        <v>1963</v>
      </c>
      <c r="B17" s="151" t="s">
        <v>1964</v>
      </c>
      <c r="C17" s="152">
        <v>80</v>
      </c>
      <c r="D17" s="152">
        <v>145</v>
      </c>
      <c r="E17" s="152">
        <v>80</v>
      </c>
      <c r="F17" s="152">
        <v>105</v>
      </c>
      <c r="G17" s="152">
        <v>70</v>
      </c>
      <c r="H17" s="152">
        <v>80</v>
      </c>
      <c r="I17" s="153">
        <f t="shared" si="0"/>
        <v>560</v>
      </c>
      <c r="J17" s="224"/>
      <c r="K17" s="171" t="s">
        <v>1965</v>
      </c>
      <c r="L17" s="225" t="s">
        <v>1487</v>
      </c>
    </row>
    <row r="18" spans="1:12" ht="18" customHeight="1">
      <c r="A18" s="170" t="s">
        <v>1966</v>
      </c>
      <c r="B18" s="151" t="s">
        <v>1967</v>
      </c>
      <c r="C18" s="152">
        <v>124</v>
      </c>
      <c r="D18" s="152">
        <v>91</v>
      </c>
      <c r="E18" s="152">
        <v>83</v>
      </c>
      <c r="F18" s="152">
        <v>58</v>
      </c>
      <c r="G18" s="152">
        <v>141</v>
      </c>
      <c r="H18" s="152">
        <v>93</v>
      </c>
      <c r="I18" s="153">
        <f t="shared" si="0"/>
        <v>590</v>
      </c>
      <c r="J18" s="224" t="s">
        <v>1968</v>
      </c>
      <c r="K18" s="171" t="s">
        <v>1969</v>
      </c>
      <c r="L18" s="225" t="s">
        <v>1970</v>
      </c>
    </row>
    <row r="19" spans="1:12" ht="18" customHeight="1">
      <c r="A19" s="170" t="s">
        <v>1971</v>
      </c>
      <c r="B19" s="151" t="s">
        <v>1972</v>
      </c>
      <c r="C19" s="152">
        <v>83</v>
      </c>
      <c r="D19" s="152">
        <v>145</v>
      </c>
      <c r="E19" s="152">
        <v>70</v>
      </c>
      <c r="F19" s="152">
        <v>120</v>
      </c>
      <c r="G19" s="152">
        <v>70</v>
      </c>
      <c r="H19" s="152">
        <v>70</v>
      </c>
      <c r="I19" s="153">
        <f t="shared" si="0"/>
        <v>558</v>
      </c>
      <c r="J19" s="224" t="s">
        <v>1973</v>
      </c>
      <c r="K19" s="171" t="s">
        <v>1974</v>
      </c>
      <c r="L19" s="225" t="s">
        <v>463</v>
      </c>
    </row>
    <row r="20" spans="1:12" ht="18" customHeight="1">
      <c r="A20" s="170" t="s">
        <v>1975</v>
      </c>
      <c r="B20" s="151" t="s">
        <v>1316</v>
      </c>
      <c r="C20" s="152">
        <v>105</v>
      </c>
      <c r="D20" s="152">
        <v>70</v>
      </c>
      <c r="E20" s="152">
        <v>89</v>
      </c>
      <c r="F20" s="152">
        <v>91</v>
      </c>
      <c r="G20" s="152">
        <v>130</v>
      </c>
      <c r="H20" s="152">
        <v>155</v>
      </c>
      <c r="I20" s="153">
        <f t="shared" si="0"/>
        <v>640</v>
      </c>
      <c r="J20" s="224"/>
      <c r="K20" s="171" t="s">
        <v>1976</v>
      </c>
      <c r="L20" s="225" t="s">
        <v>1977</v>
      </c>
    </row>
    <row r="21" spans="1:12" ht="18" customHeight="1">
      <c r="A21" s="170" t="s">
        <v>1978</v>
      </c>
      <c r="B21" s="151" t="s">
        <v>1979</v>
      </c>
      <c r="C21" s="152">
        <v>95</v>
      </c>
      <c r="D21" s="152">
        <v>60</v>
      </c>
      <c r="E21" s="152">
        <v>90</v>
      </c>
      <c r="F21" s="152">
        <v>75</v>
      </c>
      <c r="G21" s="152">
        <v>125</v>
      </c>
      <c r="H21" s="152">
        <v>110</v>
      </c>
      <c r="I21" s="153">
        <f t="shared" si="0"/>
        <v>555</v>
      </c>
      <c r="J21" s="224" t="s">
        <v>1913</v>
      </c>
      <c r="K21" s="171" t="s">
        <v>1980</v>
      </c>
      <c r="L21" s="225" t="s">
        <v>1981</v>
      </c>
    </row>
    <row r="22" spans="1:12" ht="18" customHeight="1">
      <c r="A22" s="170" t="s">
        <v>1982</v>
      </c>
      <c r="B22" s="151" t="s">
        <v>1983</v>
      </c>
      <c r="C22" s="152">
        <v>125</v>
      </c>
      <c r="D22" s="152">
        <v>139</v>
      </c>
      <c r="E22" s="152">
        <v>125</v>
      </c>
      <c r="F22" s="152">
        <v>46</v>
      </c>
      <c r="G22" s="152">
        <v>85</v>
      </c>
      <c r="H22" s="152">
        <v>105</v>
      </c>
      <c r="I22" s="153">
        <f t="shared" si="0"/>
        <v>625</v>
      </c>
      <c r="J22" s="224" t="s">
        <v>1984</v>
      </c>
      <c r="K22" s="171" t="s">
        <v>1985</v>
      </c>
      <c r="L22" s="225" t="s">
        <v>1986</v>
      </c>
    </row>
    <row r="23" spans="1:12" ht="18" customHeight="1">
      <c r="A23" s="170" t="s">
        <v>1156</v>
      </c>
      <c r="B23" s="151" t="s">
        <v>1987</v>
      </c>
      <c r="C23" s="152">
        <v>96</v>
      </c>
      <c r="D23" s="152">
        <v>134</v>
      </c>
      <c r="E23" s="152">
        <v>81</v>
      </c>
      <c r="F23" s="152">
        <v>118</v>
      </c>
      <c r="G23" s="152">
        <v>124</v>
      </c>
      <c r="H23" s="152">
        <v>81</v>
      </c>
      <c r="I23" s="153">
        <f t="shared" si="0"/>
        <v>634</v>
      </c>
      <c r="J23" s="224"/>
      <c r="K23" s="171" t="s">
        <v>1988</v>
      </c>
      <c r="L23" s="225" t="s">
        <v>1989</v>
      </c>
    </row>
    <row r="24" spans="1:12" ht="18" customHeight="1">
      <c r="A24" s="170" t="s">
        <v>1990</v>
      </c>
      <c r="B24" s="151" t="s">
        <v>1991</v>
      </c>
      <c r="C24" s="152">
        <v>84</v>
      </c>
      <c r="D24" s="152">
        <v>116</v>
      </c>
      <c r="E24" s="152">
        <v>118</v>
      </c>
      <c r="F24" s="152">
        <v>60</v>
      </c>
      <c r="G24" s="152">
        <v>131</v>
      </c>
      <c r="H24" s="152">
        <v>121</v>
      </c>
      <c r="I24" s="153">
        <f t="shared" si="0"/>
        <v>630</v>
      </c>
      <c r="J24" s="224"/>
      <c r="K24" s="171" t="s">
        <v>1992</v>
      </c>
      <c r="L24" s="225" t="s">
        <v>1993</v>
      </c>
    </row>
    <row r="25" spans="1:12" ht="18" customHeight="1">
      <c r="A25" s="170" t="s">
        <v>1994</v>
      </c>
      <c r="B25" s="151" t="s">
        <v>1995</v>
      </c>
      <c r="C25" s="152">
        <v>75</v>
      </c>
      <c r="D25" s="152">
        <v>90</v>
      </c>
      <c r="E25" s="152">
        <v>75</v>
      </c>
      <c r="F25" s="152">
        <v>110</v>
      </c>
      <c r="G25" s="152">
        <v>140</v>
      </c>
      <c r="H25" s="152">
        <v>125</v>
      </c>
      <c r="I25" s="153">
        <f t="shared" si="0"/>
        <v>615</v>
      </c>
      <c r="J25" s="224"/>
      <c r="K25" s="171" t="s">
        <v>1996</v>
      </c>
      <c r="L25" s="225" t="s">
        <v>448</v>
      </c>
    </row>
    <row r="26" spans="1:12" ht="18" customHeight="1">
      <c r="A26" s="170" t="s">
        <v>1997</v>
      </c>
      <c r="B26" s="151" t="s">
        <v>1395</v>
      </c>
      <c r="C26" s="152">
        <v>70</v>
      </c>
      <c r="D26" s="152">
        <v>54</v>
      </c>
      <c r="E26" s="152">
        <v>70</v>
      </c>
      <c r="F26" s="152">
        <v>126</v>
      </c>
      <c r="G26" s="152">
        <v>134</v>
      </c>
      <c r="H26" s="152">
        <v>70</v>
      </c>
      <c r="I26" s="153">
        <f t="shared" si="0"/>
        <v>524</v>
      </c>
      <c r="J26" s="224"/>
      <c r="K26" s="171" t="s">
        <v>1998</v>
      </c>
      <c r="L26" s="225" t="s">
        <v>1999</v>
      </c>
    </row>
    <row r="27" spans="1:12" ht="18" customHeight="1">
      <c r="A27" s="170" t="s">
        <v>2000</v>
      </c>
      <c r="B27" s="151" t="s">
        <v>2001</v>
      </c>
      <c r="C27" s="152">
        <v>75</v>
      </c>
      <c r="D27" s="152">
        <v>70</v>
      </c>
      <c r="E27" s="152">
        <v>75</v>
      </c>
      <c r="F27" s="152">
        <v>110</v>
      </c>
      <c r="G27" s="152">
        <v>135</v>
      </c>
      <c r="H27" s="152">
        <v>135</v>
      </c>
      <c r="I27" s="153">
        <f t="shared" si="0"/>
        <v>600</v>
      </c>
      <c r="J27" s="224" t="s">
        <v>2002</v>
      </c>
      <c r="K27" s="171" t="s">
        <v>2003</v>
      </c>
      <c r="L27" s="225" t="s">
        <v>2004</v>
      </c>
    </row>
    <row r="28" spans="1:12" ht="18" customHeight="1">
      <c r="A28" s="170" t="s">
        <v>2005</v>
      </c>
      <c r="B28" s="151" t="s">
        <v>2006</v>
      </c>
      <c r="C28" s="152">
        <v>87</v>
      </c>
      <c r="D28" s="152">
        <v>109</v>
      </c>
      <c r="E28" s="152">
        <v>146</v>
      </c>
      <c r="F28" s="152">
        <v>33</v>
      </c>
      <c r="G28" s="152">
        <v>89</v>
      </c>
      <c r="H28" s="152">
        <v>136</v>
      </c>
      <c r="I28" s="153">
        <f t="shared" si="0"/>
        <v>600</v>
      </c>
      <c r="J28" s="224"/>
      <c r="K28" s="171" t="s">
        <v>2007</v>
      </c>
      <c r="L28" s="225" t="s">
        <v>2008</v>
      </c>
    </row>
    <row r="29" spans="1:12" ht="18" customHeight="1">
      <c r="A29" s="170" t="s">
        <v>2009</v>
      </c>
      <c r="B29" s="151" t="s">
        <v>2010</v>
      </c>
      <c r="C29" s="152">
        <v>70</v>
      </c>
      <c r="D29" s="152">
        <v>150</v>
      </c>
      <c r="E29" s="152">
        <v>75</v>
      </c>
      <c r="F29" s="152">
        <v>155</v>
      </c>
      <c r="G29" s="152">
        <v>65</v>
      </c>
      <c r="H29" s="152">
        <v>95</v>
      </c>
      <c r="I29" s="153">
        <f t="shared" si="0"/>
        <v>610</v>
      </c>
      <c r="J29" s="224"/>
      <c r="K29" s="171" t="s">
        <v>2011</v>
      </c>
      <c r="L29" s="225" t="s">
        <v>2012</v>
      </c>
    </row>
    <row r="30" spans="1:12" ht="18" customHeight="1">
      <c r="A30" s="170" t="s">
        <v>2013</v>
      </c>
      <c r="B30" s="151" t="s">
        <v>2014</v>
      </c>
      <c r="C30" s="152">
        <v>65</v>
      </c>
      <c r="D30" s="152">
        <v>120</v>
      </c>
      <c r="E30" s="152">
        <v>135</v>
      </c>
      <c r="F30" s="152">
        <v>75</v>
      </c>
      <c r="G30" s="152">
        <v>95</v>
      </c>
      <c r="H30" s="152">
        <v>135</v>
      </c>
      <c r="I30" s="153">
        <f t="shared" si="0"/>
        <v>625</v>
      </c>
      <c r="J30" s="224" t="s">
        <v>2015</v>
      </c>
      <c r="K30" s="171" t="s">
        <v>2016</v>
      </c>
      <c r="L30" s="225" t="s">
        <v>2017</v>
      </c>
    </row>
    <row r="31" spans="1:12" ht="18" customHeight="1">
      <c r="A31" s="170" t="s">
        <v>2018</v>
      </c>
      <c r="B31" s="151" t="s">
        <v>2019</v>
      </c>
      <c r="C31" s="152">
        <v>70</v>
      </c>
      <c r="D31" s="152">
        <v>90</v>
      </c>
      <c r="E31" s="152">
        <v>70</v>
      </c>
      <c r="F31" s="152">
        <v>125</v>
      </c>
      <c r="G31" s="152">
        <v>135</v>
      </c>
      <c r="H31" s="152">
        <v>90</v>
      </c>
      <c r="I31" s="153">
        <f t="shared" si="0"/>
        <v>580</v>
      </c>
      <c r="J31" s="224"/>
      <c r="K31" s="171" t="s">
        <v>2020</v>
      </c>
      <c r="L31" s="225" t="s">
        <v>2021</v>
      </c>
    </row>
    <row r="32" spans="1:12" ht="18" customHeight="1">
      <c r="A32" s="170" t="s">
        <v>2022</v>
      </c>
      <c r="B32" s="151" t="s">
        <v>2023</v>
      </c>
      <c r="C32" s="152">
        <v>85</v>
      </c>
      <c r="D32" s="152">
        <v>120</v>
      </c>
      <c r="E32" s="152">
        <v>135</v>
      </c>
      <c r="F32" s="152">
        <v>78</v>
      </c>
      <c r="G32" s="152">
        <v>45</v>
      </c>
      <c r="H32" s="152">
        <v>125</v>
      </c>
      <c r="I32" s="153">
        <f t="shared" si="0"/>
        <v>588</v>
      </c>
      <c r="J32" s="224"/>
      <c r="K32" s="171" t="s">
        <v>2024</v>
      </c>
      <c r="L32" s="225" t="s">
        <v>2025</v>
      </c>
    </row>
    <row r="33" spans="1:12" ht="18" customHeight="1">
      <c r="A33" s="170" t="s">
        <v>2026</v>
      </c>
      <c r="B33" s="151" t="s">
        <v>2027</v>
      </c>
      <c r="C33" s="152">
        <v>58</v>
      </c>
      <c r="D33" s="152">
        <v>115</v>
      </c>
      <c r="E33" s="152">
        <v>85</v>
      </c>
      <c r="F33" s="152">
        <v>85</v>
      </c>
      <c r="G33" s="152">
        <v>125</v>
      </c>
      <c r="H33" s="152">
        <v>115</v>
      </c>
      <c r="I33" s="153">
        <f t="shared" si="0"/>
        <v>583</v>
      </c>
      <c r="J33" s="224"/>
      <c r="K33" s="171" t="s">
        <v>2028</v>
      </c>
      <c r="L33" s="225" t="s">
        <v>2017</v>
      </c>
    </row>
    <row r="34" spans="1:12" ht="18" customHeight="1">
      <c r="A34" s="170" t="s">
        <v>2029</v>
      </c>
      <c r="B34" s="151" t="s">
        <v>2030</v>
      </c>
      <c r="C34" s="152">
        <v>130</v>
      </c>
      <c r="D34" s="152">
        <v>95</v>
      </c>
      <c r="E34" s="152">
        <v>85</v>
      </c>
      <c r="F34" s="152">
        <v>40</v>
      </c>
      <c r="G34" s="152">
        <v>145</v>
      </c>
      <c r="H34" s="152">
        <v>95</v>
      </c>
      <c r="I34" s="153">
        <f t="shared" si="0"/>
        <v>590</v>
      </c>
      <c r="J34" s="224"/>
      <c r="K34" s="171" t="s">
        <v>2031</v>
      </c>
      <c r="L34" s="225" t="s">
        <v>2032</v>
      </c>
    </row>
    <row r="35" spans="1:12" ht="18" customHeight="1">
      <c r="A35" s="170" t="s">
        <v>2033</v>
      </c>
      <c r="B35" s="151" t="s">
        <v>2034</v>
      </c>
      <c r="C35" s="152">
        <v>82</v>
      </c>
      <c r="D35" s="152">
        <v>64</v>
      </c>
      <c r="E35" s="152">
        <v>105</v>
      </c>
      <c r="F35" s="152">
        <v>98</v>
      </c>
      <c r="G35" s="152">
        <v>135</v>
      </c>
      <c r="H35" s="152">
        <v>116</v>
      </c>
      <c r="I35" s="153">
        <f t="shared" si="0"/>
        <v>600</v>
      </c>
      <c r="J35" s="224"/>
      <c r="K35" s="171" t="s">
        <v>2035</v>
      </c>
      <c r="L35" s="225" t="s">
        <v>226</v>
      </c>
    </row>
    <row r="36" spans="1:12" ht="18" customHeight="1">
      <c r="A36" s="170" t="s">
        <v>2036</v>
      </c>
      <c r="B36" s="151" t="s">
        <v>2037</v>
      </c>
      <c r="C36" s="152">
        <v>85</v>
      </c>
      <c r="D36" s="152">
        <v>130</v>
      </c>
      <c r="E36" s="152">
        <v>132</v>
      </c>
      <c r="F36" s="152">
        <v>84</v>
      </c>
      <c r="G36" s="152">
        <v>78</v>
      </c>
      <c r="H36" s="152">
        <v>85</v>
      </c>
      <c r="I36" s="153">
        <f t="shared" si="0"/>
        <v>594</v>
      </c>
      <c r="J36" s="224"/>
      <c r="K36" s="171" t="s">
        <v>2038</v>
      </c>
      <c r="L36" s="225" t="s">
        <v>2039</v>
      </c>
    </row>
    <row r="37" spans="1:12" ht="18" customHeight="1">
      <c r="A37" s="177" t="s">
        <v>2040</v>
      </c>
      <c r="B37" s="178" t="s">
        <v>2041</v>
      </c>
      <c r="C37" s="182">
        <v>87</v>
      </c>
      <c r="D37" s="182">
        <v>145</v>
      </c>
      <c r="E37" s="182">
        <v>108</v>
      </c>
      <c r="F37" s="182">
        <v>92</v>
      </c>
      <c r="G37" s="182">
        <v>70</v>
      </c>
      <c r="H37" s="182">
        <v>108</v>
      </c>
      <c r="I37" s="226">
        <f t="shared" si="0"/>
        <v>610</v>
      </c>
      <c r="J37" s="227" t="s">
        <v>2002</v>
      </c>
      <c r="K37" s="179" t="s">
        <v>2042</v>
      </c>
      <c r="L37" s="228" t="s">
        <v>2043</v>
      </c>
    </row>
    <row r="38" spans="1:12" ht="15.75" customHeight="1">
      <c r="I38" s="153"/>
      <c r="K38" s="153"/>
      <c r="L38" s="229"/>
    </row>
    <row r="39" spans="1:12" ht="15.75" customHeight="1">
      <c r="A39" s="217" t="s">
        <v>2044</v>
      </c>
      <c r="B39" s="230" t="s">
        <v>1291</v>
      </c>
      <c r="C39" s="219" t="s">
        <v>643</v>
      </c>
      <c r="D39" s="219" t="s">
        <v>644</v>
      </c>
      <c r="E39" s="219" t="s">
        <v>645</v>
      </c>
      <c r="F39" s="219" t="s">
        <v>648</v>
      </c>
      <c r="G39" s="219" t="s">
        <v>646</v>
      </c>
      <c r="H39" s="220" t="s">
        <v>647</v>
      </c>
      <c r="I39" s="231" t="s">
        <v>1907</v>
      </c>
      <c r="J39" s="222" t="s">
        <v>1908</v>
      </c>
      <c r="K39" s="223" t="s">
        <v>1909</v>
      </c>
      <c r="L39" s="232" t="s">
        <v>1910</v>
      </c>
    </row>
    <row r="40" spans="1:12" ht="15.75" customHeight="1">
      <c r="A40" s="170" t="s">
        <v>657</v>
      </c>
      <c r="B40" s="152" t="s">
        <v>1917</v>
      </c>
      <c r="C40" s="152">
        <v>105</v>
      </c>
      <c r="D40" s="152">
        <v>80</v>
      </c>
      <c r="E40" s="152">
        <v>100</v>
      </c>
      <c r="F40" s="152">
        <v>80</v>
      </c>
      <c r="G40" s="152">
        <v>120</v>
      </c>
      <c r="H40" s="152">
        <v>140</v>
      </c>
      <c r="I40" s="153">
        <f t="shared" ref="I40:I72" si="1">SUM(C40:H40)</f>
        <v>625</v>
      </c>
      <c r="J40" s="224"/>
      <c r="K40" s="171" t="s">
        <v>2045</v>
      </c>
      <c r="L40" s="225" t="s">
        <v>56</v>
      </c>
    </row>
    <row r="41" spans="1:12" ht="15.75" customHeight="1">
      <c r="A41" s="170" t="s">
        <v>670</v>
      </c>
      <c r="B41" s="152" t="s">
        <v>2046</v>
      </c>
      <c r="C41" s="152">
        <v>100</v>
      </c>
      <c r="D41" s="152">
        <v>95</v>
      </c>
      <c r="E41" s="152">
        <v>100</v>
      </c>
      <c r="F41" s="152">
        <v>105</v>
      </c>
      <c r="G41" s="152">
        <v>134</v>
      </c>
      <c r="H41" s="152">
        <v>105</v>
      </c>
      <c r="I41" s="153">
        <f t="shared" si="1"/>
        <v>639</v>
      </c>
      <c r="J41" s="224"/>
      <c r="K41" s="171" t="s">
        <v>2047</v>
      </c>
      <c r="L41" s="225" t="s">
        <v>2048</v>
      </c>
    </row>
    <row r="42" spans="1:12" ht="15.75" customHeight="1">
      <c r="A42" s="170" t="s">
        <v>683</v>
      </c>
      <c r="B42" s="152" t="s">
        <v>2049</v>
      </c>
      <c r="C42" s="152">
        <v>120</v>
      </c>
      <c r="D42" s="152">
        <v>80</v>
      </c>
      <c r="E42" s="152">
        <v>130</v>
      </c>
      <c r="F42" s="152">
        <v>50</v>
      </c>
      <c r="G42" s="152">
        <v>140</v>
      </c>
      <c r="H42" s="152">
        <v>110</v>
      </c>
      <c r="I42" s="153">
        <f t="shared" si="1"/>
        <v>630</v>
      </c>
      <c r="J42" s="224"/>
      <c r="K42" s="171" t="s">
        <v>2050</v>
      </c>
      <c r="L42" s="225" t="s">
        <v>1474</v>
      </c>
    </row>
    <row r="43" spans="1:12" ht="15.75" customHeight="1">
      <c r="A43" s="170" t="s">
        <v>2051</v>
      </c>
      <c r="B43" s="152" t="s">
        <v>1938</v>
      </c>
      <c r="C43" s="152">
        <v>60</v>
      </c>
      <c r="D43" s="152">
        <v>30</v>
      </c>
      <c r="E43" s="152">
        <v>60</v>
      </c>
      <c r="F43" s="152">
        <v>125</v>
      </c>
      <c r="G43" s="152">
        <v>140</v>
      </c>
      <c r="H43" s="152">
        <v>80</v>
      </c>
      <c r="I43" s="153">
        <f t="shared" si="1"/>
        <v>495</v>
      </c>
      <c r="J43" s="224"/>
      <c r="K43" s="171" t="s">
        <v>2052</v>
      </c>
      <c r="L43" s="225" t="s">
        <v>2053</v>
      </c>
    </row>
    <row r="44" spans="1:12" ht="15.75" customHeight="1">
      <c r="A44" s="170" t="s">
        <v>2054</v>
      </c>
      <c r="B44" s="152" t="s">
        <v>2055</v>
      </c>
      <c r="C44" s="152">
        <v>75</v>
      </c>
      <c r="D44" s="152">
        <v>90</v>
      </c>
      <c r="E44" s="152">
        <v>50</v>
      </c>
      <c r="F44" s="152">
        <v>100</v>
      </c>
      <c r="G44" s="152">
        <v>115</v>
      </c>
      <c r="H44" s="152">
        <v>100</v>
      </c>
      <c r="I44" s="153">
        <f t="shared" si="1"/>
        <v>530</v>
      </c>
      <c r="J44" s="224"/>
      <c r="K44" s="171" t="s">
        <v>2056</v>
      </c>
      <c r="L44" s="225"/>
    </row>
    <row r="45" spans="1:12" ht="15.75" customHeight="1">
      <c r="A45" s="170" t="s">
        <v>1063</v>
      </c>
      <c r="B45" s="152" t="s">
        <v>2057</v>
      </c>
      <c r="C45" s="152">
        <v>80</v>
      </c>
      <c r="D45" s="152">
        <v>55</v>
      </c>
      <c r="E45" s="152">
        <v>50</v>
      </c>
      <c r="F45" s="152">
        <v>115</v>
      </c>
      <c r="G45" s="152">
        <v>40</v>
      </c>
      <c r="H45" s="152">
        <v>50</v>
      </c>
      <c r="I45" s="153">
        <f t="shared" si="1"/>
        <v>390</v>
      </c>
      <c r="J45" s="224"/>
      <c r="K45" s="171" t="s">
        <v>2058</v>
      </c>
      <c r="L45" s="225"/>
    </row>
    <row r="46" spans="1:12" ht="15.75" customHeight="1">
      <c r="A46" s="170" t="s">
        <v>2059</v>
      </c>
      <c r="B46" s="152" t="s">
        <v>1964</v>
      </c>
      <c r="C46" s="152">
        <v>105</v>
      </c>
      <c r="D46" s="152">
        <v>170</v>
      </c>
      <c r="E46" s="152">
        <v>100</v>
      </c>
      <c r="F46" s="152">
        <v>75</v>
      </c>
      <c r="G46" s="152">
        <v>50</v>
      </c>
      <c r="H46" s="152">
        <v>105</v>
      </c>
      <c r="I46" s="153">
        <f t="shared" si="1"/>
        <v>605</v>
      </c>
      <c r="J46" s="224"/>
      <c r="K46" s="171" t="s">
        <v>2060</v>
      </c>
      <c r="L46" s="225"/>
    </row>
    <row r="47" spans="1:12" ht="15.75" customHeight="1">
      <c r="A47" s="170" t="s">
        <v>2061</v>
      </c>
      <c r="B47" s="152" t="s">
        <v>2001</v>
      </c>
      <c r="C47" s="152">
        <v>90</v>
      </c>
      <c r="D47" s="152">
        <v>65</v>
      </c>
      <c r="E47" s="152">
        <v>80</v>
      </c>
      <c r="F47" s="152">
        <v>110</v>
      </c>
      <c r="G47" s="152">
        <v>145</v>
      </c>
      <c r="H47" s="152">
        <v>110</v>
      </c>
      <c r="I47" s="153">
        <f t="shared" si="1"/>
        <v>600</v>
      </c>
      <c r="J47" s="224"/>
      <c r="K47" s="153" t="s">
        <v>2062</v>
      </c>
      <c r="L47" s="225" t="s">
        <v>2063</v>
      </c>
    </row>
    <row r="48" spans="1:12" ht="15.75" customHeight="1">
      <c r="A48" s="170" t="s">
        <v>2064</v>
      </c>
      <c r="B48" s="152" t="s">
        <v>1972</v>
      </c>
      <c r="C48" s="152">
        <v>75</v>
      </c>
      <c r="D48" s="152">
        <v>150</v>
      </c>
      <c r="E48" s="152">
        <v>130</v>
      </c>
      <c r="F48" s="152">
        <v>100</v>
      </c>
      <c r="G48" s="152">
        <v>50</v>
      </c>
      <c r="H48" s="152">
        <v>70</v>
      </c>
      <c r="I48" s="153">
        <f t="shared" si="1"/>
        <v>575</v>
      </c>
      <c r="J48" s="224"/>
      <c r="K48" s="171" t="s">
        <v>2065</v>
      </c>
      <c r="L48" s="225" t="s">
        <v>2053</v>
      </c>
    </row>
    <row r="49" spans="1:12" ht="15.75" customHeight="1">
      <c r="A49" s="170" t="s">
        <v>1193</v>
      </c>
      <c r="B49" s="152" t="s">
        <v>2066</v>
      </c>
      <c r="C49" s="152">
        <v>150</v>
      </c>
      <c r="D49" s="152">
        <v>115</v>
      </c>
      <c r="E49" s="152">
        <v>105</v>
      </c>
      <c r="F49" s="152">
        <v>75</v>
      </c>
      <c r="G49" s="152">
        <v>90</v>
      </c>
      <c r="H49" s="152">
        <v>100</v>
      </c>
      <c r="I49" s="153">
        <f t="shared" si="1"/>
        <v>635</v>
      </c>
      <c r="J49" s="224"/>
      <c r="K49" s="171" t="s">
        <v>2067</v>
      </c>
      <c r="L49" s="225"/>
    </row>
    <row r="50" spans="1:12" ht="15.75" customHeight="1">
      <c r="A50" s="170" t="s">
        <v>2068</v>
      </c>
      <c r="B50" s="152" t="s">
        <v>1300</v>
      </c>
      <c r="C50" s="152">
        <v>80</v>
      </c>
      <c r="D50" s="152">
        <v>100</v>
      </c>
      <c r="E50" s="152">
        <v>70</v>
      </c>
      <c r="F50" s="152">
        <v>100</v>
      </c>
      <c r="G50" s="152">
        <v>100</v>
      </c>
      <c r="H50" s="152">
        <v>80</v>
      </c>
      <c r="I50" s="153">
        <f t="shared" si="1"/>
        <v>530</v>
      </c>
      <c r="J50" s="224"/>
      <c r="K50" s="171" t="s">
        <v>2069</v>
      </c>
      <c r="L50" s="225"/>
    </row>
    <row r="51" spans="1:12" ht="15.75" customHeight="1">
      <c r="A51" s="170" t="s">
        <v>1186</v>
      </c>
      <c r="B51" s="152" t="s">
        <v>2070</v>
      </c>
      <c r="C51" s="152">
        <v>160</v>
      </c>
      <c r="D51" s="152">
        <v>140</v>
      </c>
      <c r="E51" s="152">
        <v>95</v>
      </c>
      <c r="F51" s="152">
        <v>20</v>
      </c>
      <c r="G51" s="152">
        <v>75</v>
      </c>
      <c r="H51" s="152">
        <v>150</v>
      </c>
      <c r="I51" s="153">
        <f t="shared" si="1"/>
        <v>640</v>
      </c>
      <c r="J51" s="224"/>
      <c r="K51" s="171" t="s">
        <v>2071</v>
      </c>
      <c r="L51" s="225"/>
    </row>
    <row r="52" spans="1:12" ht="15.75" customHeight="1">
      <c r="A52" s="170" t="s">
        <v>732</v>
      </c>
      <c r="B52" s="152" t="s">
        <v>2030</v>
      </c>
      <c r="C52" s="152">
        <v>80</v>
      </c>
      <c r="D52" s="152">
        <v>135</v>
      </c>
      <c r="E52" s="152">
        <v>107</v>
      </c>
      <c r="F52" s="152">
        <v>85</v>
      </c>
      <c r="G52" s="152">
        <v>60</v>
      </c>
      <c r="H52" s="152">
        <v>107</v>
      </c>
      <c r="I52" s="153">
        <f t="shared" si="1"/>
        <v>574</v>
      </c>
      <c r="J52" s="224"/>
      <c r="K52" s="171" t="s">
        <v>2072</v>
      </c>
      <c r="L52" s="225"/>
    </row>
    <row r="53" spans="1:12" ht="15.75" customHeight="1">
      <c r="A53" s="170" t="s">
        <v>2073</v>
      </c>
      <c r="B53" s="152" t="s">
        <v>2074</v>
      </c>
      <c r="C53" s="152">
        <v>135</v>
      </c>
      <c r="D53" s="152">
        <v>183</v>
      </c>
      <c r="E53" s="152">
        <v>163</v>
      </c>
      <c r="F53" s="152">
        <v>45</v>
      </c>
      <c r="G53" s="152">
        <v>85</v>
      </c>
      <c r="H53" s="152">
        <v>85</v>
      </c>
      <c r="I53" s="153">
        <f t="shared" si="1"/>
        <v>696</v>
      </c>
      <c r="J53" s="224"/>
      <c r="K53" s="171" t="s">
        <v>2075</v>
      </c>
      <c r="L53" s="225"/>
    </row>
    <row r="54" spans="1:12" ht="15.75" customHeight="1">
      <c r="A54" s="170" t="s">
        <v>7</v>
      </c>
      <c r="B54" s="152" t="s">
        <v>2076</v>
      </c>
      <c r="C54" s="152">
        <v>130</v>
      </c>
      <c r="D54" s="152">
        <v>140</v>
      </c>
      <c r="E54" s="152">
        <v>110</v>
      </c>
      <c r="F54" s="152">
        <v>95</v>
      </c>
      <c r="G54" s="152">
        <v>60</v>
      </c>
      <c r="H54" s="152">
        <v>90</v>
      </c>
      <c r="I54" s="153">
        <f t="shared" si="1"/>
        <v>625</v>
      </c>
      <c r="J54" s="224"/>
      <c r="K54" s="171" t="s">
        <v>2077</v>
      </c>
      <c r="L54" s="225"/>
    </row>
    <row r="55" spans="1:12" ht="15.75" customHeight="1">
      <c r="A55" s="170" t="s">
        <v>20</v>
      </c>
      <c r="B55" s="152" t="s">
        <v>2078</v>
      </c>
      <c r="C55" s="152">
        <v>80</v>
      </c>
      <c r="D55" s="152">
        <v>115</v>
      </c>
      <c r="E55" s="152">
        <v>75</v>
      </c>
      <c r="F55" s="152">
        <v>130</v>
      </c>
      <c r="G55" s="152">
        <v>155</v>
      </c>
      <c r="H55" s="152">
        <v>75</v>
      </c>
      <c r="I55" s="153">
        <f t="shared" si="1"/>
        <v>630</v>
      </c>
      <c r="J55" s="224"/>
      <c r="K55" s="171" t="s">
        <v>2079</v>
      </c>
      <c r="L55" s="225"/>
    </row>
    <row r="56" spans="1:12" ht="15.75" customHeight="1">
      <c r="A56" s="170" t="s">
        <v>14</v>
      </c>
      <c r="B56" s="152" t="s">
        <v>2080</v>
      </c>
      <c r="C56" s="152">
        <v>80</v>
      </c>
      <c r="D56" s="152">
        <v>156</v>
      </c>
      <c r="E56" s="152">
        <v>85</v>
      </c>
      <c r="F56" s="152">
        <v>139</v>
      </c>
      <c r="G56" s="152">
        <v>85</v>
      </c>
      <c r="H56" s="152">
        <v>85</v>
      </c>
      <c r="I56" s="153">
        <f t="shared" si="1"/>
        <v>630</v>
      </c>
      <c r="J56" s="224"/>
      <c r="K56" s="171" t="s">
        <v>2081</v>
      </c>
      <c r="L56" s="225"/>
    </row>
    <row r="57" spans="1:12" ht="15.75" customHeight="1">
      <c r="A57" s="170" t="s">
        <v>29</v>
      </c>
      <c r="B57" s="152" t="s">
        <v>2082</v>
      </c>
      <c r="C57" s="152">
        <v>98</v>
      </c>
      <c r="D57" s="152">
        <v>122</v>
      </c>
      <c r="E57" s="152">
        <v>145</v>
      </c>
      <c r="F57" s="152">
        <v>67</v>
      </c>
      <c r="G57" s="152">
        <v>53</v>
      </c>
      <c r="H57" s="152">
        <v>110</v>
      </c>
      <c r="I57" s="153">
        <f t="shared" si="1"/>
        <v>595</v>
      </c>
      <c r="J57" s="224"/>
      <c r="K57" s="171" t="s">
        <v>2083</v>
      </c>
      <c r="L57" s="225"/>
    </row>
    <row r="58" spans="1:12" ht="15.75" customHeight="1">
      <c r="A58" s="170" t="s">
        <v>35</v>
      </c>
      <c r="B58" s="152" t="s">
        <v>1979</v>
      </c>
      <c r="C58" s="152">
        <v>60</v>
      </c>
      <c r="D58" s="152">
        <v>75</v>
      </c>
      <c r="E58" s="152">
        <v>130</v>
      </c>
      <c r="F58" s="152">
        <v>105</v>
      </c>
      <c r="G58" s="152">
        <v>95</v>
      </c>
      <c r="H58" s="152">
        <v>140</v>
      </c>
      <c r="I58" s="153">
        <f t="shared" si="1"/>
        <v>605</v>
      </c>
      <c r="J58" s="224"/>
      <c r="K58" s="171" t="s">
        <v>2084</v>
      </c>
      <c r="L58" s="225"/>
    </row>
    <row r="59" spans="1:12" ht="15.75" customHeight="1">
      <c r="A59" s="170" t="s">
        <v>49</v>
      </c>
      <c r="B59" s="152" t="s">
        <v>2085</v>
      </c>
      <c r="C59" s="152">
        <v>90</v>
      </c>
      <c r="D59" s="152">
        <v>155</v>
      </c>
      <c r="E59" s="152">
        <v>110</v>
      </c>
      <c r="F59" s="152">
        <v>94</v>
      </c>
      <c r="G59" s="152">
        <v>48</v>
      </c>
      <c r="H59" s="152">
        <v>88</v>
      </c>
      <c r="I59" s="153">
        <f t="shared" si="1"/>
        <v>585</v>
      </c>
      <c r="J59" s="224"/>
      <c r="K59" s="171" t="s">
        <v>2086</v>
      </c>
      <c r="L59" s="225"/>
    </row>
    <row r="60" spans="1:12" ht="15.75" customHeight="1">
      <c r="A60" s="170" t="s">
        <v>59</v>
      </c>
      <c r="B60" s="152" t="s">
        <v>2087</v>
      </c>
      <c r="C60" s="152">
        <v>110</v>
      </c>
      <c r="D60" s="152">
        <v>135</v>
      </c>
      <c r="E60" s="152">
        <v>150</v>
      </c>
      <c r="F60" s="152">
        <v>35</v>
      </c>
      <c r="G60" s="152">
        <v>80</v>
      </c>
      <c r="H60" s="152">
        <v>100</v>
      </c>
      <c r="I60" s="153">
        <f t="shared" si="1"/>
        <v>610</v>
      </c>
      <c r="J60" s="224"/>
      <c r="K60" s="171" t="s">
        <v>2088</v>
      </c>
      <c r="L60" s="225"/>
    </row>
    <row r="61" spans="1:12" ht="15.75" customHeight="1">
      <c r="A61" s="170" t="s">
        <v>64</v>
      </c>
      <c r="B61" s="152" t="s">
        <v>2089</v>
      </c>
      <c r="C61" s="152">
        <v>70</v>
      </c>
      <c r="D61" s="152">
        <v>130</v>
      </c>
      <c r="E61" s="152">
        <v>105</v>
      </c>
      <c r="F61" s="152">
        <v>90</v>
      </c>
      <c r="G61" s="152">
        <v>110</v>
      </c>
      <c r="H61" s="152">
        <v>80</v>
      </c>
      <c r="I61" s="153">
        <f t="shared" si="1"/>
        <v>585</v>
      </c>
      <c r="J61" s="224"/>
      <c r="K61" s="171" t="s">
        <v>2090</v>
      </c>
      <c r="L61" s="225"/>
    </row>
    <row r="62" spans="1:12" ht="15.75" customHeight="1">
      <c r="A62" s="170" t="s">
        <v>66</v>
      </c>
      <c r="B62" s="152" t="s">
        <v>2070</v>
      </c>
      <c r="C62" s="152">
        <v>110</v>
      </c>
      <c r="D62" s="152">
        <v>95</v>
      </c>
      <c r="E62" s="152">
        <v>110</v>
      </c>
      <c r="F62" s="152">
        <v>20</v>
      </c>
      <c r="G62" s="152">
        <v>140</v>
      </c>
      <c r="H62" s="152">
        <v>110</v>
      </c>
      <c r="I62" s="153">
        <f t="shared" si="1"/>
        <v>585</v>
      </c>
      <c r="J62" s="224"/>
      <c r="K62" s="171" t="s">
        <v>2091</v>
      </c>
      <c r="L62" s="225"/>
    </row>
    <row r="63" spans="1:12" ht="15.75" customHeight="1">
      <c r="A63" s="170" t="s">
        <v>68</v>
      </c>
      <c r="B63" s="152" t="s">
        <v>2092</v>
      </c>
      <c r="C63" s="152">
        <v>92</v>
      </c>
      <c r="D63" s="152">
        <v>107</v>
      </c>
      <c r="E63" s="152">
        <v>135</v>
      </c>
      <c r="F63" s="152">
        <v>81</v>
      </c>
      <c r="G63" s="152">
        <v>105</v>
      </c>
      <c r="H63" s="152">
        <v>90</v>
      </c>
      <c r="I63" s="153">
        <f t="shared" si="1"/>
        <v>610</v>
      </c>
      <c r="J63" s="224"/>
      <c r="K63" s="171" t="s">
        <v>2093</v>
      </c>
      <c r="L63" s="225"/>
    </row>
    <row r="64" spans="1:12" ht="15.75" customHeight="1">
      <c r="A64" s="170" t="s">
        <v>77</v>
      </c>
      <c r="B64" s="152" t="s">
        <v>2094</v>
      </c>
      <c r="C64" s="152">
        <v>105</v>
      </c>
      <c r="D64" s="152">
        <v>98</v>
      </c>
      <c r="E64" s="152">
        <v>80</v>
      </c>
      <c r="F64" s="152">
        <v>105</v>
      </c>
      <c r="G64" s="152">
        <v>134</v>
      </c>
      <c r="H64" s="152">
        <v>80</v>
      </c>
      <c r="I64" s="153">
        <f t="shared" si="1"/>
        <v>602</v>
      </c>
      <c r="J64" s="224"/>
      <c r="K64" s="171" t="s">
        <v>2095</v>
      </c>
      <c r="L64" s="225"/>
    </row>
    <row r="65" spans="1:12" ht="15.75" customHeight="1">
      <c r="A65" s="170" t="s">
        <v>81</v>
      </c>
      <c r="B65" s="152" t="s">
        <v>1987</v>
      </c>
      <c r="C65" s="152">
        <v>110</v>
      </c>
      <c r="D65" s="152">
        <v>135</v>
      </c>
      <c r="E65" s="152">
        <v>85</v>
      </c>
      <c r="F65" s="152">
        <v>115</v>
      </c>
      <c r="G65" s="152">
        <v>90</v>
      </c>
      <c r="H65" s="152">
        <v>90</v>
      </c>
      <c r="I65" s="153">
        <f t="shared" si="1"/>
        <v>625</v>
      </c>
      <c r="J65" s="224"/>
      <c r="K65" s="171" t="s">
        <v>2096</v>
      </c>
      <c r="L65" s="225"/>
    </row>
    <row r="66" spans="1:12" ht="15.75" customHeight="1">
      <c r="A66" s="170" t="s">
        <v>90</v>
      </c>
      <c r="B66" s="152" t="s">
        <v>1942</v>
      </c>
      <c r="C66" s="152">
        <v>97</v>
      </c>
      <c r="D66" s="152">
        <v>80</v>
      </c>
      <c r="E66" s="152">
        <v>115</v>
      </c>
      <c r="F66" s="152">
        <v>29</v>
      </c>
      <c r="G66" s="152">
        <v>166</v>
      </c>
      <c r="H66" s="152">
        <v>123</v>
      </c>
      <c r="I66" s="153">
        <f t="shared" si="1"/>
        <v>610</v>
      </c>
      <c r="J66" s="224"/>
      <c r="K66" s="171" t="s">
        <v>2097</v>
      </c>
      <c r="L66" s="225"/>
    </row>
    <row r="67" spans="1:12" ht="15.75" customHeight="1">
      <c r="A67" s="170" t="s">
        <v>100</v>
      </c>
      <c r="B67" s="152" t="s">
        <v>2037</v>
      </c>
      <c r="C67" s="152">
        <v>115</v>
      </c>
      <c r="D67" s="152">
        <v>140</v>
      </c>
      <c r="E67" s="152">
        <v>95</v>
      </c>
      <c r="F67" s="152">
        <v>80</v>
      </c>
      <c r="G67" s="152">
        <v>75</v>
      </c>
      <c r="H67" s="152">
        <v>105</v>
      </c>
      <c r="I67" s="153">
        <f t="shared" si="1"/>
        <v>610</v>
      </c>
      <c r="J67" s="224"/>
      <c r="K67" s="171" t="s">
        <v>2098</v>
      </c>
      <c r="L67" s="225"/>
    </row>
    <row r="68" spans="1:12" ht="15.75" customHeight="1">
      <c r="A68" s="170" t="s">
        <v>104</v>
      </c>
      <c r="B68" s="152" t="s">
        <v>2099</v>
      </c>
      <c r="C68" s="152">
        <v>95</v>
      </c>
      <c r="D68" s="152">
        <v>60</v>
      </c>
      <c r="E68" s="152">
        <v>95</v>
      </c>
      <c r="F68" s="152">
        <v>74</v>
      </c>
      <c r="G68" s="152">
        <v>130</v>
      </c>
      <c r="H68" s="152">
        <v>141</v>
      </c>
      <c r="I68" s="153">
        <f t="shared" si="1"/>
        <v>595</v>
      </c>
      <c r="J68" s="224"/>
      <c r="K68" s="171" t="s">
        <v>2100</v>
      </c>
      <c r="L68" s="225"/>
    </row>
    <row r="69" spans="1:12" ht="15.75" customHeight="1">
      <c r="A69" s="170" t="s">
        <v>122</v>
      </c>
      <c r="B69" s="152" t="s">
        <v>2101</v>
      </c>
      <c r="C69" s="152">
        <v>142</v>
      </c>
      <c r="D69" s="152">
        <v>160</v>
      </c>
      <c r="E69" s="152">
        <v>99</v>
      </c>
      <c r="F69" s="152">
        <v>30</v>
      </c>
      <c r="G69" s="152">
        <v>80</v>
      </c>
      <c r="H69" s="152">
        <v>89</v>
      </c>
      <c r="I69" s="153">
        <f t="shared" si="1"/>
        <v>600</v>
      </c>
      <c r="J69" s="224"/>
      <c r="K69" s="171" t="s">
        <v>2102</v>
      </c>
      <c r="L69" s="225"/>
    </row>
    <row r="70" spans="1:12" ht="15.75" customHeight="1">
      <c r="A70" s="170" t="s">
        <v>126</v>
      </c>
      <c r="B70" s="152" t="s">
        <v>1936</v>
      </c>
      <c r="C70" s="152">
        <v>100</v>
      </c>
      <c r="D70" s="152">
        <v>95</v>
      </c>
      <c r="E70" s="152">
        <v>115</v>
      </c>
      <c r="F70" s="152">
        <v>75</v>
      </c>
      <c r="G70" s="152">
        <v>160</v>
      </c>
      <c r="H70" s="152">
        <v>90</v>
      </c>
      <c r="I70" s="153">
        <f t="shared" si="1"/>
        <v>635</v>
      </c>
      <c r="J70" s="224"/>
      <c r="K70" s="171" t="s">
        <v>2103</v>
      </c>
      <c r="L70" s="225"/>
    </row>
    <row r="71" spans="1:12" ht="15.75" customHeight="1">
      <c r="A71" s="170" t="s">
        <v>2104</v>
      </c>
      <c r="B71" s="152" t="s">
        <v>2105</v>
      </c>
      <c r="C71" s="152">
        <v>120</v>
      </c>
      <c r="D71" s="152">
        <v>165</v>
      </c>
      <c r="E71" s="152">
        <v>120</v>
      </c>
      <c r="F71" s="152">
        <v>107</v>
      </c>
      <c r="G71" s="152">
        <v>63</v>
      </c>
      <c r="H71" s="152">
        <v>75</v>
      </c>
      <c r="I71" s="153">
        <f t="shared" si="1"/>
        <v>650</v>
      </c>
      <c r="J71" s="224"/>
      <c r="K71" s="171" t="s">
        <v>2106</v>
      </c>
      <c r="L71" s="225" t="s">
        <v>2107</v>
      </c>
    </row>
    <row r="72" spans="1:12" ht="15.75" customHeight="1">
      <c r="A72" s="177" t="s">
        <v>2108</v>
      </c>
      <c r="B72" s="182" t="s">
        <v>2105</v>
      </c>
      <c r="C72" s="182">
        <v>100</v>
      </c>
      <c r="D72" s="182">
        <v>150</v>
      </c>
      <c r="E72" s="182">
        <v>100</v>
      </c>
      <c r="F72" s="182">
        <v>127</v>
      </c>
      <c r="G72" s="182">
        <v>63</v>
      </c>
      <c r="H72" s="182">
        <v>110</v>
      </c>
      <c r="I72" s="226">
        <f t="shared" si="1"/>
        <v>650</v>
      </c>
      <c r="J72" s="227"/>
      <c r="K72" s="179" t="s">
        <v>2109</v>
      </c>
      <c r="L72" s="228" t="s">
        <v>2107</v>
      </c>
    </row>
    <row r="73" spans="1:12" ht="15.75" customHeight="1">
      <c r="C73" s="152"/>
      <c r="D73" s="152"/>
      <c r="E73" s="152"/>
      <c r="F73" s="152"/>
      <c r="G73" s="152"/>
      <c r="H73" s="152"/>
      <c r="I73" s="153"/>
      <c r="K73" s="233"/>
      <c r="L73" s="234"/>
    </row>
    <row r="74" spans="1:12" ht="15.75" customHeight="1">
      <c r="A74" s="150" t="s">
        <v>2110</v>
      </c>
      <c r="B74" s="151"/>
      <c r="C74" s="152"/>
      <c r="D74" s="152"/>
      <c r="E74" s="152"/>
      <c r="F74" s="152"/>
      <c r="G74" s="152"/>
      <c r="H74" s="152"/>
      <c r="I74" s="153"/>
      <c r="J74" s="153"/>
      <c r="K74" s="153"/>
      <c r="L74" s="229"/>
    </row>
    <row r="75" spans="1:12" ht="15.75" customHeight="1">
      <c r="B75" s="151"/>
      <c r="C75" s="152"/>
      <c r="D75" s="152"/>
      <c r="E75" s="152"/>
      <c r="F75" s="152"/>
      <c r="G75" s="152"/>
      <c r="H75" s="152"/>
      <c r="I75" s="226"/>
      <c r="J75" s="153"/>
      <c r="K75" s="153"/>
      <c r="L75" s="229"/>
    </row>
    <row r="76" spans="1:12" ht="15.75" customHeight="1">
      <c r="A76" s="163" t="s">
        <v>2111</v>
      </c>
      <c r="B76" s="164" t="s">
        <v>2112</v>
      </c>
      <c r="C76" s="168">
        <v>60</v>
      </c>
      <c r="D76" s="168">
        <v>130</v>
      </c>
      <c r="E76" s="168">
        <v>100</v>
      </c>
      <c r="F76" s="168">
        <v>90</v>
      </c>
      <c r="G76" s="168">
        <v>65</v>
      </c>
      <c r="H76" s="168">
        <v>95</v>
      </c>
      <c r="I76" s="152">
        <f t="shared" ref="I76:I89" si="2">SUM(C76:H76)</f>
        <v>540</v>
      </c>
      <c r="J76" s="235" t="s">
        <v>2015</v>
      </c>
      <c r="K76" s="236" t="s">
        <v>2113</v>
      </c>
      <c r="L76" s="237" t="s">
        <v>2114</v>
      </c>
    </row>
    <row r="77" spans="1:12" ht="15.75" customHeight="1">
      <c r="A77" s="170" t="s">
        <v>2115</v>
      </c>
      <c r="B77" s="151" t="s">
        <v>2037</v>
      </c>
      <c r="C77" s="152">
        <v>60</v>
      </c>
      <c r="D77" s="152">
        <v>67</v>
      </c>
      <c r="E77" s="152">
        <v>105</v>
      </c>
      <c r="F77" s="152">
        <v>136</v>
      </c>
      <c r="G77" s="152">
        <v>117</v>
      </c>
      <c r="H77" s="152">
        <v>95</v>
      </c>
      <c r="I77" s="153">
        <f t="shared" si="2"/>
        <v>580</v>
      </c>
      <c r="J77" s="224"/>
      <c r="K77" s="153" t="s">
        <v>2116</v>
      </c>
      <c r="L77" s="225" t="s">
        <v>2117</v>
      </c>
    </row>
    <row r="78" spans="1:12" ht="15.75" customHeight="1">
      <c r="A78" s="170" t="s">
        <v>328</v>
      </c>
      <c r="B78" s="151" t="s">
        <v>2118</v>
      </c>
      <c r="C78" s="152">
        <v>85</v>
      </c>
      <c r="D78" s="152">
        <v>140</v>
      </c>
      <c r="E78" s="152">
        <v>160</v>
      </c>
      <c r="F78" s="152">
        <v>75</v>
      </c>
      <c r="G78" s="152">
        <v>70</v>
      </c>
      <c r="H78" s="152">
        <v>100</v>
      </c>
      <c r="I78" s="153">
        <f t="shared" si="2"/>
        <v>630</v>
      </c>
      <c r="J78" s="224"/>
      <c r="K78" s="153" t="s">
        <v>2119</v>
      </c>
      <c r="L78" s="225" t="s">
        <v>2120</v>
      </c>
    </row>
    <row r="79" spans="1:12" ht="15.75" customHeight="1">
      <c r="A79" s="170" t="s">
        <v>332</v>
      </c>
      <c r="B79" s="151" t="s">
        <v>1922</v>
      </c>
      <c r="C79" s="152">
        <v>75</v>
      </c>
      <c r="D79" s="152">
        <v>125</v>
      </c>
      <c r="E79" s="152">
        <v>80</v>
      </c>
      <c r="F79" s="152">
        <v>155</v>
      </c>
      <c r="G79" s="152">
        <v>125</v>
      </c>
      <c r="H79" s="152">
        <v>80</v>
      </c>
      <c r="I79" s="153">
        <f t="shared" si="2"/>
        <v>640</v>
      </c>
      <c r="J79" s="224"/>
      <c r="K79" s="153" t="s">
        <v>2121</v>
      </c>
      <c r="L79" s="225" t="s">
        <v>2122</v>
      </c>
    </row>
    <row r="80" spans="1:12" ht="15.75" customHeight="1">
      <c r="A80" s="170" t="s">
        <v>336</v>
      </c>
      <c r="B80" s="151" t="s">
        <v>2078</v>
      </c>
      <c r="C80" s="152">
        <v>95</v>
      </c>
      <c r="D80" s="152">
        <v>80</v>
      </c>
      <c r="E80" s="152">
        <v>105</v>
      </c>
      <c r="F80" s="152">
        <v>110</v>
      </c>
      <c r="G80" s="152">
        <v>125</v>
      </c>
      <c r="H80" s="152">
        <v>135</v>
      </c>
      <c r="I80" s="153">
        <f t="shared" si="2"/>
        <v>650</v>
      </c>
      <c r="J80" s="224"/>
      <c r="K80" s="153" t="s">
        <v>2123</v>
      </c>
      <c r="L80" s="225" t="s">
        <v>2124</v>
      </c>
    </row>
    <row r="81" spans="1:13" ht="15.75" customHeight="1">
      <c r="A81" s="170" t="s">
        <v>432</v>
      </c>
      <c r="B81" s="151" t="s">
        <v>2125</v>
      </c>
      <c r="C81" s="152">
        <v>75</v>
      </c>
      <c r="D81" s="152">
        <v>180</v>
      </c>
      <c r="E81" s="152">
        <v>88</v>
      </c>
      <c r="F81" s="152">
        <v>84</v>
      </c>
      <c r="G81" s="152">
        <v>60</v>
      </c>
      <c r="H81" s="152">
        <v>88</v>
      </c>
      <c r="I81" s="153">
        <f t="shared" si="2"/>
        <v>575</v>
      </c>
      <c r="J81" s="224"/>
      <c r="K81" s="153" t="s">
        <v>2126</v>
      </c>
      <c r="L81" s="225" t="s">
        <v>2127</v>
      </c>
    </row>
    <row r="82" spans="1:13" ht="15.75" customHeight="1">
      <c r="A82" s="170" t="s">
        <v>419</v>
      </c>
      <c r="B82" s="151" t="s">
        <v>2128</v>
      </c>
      <c r="C82" s="152">
        <v>100</v>
      </c>
      <c r="D82" s="152">
        <v>160</v>
      </c>
      <c r="E82" s="152">
        <v>107</v>
      </c>
      <c r="F82" s="152">
        <v>100</v>
      </c>
      <c r="G82" s="152">
        <v>75</v>
      </c>
      <c r="H82" s="152">
        <v>103</v>
      </c>
      <c r="I82" s="153">
        <f t="shared" si="2"/>
        <v>645</v>
      </c>
      <c r="J82" s="224"/>
      <c r="K82" s="153" t="s">
        <v>2129</v>
      </c>
      <c r="L82" s="225" t="s">
        <v>1604</v>
      </c>
    </row>
    <row r="83" spans="1:13" ht="15.75" customHeight="1">
      <c r="A83" s="170" t="s">
        <v>464</v>
      </c>
      <c r="B83" s="151" t="s">
        <v>2130</v>
      </c>
      <c r="C83" s="152">
        <v>85</v>
      </c>
      <c r="D83" s="152">
        <v>145</v>
      </c>
      <c r="E83" s="152">
        <v>80</v>
      </c>
      <c r="F83" s="152">
        <v>175</v>
      </c>
      <c r="G83" s="152">
        <v>85</v>
      </c>
      <c r="H83" s="152">
        <v>85</v>
      </c>
      <c r="I83" s="153">
        <f t="shared" si="2"/>
        <v>655</v>
      </c>
      <c r="J83" s="224"/>
      <c r="K83" s="153" t="s">
        <v>2131</v>
      </c>
      <c r="L83" s="225" t="s">
        <v>226</v>
      </c>
    </row>
    <row r="84" spans="1:13" ht="15.75" customHeight="1">
      <c r="A84" s="170" t="s">
        <v>527</v>
      </c>
      <c r="B84" s="151" t="s">
        <v>2132</v>
      </c>
      <c r="C84" s="152">
        <v>85</v>
      </c>
      <c r="D84" s="152">
        <v>85</v>
      </c>
      <c r="E84" s="152">
        <v>80</v>
      </c>
      <c r="F84" s="152">
        <v>120</v>
      </c>
      <c r="G84" s="152">
        <v>145</v>
      </c>
      <c r="H84" s="152">
        <v>85</v>
      </c>
      <c r="I84" s="153">
        <f t="shared" si="2"/>
        <v>600</v>
      </c>
      <c r="J84" s="224"/>
      <c r="K84" s="153" t="s">
        <v>2133</v>
      </c>
      <c r="L84" s="225" t="s">
        <v>89</v>
      </c>
    </row>
    <row r="85" spans="1:13" ht="15.75" customHeight="1">
      <c r="A85" s="170" t="s">
        <v>498</v>
      </c>
      <c r="B85" s="151" t="s">
        <v>2134</v>
      </c>
      <c r="C85" s="152">
        <v>98</v>
      </c>
      <c r="D85" s="152">
        <v>68</v>
      </c>
      <c r="E85" s="152">
        <v>128</v>
      </c>
      <c r="F85" s="152">
        <v>88</v>
      </c>
      <c r="G85" s="152">
        <v>118</v>
      </c>
      <c r="H85" s="152">
        <v>158</v>
      </c>
      <c r="I85" s="153">
        <f t="shared" si="2"/>
        <v>658</v>
      </c>
      <c r="J85" s="224"/>
      <c r="K85" s="153" t="s">
        <v>2135</v>
      </c>
      <c r="L85" s="225" t="s">
        <v>2136</v>
      </c>
    </row>
    <row r="86" spans="1:13" ht="15.75" customHeight="1">
      <c r="A86" s="170" t="s">
        <v>586</v>
      </c>
      <c r="B86" s="151" t="s">
        <v>1942</v>
      </c>
      <c r="C86" s="152">
        <v>80</v>
      </c>
      <c r="D86" s="152">
        <v>123</v>
      </c>
      <c r="E86" s="152">
        <v>72</v>
      </c>
      <c r="F86" s="152">
        <v>128</v>
      </c>
      <c r="G86" s="152">
        <v>127</v>
      </c>
      <c r="H86" s="152">
        <v>80</v>
      </c>
      <c r="I86" s="153">
        <f t="shared" si="2"/>
        <v>610</v>
      </c>
      <c r="J86" s="224"/>
      <c r="K86" s="153" t="s">
        <v>2137</v>
      </c>
      <c r="L86" s="225" t="s">
        <v>2138</v>
      </c>
    </row>
    <row r="87" spans="1:13" ht="15.75" customHeight="1">
      <c r="A87" s="170" t="s">
        <v>2139</v>
      </c>
      <c r="B87" s="151" t="s">
        <v>2140</v>
      </c>
      <c r="C87" s="152">
        <v>105</v>
      </c>
      <c r="D87" s="152">
        <v>95</v>
      </c>
      <c r="E87" s="152">
        <v>90</v>
      </c>
      <c r="F87" s="152">
        <v>110</v>
      </c>
      <c r="G87" s="152">
        <v>150</v>
      </c>
      <c r="H87" s="152">
        <v>90</v>
      </c>
      <c r="I87" s="153">
        <f t="shared" si="2"/>
        <v>640</v>
      </c>
      <c r="J87" s="224"/>
      <c r="K87" s="153" t="s">
        <v>2141</v>
      </c>
      <c r="L87" s="225" t="s">
        <v>2142</v>
      </c>
    </row>
    <row r="88" spans="1:13" ht="15.75" customHeight="1">
      <c r="A88" s="170" t="s">
        <v>522</v>
      </c>
      <c r="B88" s="151" t="s">
        <v>2143</v>
      </c>
      <c r="C88" s="152">
        <v>70</v>
      </c>
      <c r="D88" s="152">
        <v>105</v>
      </c>
      <c r="E88" s="152">
        <v>70</v>
      </c>
      <c r="F88" s="152">
        <v>150</v>
      </c>
      <c r="G88" s="152">
        <v>130</v>
      </c>
      <c r="H88" s="152">
        <v>115</v>
      </c>
      <c r="I88" s="153">
        <f t="shared" si="2"/>
        <v>640</v>
      </c>
      <c r="J88" s="224" t="s">
        <v>2144</v>
      </c>
      <c r="K88" s="153" t="s">
        <v>2145</v>
      </c>
      <c r="L88" s="225" t="s">
        <v>2146</v>
      </c>
    </row>
    <row r="89" spans="1:13" ht="15.75" customHeight="1">
      <c r="A89" s="177" t="s">
        <v>516</v>
      </c>
      <c r="B89" s="178" t="s">
        <v>2147</v>
      </c>
      <c r="C89" s="182">
        <v>105</v>
      </c>
      <c r="D89" s="182">
        <v>80</v>
      </c>
      <c r="E89" s="182">
        <v>70</v>
      </c>
      <c r="F89" s="182">
        <v>75</v>
      </c>
      <c r="G89" s="182">
        <v>150</v>
      </c>
      <c r="H89" s="182">
        <v>140</v>
      </c>
      <c r="I89" s="226">
        <f t="shared" si="2"/>
        <v>620</v>
      </c>
      <c r="J89" s="227"/>
      <c r="K89" s="226" t="s">
        <v>2148</v>
      </c>
      <c r="L89" s="228" t="s">
        <v>2149</v>
      </c>
    </row>
    <row r="90" spans="1:13" ht="15.75" customHeight="1">
      <c r="B90" s="151"/>
      <c r="C90" s="152"/>
      <c r="D90" s="152"/>
      <c r="E90" s="152"/>
      <c r="F90" s="152"/>
      <c r="G90" s="152"/>
      <c r="H90" s="152"/>
      <c r="I90" s="153"/>
      <c r="J90" s="153"/>
      <c r="K90" s="153"/>
      <c r="L90" s="229"/>
    </row>
    <row r="91" spans="1:13" ht="15.75" customHeight="1">
      <c r="A91" s="150" t="s">
        <v>1290</v>
      </c>
      <c r="B91" s="150"/>
      <c r="C91" s="150"/>
      <c r="D91" s="150"/>
      <c r="E91" s="150"/>
      <c r="F91" s="150"/>
      <c r="G91" s="150"/>
      <c r="H91" s="150"/>
      <c r="I91" s="153"/>
      <c r="J91" s="150"/>
      <c r="K91" s="233"/>
      <c r="L91" s="234"/>
    </row>
    <row r="92" spans="1:13" ht="15.75" customHeight="1">
      <c r="A92" s="150"/>
      <c r="B92" s="150"/>
      <c r="C92" s="150"/>
      <c r="D92" s="150"/>
      <c r="E92" s="150"/>
      <c r="F92" s="150"/>
      <c r="G92" s="150"/>
      <c r="H92" s="150"/>
      <c r="I92" s="226"/>
      <c r="J92" s="150"/>
      <c r="K92" s="233"/>
      <c r="L92" s="234"/>
      <c r="M92" s="160" t="s">
        <v>1293</v>
      </c>
    </row>
    <row r="93" spans="1:13" ht="15.75" customHeight="1">
      <c r="A93" s="163" t="s">
        <v>1149</v>
      </c>
      <c r="B93" s="164" t="s">
        <v>1300</v>
      </c>
      <c r="C93" s="168">
        <v>96</v>
      </c>
      <c r="D93" s="168">
        <v>131</v>
      </c>
      <c r="E93" s="168">
        <v>93</v>
      </c>
      <c r="F93" s="168">
        <v>112</v>
      </c>
      <c r="G93" s="168">
        <v>121</v>
      </c>
      <c r="H93" s="168">
        <v>67</v>
      </c>
      <c r="I93" s="153">
        <f t="shared" ref="I93:I96" si="3">SUM(C93:H93)</f>
        <v>620</v>
      </c>
      <c r="J93" s="235" t="s">
        <v>2150</v>
      </c>
      <c r="K93" s="236" t="s">
        <v>2151</v>
      </c>
      <c r="L93" s="237" t="s">
        <v>2114</v>
      </c>
      <c r="M93" s="184" t="s">
        <v>1136</v>
      </c>
    </row>
    <row r="94" spans="1:13" ht="15.75" customHeight="1">
      <c r="A94" s="170" t="s">
        <v>2152</v>
      </c>
      <c r="B94" s="151" t="s">
        <v>2153</v>
      </c>
      <c r="C94" s="152">
        <v>70</v>
      </c>
      <c r="D94" s="152">
        <v>145</v>
      </c>
      <c r="E94" s="152">
        <v>85</v>
      </c>
      <c r="F94" s="152">
        <v>145</v>
      </c>
      <c r="G94" s="152">
        <v>110</v>
      </c>
      <c r="H94" s="152">
        <v>75</v>
      </c>
      <c r="I94" s="153">
        <f t="shared" si="3"/>
        <v>630</v>
      </c>
      <c r="J94" s="224" t="s">
        <v>2154</v>
      </c>
      <c r="K94" s="153" t="s">
        <v>2155</v>
      </c>
      <c r="L94" s="225" t="s">
        <v>2156</v>
      </c>
      <c r="M94" s="184" t="s">
        <v>1136</v>
      </c>
    </row>
    <row r="95" spans="1:13" ht="15.75" customHeight="1">
      <c r="A95" s="170" t="s">
        <v>2157</v>
      </c>
      <c r="B95" s="151" t="s">
        <v>2158</v>
      </c>
      <c r="C95" s="152">
        <v>70</v>
      </c>
      <c r="D95" s="152">
        <v>60</v>
      </c>
      <c r="E95" s="152">
        <f>ROUND(75+(AVERAGE(E2:E37,E40:E72,E76:E89,E93:E94,E96))/4,0)</f>
        <v>100</v>
      </c>
      <c r="F95" s="152">
        <v>110</v>
      </c>
      <c r="G95" s="152">
        <v>140</v>
      </c>
      <c r="H95" s="152">
        <v>100</v>
      </c>
      <c r="I95" s="153">
        <f t="shared" si="3"/>
        <v>580</v>
      </c>
      <c r="J95" s="224" t="s">
        <v>2159</v>
      </c>
      <c r="K95" s="153" t="s">
        <v>2160</v>
      </c>
      <c r="L95" s="225" t="s">
        <v>964</v>
      </c>
      <c r="M95" s="184" t="s">
        <v>1136</v>
      </c>
    </row>
    <row r="96" spans="1:13" ht="15.75" customHeight="1">
      <c r="A96" s="177" t="s">
        <v>1281</v>
      </c>
      <c r="B96" s="178" t="s">
        <v>2161</v>
      </c>
      <c r="C96" s="182">
        <v>95</v>
      </c>
      <c r="D96" s="182">
        <v>115</v>
      </c>
      <c r="E96" s="182">
        <v>115</v>
      </c>
      <c r="F96" s="182">
        <v>90</v>
      </c>
      <c r="G96" s="182">
        <v>80</v>
      </c>
      <c r="H96" s="182">
        <v>115</v>
      </c>
      <c r="I96" s="226">
        <f t="shared" si="3"/>
        <v>610</v>
      </c>
      <c r="J96" s="227" t="s">
        <v>2162</v>
      </c>
      <c r="K96" s="226" t="s">
        <v>2163</v>
      </c>
      <c r="L96" s="228" t="s">
        <v>2164</v>
      </c>
      <c r="M96" s="148" t="s">
        <v>1136</v>
      </c>
    </row>
    <row r="97" spans="2:12" ht="15.75" customHeight="1">
      <c r="I97" s="71"/>
      <c r="J97" s="71"/>
      <c r="K97" s="153"/>
      <c r="L97" s="229"/>
    </row>
    <row r="98" spans="2:12" ht="15.75" customHeight="1">
      <c r="B98" s="151"/>
      <c r="C98" s="152"/>
      <c r="D98" s="152"/>
      <c r="E98" s="152"/>
      <c r="F98" s="152"/>
      <c r="G98" s="152"/>
      <c r="H98" s="152"/>
      <c r="I98" s="153"/>
      <c r="J98" s="238"/>
      <c r="K98" s="153"/>
      <c r="L98" s="229"/>
    </row>
    <row r="99" spans="2:12" ht="15.75" customHeight="1">
      <c r="B99" s="151"/>
      <c r="C99" s="152"/>
      <c r="D99" s="152"/>
      <c r="E99" s="152"/>
      <c r="F99" s="152"/>
      <c r="G99" s="152"/>
      <c r="H99" s="152"/>
      <c r="I99" s="153"/>
      <c r="J99" s="238"/>
      <c r="K99" s="153"/>
      <c r="L99" s="229"/>
    </row>
    <row r="100" spans="2:12" ht="15.75" customHeight="1">
      <c r="B100" s="151"/>
      <c r="C100" s="152"/>
      <c r="D100" s="152"/>
      <c r="E100" s="152"/>
      <c r="F100" s="152"/>
      <c r="G100" s="152"/>
      <c r="H100" s="152"/>
      <c r="I100" s="153"/>
      <c r="J100" s="238"/>
      <c r="K100" s="153"/>
      <c r="L100" s="229"/>
    </row>
    <row r="101" spans="2:12" ht="15.75" customHeight="1">
      <c r="B101" s="151"/>
      <c r="C101" s="152"/>
      <c r="D101" s="152"/>
      <c r="E101" s="152"/>
      <c r="F101" s="152"/>
      <c r="G101" s="152"/>
      <c r="H101" s="152"/>
      <c r="I101" s="153"/>
      <c r="J101" s="238"/>
      <c r="K101" s="153"/>
      <c r="L101" s="229"/>
    </row>
    <row r="102" spans="2:12" ht="15.75" customHeight="1">
      <c r="B102" s="151"/>
      <c r="C102" s="152"/>
      <c r="D102" s="152"/>
      <c r="E102" s="152"/>
      <c r="F102" s="152"/>
      <c r="G102" s="152"/>
      <c r="H102" s="152"/>
      <c r="I102" s="153"/>
      <c r="J102" s="238"/>
      <c r="K102" s="153"/>
      <c r="L102" s="229"/>
    </row>
    <row r="103" spans="2:12" ht="15.75" customHeight="1">
      <c r="B103" s="151"/>
      <c r="C103" s="152"/>
      <c r="D103" s="152"/>
      <c r="E103" s="152"/>
      <c r="F103" s="152"/>
      <c r="G103" s="152"/>
      <c r="H103" s="152"/>
      <c r="I103" s="153"/>
      <c r="J103" s="238"/>
      <c r="K103" s="153"/>
      <c r="L103" s="229"/>
    </row>
    <row r="104" spans="2:12" ht="15.75" customHeight="1">
      <c r="B104" s="151"/>
      <c r="C104" s="152"/>
      <c r="D104" s="152"/>
      <c r="E104" s="152"/>
      <c r="F104" s="152"/>
      <c r="G104" s="152"/>
      <c r="H104" s="152"/>
      <c r="I104" s="153"/>
      <c r="J104" s="238"/>
      <c r="K104" s="153"/>
      <c r="L104" s="229"/>
    </row>
    <row r="105" spans="2:12" ht="15.75" customHeight="1">
      <c r="B105" s="151"/>
      <c r="C105" s="152"/>
      <c r="D105" s="152"/>
      <c r="E105" s="152"/>
      <c r="F105" s="152"/>
      <c r="G105" s="152"/>
      <c r="H105" s="152"/>
      <c r="I105" s="153"/>
      <c r="J105" s="238"/>
      <c r="K105" s="153"/>
      <c r="L105" s="229"/>
    </row>
    <row r="106" spans="2:12" ht="15.75" customHeight="1">
      <c r="B106" s="151"/>
      <c r="C106" s="152"/>
      <c r="D106" s="152"/>
      <c r="E106" s="152"/>
      <c r="F106" s="152"/>
      <c r="G106" s="152"/>
      <c r="H106" s="152"/>
      <c r="I106" s="153"/>
      <c r="J106" s="238"/>
      <c r="K106" s="153"/>
      <c r="L106" s="229"/>
    </row>
    <row r="107" spans="2:12" ht="15.75" customHeight="1">
      <c r="B107" s="151"/>
      <c r="C107" s="152"/>
      <c r="D107" s="152"/>
      <c r="E107" s="152"/>
      <c r="F107" s="152"/>
      <c r="G107" s="152"/>
      <c r="H107" s="152"/>
      <c r="I107" s="153"/>
      <c r="J107" s="238"/>
      <c r="K107" s="153"/>
      <c r="L107" s="229"/>
    </row>
    <row r="108" spans="2:12" ht="15.75" customHeight="1">
      <c r="B108" s="151"/>
      <c r="C108" s="152"/>
      <c r="D108" s="152"/>
      <c r="E108" s="152"/>
      <c r="F108" s="152"/>
      <c r="G108" s="152"/>
      <c r="H108" s="152"/>
      <c r="I108" s="153"/>
      <c r="J108" s="238"/>
      <c r="K108" s="153"/>
      <c r="L108" s="229"/>
    </row>
    <row r="109" spans="2:12" ht="15.75" customHeight="1">
      <c r="B109" s="151"/>
      <c r="C109" s="152"/>
      <c r="D109" s="152"/>
      <c r="E109" s="152"/>
      <c r="F109" s="152"/>
      <c r="G109" s="152"/>
      <c r="H109" s="152"/>
      <c r="I109" s="153"/>
      <c r="J109" s="238"/>
      <c r="K109" s="153"/>
      <c r="L109" s="229"/>
    </row>
    <row r="110" spans="2:12" ht="15.75" customHeight="1">
      <c r="B110" s="151"/>
      <c r="C110" s="152"/>
      <c r="D110" s="152"/>
      <c r="E110" s="152"/>
      <c r="F110" s="152"/>
      <c r="G110" s="152"/>
      <c r="H110" s="152"/>
      <c r="I110" s="153"/>
      <c r="J110" s="238"/>
      <c r="K110" s="153"/>
      <c r="L110" s="229"/>
    </row>
    <row r="111" spans="2:12" ht="15.75" customHeight="1">
      <c r="B111" s="151"/>
      <c r="C111" s="152"/>
      <c r="D111" s="152"/>
      <c r="E111" s="152"/>
      <c r="F111" s="152"/>
      <c r="G111" s="152"/>
      <c r="H111" s="152"/>
      <c r="I111" s="153"/>
      <c r="J111" s="238"/>
      <c r="K111" s="153"/>
      <c r="L111" s="229"/>
    </row>
    <row r="112" spans="2:12" ht="15.75" customHeight="1">
      <c r="B112" s="151"/>
      <c r="C112" s="152"/>
      <c r="D112" s="152"/>
      <c r="E112" s="152"/>
      <c r="F112" s="152"/>
      <c r="G112" s="152"/>
      <c r="H112" s="152"/>
      <c r="I112" s="153"/>
      <c r="J112" s="238"/>
      <c r="K112" s="153"/>
      <c r="L112" s="229"/>
    </row>
    <row r="113" spans="2:12" ht="15.75" customHeight="1">
      <c r="B113" s="151"/>
      <c r="C113" s="152"/>
      <c r="D113" s="152"/>
      <c r="E113" s="152"/>
      <c r="F113" s="152"/>
      <c r="G113" s="152"/>
      <c r="H113" s="152"/>
      <c r="I113" s="153"/>
      <c r="J113" s="238"/>
      <c r="K113" s="153"/>
      <c r="L113" s="229"/>
    </row>
    <row r="114" spans="2:12" ht="15.75" customHeight="1">
      <c r="B114" s="151"/>
      <c r="C114" s="152"/>
      <c r="D114" s="152"/>
      <c r="E114" s="152"/>
      <c r="F114" s="152"/>
      <c r="G114" s="152"/>
      <c r="H114" s="152"/>
      <c r="I114" s="153"/>
      <c r="J114" s="238"/>
      <c r="K114" s="153"/>
      <c r="L114" s="229"/>
    </row>
    <row r="115" spans="2:12" ht="15.75" customHeight="1">
      <c r="B115" s="151"/>
      <c r="C115" s="152"/>
      <c r="D115" s="152"/>
      <c r="E115" s="152"/>
      <c r="F115" s="152"/>
      <c r="G115" s="152"/>
      <c r="H115" s="152"/>
      <c r="I115" s="153"/>
      <c r="J115" s="238"/>
      <c r="K115" s="153"/>
      <c r="L115" s="229"/>
    </row>
    <row r="116" spans="2:12" ht="15.75" customHeight="1">
      <c r="B116" s="151"/>
      <c r="C116" s="152"/>
      <c r="D116" s="152"/>
      <c r="E116" s="152"/>
      <c r="F116" s="152"/>
      <c r="G116" s="152"/>
      <c r="H116" s="152"/>
      <c r="I116" s="153"/>
      <c r="J116" s="238"/>
      <c r="K116" s="153"/>
      <c r="L116" s="229"/>
    </row>
    <row r="117" spans="2:12" ht="15.75" customHeight="1">
      <c r="B117" s="151"/>
      <c r="C117" s="152"/>
      <c r="D117" s="152"/>
      <c r="E117" s="152"/>
      <c r="F117" s="152"/>
      <c r="G117" s="152"/>
      <c r="H117" s="152"/>
      <c r="I117" s="153"/>
      <c r="J117" s="238"/>
      <c r="K117" s="153"/>
      <c r="L117" s="229"/>
    </row>
    <row r="118" spans="2:12" ht="15.75" customHeight="1">
      <c r="B118" s="151"/>
      <c r="C118" s="152"/>
      <c r="D118" s="152"/>
      <c r="E118" s="152"/>
      <c r="F118" s="152"/>
      <c r="G118" s="152"/>
      <c r="H118" s="152"/>
      <c r="I118" s="153"/>
      <c r="J118" s="238"/>
      <c r="K118" s="153"/>
      <c r="L118" s="229"/>
    </row>
    <row r="119" spans="2:12" ht="15.75" customHeight="1">
      <c r="B119" s="151"/>
      <c r="C119" s="152"/>
      <c r="D119" s="152"/>
      <c r="E119" s="152"/>
      <c r="F119" s="152"/>
      <c r="G119" s="152"/>
      <c r="H119" s="152"/>
      <c r="I119" s="153"/>
      <c r="J119" s="238"/>
      <c r="K119" s="153"/>
      <c r="L119" s="229"/>
    </row>
    <row r="120" spans="2:12" ht="15.75" customHeight="1">
      <c r="B120" s="151"/>
      <c r="C120" s="152"/>
      <c r="D120" s="152"/>
      <c r="E120" s="152"/>
      <c r="F120" s="152"/>
      <c r="G120" s="152"/>
      <c r="H120" s="152"/>
      <c r="I120" s="153"/>
      <c r="J120" s="238"/>
      <c r="K120" s="153"/>
      <c r="L120" s="229"/>
    </row>
    <row r="121" spans="2:12" ht="15.75" customHeight="1">
      <c r="B121" s="151"/>
      <c r="C121" s="152"/>
      <c r="D121" s="152"/>
      <c r="E121" s="152"/>
      <c r="F121" s="152"/>
      <c r="G121" s="152"/>
      <c r="H121" s="152"/>
      <c r="I121" s="153"/>
      <c r="J121" s="238"/>
      <c r="K121" s="153"/>
      <c r="L121" s="229"/>
    </row>
    <row r="122" spans="2:12" ht="15.75" customHeight="1">
      <c r="B122" s="151"/>
      <c r="C122" s="152"/>
      <c r="D122" s="152"/>
      <c r="E122" s="152"/>
      <c r="F122" s="152"/>
      <c r="G122" s="152"/>
      <c r="H122" s="152"/>
      <c r="I122" s="153"/>
      <c r="J122" s="238"/>
      <c r="K122" s="153"/>
      <c r="L122" s="229"/>
    </row>
    <row r="123" spans="2:12" ht="15.75" customHeight="1">
      <c r="B123" s="151"/>
      <c r="C123" s="152"/>
      <c r="D123" s="152"/>
      <c r="E123" s="152"/>
      <c r="F123" s="152"/>
      <c r="G123" s="152"/>
      <c r="H123" s="152"/>
      <c r="I123" s="153"/>
      <c r="J123" s="238"/>
      <c r="K123" s="153"/>
      <c r="L123" s="229"/>
    </row>
    <row r="124" spans="2:12" ht="15.75" customHeight="1">
      <c r="B124" s="151"/>
      <c r="C124" s="152"/>
      <c r="D124" s="152"/>
      <c r="E124" s="152"/>
      <c r="F124" s="152"/>
      <c r="G124" s="152"/>
      <c r="H124" s="152"/>
      <c r="I124" s="153"/>
      <c r="J124" s="238"/>
      <c r="K124" s="153"/>
      <c r="L124" s="229"/>
    </row>
    <row r="125" spans="2:12" ht="15.75" customHeight="1">
      <c r="B125" s="151"/>
      <c r="C125" s="152"/>
      <c r="D125" s="152"/>
      <c r="E125" s="152"/>
      <c r="F125" s="152"/>
      <c r="G125" s="152"/>
      <c r="H125" s="152"/>
      <c r="I125" s="153"/>
      <c r="J125" s="238"/>
      <c r="K125" s="153"/>
      <c r="L125" s="229"/>
    </row>
    <row r="126" spans="2:12" ht="15.75" customHeight="1">
      <c r="B126" s="151"/>
      <c r="C126" s="152"/>
      <c r="D126" s="152"/>
      <c r="E126" s="152"/>
      <c r="F126" s="152"/>
      <c r="G126" s="152"/>
      <c r="H126" s="152"/>
      <c r="I126" s="153"/>
      <c r="J126" s="238"/>
      <c r="K126" s="153"/>
      <c r="L126" s="229"/>
    </row>
    <row r="127" spans="2:12" ht="15.75" customHeight="1">
      <c r="B127" s="151"/>
      <c r="C127" s="152"/>
      <c r="D127" s="152"/>
      <c r="E127" s="152"/>
      <c r="F127" s="152"/>
      <c r="G127" s="152"/>
      <c r="H127" s="152"/>
      <c r="I127" s="153"/>
      <c r="J127" s="238"/>
      <c r="K127" s="153"/>
      <c r="L127" s="229"/>
    </row>
    <row r="128" spans="2:12" ht="15.75" customHeight="1">
      <c r="B128" s="151"/>
      <c r="C128" s="152"/>
      <c r="D128" s="152"/>
      <c r="E128" s="152"/>
      <c r="F128" s="152"/>
      <c r="G128" s="152"/>
      <c r="H128" s="152"/>
      <c r="I128" s="153"/>
      <c r="J128" s="238"/>
      <c r="K128" s="153"/>
      <c r="L128" s="229"/>
    </row>
    <row r="129" spans="2:12" ht="15.75" customHeight="1">
      <c r="B129" s="151"/>
      <c r="C129" s="152"/>
      <c r="D129" s="152"/>
      <c r="E129" s="152"/>
      <c r="F129" s="152"/>
      <c r="G129" s="152"/>
      <c r="H129" s="152"/>
      <c r="I129" s="153"/>
      <c r="J129" s="238"/>
      <c r="K129" s="153"/>
      <c r="L129" s="229"/>
    </row>
    <row r="130" spans="2:12" ht="15.75" customHeight="1">
      <c r="B130" s="151"/>
      <c r="C130" s="152"/>
      <c r="D130" s="152"/>
      <c r="E130" s="152"/>
      <c r="F130" s="152"/>
      <c r="G130" s="152"/>
      <c r="H130" s="152"/>
      <c r="I130" s="153"/>
      <c r="J130" s="238"/>
      <c r="K130" s="153"/>
      <c r="L130" s="229"/>
    </row>
    <row r="131" spans="2:12" ht="15.75" customHeight="1">
      <c r="B131" s="151"/>
      <c r="C131" s="152"/>
      <c r="D131" s="152"/>
      <c r="E131" s="152"/>
      <c r="F131" s="152"/>
      <c r="G131" s="152"/>
      <c r="H131" s="152"/>
      <c r="I131" s="153"/>
      <c r="J131" s="238"/>
      <c r="K131" s="153"/>
      <c r="L131" s="229"/>
    </row>
    <row r="132" spans="2:12" ht="15.75" customHeight="1">
      <c r="B132" s="151"/>
      <c r="C132" s="152"/>
      <c r="D132" s="152"/>
      <c r="E132" s="152"/>
      <c r="F132" s="152"/>
      <c r="G132" s="152"/>
      <c r="H132" s="152"/>
      <c r="I132" s="153"/>
      <c r="J132" s="238"/>
      <c r="K132" s="153"/>
      <c r="L132" s="229"/>
    </row>
    <row r="133" spans="2:12" ht="15.75" customHeight="1">
      <c r="B133" s="151"/>
      <c r="C133" s="152"/>
      <c r="D133" s="152"/>
      <c r="E133" s="152"/>
      <c r="F133" s="152"/>
      <c r="G133" s="152"/>
      <c r="H133" s="152"/>
      <c r="I133" s="153"/>
      <c r="J133" s="238"/>
      <c r="K133" s="153"/>
      <c r="L133" s="229"/>
    </row>
    <row r="134" spans="2:12" ht="15.75" customHeight="1">
      <c r="B134" s="151"/>
      <c r="C134" s="152"/>
      <c r="D134" s="152"/>
      <c r="E134" s="152"/>
      <c r="F134" s="152"/>
      <c r="G134" s="152"/>
      <c r="H134" s="152"/>
      <c r="I134" s="153"/>
      <c r="J134" s="238"/>
      <c r="K134" s="153"/>
      <c r="L134" s="229"/>
    </row>
    <row r="135" spans="2:12" ht="15.75" customHeight="1">
      <c r="B135" s="151"/>
      <c r="C135" s="152"/>
      <c r="D135" s="152"/>
      <c r="E135" s="152"/>
      <c r="F135" s="152"/>
      <c r="G135" s="152"/>
      <c r="H135" s="152"/>
      <c r="I135" s="153"/>
      <c r="J135" s="238"/>
      <c r="K135" s="153"/>
      <c r="L135" s="229"/>
    </row>
    <row r="136" spans="2:12" ht="15.75" customHeight="1">
      <c r="B136" s="151"/>
      <c r="C136" s="152"/>
      <c r="D136" s="152"/>
      <c r="E136" s="152"/>
      <c r="F136" s="152"/>
      <c r="G136" s="152"/>
      <c r="H136" s="152"/>
      <c r="I136" s="153"/>
      <c r="J136" s="238"/>
      <c r="K136" s="153"/>
      <c r="L136" s="229"/>
    </row>
    <row r="137" spans="2:12" ht="15.75" customHeight="1">
      <c r="B137" s="151"/>
      <c r="C137" s="152"/>
      <c r="D137" s="152"/>
      <c r="E137" s="152"/>
      <c r="F137" s="152"/>
      <c r="G137" s="152"/>
      <c r="H137" s="152"/>
      <c r="I137" s="153"/>
      <c r="J137" s="238"/>
      <c r="K137" s="153"/>
      <c r="L137" s="229"/>
    </row>
    <row r="138" spans="2:12" ht="15.75" customHeight="1">
      <c r="B138" s="151"/>
      <c r="C138" s="152"/>
      <c r="D138" s="152"/>
      <c r="E138" s="152"/>
      <c r="F138" s="152"/>
      <c r="G138" s="152"/>
      <c r="H138" s="152"/>
      <c r="I138" s="153"/>
      <c r="J138" s="238"/>
      <c r="K138" s="153"/>
      <c r="L138" s="229"/>
    </row>
    <row r="139" spans="2:12" ht="15.75" customHeight="1">
      <c r="B139" s="151"/>
      <c r="C139" s="152"/>
      <c r="D139" s="152"/>
      <c r="E139" s="152"/>
      <c r="F139" s="152"/>
      <c r="G139" s="152"/>
      <c r="H139" s="152"/>
      <c r="I139" s="153"/>
      <c r="J139" s="238"/>
      <c r="K139" s="153"/>
      <c r="L139" s="229"/>
    </row>
    <row r="140" spans="2:12" ht="15.75" customHeight="1">
      <c r="B140" s="151"/>
      <c r="C140" s="152"/>
      <c r="D140" s="152"/>
      <c r="E140" s="152"/>
      <c r="F140" s="152"/>
      <c r="G140" s="152"/>
      <c r="H140" s="152"/>
      <c r="I140" s="153"/>
      <c r="J140" s="238"/>
      <c r="K140" s="153"/>
      <c r="L140" s="229"/>
    </row>
    <row r="141" spans="2:12" ht="15.75" customHeight="1">
      <c r="B141" s="151"/>
      <c r="C141" s="152"/>
      <c r="D141" s="152"/>
      <c r="E141" s="152"/>
      <c r="F141" s="152"/>
      <c r="G141" s="152"/>
      <c r="H141" s="152"/>
      <c r="I141" s="153"/>
      <c r="J141" s="238"/>
      <c r="K141" s="153"/>
      <c r="L141" s="229"/>
    </row>
    <row r="142" spans="2:12" ht="15.75" customHeight="1">
      <c r="B142" s="151"/>
      <c r="C142" s="152"/>
      <c r="D142" s="152"/>
      <c r="E142" s="152"/>
      <c r="F142" s="152"/>
      <c r="G142" s="152"/>
      <c r="H142" s="152"/>
      <c r="I142" s="153"/>
      <c r="J142" s="238"/>
      <c r="K142" s="153"/>
      <c r="L142" s="229"/>
    </row>
    <row r="143" spans="2:12" ht="15.75" customHeight="1">
      <c r="B143" s="151"/>
      <c r="C143" s="152"/>
      <c r="D143" s="152"/>
      <c r="E143" s="152"/>
      <c r="F143" s="152"/>
      <c r="G143" s="152"/>
      <c r="H143" s="152"/>
      <c r="I143" s="153"/>
      <c r="J143" s="238"/>
      <c r="K143" s="153"/>
      <c r="L143" s="229"/>
    </row>
    <row r="144" spans="2:12" ht="15.75" customHeight="1">
      <c r="B144" s="151"/>
      <c r="C144" s="152"/>
      <c r="D144" s="152"/>
      <c r="E144" s="152"/>
      <c r="F144" s="152"/>
      <c r="G144" s="152"/>
      <c r="H144" s="152"/>
      <c r="I144" s="153"/>
      <c r="J144" s="238"/>
      <c r="K144" s="153"/>
      <c r="L144" s="229"/>
    </row>
    <row r="145" spans="2:12" ht="15.75" customHeight="1">
      <c r="B145" s="151"/>
      <c r="C145" s="152"/>
      <c r="D145" s="152"/>
      <c r="E145" s="152"/>
      <c r="F145" s="152"/>
      <c r="G145" s="152"/>
      <c r="H145" s="152"/>
      <c r="I145" s="153"/>
      <c r="J145" s="238"/>
      <c r="K145" s="153"/>
      <c r="L145" s="229"/>
    </row>
    <row r="146" spans="2:12" ht="15.75" customHeight="1">
      <c r="B146" s="151"/>
      <c r="C146" s="152"/>
      <c r="D146" s="152"/>
      <c r="E146" s="152"/>
      <c r="F146" s="152"/>
      <c r="G146" s="152"/>
      <c r="H146" s="152"/>
      <c r="I146" s="153"/>
      <c r="J146" s="238"/>
      <c r="K146" s="153"/>
      <c r="L146" s="229"/>
    </row>
    <row r="147" spans="2:12" ht="15.75" customHeight="1">
      <c r="B147" s="151"/>
      <c r="C147" s="152"/>
      <c r="D147" s="152"/>
      <c r="E147" s="152"/>
      <c r="F147" s="152"/>
      <c r="G147" s="152"/>
      <c r="H147" s="152"/>
      <c r="I147" s="153"/>
      <c r="J147" s="238"/>
      <c r="K147" s="153"/>
      <c r="L147" s="229"/>
    </row>
    <row r="148" spans="2:12" ht="15.75" customHeight="1">
      <c r="B148" s="151"/>
      <c r="C148" s="152"/>
      <c r="D148" s="152"/>
      <c r="E148" s="152"/>
      <c r="F148" s="152"/>
      <c r="G148" s="152"/>
      <c r="H148" s="152"/>
      <c r="I148" s="153"/>
      <c r="J148" s="238"/>
      <c r="K148" s="153"/>
      <c r="L148" s="229"/>
    </row>
    <row r="149" spans="2:12" ht="15.75" customHeight="1">
      <c r="B149" s="151"/>
      <c r="C149" s="152"/>
      <c r="D149" s="152"/>
      <c r="E149" s="152"/>
      <c r="F149" s="152"/>
      <c r="G149" s="152"/>
      <c r="H149" s="152"/>
      <c r="I149" s="153"/>
      <c r="J149" s="238"/>
      <c r="K149" s="153"/>
      <c r="L149" s="229"/>
    </row>
    <row r="150" spans="2:12" ht="15.75" customHeight="1">
      <c r="B150" s="151"/>
      <c r="C150" s="152"/>
      <c r="D150" s="152"/>
      <c r="E150" s="152"/>
      <c r="F150" s="152"/>
      <c r="G150" s="152"/>
      <c r="H150" s="152"/>
      <c r="I150" s="153"/>
      <c r="J150" s="238"/>
      <c r="K150" s="153"/>
      <c r="L150" s="229"/>
    </row>
    <row r="151" spans="2:12" ht="15.75" customHeight="1">
      <c r="B151" s="151"/>
      <c r="C151" s="152"/>
      <c r="D151" s="152"/>
      <c r="E151" s="152"/>
      <c r="F151" s="152"/>
      <c r="G151" s="152"/>
      <c r="H151" s="152"/>
      <c r="I151" s="153"/>
      <c r="J151" s="238"/>
      <c r="K151" s="153"/>
      <c r="L151" s="229"/>
    </row>
    <row r="152" spans="2:12" ht="15.75" customHeight="1">
      <c r="B152" s="151"/>
      <c r="C152" s="152"/>
      <c r="D152" s="152"/>
      <c r="E152" s="152"/>
      <c r="F152" s="152"/>
      <c r="G152" s="152"/>
      <c r="H152" s="152"/>
      <c r="I152" s="153"/>
      <c r="J152" s="238"/>
      <c r="K152" s="153"/>
      <c r="L152" s="229"/>
    </row>
    <row r="153" spans="2:12" ht="15.75" customHeight="1">
      <c r="B153" s="151"/>
      <c r="C153" s="152"/>
      <c r="D153" s="152"/>
      <c r="E153" s="152"/>
      <c r="F153" s="152"/>
      <c r="G153" s="152"/>
      <c r="H153" s="152"/>
      <c r="I153" s="153"/>
      <c r="J153" s="238"/>
      <c r="K153" s="153"/>
      <c r="L153" s="229"/>
    </row>
    <row r="154" spans="2:12" ht="15.75" customHeight="1">
      <c r="B154" s="151"/>
      <c r="C154" s="152"/>
      <c r="D154" s="152"/>
      <c r="E154" s="152"/>
      <c r="F154" s="152"/>
      <c r="G154" s="152"/>
      <c r="H154" s="152"/>
      <c r="I154" s="153"/>
      <c r="J154" s="238"/>
      <c r="K154" s="153"/>
      <c r="L154" s="229"/>
    </row>
    <row r="155" spans="2:12" ht="15.75" customHeight="1">
      <c r="B155" s="151"/>
      <c r="C155" s="152"/>
      <c r="D155" s="152"/>
      <c r="E155" s="152"/>
      <c r="F155" s="152"/>
      <c r="G155" s="152"/>
      <c r="H155" s="152"/>
      <c r="I155" s="153"/>
      <c r="J155" s="238"/>
      <c r="K155" s="153"/>
      <c r="L155" s="229"/>
    </row>
    <row r="156" spans="2:12" ht="15.75" customHeight="1">
      <c r="B156" s="151"/>
      <c r="C156" s="152"/>
      <c r="D156" s="152"/>
      <c r="E156" s="152"/>
      <c r="F156" s="152"/>
      <c r="G156" s="152"/>
      <c r="H156" s="152"/>
      <c r="I156" s="153"/>
      <c r="J156" s="238"/>
      <c r="K156" s="153"/>
      <c r="L156" s="229"/>
    </row>
    <row r="157" spans="2:12" ht="15.75" customHeight="1">
      <c r="B157" s="151"/>
      <c r="C157" s="152"/>
      <c r="D157" s="152"/>
      <c r="E157" s="152"/>
      <c r="F157" s="152"/>
      <c r="G157" s="152"/>
      <c r="H157" s="152"/>
      <c r="I157" s="153"/>
      <c r="J157" s="238"/>
      <c r="K157" s="153"/>
      <c r="L157" s="229"/>
    </row>
    <row r="158" spans="2:12" ht="15.75" customHeight="1">
      <c r="B158" s="151"/>
      <c r="C158" s="152"/>
      <c r="D158" s="152"/>
      <c r="E158" s="152"/>
      <c r="F158" s="152"/>
      <c r="G158" s="152"/>
      <c r="H158" s="152"/>
      <c r="I158" s="153"/>
      <c r="J158" s="238"/>
      <c r="K158" s="153"/>
      <c r="L158" s="229"/>
    </row>
    <row r="159" spans="2:12" ht="15.75" customHeight="1">
      <c r="B159" s="151"/>
      <c r="C159" s="152"/>
      <c r="D159" s="152"/>
      <c r="E159" s="152"/>
      <c r="F159" s="152"/>
      <c r="G159" s="152"/>
      <c r="H159" s="152"/>
      <c r="I159" s="153"/>
      <c r="J159" s="238"/>
      <c r="K159" s="153"/>
      <c r="L159" s="229"/>
    </row>
    <row r="160" spans="2:12" ht="15.75" customHeight="1">
      <c r="B160" s="151"/>
      <c r="C160" s="152"/>
      <c r="D160" s="152"/>
      <c r="E160" s="152"/>
      <c r="F160" s="152"/>
      <c r="G160" s="152"/>
      <c r="H160" s="152"/>
      <c r="I160" s="153"/>
      <c r="J160" s="238"/>
      <c r="K160" s="153"/>
      <c r="L160" s="229"/>
    </row>
    <row r="161" spans="2:12" ht="15.75" customHeight="1">
      <c r="B161" s="151"/>
      <c r="C161" s="152"/>
      <c r="D161" s="152"/>
      <c r="E161" s="152"/>
      <c r="F161" s="152"/>
      <c r="G161" s="152"/>
      <c r="H161" s="152"/>
      <c r="I161" s="153"/>
      <c r="J161" s="238"/>
      <c r="K161" s="153"/>
      <c r="L161" s="229"/>
    </row>
    <row r="162" spans="2:12" ht="15.75" customHeight="1">
      <c r="B162" s="151"/>
      <c r="C162" s="152"/>
      <c r="D162" s="152"/>
      <c r="E162" s="152"/>
      <c r="F162" s="152"/>
      <c r="G162" s="152"/>
      <c r="H162" s="152"/>
      <c r="I162" s="153"/>
      <c r="J162" s="238"/>
      <c r="K162" s="153"/>
      <c r="L162" s="229"/>
    </row>
    <row r="163" spans="2:12" ht="15.75" customHeight="1">
      <c r="B163" s="151"/>
      <c r="C163" s="152"/>
      <c r="D163" s="152"/>
      <c r="E163" s="152"/>
      <c r="F163" s="152"/>
      <c r="G163" s="152"/>
      <c r="H163" s="152"/>
      <c r="I163" s="153"/>
      <c r="J163" s="238"/>
      <c r="K163" s="153"/>
      <c r="L163" s="229"/>
    </row>
    <row r="164" spans="2:12" ht="15.75" customHeight="1">
      <c r="B164" s="151"/>
      <c r="C164" s="152"/>
      <c r="D164" s="152"/>
      <c r="E164" s="152"/>
      <c r="F164" s="152"/>
      <c r="G164" s="152"/>
      <c r="H164" s="152"/>
      <c r="I164" s="153"/>
      <c r="J164" s="238"/>
      <c r="K164" s="153"/>
      <c r="L164" s="229"/>
    </row>
    <row r="165" spans="2:12" ht="15.75" customHeight="1">
      <c r="B165" s="151"/>
      <c r="C165" s="152"/>
      <c r="D165" s="152"/>
      <c r="E165" s="152"/>
      <c r="F165" s="152"/>
      <c r="G165" s="152"/>
      <c r="H165" s="152"/>
      <c r="I165" s="153"/>
      <c r="J165" s="238"/>
      <c r="K165" s="153"/>
      <c r="L165" s="229"/>
    </row>
    <row r="166" spans="2:12" ht="15.75" customHeight="1">
      <c r="B166" s="151"/>
      <c r="C166" s="152"/>
      <c r="D166" s="152"/>
      <c r="E166" s="152"/>
      <c r="F166" s="152"/>
      <c r="G166" s="152"/>
      <c r="H166" s="152"/>
      <c r="I166" s="153"/>
      <c r="J166" s="238"/>
      <c r="K166" s="153"/>
      <c r="L166" s="229"/>
    </row>
    <row r="167" spans="2:12" ht="15.75" customHeight="1">
      <c r="B167" s="151"/>
      <c r="C167" s="152"/>
      <c r="D167" s="152"/>
      <c r="E167" s="152"/>
      <c r="F167" s="152"/>
      <c r="G167" s="152"/>
      <c r="H167" s="152"/>
      <c r="I167" s="153"/>
      <c r="J167" s="238"/>
      <c r="K167" s="153"/>
      <c r="L167" s="229"/>
    </row>
    <row r="168" spans="2:12" ht="15.75" customHeight="1">
      <c r="B168" s="151"/>
      <c r="C168" s="152"/>
      <c r="D168" s="152"/>
      <c r="E168" s="152"/>
      <c r="F168" s="152"/>
      <c r="G168" s="152"/>
      <c r="H168" s="152"/>
      <c r="I168" s="153"/>
      <c r="J168" s="238"/>
      <c r="K168" s="153"/>
      <c r="L168" s="229"/>
    </row>
    <row r="169" spans="2:12" ht="15.75" customHeight="1">
      <c r="B169" s="151"/>
      <c r="C169" s="152"/>
      <c r="D169" s="152"/>
      <c r="E169" s="152"/>
      <c r="F169" s="152"/>
      <c r="G169" s="152"/>
      <c r="H169" s="152"/>
      <c r="I169" s="153"/>
      <c r="J169" s="238"/>
      <c r="K169" s="153"/>
      <c r="L169" s="229"/>
    </row>
    <row r="170" spans="2:12" ht="15.75" customHeight="1">
      <c r="B170" s="151"/>
      <c r="C170" s="152"/>
      <c r="D170" s="152"/>
      <c r="E170" s="152"/>
      <c r="F170" s="152"/>
      <c r="G170" s="152"/>
      <c r="H170" s="152"/>
      <c r="I170" s="153"/>
      <c r="J170" s="238"/>
      <c r="K170" s="153"/>
      <c r="L170" s="229"/>
    </row>
    <row r="171" spans="2:12" ht="15.75" customHeight="1">
      <c r="B171" s="151"/>
      <c r="C171" s="152"/>
      <c r="D171" s="152"/>
      <c r="E171" s="152"/>
      <c r="F171" s="152"/>
      <c r="G171" s="152"/>
      <c r="H171" s="152"/>
      <c r="I171" s="153"/>
      <c r="J171" s="238"/>
      <c r="K171" s="153"/>
      <c r="L171" s="229"/>
    </row>
    <row r="172" spans="2:12" ht="15.75" customHeight="1">
      <c r="B172" s="151"/>
      <c r="C172" s="152"/>
      <c r="D172" s="152"/>
      <c r="E172" s="152"/>
      <c r="F172" s="152"/>
      <c r="G172" s="152"/>
      <c r="H172" s="152"/>
      <c r="I172" s="153"/>
      <c r="J172" s="238"/>
      <c r="K172" s="153"/>
      <c r="L172" s="229"/>
    </row>
    <row r="173" spans="2:12" ht="15.75" customHeight="1">
      <c r="B173" s="151"/>
      <c r="C173" s="152"/>
      <c r="D173" s="152"/>
      <c r="E173" s="152"/>
      <c r="F173" s="152"/>
      <c r="G173" s="152"/>
      <c r="H173" s="152"/>
      <c r="I173" s="153"/>
      <c r="J173" s="238"/>
      <c r="K173" s="153"/>
      <c r="L173" s="229"/>
    </row>
    <row r="174" spans="2:12" ht="15.75" customHeight="1">
      <c r="B174" s="151"/>
      <c r="C174" s="152"/>
      <c r="D174" s="152"/>
      <c r="E174" s="152"/>
      <c r="F174" s="152"/>
      <c r="G174" s="152"/>
      <c r="H174" s="152"/>
      <c r="I174" s="153"/>
      <c r="J174" s="238"/>
      <c r="K174" s="153"/>
      <c r="L174" s="229"/>
    </row>
    <row r="175" spans="2:12" ht="15.75" customHeight="1">
      <c r="B175" s="151"/>
      <c r="C175" s="152"/>
      <c r="D175" s="152"/>
      <c r="E175" s="152"/>
      <c r="F175" s="152"/>
      <c r="G175" s="152"/>
      <c r="H175" s="152"/>
      <c r="I175" s="153"/>
      <c r="J175" s="238"/>
      <c r="K175" s="153"/>
      <c r="L175" s="229"/>
    </row>
    <row r="176" spans="2:12" ht="15.75" customHeight="1">
      <c r="B176" s="151"/>
      <c r="C176" s="152"/>
      <c r="D176" s="152"/>
      <c r="E176" s="152"/>
      <c r="F176" s="152"/>
      <c r="G176" s="152"/>
      <c r="H176" s="152"/>
      <c r="I176" s="153"/>
      <c r="J176" s="238"/>
      <c r="K176" s="153"/>
      <c r="L176" s="229"/>
    </row>
    <row r="177" spans="2:12" ht="15.75" customHeight="1">
      <c r="B177" s="151"/>
      <c r="C177" s="152"/>
      <c r="D177" s="152"/>
      <c r="E177" s="152"/>
      <c r="F177" s="152"/>
      <c r="G177" s="152"/>
      <c r="H177" s="152"/>
      <c r="I177" s="153"/>
      <c r="J177" s="238"/>
      <c r="K177" s="153"/>
      <c r="L177" s="229"/>
    </row>
    <row r="178" spans="2:12" ht="15.75" customHeight="1">
      <c r="B178" s="151"/>
      <c r="C178" s="152"/>
      <c r="D178" s="152"/>
      <c r="E178" s="152"/>
      <c r="F178" s="152"/>
      <c r="G178" s="152"/>
      <c r="H178" s="152"/>
      <c r="I178" s="153"/>
      <c r="J178" s="238"/>
      <c r="K178" s="153"/>
      <c r="L178" s="229"/>
    </row>
    <row r="179" spans="2:12" ht="15.75" customHeight="1">
      <c r="B179" s="151"/>
      <c r="C179" s="152"/>
      <c r="D179" s="152"/>
      <c r="E179" s="152"/>
      <c r="F179" s="152"/>
      <c r="G179" s="152"/>
      <c r="H179" s="152"/>
      <c r="I179" s="153"/>
      <c r="J179" s="238"/>
      <c r="K179" s="153"/>
      <c r="L179" s="229"/>
    </row>
    <row r="180" spans="2:12" ht="15.75" customHeight="1">
      <c r="B180" s="151"/>
      <c r="C180" s="152"/>
      <c r="D180" s="152"/>
      <c r="E180" s="152"/>
      <c r="F180" s="152"/>
      <c r="G180" s="152"/>
      <c r="H180" s="152"/>
      <c r="I180" s="153"/>
      <c r="J180" s="238"/>
      <c r="K180" s="153"/>
      <c r="L180" s="229"/>
    </row>
    <row r="181" spans="2:12" ht="15.75" customHeight="1">
      <c r="B181" s="151"/>
      <c r="C181" s="152"/>
      <c r="D181" s="152"/>
      <c r="E181" s="152"/>
      <c r="F181" s="152"/>
      <c r="G181" s="152"/>
      <c r="H181" s="152"/>
      <c r="I181" s="153"/>
      <c r="J181" s="238"/>
      <c r="K181" s="153"/>
      <c r="L181" s="229"/>
    </row>
    <row r="182" spans="2:12" ht="15.75" customHeight="1">
      <c r="B182" s="151"/>
      <c r="C182" s="152"/>
      <c r="D182" s="152"/>
      <c r="E182" s="152"/>
      <c r="F182" s="152"/>
      <c r="G182" s="152"/>
      <c r="H182" s="152"/>
      <c r="I182" s="153"/>
      <c r="J182" s="238"/>
      <c r="K182" s="153"/>
      <c r="L182" s="229"/>
    </row>
    <row r="183" spans="2:12" ht="15.75" customHeight="1">
      <c r="B183" s="151"/>
      <c r="C183" s="152"/>
      <c r="D183" s="152"/>
      <c r="E183" s="152"/>
      <c r="F183" s="152"/>
      <c r="G183" s="152"/>
      <c r="H183" s="152"/>
      <c r="I183" s="153"/>
      <c r="J183" s="238"/>
      <c r="K183" s="153"/>
      <c r="L183" s="229"/>
    </row>
    <row r="184" spans="2:12" ht="15.75" customHeight="1">
      <c r="B184" s="151"/>
      <c r="C184" s="152"/>
      <c r="D184" s="152"/>
      <c r="E184" s="152"/>
      <c r="F184" s="152"/>
      <c r="G184" s="152"/>
      <c r="H184" s="152"/>
      <c r="I184" s="153"/>
      <c r="J184" s="238"/>
      <c r="K184" s="153"/>
      <c r="L184" s="229"/>
    </row>
    <row r="185" spans="2:12" ht="15.75" customHeight="1">
      <c r="B185" s="151"/>
      <c r="C185" s="152"/>
      <c r="D185" s="152"/>
      <c r="E185" s="152"/>
      <c r="F185" s="152"/>
      <c r="G185" s="152"/>
      <c r="H185" s="152"/>
      <c r="I185" s="153"/>
      <c r="J185" s="238"/>
      <c r="K185" s="153"/>
      <c r="L185" s="229"/>
    </row>
    <row r="186" spans="2:12" ht="15.75" customHeight="1">
      <c r="B186" s="151"/>
      <c r="C186" s="152"/>
      <c r="D186" s="152"/>
      <c r="E186" s="152"/>
      <c r="F186" s="152"/>
      <c r="G186" s="152"/>
      <c r="H186" s="152"/>
      <c r="I186" s="153"/>
      <c r="J186" s="238"/>
      <c r="K186" s="153"/>
      <c r="L186" s="229"/>
    </row>
    <row r="187" spans="2:12" ht="15.75" customHeight="1">
      <c r="B187" s="151"/>
      <c r="C187" s="152"/>
      <c r="D187" s="152"/>
      <c r="E187" s="152"/>
      <c r="F187" s="152"/>
      <c r="G187" s="152"/>
      <c r="H187" s="152"/>
      <c r="I187" s="153"/>
      <c r="J187" s="238"/>
      <c r="K187" s="153"/>
      <c r="L187" s="229"/>
    </row>
    <row r="188" spans="2:12" ht="15.75" customHeight="1">
      <c r="B188" s="151"/>
      <c r="C188" s="152"/>
      <c r="D188" s="152"/>
      <c r="E188" s="152"/>
      <c r="F188" s="152"/>
      <c r="G188" s="152"/>
      <c r="H188" s="152"/>
      <c r="I188" s="153"/>
      <c r="J188" s="238"/>
      <c r="K188" s="153"/>
      <c r="L188" s="229"/>
    </row>
    <row r="189" spans="2:12" ht="15.75" customHeight="1">
      <c r="B189" s="151"/>
      <c r="C189" s="152"/>
      <c r="D189" s="152"/>
      <c r="E189" s="152"/>
      <c r="F189" s="152"/>
      <c r="G189" s="152"/>
      <c r="H189" s="152"/>
      <c r="I189" s="153"/>
      <c r="J189" s="238"/>
      <c r="K189" s="153"/>
      <c r="L189" s="229"/>
    </row>
    <row r="190" spans="2:12" ht="15.75" customHeight="1">
      <c r="B190" s="151"/>
      <c r="C190" s="152"/>
      <c r="D190" s="152"/>
      <c r="E190" s="152"/>
      <c r="F190" s="152"/>
      <c r="G190" s="152"/>
      <c r="H190" s="152"/>
      <c r="I190" s="153"/>
      <c r="J190" s="238"/>
      <c r="K190" s="153"/>
      <c r="L190" s="229"/>
    </row>
    <row r="191" spans="2:12" ht="15.75" customHeight="1">
      <c r="B191" s="151"/>
      <c r="C191" s="152"/>
      <c r="D191" s="152"/>
      <c r="E191" s="152"/>
      <c r="F191" s="152"/>
      <c r="G191" s="152"/>
      <c r="H191" s="152"/>
      <c r="I191" s="153"/>
      <c r="J191" s="238"/>
      <c r="K191" s="153"/>
      <c r="L191" s="229"/>
    </row>
    <row r="192" spans="2:12" ht="15.75" customHeight="1">
      <c r="B192" s="151"/>
      <c r="C192" s="152"/>
      <c r="D192" s="152"/>
      <c r="E192" s="152"/>
      <c r="F192" s="152"/>
      <c r="G192" s="152"/>
      <c r="H192" s="152"/>
      <c r="I192" s="153"/>
      <c r="J192" s="238"/>
      <c r="K192" s="153"/>
      <c r="L192" s="229"/>
    </row>
    <row r="193" spans="2:12" ht="15.75" customHeight="1">
      <c r="B193" s="151"/>
      <c r="C193" s="152"/>
      <c r="D193" s="152"/>
      <c r="E193" s="152"/>
      <c r="F193" s="152"/>
      <c r="G193" s="152"/>
      <c r="H193" s="152"/>
      <c r="I193" s="153"/>
      <c r="J193" s="238"/>
      <c r="K193" s="153"/>
      <c r="L193" s="229"/>
    </row>
    <row r="194" spans="2:12" ht="15.75" customHeight="1">
      <c r="B194" s="151"/>
      <c r="C194" s="152"/>
      <c r="D194" s="152"/>
      <c r="E194" s="152"/>
      <c r="F194" s="152"/>
      <c r="G194" s="152"/>
      <c r="H194" s="152"/>
      <c r="I194" s="153"/>
      <c r="J194" s="238"/>
      <c r="K194" s="153"/>
      <c r="L194" s="229"/>
    </row>
    <row r="195" spans="2:12" ht="15.75" customHeight="1">
      <c r="B195" s="151"/>
      <c r="C195" s="152"/>
      <c r="D195" s="152"/>
      <c r="E195" s="152"/>
      <c r="F195" s="152"/>
      <c r="G195" s="152"/>
      <c r="H195" s="152"/>
      <c r="I195" s="153"/>
      <c r="J195" s="238"/>
      <c r="K195" s="153"/>
      <c r="L195" s="229"/>
    </row>
    <row r="196" spans="2:12" ht="15.75" customHeight="1">
      <c r="B196" s="151"/>
      <c r="C196" s="152"/>
      <c r="D196" s="152"/>
      <c r="E196" s="152"/>
      <c r="F196" s="152"/>
      <c r="G196" s="152"/>
      <c r="H196" s="152"/>
      <c r="I196" s="153"/>
      <c r="J196" s="238"/>
      <c r="K196" s="153"/>
      <c r="L196" s="229"/>
    </row>
    <row r="197" spans="2:12" ht="15.75" customHeight="1">
      <c r="B197" s="151"/>
      <c r="C197" s="152"/>
      <c r="D197" s="152"/>
      <c r="E197" s="152"/>
      <c r="F197" s="152"/>
      <c r="G197" s="152"/>
      <c r="H197" s="152"/>
      <c r="I197" s="153"/>
      <c r="J197" s="238"/>
      <c r="K197" s="153"/>
      <c r="L197" s="229"/>
    </row>
    <row r="198" spans="2:12" ht="15.75" customHeight="1">
      <c r="B198" s="151"/>
      <c r="C198" s="152"/>
      <c r="D198" s="152"/>
      <c r="E198" s="152"/>
      <c r="F198" s="152"/>
      <c r="G198" s="152"/>
      <c r="H198" s="152"/>
      <c r="I198" s="153"/>
      <c r="J198" s="238"/>
      <c r="K198" s="153"/>
      <c r="L198" s="229"/>
    </row>
    <row r="199" spans="2:12" ht="15.75" customHeight="1">
      <c r="B199" s="151"/>
      <c r="C199" s="152"/>
      <c r="D199" s="152"/>
      <c r="E199" s="152"/>
      <c r="F199" s="152"/>
      <c r="G199" s="152"/>
      <c r="H199" s="152"/>
      <c r="I199" s="153"/>
      <c r="J199" s="238"/>
      <c r="K199" s="153"/>
      <c r="L199" s="229"/>
    </row>
    <row r="200" spans="2:12" ht="15.75" customHeight="1">
      <c r="B200" s="151"/>
      <c r="C200" s="152"/>
      <c r="D200" s="152"/>
      <c r="E200" s="152"/>
      <c r="F200" s="152"/>
      <c r="G200" s="152"/>
      <c r="H200" s="152"/>
      <c r="I200" s="153"/>
      <c r="J200" s="238"/>
      <c r="K200" s="153"/>
      <c r="L200" s="229"/>
    </row>
    <row r="201" spans="2:12" ht="15.75" customHeight="1">
      <c r="B201" s="151"/>
      <c r="C201" s="152"/>
      <c r="D201" s="152"/>
      <c r="E201" s="152"/>
      <c r="F201" s="152"/>
      <c r="G201" s="152"/>
      <c r="H201" s="152"/>
      <c r="I201" s="153"/>
      <c r="J201" s="238"/>
      <c r="K201" s="153"/>
      <c r="L201" s="229"/>
    </row>
    <row r="202" spans="2:12" ht="15.75" customHeight="1">
      <c r="B202" s="151"/>
      <c r="C202" s="152"/>
      <c r="D202" s="152"/>
      <c r="E202" s="152"/>
      <c r="F202" s="152"/>
      <c r="G202" s="152"/>
      <c r="H202" s="152"/>
      <c r="I202" s="153"/>
      <c r="J202" s="238"/>
      <c r="K202" s="153"/>
      <c r="L202" s="229"/>
    </row>
    <row r="203" spans="2:12" ht="15.75" customHeight="1">
      <c r="B203" s="151"/>
      <c r="C203" s="152"/>
      <c r="D203" s="152"/>
      <c r="E203" s="152"/>
      <c r="F203" s="152"/>
      <c r="G203" s="152"/>
      <c r="H203" s="152"/>
      <c r="I203" s="153"/>
      <c r="J203" s="238"/>
      <c r="K203" s="153"/>
      <c r="L203" s="229"/>
    </row>
    <row r="204" spans="2:12" ht="15.75" customHeight="1">
      <c r="B204" s="151"/>
      <c r="C204" s="152"/>
      <c r="D204" s="152"/>
      <c r="E204" s="152"/>
      <c r="F204" s="152"/>
      <c r="G204" s="152"/>
      <c r="H204" s="152"/>
      <c r="I204" s="153"/>
      <c r="J204" s="238"/>
      <c r="K204" s="153"/>
      <c r="L204" s="229"/>
    </row>
    <row r="205" spans="2:12" ht="15.75" customHeight="1">
      <c r="B205" s="151"/>
      <c r="C205" s="152"/>
      <c r="D205" s="152"/>
      <c r="E205" s="152"/>
      <c r="F205" s="152"/>
      <c r="G205" s="152"/>
      <c r="H205" s="152"/>
      <c r="I205" s="153"/>
      <c r="J205" s="238"/>
      <c r="K205" s="153"/>
      <c r="L205" s="229"/>
    </row>
    <row r="206" spans="2:12" ht="15.75" customHeight="1">
      <c r="B206" s="151"/>
      <c r="C206" s="152"/>
      <c r="D206" s="152"/>
      <c r="E206" s="152"/>
      <c r="F206" s="152"/>
      <c r="G206" s="152"/>
      <c r="H206" s="152"/>
      <c r="I206" s="153"/>
      <c r="J206" s="238"/>
      <c r="K206" s="153"/>
      <c r="L206" s="229"/>
    </row>
    <row r="207" spans="2:12" ht="15.75" customHeight="1">
      <c r="B207" s="151"/>
      <c r="C207" s="152"/>
      <c r="D207" s="152"/>
      <c r="E207" s="152"/>
      <c r="F207" s="152"/>
      <c r="G207" s="152"/>
      <c r="H207" s="152"/>
      <c r="I207" s="153"/>
      <c r="J207" s="238"/>
      <c r="K207" s="153"/>
      <c r="L207" s="229"/>
    </row>
    <row r="208" spans="2:12" ht="15.75" customHeight="1">
      <c r="B208" s="151"/>
      <c r="C208" s="152"/>
      <c r="D208" s="152"/>
      <c r="E208" s="152"/>
      <c r="F208" s="152"/>
      <c r="G208" s="152"/>
      <c r="H208" s="152"/>
      <c r="I208" s="153"/>
      <c r="J208" s="238"/>
      <c r="K208" s="153"/>
      <c r="L208" s="229"/>
    </row>
    <row r="209" spans="2:12" ht="15.75" customHeight="1">
      <c r="B209" s="151"/>
      <c r="C209" s="152"/>
      <c r="D209" s="152"/>
      <c r="E209" s="152"/>
      <c r="F209" s="152"/>
      <c r="G209" s="152"/>
      <c r="H209" s="152"/>
      <c r="I209" s="153"/>
      <c r="J209" s="238"/>
      <c r="K209" s="153"/>
      <c r="L209" s="229"/>
    </row>
    <row r="210" spans="2:12" ht="15.75" customHeight="1">
      <c r="B210" s="151"/>
      <c r="C210" s="152"/>
      <c r="D210" s="152"/>
      <c r="E210" s="152"/>
      <c r="F210" s="152"/>
      <c r="G210" s="152"/>
      <c r="H210" s="152"/>
      <c r="I210" s="153"/>
      <c r="J210" s="238"/>
      <c r="K210" s="153"/>
      <c r="L210" s="229"/>
    </row>
    <row r="211" spans="2:12" ht="15.75" customHeight="1">
      <c r="B211" s="151"/>
      <c r="C211" s="152"/>
      <c r="D211" s="152"/>
      <c r="E211" s="152"/>
      <c r="F211" s="152"/>
      <c r="G211" s="152"/>
      <c r="H211" s="152"/>
      <c r="I211" s="153"/>
      <c r="J211" s="238"/>
      <c r="K211" s="153"/>
      <c r="L211" s="229"/>
    </row>
    <row r="212" spans="2:12" ht="15.75" customHeight="1">
      <c r="B212" s="151"/>
      <c r="C212" s="152"/>
      <c r="D212" s="152"/>
      <c r="E212" s="152"/>
      <c r="F212" s="152"/>
      <c r="G212" s="152"/>
      <c r="H212" s="152"/>
      <c r="I212" s="153"/>
      <c r="J212" s="238"/>
      <c r="K212" s="153"/>
      <c r="L212" s="229"/>
    </row>
    <row r="213" spans="2:12" ht="15.75" customHeight="1">
      <c r="B213" s="151"/>
      <c r="C213" s="152"/>
      <c r="D213" s="152"/>
      <c r="E213" s="152"/>
      <c r="F213" s="152"/>
      <c r="G213" s="152"/>
      <c r="H213" s="152"/>
      <c r="I213" s="153"/>
      <c r="J213" s="238"/>
      <c r="K213" s="153"/>
      <c r="L213" s="229"/>
    </row>
    <row r="214" spans="2:12" ht="15.75" customHeight="1">
      <c r="B214" s="151"/>
      <c r="C214" s="152"/>
      <c r="D214" s="152"/>
      <c r="E214" s="152"/>
      <c r="F214" s="152"/>
      <c r="G214" s="152"/>
      <c r="H214" s="152"/>
      <c r="I214" s="153"/>
      <c r="J214" s="238"/>
      <c r="K214" s="153"/>
      <c r="L214" s="229"/>
    </row>
    <row r="215" spans="2:12" ht="15.75" customHeight="1">
      <c r="B215" s="151"/>
      <c r="C215" s="152"/>
      <c r="D215" s="152"/>
      <c r="E215" s="152"/>
      <c r="F215" s="152"/>
      <c r="G215" s="152"/>
      <c r="H215" s="152"/>
      <c r="I215" s="153"/>
      <c r="J215" s="238"/>
      <c r="K215" s="153"/>
      <c r="L215" s="229"/>
    </row>
    <row r="216" spans="2:12" ht="15.75" customHeight="1">
      <c r="B216" s="151"/>
      <c r="C216" s="152"/>
      <c r="D216" s="152"/>
      <c r="E216" s="152"/>
      <c r="F216" s="152"/>
      <c r="G216" s="152"/>
      <c r="H216" s="152"/>
      <c r="I216" s="153"/>
      <c r="J216" s="238"/>
      <c r="K216" s="153"/>
      <c r="L216" s="229"/>
    </row>
    <row r="217" spans="2:12" ht="15.75" customHeight="1">
      <c r="B217" s="151"/>
      <c r="C217" s="152"/>
      <c r="D217" s="152"/>
      <c r="E217" s="152"/>
      <c r="F217" s="152"/>
      <c r="G217" s="152"/>
      <c r="H217" s="152"/>
      <c r="I217" s="153"/>
      <c r="J217" s="238"/>
      <c r="K217" s="153"/>
      <c r="L217" s="229"/>
    </row>
    <row r="218" spans="2:12" ht="15.75" customHeight="1">
      <c r="B218" s="151"/>
      <c r="C218" s="152"/>
      <c r="D218" s="152"/>
      <c r="E218" s="152"/>
      <c r="F218" s="152"/>
      <c r="G218" s="152"/>
      <c r="H218" s="152"/>
      <c r="I218" s="153"/>
      <c r="J218" s="238"/>
      <c r="K218" s="153"/>
      <c r="L218" s="229"/>
    </row>
    <row r="219" spans="2:12" ht="15.75" customHeight="1">
      <c r="B219" s="151"/>
      <c r="C219" s="152"/>
      <c r="D219" s="152"/>
      <c r="E219" s="152"/>
      <c r="F219" s="152"/>
      <c r="G219" s="152"/>
      <c r="H219" s="152"/>
      <c r="I219" s="153"/>
      <c r="J219" s="238"/>
      <c r="K219" s="153"/>
      <c r="L219" s="229"/>
    </row>
    <row r="220" spans="2:12" ht="15.75" customHeight="1">
      <c r="B220" s="151"/>
      <c r="C220" s="152"/>
      <c r="D220" s="152"/>
      <c r="E220" s="152"/>
      <c r="F220" s="152"/>
      <c r="G220" s="152"/>
      <c r="H220" s="152"/>
      <c r="I220" s="153"/>
      <c r="J220" s="238"/>
      <c r="K220" s="153"/>
      <c r="L220" s="229"/>
    </row>
    <row r="221" spans="2:12" ht="15.75" customHeight="1">
      <c r="B221" s="151"/>
      <c r="C221" s="152"/>
      <c r="D221" s="152"/>
      <c r="E221" s="152"/>
      <c r="F221" s="152"/>
      <c r="G221" s="152"/>
      <c r="H221" s="152"/>
      <c r="I221" s="153"/>
      <c r="J221" s="238"/>
      <c r="K221" s="153"/>
      <c r="L221" s="229"/>
    </row>
    <row r="222" spans="2:12" ht="15.75" customHeight="1">
      <c r="B222" s="151"/>
      <c r="C222" s="152"/>
      <c r="D222" s="152"/>
      <c r="E222" s="152"/>
      <c r="F222" s="152"/>
      <c r="G222" s="152"/>
      <c r="H222" s="152"/>
      <c r="I222" s="153"/>
      <c r="J222" s="238"/>
      <c r="K222" s="153"/>
      <c r="L222" s="229"/>
    </row>
    <row r="223" spans="2:12" ht="15.75" customHeight="1">
      <c r="B223" s="151"/>
      <c r="C223" s="152"/>
      <c r="D223" s="152"/>
      <c r="E223" s="152"/>
      <c r="F223" s="152"/>
      <c r="G223" s="152"/>
      <c r="H223" s="152"/>
      <c r="I223" s="153"/>
      <c r="J223" s="238"/>
      <c r="K223" s="153"/>
      <c r="L223" s="229"/>
    </row>
    <row r="224" spans="2:12" ht="15.75" customHeight="1">
      <c r="B224" s="151"/>
      <c r="C224" s="152"/>
      <c r="D224" s="152"/>
      <c r="E224" s="152"/>
      <c r="F224" s="152"/>
      <c r="G224" s="152"/>
      <c r="H224" s="152"/>
      <c r="I224" s="153"/>
      <c r="J224" s="238"/>
      <c r="K224" s="153"/>
      <c r="L224" s="229"/>
    </row>
    <row r="225" spans="2:12" ht="15.75" customHeight="1">
      <c r="B225" s="151"/>
      <c r="C225" s="152"/>
      <c r="D225" s="152"/>
      <c r="E225" s="152"/>
      <c r="F225" s="152"/>
      <c r="G225" s="152"/>
      <c r="H225" s="152"/>
      <c r="I225" s="153"/>
      <c r="J225" s="238"/>
      <c r="K225" s="153"/>
      <c r="L225" s="229"/>
    </row>
    <row r="226" spans="2:12" ht="15.75" customHeight="1">
      <c r="B226" s="151"/>
      <c r="C226" s="152"/>
      <c r="D226" s="152"/>
      <c r="E226" s="152"/>
      <c r="F226" s="152"/>
      <c r="G226" s="152"/>
      <c r="H226" s="152"/>
      <c r="I226" s="153"/>
      <c r="J226" s="238"/>
      <c r="K226" s="153"/>
      <c r="L226" s="229"/>
    </row>
    <row r="227" spans="2:12" ht="15.75" customHeight="1">
      <c r="B227" s="151"/>
      <c r="C227" s="152"/>
      <c r="D227" s="152"/>
      <c r="E227" s="152"/>
      <c r="F227" s="152"/>
      <c r="G227" s="152"/>
      <c r="H227" s="152"/>
      <c r="I227" s="153"/>
      <c r="J227" s="238"/>
      <c r="K227" s="153"/>
      <c r="L227" s="229"/>
    </row>
    <row r="228" spans="2:12" ht="15.75" customHeight="1">
      <c r="B228" s="151"/>
      <c r="C228" s="152"/>
      <c r="D228" s="152"/>
      <c r="E228" s="152"/>
      <c r="F228" s="152"/>
      <c r="G228" s="152"/>
      <c r="H228" s="152"/>
      <c r="I228" s="153"/>
      <c r="J228" s="238"/>
      <c r="K228" s="153"/>
      <c r="L228" s="229"/>
    </row>
    <row r="229" spans="2:12" ht="15.75" customHeight="1">
      <c r="B229" s="151"/>
      <c r="C229" s="152"/>
      <c r="D229" s="152"/>
      <c r="E229" s="152"/>
      <c r="F229" s="152"/>
      <c r="G229" s="152"/>
      <c r="H229" s="152"/>
      <c r="I229" s="153"/>
      <c r="J229" s="238"/>
      <c r="K229" s="153"/>
      <c r="L229" s="229"/>
    </row>
    <row r="230" spans="2:12" ht="15.75" customHeight="1">
      <c r="B230" s="151"/>
      <c r="C230" s="152"/>
      <c r="D230" s="152"/>
      <c r="E230" s="152"/>
      <c r="F230" s="152"/>
      <c r="G230" s="152"/>
      <c r="H230" s="152"/>
      <c r="I230" s="153"/>
      <c r="J230" s="238"/>
      <c r="K230" s="153"/>
      <c r="L230" s="229"/>
    </row>
    <row r="231" spans="2:12" ht="15.75" customHeight="1">
      <c r="B231" s="151"/>
      <c r="C231" s="152"/>
      <c r="D231" s="152"/>
      <c r="E231" s="152"/>
      <c r="F231" s="152"/>
      <c r="G231" s="152"/>
      <c r="H231" s="152"/>
      <c r="I231" s="153"/>
      <c r="J231" s="238"/>
      <c r="K231" s="153"/>
      <c r="L231" s="229"/>
    </row>
    <row r="232" spans="2:12" ht="15.75" customHeight="1">
      <c r="B232" s="151"/>
      <c r="C232" s="152"/>
      <c r="D232" s="152"/>
      <c r="E232" s="152"/>
      <c r="F232" s="152"/>
      <c r="G232" s="152"/>
      <c r="H232" s="152"/>
      <c r="I232" s="153"/>
      <c r="J232" s="238"/>
      <c r="K232" s="153"/>
      <c r="L232" s="229"/>
    </row>
    <row r="233" spans="2:12" ht="15.75" customHeight="1">
      <c r="B233" s="151"/>
      <c r="C233" s="152"/>
      <c r="D233" s="152"/>
      <c r="E233" s="152"/>
      <c r="F233" s="152"/>
      <c r="G233" s="152"/>
      <c r="H233" s="152"/>
      <c r="I233" s="153"/>
      <c r="J233" s="238"/>
      <c r="K233" s="153"/>
      <c r="L233" s="229"/>
    </row>
    <row r="234" spans="2:12" ht="15.75" customHeight="1">
      <c r="B234" s="151"/>
      <c r="C234" s="152"/>
      <c r="D234" s="152"/>
      <c r="E234" s="152"/>
      <c r="F234" s="152"/>
      <c r="G234" s="152"/>
      <c r="H234" s="152"/>
      <c r="I234" s="153"/>
      <c r="J234" s="238"/>
      <c r="K234" s="153"/>
      <c r="L234" s="229"/>
    </row>
    <row r="235" spans="2:12" ht="15.75" customHeight="1">
      <c r="B235" s="151"/>
      <c r="C235" s="152"/>
      <c r="D235" s="152"/>
      <c r="E235" s="152"/>
      <c r="F235" s="152"/>
      <c r="G235" s="152"/>
      <c r="H235" s="152"/>
      <c r="I235" s="153"/>
      <c r="J235" s="238"/>
      <c r="K235" s="153"/>
      <c r="L235" s="229"/>
    </row>
    <row r="236" spans="2:12" ht="15.75" customHeight="1">
      <c r="B236" s="151"/>
      <c r="C236" s="152"/>
      <c r="D236" s="152"/>
      <c r="E236" s="152"/>
      <c r="F236" s="152"/>
      <c r="G236" s="152"/>
      <c r="H236" s="152"/>
      <c r="I236" s="153"/>
      <c r="J236" s="238"/>
      <c r="K236" s="153"/>
      <c r="L236" s="229"/>
    </row>
    <row r="237" spans="2:12" ht="15.75" customHeight="1">
      <c r="B237" s="151"/>
      <c r="C237" s="152"/>
      <c r="D237" s="152"/>
      <c r="E237" s="152"/>
      <c r="F237" s="152"/>
      <c r="G237" s="152"/>
      <c r="H237" s="152"/>
      <c r="I237" s="153"/>
      <c r="J237" s="238"/>
      <c r="K237" s="153"/>
      <c r="L237" s="229"/>
    </row>
    <row r="238" spans="2:12" ht="15.75" customHeight="1">
      <c r="B238" s="151"/>
      <c r="C238" s="152"/>
      <c r="D238" s="152"/>
      <c r="E238" s="152"/>
      <c r="F238" s="152"/>
      <c r="G238" s="152"/>
      <c r="H238" s="152"/>
      <c r="I238" s="153"/>
      <c r="J238" s="238"/>
      <c r="K238" s="153"/>
      <c r="L238" s="229"/>
    </row>
    <row r="239" spans="2:12" ht="15.75" customHeight="1">
      <c r="B239" s="151"/>
      <c r="C239" s="152"/>
      <c r="D239" s="152"/>
      <c r="E239" s="152"/>
      <c r="F239" s="152"/>
      <c r="G239" s="152"/>
      <c r="H239" s="152"/>
      <c r="I239" s="153"/>
      <c r="J239" s="238"/>
      <c r="K239" s="153"/>
      <c r="L239" s="229"/>
    </row>
    <row r="240" spans="2:12" ht="15.75" customHeight="1">
      <c r="B240" s="151"/>
      <c r="C240" s="152"/>
      <c r="D240" s="152"/>
      <c r="E240" s="152"/>
      <c r="F240" s="152"/>
      <c r="G240" s="152"/>
      <c r="H240" s="152"/>
      <c r="I240" s="153"/>
      <c r="J240" s="238"/>
      <c r="K240" s="153"/>
      <c r="L240" s="229"/>
    </row>
    <row r="241" spans="2:12" ht="15.75" customHeight="1">
      <c r="B241" s="151"/>
      <c r="C241" s="152"/>
      <c r="D241" s="152"/>
      <c r="E241" s="152"/>
      <c r="F241" s="152"/>
      <c r="G241" s="152"/>
      <c r="H241" s="152"/>
      <c r="I241" s="153"/>
      <c r="J241" s="238"/>
      <c r="K241" s="153"/>
      <c r="L241" s="229"/>
    </row>
    <row r="242" spans="2:12" ht="15.75" customHeight="1">
      <c r="B242" s="151"/>
      <c r="C242" s="152"/>
      <c r="D242" s="152"/>
      <c r="E242" s="152"/>
      <c r="F242" s="152"/>
      <c r="G242" s="152"/>
      <c r="H242" s="152"/>
      <c r="I242" s="153"/>
      <c r="J242" s="238"/>
      <c r="K242" s="153"/>
      <c r="L242" s="229"/>
    </row>
    <row r="243" spans="2:12" ht="15.75" customHeight="1">
      <c r="B243" s="151"/>
      <c r="C243" s="152"/>
      <c r="D243" s="152"/>
      <c r="E243" s="152"/>
      <c r="F243" s="152"/>
      <c r="G243" s="152"/>
      <c r="H243" s="152"/>
      <c r="I243" s="153"/>
      <c r="J243" s="238"/>
      <c r="K243" s="153"/>
      <c r="L243" s="229"/>
    </row>
    <row r="244" spans="2:12" ht="15.75" customHeight="1">
      <c r="B244" s="151"/>
      <c r="C244" s="152"/>
      <c r="D244" s="152"/>
      <c r="E244" s="152"/>
      <c r="F244" s="152"/>
      <c r="G244" s="152"/>
      <c r="H244" s="152"/>
      <c r="I244" s="153"/>
      <c r="J244" s="238"/>
      <c r="K244" s="153"/>
      <c r="L244" s="229"/>
    </row>
    <row r="245" spans="2:12" ht="15.75" customHeight="1">
      <c r="B245" s="151"/>
      <c r="C245" s="152"/>
      <c r="D245" s="152"/>
      <c r="E245" s="152"/>
      <c r="F245" s="152"/>
      <c r="G245" s="152"/>
      <c r="H245" s="152"/>
      <c r="I245" s="153"/>
      <c r="J245" s="238"/>
      <c r="K245" s="153"/>
      <c r="L245" s="229"/>
    </row>
    <row r="246" spans="2:12" ht="15.75" customHeight="1">
      <c r="B246" s="151"/>
      <c r="C246" s="152"/>
      <c r="D246" s="152"/>
      <c r="E246" s="152"/>
      <c r="F246" s="152"/>
      <c r="G246" s="152"/>
      <c r="H246" s="152"/>
      <c r="I246" s="153"/>
      <c r="J246" s="238"/>
      <c r="K246" s="153"/>
      <c r="L246" s="229"/>
    </row>
    <row r="247" spans="2:12" ht="15.75" customHeight="1">
      <c r="B247" s="151"/>
      <c r="C247" s="152"/>
      <c r="D247" s="152"/>
      <c r="E247" s="152"/>
      <c r="F247" s="152"/>
      <c r="G247" s="152"/>
      <c r="H247" s="152"/>
      <c r="I247" s="153"/>
      <c r="J247" s="238"/>
      <c r="K247" s="153"/>
      <c r="L247" s="229"/>
    </row>
    <row r="248" spans="2:12" ht="15.75" customHeight="1">
      <c r="B248" s="151"/>
      <c r="C248" s="152"/>
      <c r="D248" s="152"/>
      <c r="E248" s="152"/>
      <c r="F248" s="152"/>
      <c r="G248" s="152"/>
      <c r="H248" s="152"/>
      <c r="I248" s="153"/>
      <c r="J248" s="238"/>
      <c r="K248" s="153"/>
      <c r="L248" s="229"/>
    </row>
    <row r="249" spans="2:12" ht="15.75" customHeight="1">
      <c r="B249" s="151"/>
      <c r="C249" s="152"/>
      <c r="D249" s="152"/>
      <c r="E249" s="152"/>
      <c r="F249" s="152"/>
      <c r="G249" s="152"/>
      <c r="H249" s="152"/>
      <c r="I249" s="153"/>
      <c r="J249" s="238"/>
      <c r="K249" s="153"/>
      <c r="L249" s="229"/>
    </row>
    <row r="250" spans="2:12" ht="15.75" customHeight="1">
      <c r="B250" s="151"/>
      <c r="C250" s="152"/>
      <c r="D250" s="152"/>
      <c r="E250" s="152"/>
      <c r="F250" s="152"/>
      <c r="G250" s="152"/>
      <c r="H250" s="152"/>
      <c r="I250" s="153"/>
      <c r="J250" s="238"/>
      <c r="K250" s="153"/>
      <c r="L250" s="229"/>
    </row>
    <row r="251" spans="2:12" ht="15.75" customHeight="1">
      <c r="B251" s="151"/>
      <c r="C251" s="152"/>
      <c r="D251" s="152"/>
      <c r="E251" s="152"/>
      <c r="F251" s="152"/>
      <c r="G251" s="152"/>
      <c r="H251" s="152"/>
      <c r="I251" s="153"/>
      <c r="J251" s="238"/>
      <c r="K251" s="153"/>
      <c r="L251" s="229"/>
    </row>
    <row r="252" spans="2:12" ht="15.75" customHeight="1">
      <c r="B252" s="151"/>
      <c r="C252" s="152"/>
      <c r="D252" s="152"/>
      <c r="E252" s="152"/>
      <c r="F252" s="152"/>
      <c r="G252" s="152"/>
      <c r="H252" s="152"/>
      <c r="I252" s="153"/>
      <c r="J252" s="238"/>
      <c r="K252" s="153"/>
      <c r="L252" s="229"/>
    </row>
    <row r="253" spans="2:12" ht="15.75" customHeight="1">
      <c r="B253" s="151"/>
      <c r="C253" s="152"/>
      <c r="D253" s="152"/>
      <c r="E253" s="152"/>
      <c r="F253" s="152"/>
      <c r="G253" s="152"/>
      <c r="H253" s="152"/>
      <c r="I253" s="153"/>
      <c r="J253" s="238"/>
      <c r="K253" s="153"/>
      <c r="L253" s="229"/>
    </row>
    <row r="254" spans="2:12" ht="15.75" customHeight="1">
      <c r="B254" s="151"/>
      <c r="C254" s="152"/>
      <c r="D254" s="152"/>
      <c r="E254" s="152"/>
      <c r="F254" s="152"/>
      <c r="G254" s="152"/>
      <c r="H254" s="152"/>
      <c r="I254" s="153"/>
      <c r="J254" s="238"/>
      <c r="K254" s="153"/>
      <c r="L254" s="229"/>
    </row>
    <row r="255" spans="2:12" ht="15.75" customHeight="1">
      <c r="B255" s="151"/>
      <c r="C255" s="152"/>
      <c r="D255" s="152"/>
      <c r="E255" s="152"/>
      <c r="F255" s="152"/>
      <c r="G255" s="152"/>
      <c r="H255" s="152"/>
      <c r="I255" s="153"/>
      <c r="J255" s="238"/>
      <c r="K255" s="153"/>
      <c r="L255" s="229"/>
    </row>
    <row r="256" spans="2:12" ht="15.75" customHeight="1">
      <c r="B256" s="151"/>
      <c r="C256" s="152"/>
      <c r="D256" s="152"/>
      <c r="E256" s="152"/>
      <c r="F256" s="152"/>
      <c r="G256" s="152"/>
      <c r="H256" s="152"/>
      <c r="I256" s="153"/>
      <c r="J256" s="238"/>
      <c r="K256" s="153"/>
      <c r="L256" s="229"/>
    </row>
    <row r="257" spans="2:12" ht="15.75" customHeight="1">
      <c r="B257" s="151"/>
      <c r="C257" s="152"/>
      <c r="D257" s="152"/>
      <c r="E257" s="152"/>
      <c r="F257" s="152"/>
      <c r="G257" s="152"/>
      <c r="H257" s="152"/>
      <c r="I257" s="153"/>
      <c r="J257" s="238"/>
      <c r="K257" s="153"/>
      <c r="L257" s="229"/>
    </row>
    <row r="258" spans="2:12" ht="15.75" customHeight="1">
      <c r="B258" s="151"/>
      <c r="C258" s="152"/>
      <c r="D258" s="152"/>
      <c r="E258" s="152"/>
      <c r="F258" s="152"/>
      <c r="G258" s="152"/>
      <c r="H258" s="152"/>
      <c r="I258" s="153"/>
      <c r="J258" s="238"/>
      <c r="K258" s="153"/>
      <c r="L258" s="229"/>
    </row>
    <row r="259" spans="2:12" ht="15.75" customHeight="1">
      <c r="B259" s="151"/>
      <c r="C259" s="152"/>
      <c r="D259" s="152"/>
      <c r="E259" s="152"/>
      <c r="F259" s="152"/>
      <c r="G259" s="152"/>
      <c r="H259" s="152"/>
      <c r="I259" s="153"/>
      <c r="J259" s="238"/>
      <c r="K259" s="153"/>
      <c r="L259" s="229"/>
    </row>
    <row r="260" spans="2:12" ht="15.75" customHeight="1">
      <c r="B260" s="151"/>
      <c r="C260" s="152"/>
      <c r="D260" s="152"/>
      <c r="E260" s="152"/>
      <c r="F260" s="152"/>
      <c r="G260" s="152"/>
      <c r="H260" s="152"/>
      <c r="I260" s="153"/>
      <c r="J260" s="238"/>
      <c r="K260" s="153"/>
      <c r="L260" s="229"/>
    </row>
    <row r="261" spans="2:12" ht="15.75" customHeight="1">
      <c r="B261" s="151"/>
      <c r="C261" s="152"/>
      <c r="D261" s="152"/>
      <c r="E261" s="152"/>
      <c r="F261" s="152"/>
      <c r="G261" s="152"/>
      <c r="H261" s="152"/>
      <c r="I261" s="153"/>
      <c r="J261" s="238"/>
      <c r="K261" s="153"/>
      <c r="L261" s="229"/>
    </row>
    <row r="262" spans="2:12" ht="15.75" customHeight="1">
      <c r="B262" s="151"/>
      <c r="C262" s="152"/>
      <c r="D262" s="152"/>
      <c r="E262" s="152"/>
      <c r="F262" s="152"/>
      <c r="G262" s="152"/>
      <c r="H262" s="152"/>
      <c r="I262" s="153"/>
      <c r="J262" s="238"/>
      <c r="K262" s="153"/>
      <c r="L262" s="229"/>
    </row>
    <row r="263" spans="2:12" ht="15.75" customHeight="1">
      <c r="B263" s="151"/>
      <c r="C263" s="152"/>
      <c r="D263" s="152"/>
      <c r="E263" s="152"/>
      <c r="F263" s="152"/>
      <c r="G263" s="152"/>
      <c r="H263" s="152"/>
      <c r="I263" s="153"/>
      <c r="J263" s="238"/>
      <c r="K263" s="153"/>
      <c r="L263" s="229"/>
    </row>
    <row r="264" spans="2:12" ht="15.75" customHeight="1">
      <c r="B264" s="151"/>
      <c r="C264" s="152"/>
      <c r="D264" s="152"/>
      <c r="E264" s="152"/>
      <c r="F264" s="152"/>
      <c r="G264" s="152"/>
      <c r="H264" s="152"/>
      <c r="I264" s="153"/>
      <c r="J264" s="238"/>
      <c r="K264" s="153"/>
      <c r="L264" s="229"/>
    </row>
    <row r="265" spans="2:12" ht="15.75" customHeight="1">
      <c r="B265" s="151"/>
      <c r="C265" s="152"/>
      <c r="D265" s="152"/>
      <c r="E265" s="152"/>
      <c r="F265" s="152"/>
      <c r="G265" s="152"/>
      <c r="H265" s="152"/>
      <c r="I265" s="153"/>
      <c r="J265" s="238"/>
      <c r="K265" s="153"/>
      <c r="L265" s="229"/>
    </row>
    <row r="266" spans="2:12" ht="15.75" customHeight="1">
      <c r="B266" s="151"/>
      <c r="C266" s="152"/>
      <c r="D266" s="152"/>
      <c r="E266" s="152"/>
      <c r="F266" s="152"/>
      <c r="G266" s="152"/>
      <c r="H266" s="152"/>
      <c r="I266" s="153"/>
      <c r="J266" s="238"/>
      <c r="K266" s="153"/>
      <c r="L266" s="229"/>
    </row>
    <row r="267" spans="2:12" ht="15.75" customHeight="1">
      <c r="B267" s="151"/>
      <c r="C267" s="152"/>
      <c r="D267" s="152"/>
      <c r="E267" s="152"/>
      <c r="F267" s="152"/>
      <c r="G267" s="152"/>
      <c r="H267" s="152"/>
      <c r="I267" s="153"/>
      <c r="J267" s="238"/>
      <c r="K267" s="153"/>
      <c r="L267" s="229"/>
    </row>
    <row r="268" spans="2:12" ht="15.75" customHeight="1">
      <c r="B268" s="151"/>
      <c r="C268" s="152"/>
      <c r="D268" s="152"/>
      <c r="E268" s="152"/>
      <c r="F268" s="152"/>
      <c r="G268" s="152"/>
      <c r="H268" s="152"/>
      <c r="I268" s="153"/>
      <c r="J268" s="238"/>
      <c r="K268" s="153"/>
      <c r="L268" s="229"/>
    </row>
    <row r="269" spans="2:12" ht="15.75" customHeight="1">
      <c r="B269" s="151"/>
      <c r="C269" s="152"/>
      <c r="D269" s="152"/>
      <c r="E269" s="152"/>
      <c r="F269" s="152"/>
      <c r="G269" s="152"/>
      <c r="H269" s="152"/>
      <c r="I269" s="153"/>
      <c r="J269" s="238"/>
      <c r="K269" s="153"/>
      <c r="L269" s="229"/>
    </row>
    <row r="270" spans="2:12" ht="15.75" customHeight="1">
      <c r="B270" s="151"/>
      <c r="C270" s="152"/>
      <c r="D270" s="152"/>
      <c r="E270" s="152"/>
      <c r="F270" s="152"/>
      <c r="G270" s="152"/>
      <c r="H270" s="152"/>
      <c r="I270" s="153"/>
      <c r="J270" s="238"/>
      <c r="K270" s="153"/>
      <c r="L270" s="229"/>
    </row>
    <row r="271" spans="2:12" ht="15.75" customHeight="1">
      <c r="B271" s="151"/>
      <c r="C271" s="152"/>
      <c r="D271" s="152"/>
      <c r="E271" s="152"/>
      <c r="F271" s="152"/>
      <c r="G271" s="152"/>
      <c r="H271" s="152"/>
      <c r="I271" s="153"/>
      <c r="J271" s="238"/>
      <c r="K271" s="153"/>
      <c r="L271" s="229"/>
    </row>
    <row r="272" spans="2:12" ht="15.75" customHeight="1">
      <c r="B272" s="151"/>
      <c r="C272" s="152"/>
      <c r="D272" s="152"/>
      <c r="E272" s="152"/>
      <c r="F272" s="152"/>
      <c r="G272" s="152"/>
      <c r="H272" s="152"/>
      <c r="I272" s="153"/>
      <c r="J272" s="238"/>
      <c r="K272" s="153"/>
      <c r="L272" s="229"/>
    </row>
    <row r="273" spans="2:12" ht="15.75" customHeight="1">
      <c r="B273" s="151"/>
      <c r="C273" s="152"/>
      <c r="D273" s="152"/>
      <c r="E273" s="152"/>
      <c r="F273" s="152"/>
      <c r="G273" s="152"/>
      <c r="H273" s="152"/>
      <c r="I273" s="153"/>
      <c r="J273" s="238"/>
      <c r="K273" s="153"/>
      <c r="L273" s="229"/>
    </row>
    <row r="274" spans="2:12" ht="15.75" customHeight="1">
      <c r="B274" s="151"/>
      <c r="C274" s="152"/>
      <c r="D274" s="152"/>
      <c r="E274" s="152"/>
      <c r="F274" s="152"/>
      <c r="G274" s="152"/>
      <c r="H274" s="152"/>
      <c r="I274" s="153"/>
      <c r="J274" s="238"/>
      <c r="K274" s="153"/>
      <c r="L274" s="229"/>
    </row>
    <row r="275" spans="2:12" ht="15.75" customHeight="1">
      <c r="B275" s="151"/>
      <c r="C275" s="152"/>
      <c r="D275" s="152"/>
      <c r="E275" s="152"/>
      <c r="F275" s="152"/>
      <c r="G275" s="152"/>
      <c r="H275" s="152"/>
      <c r="I275" s="153"/>
      <c r="J275" s="238"/>
      <c r="K275" s="153"/>
      <c r="L275" s="229"/>
    </row>
    <row r="276" spans="2:12" ht="15.75" customHeight="1">
      <c r="B276" s="151"/>
      <c r="C276" s="152"/>
      <c r="D276" s="152"/>
      <c r="E276" s="152"/>
      <c r="F276" s="152"/>
      <c r="G276" s="152"/>
      <c r="H276" s="152"/>
      <c r="I276" s="153"/>
      <c r="J276" s="238"/>
      <c r="K276" s="153"/>
      <c r="L276" s="229"/>
    </row>
    <row r="277" spans="2:12" ht="15.75" customHeight="1">
      <c r="B277" s="151"/>
      <c r="C277" s="152"/>
      <c r="D277" s="152"/>
      <c r="E277" s="152"/>
      <c r="F277" s="152"/>
      <c r="G277" s="152"/>
      <c r="H277" s="152"/>
      <c r="I277" s="153"/>
      <c r="J277" s="238"/>
      <c r="K277" s="153"/>
      <c r="L277" s="229"/>
    </row>
    <row r="278" spans="2:12" ht="15.75" customHeight="1">
      <c r="B278" s="151"/>
      <c r="C278" s="152"/>
      <c r="D278" s="152"/>
      <c r="E278" s="152"/>
      <c r="F278" s="152"/>
      <c r="G278" s="152"/>
      <c r="H278" s="152"/>
      <c r="I278" s="153"/>
      <c r="J278" s="238"/>
      <c r="K278" s="153"/>
      <c r="L278" s="229"/>
    </row>
    <row r="279" spans="2:12" ht="15.75" customHeight="1">
      <c r="B279" s="151"/>
      <c r="C279" s="152"/>
      <c r="D279" s="152"/>
      <c r="E279" s="152"/>
      <c r="F279" s="152"/>
      <c r="G279" s="152"/>
      <c r="H279" s="152"/>
      <c r="I279" s="153"/>
      <c r="J279" s="238"/>
      <c r="K279" s="153"/>
      <c r="L279" s="229"/>
    </row>
    <row r="280" spans="2:12" ht="15.75" customHeight="1">
      <c r="B280" s="151"/>
      <c r="C280" s="152"/>
      <c r="D280" s="152"/>
      <c r="E280" s="152"/>
      <c r="F280" s="152"/>
      <c r="G280" s="152"/>
      <c r="H280" s="152"/>
      <c r="I280" s="153"/>
      <c r="J280" s="238"/>
      <c r="K280" s="153"/>
      <c r="L280" s="229"/>
    </row>
    <row r="281" spans="2:12" ht="15.75" customHeight="1">
      <c r="B281" s="151"/>
      <c r="C281" s="152"/>
      <c r="D281" s="152"/>
      <c r="E281" s="152"/>
      <c r="F281" s="152"/>
      <c r="G281" s="152"/>
      <c r="H281" s="152"/>
      <c r="I281" s="153"/>
      <c r="J281" s="238"/>
      <c r="K281" s="153"/>
      <c r="L281" s="229"/>
    </row>
    <row r="282" spans="2:12" ht="15.75" customHeight="1">
      <c r="B282" s="151"/>
      <c r="C282" s="152"/>
      <c r="D282" s="152"/>
      <c r="E282" s="152"/>
      <c r="F282" s="152"/>
      <c r="G282" s="152"/>
      <c r="H282" s="152"/>
      <c r="I282" s="153"/>
      <c r="J282" s="238"/>
      <c r="K282" s="153"/>
      <c r="L282" s="229"/>
    </row>
    <row r="283" spans="2:12" ht="15.75" customHeight="1">
      <c r="B283" s="151"/>
      <c r="C283" s="152"/>
      <c r="D283" s="152"/>
      <c r="E283" s="152"/>
      <c r="F283" s="152"/>
      <c r="G283" s="152"/>
      <c r="H283" s="152"/>
      <c r="I283" s="153"/>
      <c r="J283" s="238"/>
      <c r="K283" s="153"/>
      <c r="L283" s="229"/>
    </row>
    <row r="284" spans="2:12" ht="15.75" customHeight="1">
      <c r="B284" s="151"/>
      <c r="C284" s="152"/>
      <c r="D284" s="152"/>
      <c r="E284" s="152"/>
      <c r="F284" s="152"/>
      <c r="G284" s="152"/>
      <c r="H284" s="152"/>
      <c r="I284" s="153"/>
      <c r="J284" s="238"/>
      <c r="K284" s="153"/>
      <c r="L284" s="229"/>
    </row>
    <row r="285" spans="2:12" ht="15.75" customHeight="1">
      <c r="B285" s="151"/>
      <c r="C285" s="152"/>
      <c r="D285" s="152"/>
      <c r="E285" s="152"/>
      <c r="F285" s="152"/>
      <c r="G285" s="152"/>
      <c r="H285" s="152"/>
      <c r="I285" s="153"/>
      <c r="J285" s="238"/>
      <c r="K285" s="153"/>
      <c r="L285" s="229"/>
    </row>
    <row r="286" spans="2:12" ht="15.75" customHeight="1">
      <c r="B286" s="151"/>
      <c r="C286" s="152"/>
      <c r="D286" s="152"/>
      <c r="E286" s="152"/>
      <c r="F286" s="152"/>
      <c r="G286" s="152"/>
      <c r="H286" s="152"/>
      <c r="I286" s="153"/>
      <c r="J286" s="238"/>
      <c r="K286" s="153"/>
      <c r="L286" s="229"/>
    </row>
    <row r="287" spans="2:12" ht="15.75" customHeight="1">
      <c r="B287" s="151"/>
      <c r="C287" s="152"/>
      <c r="D287" s="152"/>
      <c r="E287" s="152"/>
      <c r="F287" s="152"/>
      <c r="G287" s="152"/>
      <c r="H287" s="152"/>
      <c r="I287" s="153"/>
      <c r="J287" s="238"/>
      <c r="K287" s="153"/>
      <c r="L287" s="229"/>
    </row>
    <row r="288" spans="2:12" ht="15.75" customHeight="1">
      <c r="B288" s="151"/>
      <c r="C288" s="152"/>
      <c r="D288" s="152"/>
      <c r="E288" s="152"/>
      <c r="F288" s="152"/>
      <c r="G288" s="152"/>
      <c r="H288" s="152"/>
      <c r="I288" s="153"/>
      <c r="J288" s="238"/>
      <c r="K288" s="153"/>
      <c r="L288" s="229"/>
    </row>
    <row r="289" spans="2:12" ht="15.75" customHeight="1">
      <c r="B289" s="151"/>
      <c r="C289" s="152"/>
      <c r="D289" s="152"/>
      <c r="E289" s="152"/>
      <c r="F289" s="152"/>
      <c r="G289" s="152"/>
      <c r="H289" s="152"/>
      <c r="I289" s="153"/>
      <c r="J289" s="238"/>
      <c r="K289" s="153"/>
      <c r="L289" s="229"/>
    </row>
    <row r="290" spans="2:12" ht="15.75" customHeight="1">
      <c r="B290" s="151"/>
      <c r="C290" s="152"/>
      <c r="D290" s="152"/>
      <c r="E290" s="152"/>
      <c r="F290" s="152"/>
      <c r="G290" s="152"/>
      <c r="H290" s="152"/>
      <c r="I290" s="153"/>
      <c r="J290" s="238"/>
      <c r="K290" s="153"/>
      <c r="L290" s="229"/>
    </row>
    <row r="291" spans="2:12" ht="15.75" customHeight="1">
      <c r="B291" s="151"/>
      <c r="C291" s="152"/>
      <c r="D291" s="152"/>
      <c r="E291" s="152"/>
      <c r="F291" s="152"/>
      <c r="G291" s="152"/>
      <c r="H291" s="152"/>
      <c r="I291" s="153"/>
      <c r="J291" s="238"/>
      <c r="K291" s="153"/>
      <c r="L291" s="229"/>
    </row>
    <row r="292" spans="2:12" ht="15.75" customHeight="1">
      <c r="B292" s="151"/>
      <c r="C292" s="152"/>
      <c r="D292" s="152"/>
      <c r="E292" s="152"/>
      <c r="F292" s="152"/>
      <c r="G292" s="152"/>
      <c r="H292" s="152"/>
      <c r="I292" s="153"/>
      <c r="J292" s="238"/>
      <c r="K292" s="153"/>
      <c r="L292" s="229"/>
    </row>
    <row r="293" spans="2:12" ht="15.75" customHeight="1">
      <c r="B293" s="151"/>
      <c r="C293" s="152"/>
      <c r="D293" s="152"/>
      <c r="E293" s="152"/>
      <c r="F293" s="152"/>
      <c r="G293" s="152"/>
      <c r="H293" s="152"/>
      <c r="I293" s="153"/>
      <c r="J293" s="238"/>
      <c r="K293" s="153"/>
      <c r="L293" s="229"/>
    </row>
    <row r="294" spans="2:12" ht="15.75" customHeight="1">
      <c r="B294" s="151"/>
      <c r="C294" s="152"/>
      <c r="D294" s="152"/>
      <c r="E294" s="152"/>
      <c r="F294" s="152"/>
      <c r="G294" s="152"/>
      <c r="H294" s="152"/>
      <c r="I294" s="153"/>
      <c r="J294" s="238"/>
      <c r="K294" s="153"/>
      <c r="L294" s="229"/>
    </row>
    <row r="295" spans="2:12" ht="15.75" customHeight="1">
      <c r="B295" s="151"/>
      <c r="C295" s="152"/>
      <c r="D295" s="152"/>
      <c r="E295" s="152"/>
      <c r="F295" s="152"/>
      <c r="G295" s="152"/>
      <c r="H295" s="152"/>
      <c r="I295" s="153"/>
      <c r="J295" s="238"/>
      <c r="K295" s="153"/>
      <c r="L295" s="229"/>
    </row>
    <row r="296" spans="2:12" ht="15.75" customHeight="1">
      <c r="B296" s="151"/>
      <c r="C296" s="152"/>
      <c r="D296" s="152"/>
      <c r="E296" s="152"/>
      <c r="F296" s="152"/>
      <c r="G296" s="152"/>
      <c r="H296" s="152"/>
      <c r="I296" s="153"/>
      <c r="J296" s="238"/>
      <c r="K296" s="153"/>
      <c r="L296" s="229"/>
    </row>
    <row r="297" spans="2:12" ht="15.75" customHeight="1">
      <c r="B297" s="151"/>
      <c r="C297" s="152"/>
      <c r="D297" s="152"/>
      <c r="E297" s="152"/>
      <c r="F297" s="152"/>
      <c r="G297" s="152"/>
      <c r="H297" s="152"/>
      <c r="I297" s="153"/>
      <c r="J297" s="238"/>
      <c r="K297" s="153"/>
      <c r="L297" s="229"/>
    </row>
    <row r="298" spans="2:12" ht="15.75" customHeight="1">
      <c r="B298" s="151"/>
      <c r="C298" s="152"/>
      <c r="D298" s="152"/>
      <c r="E298" s="152"/>
      <c r="F298" s="152"/>
      <c r="G298" s="152"/>
      <c r="H298" s="152"/>
      <c r="I298" s="153"/>
      <c r="J298" s="238"/>
      <c r="K298" s="153"/>
      <c r="L298" s="229"/>
    </row>
    <row r="299" spans="2:12" ht="15.75" customHeight="1">
      <c r="B299" s="151"/>
      <c r="C299" s="152"/>
      <c r="D299" s="152"/>
      <c r="E299" s="152"/>
      <c r="F299" s="152"/>
      <c r="G299" s="152"/>
      <c r="H299" s="152"/>
      <c r="I299" s="153"/>
      <c r="J299" s="238"/>
      <c r="K299" s="153"/>
      <c r="L299" s="229"/>
    </row>
    <row r="300" spans="2:12" ht="15.75" customHeight="1">
      <c r="B300" s="151"/>
      <c r="C300" s="152"/>
      <c r="D300" s="152"/>
      <c r="E300" s="152"/>
      <c r="F300" s="152"/>
      <c r="G300" s="152"/>
      <c r="H300" s="152"/>
      <c r="I300" s="153"/>
      <c r="J300" s="238"/>
      <c r="K300" s="153"/>
      <c r="L300" s="229"/>
    </row>
    <row r="301" spans="2:12" ht="15.75" customHeight="1">
      <c r="B301" s="151"/>
      <c r="C301" s="152"/>
      <c r="D301" s="152"/>
      <c r="E301" s="152"/>
      <c r="F301" s="152"/>
      <c r="G301" s="152"/>
      <c r="H301" s="152"/>
      <c r="I301" s="153"/>
      <c r="J301" s="238"/>
      <c r="K301" s="153"/>
      <c r="L301" s="229"/>
    </row>
    <row r="302" spans="2:12" ht="15.75" customHeight="1">
      <c r="B302" s="151"/>
      <c r="C302" s="152"/>
      <c r="D302" s="152"/>
      <c r="E302" s="152"/>
      <c r="F302" s="152"/>
      <c r="G302" s="152"/>
      <c r="H302" s="152"/>
      <c r="I302" s="153"/>
      <c r="J302" s="238"/>
      <c r="K302" s="153"/>
      <c r="L302" s="229"/>
    </row>
    <row r="303" spans="2:12" ht="15.75" customHeight="1">
      <c r="B303" s="151"/>
      <c r="C303" s="152"/>
      <c r="D303" s="152"/>
      <c r="E303" s="152"/>
      <c r="F303" s="152"/>
      <c r="G303" s="152"/>
      <c r="H303" s="152"/>
      <c r="I303" s="153"/>
      <c r="J303" s="238"/>
      <c r="K303" s="153"/>
      <c r="L303" s="229"/>
    </row>
    <row r="304" spans="2:12" ht="15.75" customHeight="1">
      <c r="B304" s="151"/>
      <c r="C304" s="152"/>
      <c r="D304" s="152"/>
      <c r="E304" s="152"/>
      <c r="F304" s="152"/>
      <c r="G304" s="152"/>
      <c r="H304" s="152"/>
      <c r="I304" s="153"/>
      <c r="J304" s="238"/>
      <c r="K304" s="153"/>
      <c r="L304" s="229"/>
    </row>
    <row r="305" spans="2:12" ht="15.75" customHeight="1">
      <c r="B305" s="151"/>
      <c r="C305" s="152"/>
      <c r="D305" s="152"/>
      <c r="E305" s="152"/>
      <c r="F305" s="152"/>
      <c r="G305" s="152"/>
      <c r="H305" s="152"/>
      <c r="I305" s="153"/>
      <c r="J305" s="238"/>
      <c r="K305" s="153"/>
      <c r="L305" s="229"/>
    </row>
    <row r="306" spans="2:12" ht="15.75" customHeight="1">
      <c r="B306" s="151"/>
      <c r="C306" s="152"/>
      <c r="D306" s="152"/>
      <c r="E306" s="152"/>
      <c r="F306" s="152"/>
      <c r="G306" s="152"/>
      <c r="H306" s="152"/>
      <c r="I306" s="153"/>
      <c r="J306" s="238"/>
      <c r="K306" s="153"/>
      <c r="L306" s="229"/>
    </row>
    <row r="307" spans="2:12" ht="15.75" customHeight="1">
      <c r="B307" s="151"/>
      <c r="C307" s="152"/>
      <c r="D307" s="152"/>
      <c r="E307" s="152"/>
      <c r="F307" s="152"/>
      <c r="G307" s="152"/>
      <c r="H307" s="152"/>
      <c r="I307" s="153"/>
      <c r="J307" s="238"/>
      <c r="K307" s="153"/>
      <c r="L307" s="229"/>
    </row>
    <row r="308" spans="2:12" ht="15.75" customHeight="1">
      <c r="B308" s="151"/>
      <c r="C308" s="152"/>
      <c r="D308" s="152"/>
      <c r="E308" s="152"/>
      <c r="F308" s="152"/>
      <c r="G308" s="152"/>
      <c r="H308" s="152"/>
      <c r="I308" s="153"/>
      <c r="J308" s="238"/>
      <c r="K308" s="153"/>
      <c r="L308" s="229"/>
    </row>
    <row r="309" spans="2:12" ht="15.75" customHeight="1">
      <c r="B309" s="151"/>
      <c r="C309" s="152"/>
      <c r="D309" s="152"/>
      <c r="E309" s="152"/>
      <c r="F309" s="152"/>
      <c r="G309" s="152"/>
      <c r="H309" s="152"/>
      <c r="I309" s="153"/>
      <c r="J309" s="238"/>
      <c r="K309" s="153"/>
      <c r="L309" s="229"/>
    </row>
    <row r="310" spans="2:12" ht="15.75" customHeight="1">
      <c r="B310" s="151"/>
      <c r="C310" s="152"/>
      <c r="D310" s="152"/>
      <c r="E310" s="152"/>
      <c r="F310" s="152"/>
      <c r="G310" s="152"/>
      <c r="H310" s="152"/>
      <c r="I310" s="153"/>
      <c r="J310" s="238"/>
      <c r="K310" s="153"/>
      <c r="L310" s="229"/>
    </row>
    <row r="311" spans="2:12" ht="15.75" customHeight="1">
      <c r="B311" s="151"/>
      <c r="C311" s="152"/>
      <c r="D311" s="152"/>
      <c r="E311" s="152"/>
      <c r="F311" s="152"/>
      <c r="G311" s="152"/>
      <c r="H311" s="152"/>
      <c r="I311" s="153"/>
      <c r="J311" s="238"/>
      <c r="K311" s="153"/>
      <c r="L311" s="229"/>
    </row>
    <row r="312" spans="2:12" ht="15.75" customHeight="1">
      <c r="B312" s="151"/>
      <c r="C312" s="152"/>
      <c r="D312" s="152"/>
      <c r="E312" s="152"/>
      <c r="F312" s="152"/>
      <c r="G312" s="152"/>
      <c r="H312" s="152"/>
      <c r="I312" s="153"/>
      <c r="J312" s="238"/>
      <c r="K312" s="153"/>
      <c r="L312" s="229"/>
    </row>
    <row r="313" spans="2:12" ht="15.75" customHeight="1">
      <c r="B313" s="151"/>
      <c r="C313" s="152"/>
      <c r="D313" s="152"/>
      <c r="E313" s="152"/>
      <c r="F313" s="152"/>
      <c r="G313" s="152"/>
      <c r="H313" s="152"/>
      <c r="I313" s="153"/>
      <c r="J313" s="238"/>
      <c r="K313" s="153"/>
      <c r="L313" s="229"/>
    </row>
    <row r="314" spans="2:12" ht="15.75" customHeight="1">
      <c r="B314" s="151"/>
      <c r="C314" s="152"/>
      <c r="D314" s="152"/>
      <c r="E314" s="152"/>
      <c r="F314" s="152"/>
      <c r="G314" s="152"/>
      <c r="H314" s="152"/>
      <c r="I314" s="153"/>
      <c r="J314" s="238"/>
      <c r="K314" s="153"/>
      <c r="L314" s="229"/>
    </row>
    <row r="315" spans="2:12" ht="15.75" customHeight="1">
      <c r="B315" s="151"/>
      <c r="C315" s="152"/>
      <c r="D315" s="152"/>
      <c r="E315" s="152"/>
      <c r="F315" s="152"/>
      <c r="G315" s="152"/>
      <c r="H315" s="152"/>
      <c r="I315" s="153"/>
      <c r="J315" s="238"/>
      <c r="K315" s="153"/>
      <c r="L315" s="229"/>
    </row>
    <row r="316" spans="2:12" ht="15.75" customHeight="1">
      <c r="B316" s="151"/>
      <c r="C316" s="152"/>
      <c r="D316" s="152"/>
      <c r="E316" s="152"/>
      <c r="F316" s="152"/>
      <c r="G316" s="152"/>
      <c r="H316" s="152"/>
      <c r="I316" s="153"/>
      <c r="J316" s="238"/>
      <c r="K316" s="153"/>
      <c r="L316" s="229"/>
    </row>
    <row r="317" spans="2:12" ht="15.75" customHeight="1">
      <c r="B317" s="151"/>
      <c r="C317" s="152"/>
      <c r="D317" s="152"/>
      <c r="E317" s="152"/>
      <c r="F317" s="152"/>
      <c r="G317" s="152"/>
      <c r="H317" s="152"/>
      <c r="I317" s="153"/>
      <c r="J317" s="238"/>
      <c r="K317" s="153"/>
      <c r="L317" s="229"/>
    </row>
    <row r="318" spans="2:12" ht="15.75" customHeight="1">
      <c r="B318" s="151"/>
      <c r="C318" s="152"/>
      <c r="D318" s="152"/>
      <c r="E318" s="152"/>
      <c r="F318" s="152"/>
      <c r="G318" s="152"/>
      <c r="H318" s="152"/>
      <c r="I318" s="153"/>
      <c r="J318" s="238"/>
      <c r="K318" s="153"/>
      <c r="L318" s="229"/>
    </row>
    <row r="319" spans="2:12" ht="15.75" customHeight="1">
      <c r="B319" s="151"/>
      <c r="C319" s="152"/>
      <c r="D319" s="152"/>
      <c r="E319" s="152"/>
      <c r="F319" s="152"/>
      <c r="G319" s="152"/>
      <c r="H319" s="152"/>
      <c r="I319" s="153"/>
      <c r="J319" s="238"/>
      <c r="K319" s="153"/>
      <c r="L319" s="229"/>
    </row>
    <row r="320" spans="2:12" ht="15.75" customHeight="1">
      <c r="B320" s="151"/>
      <c r="C320" s="152"/>
      <c r="D320" s="152"/>
      <c r="E320" s="152"/>
      <c r="F320" s="152"/>
      <c r="G320" s="152"/>
      <c r="H320" s="152"/>
      <c r="I320" s="153"/>
      <c r="J320" s="238"/>
      <c r="K320" s="153"/>
      <c r="L320" s="229"/>
    </row>
    <row r="321" spans="2:12" ht="15.75" customHeight="1">
      <c r="B321" s="151"/>
      <c r="C321" s="152"/>
      <c r="D321" s="152"/>
      <c r="E321" s="152"/>
      <c r="F321" s="152"/>
      <c r="G321" s="152"/>
      <c r="H321" s="152"/>
      <c r="I321" s="153"/>
      <c r="J321" s="238"/>
      <c r="K321" s="153"/>
      <c r="L321" s="229"/>
    </row>
    <row r="322" spans="2:12" ht="15.75" customHeight="1">
      <c r="B322" s="151"/>
      <c r="C322" s="152"/>
      <c r="D322" s="152"/>
      <c r="E322" s="152"/>
      <c r="F322" s="152"/>
      <c r="G322" s="152"/>
      <c r="H322" s="152"/>
      <c r="I322" s="153"/>
      <c r="J322" s="238"/>
      <c r="K322" s="153"/>
      <c r="L322" s="229"/>
    </row>
    <row r="323" spans="2:12" ht="15.75" customHeight="1">
      <c r="B323" s="151"/>
      <c r="C323" s="152"/>
      <c r="D323" s="152"/>
      <c r="E323" s="152"/>
      <c r="F323" s="152"/>
      <c r="G323" s="152"/>
      <c r="H323" s="152"/>
      <c r="I323" s="153"/>
      <c r="J323" s="238"/>
      <c r="K323" s="153"/>
      <c r="L323" s="229"/>
    </row>
    <row r="324" spans="2:12" ht="15.75" customHeight="1">
      <c r="B324" s="151"/>
      <c r="C324" s="152"/>
      <c r="D324" s="152"/>
      <c r="E324" s="152"/>
      <c r="F324" s="152"/>
      <c r="G324" s="152"/>
      <c r="H324" s="152"/>
      <c r="I324" s="153"/>
      <c r="J324" s="238"/>
      <c r="K324" s="153"/>
      <c r="L324" s="229"/>
    </row>
    <row r="325" spans="2:12" ht="15.75" customHeight="1">
      <c r="B325" s="151"/>
      <c r="C325" s="152"/>
      <c r="D325" s="152"/>
      <c r="E325" s="152"/>
      <c r="F325" s="152"/>
      <c r="G325" s="152"/>
      <c r="H325" s="152"/>
      <c r="I325" s="153"/>
      <c r="J325" s="238"/>
      <c r="K325" s="153"/>
      <c r="L325" s="229"/>
    </row>
    <row r="326" spans="2:12" ht="15.75" customHeight="1">
      <c r="B326" s="151"/>
      <c r="C326" s="152"/>
      <c r="D326" s="152"/>
      <c r="E326" s="152"/>
      <c r="F326" s="152"/>
      <c r="G326" s="152"/>
      <c r="H326" s="152"/>
      <c r="I326" s="153"/>
      <c r="J326" s="238"/>
      <c r="K326" s="153"/>
      <c r="L326" s="229"/>
    </row>
    <row r="327" spans="2:12" ht="15.75" customHeight="1">
      <c r="B327" s="151"/>
      <c r="C327" s="152"/>
      <c r="D327" s="152"/>
      <c r="E327" s="152"/>
      <c r="F327" s="152"/>
      <c r="G327" s="152"/>
      <c r="H327" s="152"/>
      <c r="I327" s="153"/>
      <c r="J327" s="238"/>
      <c r="K327" s="153"/>
      <c r="L327" s="229"/>
    </row>
    <row r="328" spans="2:12" ht="15.75" customHeight="1">
      <c r="B328" s="151"/>
      <c r="C328" s="152"/>
      <c r="D328" s="152"/>
      <c r="E328" s="152"/>
      <c r="F328" s="152"/>
      <c r="G328" s="152"/>
      <c r="H328" s="152"/>
      <c r="I328" s="153"/>
      <c r="J328" s="238"/>
      <c r="K328" s="153"/>
      <c r="L328" s="229"/>
    </row>
    <row r="329" spans="2:12" ht="15.75" customHeight="1">
      <c r="B329" s="151"/>
      <c r="C329" s="152"/>
      <c r="D329" s="152"/>
      <c r="E329" s="152"/>
      <c r="F329" s="152"/>
      <c r="G329" s="152"/>
      <c r="H329" s="152"/>
      <c r="I329" s="153"/>
      <c r="J329" s="238"/>
      <c r="K329" s="153"/>
      <c r="L329" s="229"/>
    </row>
    <row r="330" spans="2:12" ht="15.75" customHeight="1">
      <c r="B330" s="151"/>
      <c r="C330" s="152"/>
      <c r="D330" s="152"/>
      <c r="E330" s="152"/>
      <c r="F330" s="152"/>
      <c r="G330" s="152"/>
      <c r="H330" s="152"/>
      <c r="I330" s="153"/>
      <c r="J330" s="238"/>
      <c r="K330" s="153"/>
      <c r="L330" s="229"/>
    </row>
    <row r="331" spans="2:12" ht="15.75" customHeight="1">
      <c r="B331" s="151"/>
      <c r="C331" s="152"/>
      <c r="D331" s="152"/>
      <c r="E331" s="152"/>
      <c r="F331" s="152"/>
      <c r="G331" s="152"/>
      <c r="H331" s="152"/>
      <c r="I331" s="153"/>
      <c r="J331" s="238"/>
      <c r="K331" s="153"/>
      <c r="L331" s="229"/>
    </row>
    <row r="332" spans="2:12" ht="15.75" customHeight="1">
      <c r="B332" s="151"/>
      <c r="C332" s="152"/>
      <c r="D332" s="152"/>
      <c r="E332" s="152"/>
      <c r="F332" s="152"/>
      <c r="G332" s="152"/>
      <c r="H332" s="152"/>
      <c r="I332" s="153"/>
      <c r="J332" s="238"/>
      <c r="K332" s="153"/>
      <c r="L332" s="229"/>
    </row>
    <row r="333" spans="2:12" ht="15.75" customHeight="1">
      <c r="B333" s="151"/>
      <c r="C333" s="152"/>
      <c r="D333" s="152"/>
      <c r="E333" s="152"/>
      <c r="F333" s="152"/>
      <c r="G333" s="152"/>
      <c r="H333" s="152"/>
      <c r="I333" s="153"/>
      <c r="J333" s="238"/>
      <c r="K333" s="153"/>
      <c r="L333" s="229"/>
    </row>
    <row r="334" spans="2:12" ht="15.75" customHeight="1">
      <c r="B334" s="151"/>
      <c r="C334" s="152"/>
      <c r="D334" s="152"/>
      <c r="E334" s="152"/>
      <c r="F334" s="152"/>
      <c r="G334" s="152"/>
      <c r="H334" s="152"/>
      <c r="I334" s="153"/>
      <c r="J334" s="238"/>
      <c r="K334" s="153"/>
      <c r="L334" s="229"/>
    </row>
    <row r="335" spans="2:12" ht="15.75" customHeight="1">
      <c r="B335" s="151"/>
      <c r="C335" s="152"/>
      <c r="D335" s="152"/>
      <c r="E335" s="152"/>
      <c r="F335" s="152"/>
      <c r="G335" s="152"/>
      <c r="H335" s="152"/>
      <c r="I335" s="153"/>
      <c r="J335" s="238"/>
      <c r="K335" s="153"/>
      <c r="L335" s="229"/>
    </row>
    <row r="336" spans="2:12" ht="15.75" customHeight="1">
      <c r="B336" s="151"/>
      <c r="C336" s="152"/>
      <c r="D336" s="152"/>
      <c r="E336" s="152"/>
      <c r="F336" s="152"/>
      <c r="G336" s="152"/>
      <c r="H336" s="152"/>
      <c r="I336" s="153"/>
      <c r="J336" s="238"/>
      <c r="K336" s="153"/>
      <c r="L336" s="229"/>
    </row>
    <row r="337" spans="2:12" ht="15.75" customHeight="1">
      <c r="B337" s="151"/>
      <c r="C337" s="152"/>
      <c r="D337" s="152"/>
      <c r="E337" s="152"/>
      <c r="F337" s="152"/>
      <c r="G337" s="152"/>
      <c r="H337" s="152"/>
      <c r="I337" s="153"/>
      <c r="J337" s="238"/>
      <c r="K337" s="153"/>
      <c r="L337" s="229"/>
    </row>
    <row r="338" spans="2:12" ht="15.75" customHeight="1">
      <c r="B338" s="151"/>
      <c r="C338" s="152"/>
      <c r="D338" s="152"/>
      <c r="E338" s="152"/>
      <c r="F338" s="152"/>
      <c r="G338" s="152"/>
      <c r="H338" s="152"/>
      <c r="I338" s="153"/>
      <c r="J338" s="238"/>
      <c r="K338" s="153"/>
      <c r="L338" s="229"/>
    </row>
    <row r="339" spans="2:12" ht="15.75" customHeight="1">
      <c r="B339" s="151"/>
      <c r="C339" s="152"/>
      <c r="D339" s="152"/>
      <c r="E339" s="152"/>
      <c r="F339" s="152"/>
      <c r="G339" s="152"/>
      <c r="H339" s="152"/>
      <c r="I339" s="153"/>
      <c r="J339" s="238"/>
      <c r="K339" s="153"/>
      <c r="L339" s="229"/>
    </row>
    <row r="340" spans="2:12" ht="15.75" customHeight="1">
      <c r="B340" s="151"/>
      <c r="C340" s="152"/>
      <c r="D340" s="152"/>
      <c r="E340" s="152"/>
      <c r="F340" s="152"/>
      <c r="G340" s="152"/>
      <c r="H340" s="152"/>
      <c r="I340" s="153"/>
      <c r="J340" s="238"/>
      <c r="K340" s="153"/>
      <c r="L340" s="229"/>
    </row>
    <row r="341" spans="2:12" ht="15.75" customHeight="1">
      <c r="B341" s="151"/>
      <c r="C341" s="152"/>
      <c r="D341" s="152"/>
      <c r="E341" s="152"/>
      <c r="F341" s="152"/>
      <c r="G341" s="152"/>
      <c r="H341" s="152"/>
      <c r="I341" s="153"/>
      <c r="J341" s="238"/>
      <c r="K341" s="153"/>
      <c r="L341" s="229"/>
    </row>
    <row r="342" spans="2:12" ht="15.75" customHeight="1">
      <c r="B342" s="151"/>
      <c r="C342" s="152"/>
      <c r="D342" s="152"/>
      <c r="E342" s="152"/>
      <c r="F342" s="152"/>
      <c r="G342" s="152"/>
      <c r="H342" s="152"/>
      <c r="I342" s="153"/>
      <c r="J342" s="238"/>
      <c r="K342" s="153"/>
      <c r="L342" s="229"/>
    </row>
    <row r="343" spans="2:12" ht="15.75" customHeight="1">
      <c r="B343" s="151"/>
      <c r="C343" s="152"/>
      <c r="D343" s="152"/>
      <c r="E343" s="152"/>
      <c r="F343" s="152"/>
      <c r="G343" s="152"/>
      <c r="H343" s="152"/>
      <c r="I343" s="153"/>
      <c r="J343" s="238"/>
      <c r="K343" s="153"/>
      <c r="L343" s="229"/>
    </row>
    <row r="344" spans="2:12" ht="15.75" customHeight="1">
      <c r="B344" s="151"/>
      <c r="C344" s="152"/>
      <c r="D344" s="152"/>
      <c r="E344" s="152"/>
      <c r="F344" s="152"/>
      <c r="G344" s="152"/>
      <c r="H344" s="152"/>
      <c r="I344" s="153"/>
      <c r="J344" s="238"/>
      <c r="K344" s="153"/>
      <c r="L344" s="229"/>
    </row>
    <row r="345" spans="2:12" ht="15.75" customHeight="1">
      <c r="B345" s="151"/>
      <c r="C345" s="152"/>
      <c r="D345" s="152"/>
      <c r="E345" s="152"/>
      <c r="F345" s="152"/>
      <c r="G345" s="152"/>
      <c r="H345" s="152"/>
      <c r="I345" s="153"/>
      <c r="J345" s="238"/>
      <c r="K345" s="153"/>
      <c r="L345" s="229"/>
    </row>
    <row r="346" spans="2:12" ht="15.75" customHeight="1">
      <c r="B346" s="151"/>
      <c r="C346" s="152"/>
      <c r="D346" s="152"/>
      <c r="E346" s="152"/>
      <c r="F346" s="152"/>
      <c r="G346" s="152"/>
      <c r="H346" s="152"/>
      <c r="I346" s="153"/>
      <c r="J346" s="238"/>
      <c r="K346" s="153"/>
      <c r="L346" s="229"/>
    </row>
    <row r="347" spans="2:12" ht="15.75" customHeight="1">
      <c r="B347" s="151"/>
      <c r="C347" s="152"/>
      <c r="D347" s="152"/>
      <c r="E347" s="152"/>
      <c r="F347" s="152"/>
      <c r="G347" s="152"/>
      <c r="H347" s="152"/>
      <c r="I347" s="153"/>
      <c r="J347" s="238"/>
      <c r="K347" s="153"/>
      <c r="L347" s="229"/>
    </row>
    <row r="348" spans="2:12" ht="15.75" customHeight="1">
      <c r="B348" s="151"/>
      <c r="C348" s="152"/>
      <c r="D348" s="152"/>
      <c r="E348" s="152"/>
      <c r="F348" s="152"/>
      <c r="G348" s="152"/>
      <c r="H348" s="152"/>
      <c r="I348" s="153"/>
      <c r="J348" s="238"/>
      <c r="K348" s="153"/>
      <c r="L348" s="229"/>
    </row>
    <row r="349" spans="2:12" ht="15.75" customHeight="1">
      <c r="B349" s="151"/>
      <c r="C349" s="152"/>
      <c r="D349" s="152"/>
      <c r="E349" s="152"/>
      <c r="F349" s="152"/>
      <c r="G349" s="152"/>
      <c r="H349" s="152"/>
      <c r="I349" s="153"/>
      <c r="J349" s="238"/>
      <c r="K349" s="153"/>
      <c r="L349" s="229"/>
    </row>
    <row r="350" spans="2:12" ht="15.75" customHeight="1">
      <c r="B350" s="151"/>
      <c r="C350" s="152"/>
      <c r="D350" s="152"/>
      <c r="E350" s="152"/>
      <c r="F350" s="152"/>
      <c r="G350" s="152"/>
      <c r="H350" s="152"/>
      <c r="I350" s="153"/>
      <c r="J350" s="238"/>
      <c r="K350" s="153"/>
      <c r="L350" s="229"/>
    </row>
    <row r="351" spans="2:12" ht="15.75" customHeight="1">
      <c r="B351" s="151"/>
      <c r="C351" s="152"/>
      <c r="D351" s="152"/>
      <c r="E351" s="152"/>
      <c r="F351" s="152"/>
      <c r="G351" s="152"/>
      <c r="H351" s="152"/>
      <c r="I351" s="153"/>
      <c r="J351" s="238"/>
      <c r="K351" s="153"/>
      <c r="L351" s="229"/>
    </row>
    <row r="352" spans="2:12" ht="15.75" customHeight="1">
      <c r="B352" s="151"/>
      <c r="C352" s="152"/>
      <c r="D352" s="152"/>
      <c r="E352" s="152"/>
      <c r="F352" s="152"/>
      <c r="G352" s="152"/>
      <c r="H352" s="152"/>
      <c r="I352" s="153"/>
      <c r="J352" s="238"/>
      <c r="K352" s="153"/>
      <c r="L352" s="229"/>
    </row>
    <row r="353" spans="2:12" ht="15.75" customHeight="1">
      <c r="B353" s="151"/>
      <c r="C353" s="152"/>
      <c r="D353" s="152"/>
      <c r="E353" s="152"/>
      <c r="F353" s="152"/>
      <c r="G353" s="152"/>
      <c r="H353" s="152"/>
      <c r="I353" s="153"/>
      <c r="J353" s="238"/>
      <c r="K353" s="153"/>
      <c r="L353" s="229"/>
    </row>
    <row r="354" spans="2:12" ht="15.75" customHeight="1">
      <c r="B354" s="151"/>
      <c r="C354" s="152"/>
      <c r="D354" s="152"/>
      <c r="E354" s="152"/>
      <c r="F354" s="152"/>
      <c r="G354" s="152"/>
      <c r="H354" s="152"/>
      <c r="I354" s="153"/>
      <c r="J354" s="238"/>
      <c r="K354" s="153"/>
      <c r="L354" s="229"/>
    </row>
    <row r="355" spans="2:12" ht="15.75" customHeight="1">
      <c r="B355" s="151"/>
      <c r="C355" s="152"/>
      <c r="D355" s="152"/>
      <c r="E355" s="152"/>
      <c r="F355" s="152"/>
      <c r="G355" s="152"/>
      <c r="H355" s="152"/>
      <c r="I355" s="153"/>
      <c r="J355" s="238"/>
      <c r="K355" s="153"/>
      <c r="L355" s="229"/>
    </row>
    <row r="356" spans="2:12" ht="15.75" customHeight="1">
      <c r="B356" s="151"/>
      <c r="C356" s="152"/>
      <c r="D356" s="152"/>
      <c r="E356" s="152"/>
      <c r="F356" s="152"/>
      <c r="G356" s="152"/>
      <c r="H356" s="152"/>
      <c r="I356" s="153"/>
      <c r="J356" s="238"/>
      <c r="K356" s="153"/>
      <c r="L356" s="229"/>
    </row>
    <row r="357" spans="2:12" ht="15.75" customHeight="1">
      <c r="B357" s="151"/>
      <c r="C357" s="152"/>
      <c r="D357" s="152"/>
      <c r="E357" s="152"/>
      <c r="F357" s="152"/>
      <c r="G357" s="152"/>
      <c r="H357" s="152"/>
      <c r="I357" s="153"/>
      <c r="J357" s="238"/>
      <c r="K357" s="153"/>
      <c r="L357" s="229"/>
    </row>
    <row r="358" spans="2:12" ht="15.75" customHeight="1">
      <c r="B358" s="151"/>
      <c r="C358" s="152"/>
      <c r="D358" s="152"/>
      <c r="E358" s="152"/>
      <c r="F358" s="152"/>
      <c r="G358" s="152"/>
      <c r="H358" s="152"/>
      <c r="I358" s="153"/>
      <c r="J358" s="238"/>
      <c r="K358" s="153"/>
      <c r="L358" s="229"/>
    </row>
    <row r="359" spans="2:12" ht="15.75" customHeight="1">
      <c r="B359" s="151"/>
      <c r="C359" s="152"/>
      <c r="D359" s="152"/>
      <c r="E359" s="152"/>
      <c r="F359" s="152"/>
      <c r="G359" s="152"/>
      <c r="H359" s="152"/>
      <c r="I359" s="153"/>
      <c r="J359" s="238"/>
      <c r="K359" s="153"/>
      <c r="L359" s="229"/>
    </row>
    <row r="360" spans="2:12" ht="15.75" customHeight="1">
      <c r="B360" s="151"/>
      <c r="C360" s="152"/>
      <c r="D360" s="152"/>
      <c r="E360" s="152"/>
      <c r="F360" s="152"/>
      <c r="G360" s="152"/>
      <c r="H360" s="152"/>
      <c r="I360" s="153"/>
      <c r="J360" s="238"/>
      <c r="K360" s="153"/>
      <c r="L360" s="229"/>
    </row>
    <row r="361" spans="2:12" ht="15.75" customHeight="1">
      <c r="B361" s="151"/>
      <c r="C361" s="152"/>
      <c r="D361" s="152"/>
      <c r="E361" s="152"/>
      <c r="F361" s="152"/>
      <c r="G361" s="152"/>
      <c r="H361" s="152"/>
      <c r="I361" s="153"/>
      <c r="J361" s="238"/>
      <c r="K361" s="153"/>
      <c r="L361" s="229"/>
    </row>
    <row r="362" spans="2:12" ht="15.75" customHeight="1">
      <c r="B362" s="151"/>
      <c r="C362" s="152"/>
      <c r="D362" s="152"/>
      <c r="E362" s="152"/>
      <c r="F362" s="152"/>
      <c r="G362" s="152"/>
      <c r="H362" s="152"/>
      <c r="I362" s="153"/>
      <c r="J362" s="238"/>
      <c r="K362" s="153"/>
      <c r="L362" s="229"/>
    </row>
    <row r="363" spans="2:12" ht="15.75" customHeight="1">
      <c r="B363" s="151"/>
      <c r="C363" s="152"/>
      <c r="D363" s="152"/>
      <c r="E363" s="152"/>
      <c r="F363" s="152"/>
      <c r="G363" s="152"/>
      <c r="H363" s="152"/>
      <c r="I363" s="153"/>
      <c r="J363" s="238"/>
      <c r="K363" s="153"/>
      <c r="L363" s="229"/>
    </row>
    <row r="364" spans="2:12" ht="15.75" customHeight="1">
      <c r="B364" s="151"/>
      <c r="C364" s="152"/>
      <c r="D364" s="152"/>
      <c r="E364" s="152"/>
      <c r="F364" s="152"/>
      <c r="G364" s="152"/>
      <c r="H364" s="152"/>
      <c r="I364" s="153"/>
      <c r="J364" s="238"/>
      <c r="K364" s="153"/>
      <c r="L364" s="229"/>
    </row>
    <row r="365" spans="2:12" ht="15.75" customHeight="1">
      <c r="B365" s="151"/>
      <c r="C365" s="152"/>
      <c r="D365" s="152"/>
      <c r="E365" s="152"/>
      <c r="F365" s="152"/>
      <c r="G365" s="152"/>
      <c r="H365" s="152"/>
      <c r="I365" s="153"/>
      <c r="J365" s="238"/>
      <c r="K365" s="153"/>
      <c r="L365" s="229"/>
    </row>
    <row r="366" spans="2:12" ht="15.75" customHeight="1">
      <c r="B366" s="151"/>
      <c r="C366" s="152"/>
      <c r="D366" s="152"/>
      <c r="E366" s="152"/>
      <c r="F366" s="152"/>
      <c r="G366" s="152"/>
      <c r="H366" s="152"/>
      <c r="I366" s="153"/>
      <c r="J366" s="238"/>
      <c r="K366" s="153"/>
      <c r="L366" s="229"/>
    </row>
    <row r="367" spans="2:12" ht="15.75" customHeight="1">
      <c r="B367" s="151"/>
      <c r="C367" s="152"/>
      <c r="D367" s="152"/>
      <c r="E367" s="152"/>
      <c r="F367" s="152"/>
      <c r="G367" s="152"/>
      <c r="H367" s="152"/>
      <c r="I367" s="153"/>
      <c r="J367" s="238"/>
      <c r="K367" s="153"/>
      <c r="L367" s="229"/>
    </row>
    <row r="368" spans="2:12" ht="15.75" customHeight="1">
      <c r="B368" s="151"/>
      <c r="C368" s="152"/>
      <c r="D368" s="152"/>
      <c r="E368" s="152"/>
      <c r="F368" s="152"/>
      <c r="G368" s="152"/>
      <c r="H368" s="152"/>
      <c r="I368" s="153"/>
      <c r="J368" s="238"/>
      <c r="K368" s="153"/>
      <c r="L368" s="229"/>
    </row>
    <row r="369" spans="2:12" ht="15.75" customHeight="1">
      <c r="B369" s="151"/>
      <c r="C369" s="152"/>
      <c r="D369" s="152"/>
      <c r="E369" s="152"/>
      <c r="F369" s="152"/>
      <c r="G369" s="152"/>
      <c r="H369" s="152"/>
      <c r="I369" s="153"/>
      <c r="J369" s="238"/>
      <c r="K369" s="153"/>
      <c r="L369" s="229"/>
    </row>
    <row r="370" spans="2:12" ht="15.75" customHeight="1">
      <c r="B370" s="151"/>
      <c r="C370" s="152"/>
      <c r="D370" s="152"/>
      <c r="E370" s="152"/>
      <c r="F370" s="152"/>
      <c r="G370" s="152"/>
      <c r="H370" s="152"/>
      <c r="I370" s="153"/>
      <c r="J370" s="238"/>
      <c r="K370" s="153"/>
      <c r="L370" s="229"/>
    </row>
    <row r="371" spans="2:12" ht="15.75" customHeight="1">
      <c r="B371" s="151"/>
      <c r="C371" s="152"/>
      <c r="D371" s="152"/>
      <c r="E371" s="152"/>
      <c r="F371" s="152"/>
      <c r="G371" s="152"/>
      <c r="H371" s="152"/>
      <c r="I371" s="153"/>
      <c r="J371" s="238"/>
      <c r="K371" s="153"/>
      <c r="L371" s="229"/>
    </row>
    <row r="372" spans="2:12" ht="15.75" customHeight="1">
      <c r="B372" s="151"/>
      <c r="C372" s="152"/>
      <c r="D372" s="152"/>
      <c r="E372" s="152"/>
      <c r="F372" s="152"/>
      <c r="G372" s="152"/>
      <c r="H372" s="152"/>
      <c r="I372" s="153"/>
      <c r="J372" s="238"/>
      <c r="K372" s="153"/>
      <c r="L372" s="229"/>
    </row>
    <row r="373" spans="2:12" ht="15.75" customHeight="1">
      <c r="B373" s="151"/>
      <c r="C373" s="152"/>
      <c r="D373" s="152"/>
      <c r="E373" s="152"/>
      <c r="F373" s="152"/>
      <c r="G373" s="152"/>
      <c r="H373" s="152"/>
      <c r="I373" s="153"/>
      <c r="J373" s="238"/>
      <c r="K373" s="153"/>
      <c r="L373" s="229"/>
    </row>
    <row r="374" spans="2:12" ht="15.75" customHeight="1">
      <c r="B374" s="151"/>
      <c r="C374" s="152"/>
      <c r="D374" s="152"/>
      <c r="E374" s="152"/>
      <c r="F374" s="152"/>
      <c r="G374" s="152"/>
      <c r="H374" s="152"/>
      <c r="I374" s="153"/>
      <c r="J374" s="238"/>
      <c r="K374" s="153"/>
      <c r="L374" s="229"/>
    </row>
    <row r="375" spans="2:12" ht="15.75" customHeight="1">
      <c r="B375" s="151"/>
      <c r="C375" s="152"/>
      <c r="D375" s="152"/>
      <c r="E375" s="152"/>
      <c r="F375" s="152"/>
      <c r="G375" s="152"/>
      <c r="H375" s="152"/>
      <c r="I375" s="153"/>
      <c r="J375" s="238"/>
      <c r="K375" s="153"/>
      <c r="L375" s="229"/>
    </row>
    <row r="376" spans="2:12" ht="15.75" customHeight="1">
      <c r="B376" s="151"/>
      <c r="C376" s="152"/>
      <c r="D376" s="152"/>
      <c r="E376" s="152"/>
      <c r="F376" s="152"/>
      <c r="G376" s="152"/>
      <c r="H376" s="152"/>
      <c r="I376" s="153"/>
      <c r="J376" s="238"/>
      <c r="K376" s="153"/>
      <c r="L376" s="229"/>
    </row>
    <row r="377" spans="2:12" ht="15.75" customHeight="1">
      <c r="B377" s="151"/>
      <c r="C377" s="152"/>
      <c r="D377" s="152"/>
      <c r="E377" s="152"/>
      <c r="F377" s="152"/>
      <c r="G377" s="152"/>
      <c r="H377" s="152"/>
      <c r="I377" s="153"/>
      <c r="J377" s="238"/>
      <c r="K377" s="153"/>
      <c r="L377" s="229"/>
    </row>
    <row r="378" spans="2:12" ht="15.75" customHeight="1">
      <c r="B378" s="151"/>
      <c r="C378" s="152"/>
      <c r="D378" s="152"/>
      <c r="E378" s="152"/>
      <c r="F378" s="152"/>
      <c r="G378" s="152"/>
      <c r="H378" s="152"/>
      <c r="I378" s="153"/>
      <c r="J378" s="238"/>
      <c r="K378" s="153"/>
      <c r="L378" s="229"/>
    </row>
    <row r="379" spans="2:12" ht="15.75" customHeight="1">
      <c r="B379" s="151"/>
      <c r="C379" s="152"/>
      <c r="D379" s="152"/>
      <c r="E379" s="152"/>
      <c r="F379" s="152"/>
      <c r="G379" s="152"/>
      <c r="H379" s="152"/>
      <c r="I379" s="153"/>
      <c r="J379" s="238"/>
      <c r="K379" s="153"/>
      <c r="L379" s="229"/>
    </row>
    <row r="380" spans="2:12" ht="15.75" customHeight="1">
      <c r="B380" s="151"/>
      <c r="C380" s="152"/>
      <c r="D380" s="152"/>
      <c r="E380" s="152"/>
      <c r="F380" s="152"/>
      <c r="G380" s="152"/>
      <c r="H380" s="152"/>
      <c r="I380" s="153"/>
      <c r="J380" s="238"/>
      <c r="K380" s="153"/>
      <c r="L380" s="229"/>
    </row>
    <row r="381" spans="2:12" ht="15.75" customHeight="1">
      <c r="B381" s="151"/>
      <c r="C381" s="152"/>
      <c r="D381" s="152"/>
      <c r="E381" s="152"/>
      <c r="F381" s="152"/>
      <c r="G381" s="152"/>
      <c r="H381" s="152"/>
      <c r="I381" s="153"/>
      <c r="J381" s="238"/>
      <c r="K381" s="153"/>
      <c r="L381" s="229"/>
    </row>
    <row r="382" spans="2:12" ht="15.75" customHeight="1">
      <c r="B382" s="151"/>
      <c r="C382" s="152"/>
      <c r="D382" s="152"/>
      <c r="E382" s="152"/>
      <c r="F382" s="152"/>
      <c r="G382" s="152"/>
      <c r="H382" s="152"/>
      <c r="I382" s="153"/>
      <c r="J382" s="238"/>
      <c r="K382" s="153"/>
      <c r="L382" s="229"/>
    </row>
    <row r="383" spans="2:12" ht="15.75" customHeight="1">
      <c r="B383" s="151"/>
      <c r="C383" s="152"/>
      <c r="D383" s="152"/>
      <c r="E383" s="152"/>
      <c r="F383" s="152"/>
      <c r="G383" s="152"/>
      <c r="H383" s="152"/>
      <c r="I383" s="153"/>
      <c r="J383" s="238"/>
      <c r="K383" s="153"/>
      <c r="L383" s="229"/>
    </row>
    <row r="384" spans="2:12" ht="15.75" customHeight="1">
      <c r="B384" s="151"/>
      <c r="C384" s="152"/>
      <c r="D384" s="152"/>
      <c r="E384" s="152"/>
      <c r="F384" s="152"/>
      <c r="G384" s="152"/>
      <c r="H384" s="152"/>
      <c r="I384" s="153"/>
      <c r="J384" s="238"/>
      <c r="K384" s="153"/>
      <c r="L384" s="229"/>
    </row>
    <row r="385" spans="2:12" ht="15.75" customHeight="1">
      <c r="B385" s="151"/>
      <c r="C385" s="152"/>
      <c r="D385" s="152"/>
      <c r="E385" s="152"/>
      <c r="F385" s="152"/>
      <c r="G385" s="152"/>
      <c r="H385" s="152"/>
      <c r="I385" s="153"/>
      <c r="J385" s="238"/>
      <c r="K385" s="153"/>
      <c r="L385" s="229"/>
    </row>
    <row r="386" spans="2:12" ht="15.75" customHeight="1">
      <c r="B386" s="151"/>
      <c r="C386" s="152"/>
      <c r="D386" s="152"/>
      <c r="E386" s="152"/>
      <c r="F386" s="152"/>
      <c r="G386" s="152"/>
      <c r="H386" s="152"/>
      <c r="I386" s="153"/>
      <c r="J386" s="238"/>
      <c r="K386" s="153"/>
      <c r="L386" s="229"/>
    </row>
    <row r="387" spans="2:12" ht="15.75" customHeight="1">
      <c r="B387" s="151"/>
      <c r="C387" s="152"/>
      <c r="D387" s="152"/>
      <c r="E387" s="152"/>
      <c r="F387" s="152"/>
      <c r="G387" s="152"/>
      <c r="H387" s="152"/>
      <c r="I387" s="153"/>
      <c r="J387" s="238"/>
      <c r="K387" s="153"/>
      <c r="L387" s="229"/>
    </row>
    <row r="388" spans="2:12" ht="15.75" customHeight="1">
      <c r="B388" s="151"/>
      <c r="C388" s="152"/>
      <c r="D388" s="152"/>
      <c r="E388" s="152"/>
      <c r="F388" s="152"/>
      <c r="G388" s="152"/>
      <c r="H388" s="152"/>
      <c r="I388" s="153"/>
      <c r="J388" s="238"/>
      <c r="K388" s="153"/>
      <c r="L388" s="229"/>
    </row>
    <row r="389" spans="2:12" ht="15.75" customHeight="1">
      <c r="B389" s="151"/>
      <c r="C389" s="152"/>
      <c r="D389" s="152"/>
      <c r="E389" s="152"/>
      <c r="F389" s="152"/>
      <c r="G389" s="152"/>
      <c r="H389" s="152"/>
      <c r="I389" s="153"/>
      <c r="J389" s="238"/>
      <c r="K389" s="153"/>
      <c r="L389" s="229"/>
    </row>
    <row r="390" spans="2:12" ht="15.75" customHeight="1">
      <c r="B390" s="151"/>
      <c r="C390" s="152"/>
      <c r="D390" s="152"/>
      <c r="E390" s="152"/>
      <c r="F390" s="152"/>
      <c r="G390" s="152"/>
      <c r="H390" s="152"/>
      <c r="I390" s="153"/>
      <c r="J390" s="238"/>
      <c r="K390" s="153"/>
      <c r="L390" s="229"/>
    </row>
    <row r="391" spans="2:12" ht="15.75" customHeight="1">
      <c r="B391" s="151"/>
      <c r="C391" s="152"/>
      <c r="D391" s="152"/>
      <c r="E391" s="152"/>
      <c r="F391" s="152"/>
      <c r="G391" s="152"/>
      <c r="H391" s="152"/>
      <c r="I391" s="153"/>
      <c r="J391" s="238"/>
      <c r="K391" s="153"/>
      <c r="L391" s="229"/>
    </row>
    <row r="392" spans="2:12" ht="15.75" customHeight="1">
      <c r="B392" s="151"/>
      <c r="C392" s="152"/>
      <c r="D392" s="152"/>
      <c r="E392" s="152"/>
      <c r="F392" s="152"/>
      <c r="G392" s="152"/>
      <c r="H392" s="152"/>
      <c r="I392" s="153"/>
      <c r="J392" s="238"/>
      <c r="K392" s="153"/>
      <c r="L392" s="229"/>
    </row>
    <row r="393" spans="2:12" ht="15.75" customHeight="1">
      <c r="B393" s="151"/>
      <c r="C393" s="152"/>
      <c r="D393" s="152"/>
      <c r="E393" s="152"/>
      <c r="F393" s="152"/>
      <c r="G393" s="152"/>
      <c r="H393" s="152"/>
      <c r="I393" s="153"/>
      <c r="J393" s="238"/>
      <c r="K393" s="153"/>
      <c r="L393" s="229"/>
    </row>
    <row r="394" spans="2:12" ht="15.75" customHeight="1">
      <c r="B394" s="151"/>
      <c r="C394" s="152"/>
      <c r="D394" s="152"/>
      <c r="E394" s="152"/>
      <c r="F394" s="152"/>
      <c r="G394" s="152"/>
      <c r="H394" s="152"/>
      <c r="I394" s="153"/>
      <c r="J394" s="238"/>
      <c r="K394" s="153"/>
      <c r="L394" s="229"/>
    </row>
    <row r="395" spans="2:12" ht="15.75" customHeight="1">
      <c r="B395" s="151"/>
      <c r="C395" s="152"/>
      <c r="D395" s="152"/>
      <c r="E395" s="152"/>
      <c r="F395" s="152"/>
      <c r="G395" s="152"/>
      <c r="H395" s="152"/>
      <c r="I395" s="153"/>
      <c r="J395" s="238"/>
      <c r="K395" s="153"/>
      <c r="L395" s="229"/>
    </row>
    <row r="396" spans="2:12" ht="15.75" customHeight="1">
      <c r="B396" s="151"/>
      <c r="C396" s="152"/>
      <c r="D396" s="152"/>
      <c r="E396" s="152"/>
      <c r="F396" s="152"/>
      <c r="G396" s="152"/>
      <c r="H396" s="152"/>
      <c r="I396" s="153"/>
      <c r="J396" s="238"/>
      <c r="K396" s="153"/>
      <c r="L396" s="229"/>
    </row>
    <row r="397" spans="2:12" ht="15.75" customHeight="1">
      <c r="B397" s="151"/>
      <c r="C397" s="152"/>
      <c r="D397" s="152"/>
      <c r="E397" s="152"/>
      <c r="F397" s="152"/>
      <c r="G397" s="152"/>
      <c r="H397" s="152"/>
      <c r="I397" s="153"/>
      <c r="J397" s="238"/>
      <c r="K397" s="153"/>
      <c r="L397" s="229"/>
    </row>
    <row r="398" spans="2:12" ht="15.75" customHeight="1">
      <c r="B398" s="151"/>
      <c r="C398" s="152"/>
      <c r="D398" s="152"/>
      <c r="E398" s="152"/>
      <c r="F398" s="152"/>
      <c r="G398" s="152"/>
      <c r="H398" s="152"/>
      <c r="I398" s="153"/>
      <c r="J398" s="238"/>
      <c r="K398" s="153"/>
      <c r="L398" s="229"/>
    </row>
    <row r="399" spans="2:12" ht="15.75" customHeight="1">
      <c r="B399" s="151"/>
      <c r="C399" s="152"/>
      <c r="D399" s="152"/>
      <c r="E399" s="152"/>
      <c r="F399" s="152"/>
      <c r="G399" s="152"/>
      <c r="H399" s="152"/>
      <c r="I399" s="153"/>
      <c r="J399" s="238"/>
      <c r="K399" s="153"/>
      <c r="L399" s="229"/>
    </row>
    <row r="400" spans="2:12" ht="15.75" customHeight="1">
      <c r="B400" s="151"/>
      <c r="C400" s="152"/>
      <c r="D400" s="152"/>
      <c r="E400" s="152"/>
      <c r="F400" s="152"/>
      <c r="G400" s="152"/>
      <c r="H400" s="152"/>
      <c r="I400" s="153"/>
      <c r="J400" s="238"/>
      <c r="K400" s="153"/>
      <c r="L400" s="229"/>
    </row>
    <row r="401" spans="2:12" ht="15.75" customHeight="1">
      <c r="B401" s="151"/>
      <c r="C401" s="152"/>
      <c r="D401" s="152"/>
      <c r="E401" s="152"/>
      <c r="F401" s="152"/>
      <c r="G401" s="152"/>
      <c r="H401" s="152"/>
      <c r="I401" s="153"/>
      <c r="J401" s="238"/>
      <c r="K401" s="153"/>
      <c r="L401" s="229"/>
    </row>
    <row r="402" spans="2:12" ht="15.75" customHeight="1">
      <c r="B402" s="151"/>
      <c r="C402" s="152"/>
      <c r="D402" s="152"/>
      <c r="E402" s="152"/>
      <c r="F402" s="152"/>
      <c r="G402" s="152"/>
      <c r="H402" s="152"/>
      <c r="I402" s="153"/>
      <c r="J402" s="238"/>
      <c r="K402" s="153"/>
      <c r="L402" s="229"/>
    </row>
    <row r="403" spans="2:12" ht="15.75" customHeight="1">
      <c r="B403" s="151"/>
      <c r="C403" s="152"/>
      <c r="D403" s="152"/>
      <c r="E403" s="152"/>
      <c r="F403" s="152"/>
      <c r="G403" s="152"/>
      <c r="H403" s="152"/>
      <c r="I403" s="153"/>
      <c r="J403" s="238"/>
      <c r="K403" s="153"/>
      <c r="L403" s="229"/>
    </row>
    <row r="404" spans="2:12" ht="15.75" customHeight="1">
      <c r="B404" s="151"/>
      <c r="C404" s="152"/>
      <c r="D404" s="152"/>
      <c r="E404" s="152"/>
      <c r="F404" s="152"/>
      <c r="G404" s="152"/>
      <c r="H404" s="152"/>
      <c r="I404" s="153"/>
      <c r="J404" s="238"/>
      <c r="K404" s="153"/>
      <c r="L404" s="229"/>
    </row>
    <row r="405" spans="2:12" ht="15.75" customHeight="1">
      <c r="B405" s="151"/>
      <c r="C405" s="152"/>
      <c r="D405" s="152"/>
      <c r="E405" s="152"/>
      <c r="F405" s="152"/>
      <c r="G405" s="152"/>
      <c r="H405" s="152"/>
      <c r="I405" s="153"/>
      <c r="J405" s="238"/>
      <c r="K405" s="153"/>
      <c r="L405" s="229"/>
    </row>
    <row r="406" spans="2:12" ht="15.75" customHeight="1">
      <c r="B406" s="151"/>
      <c r="C406" s="152"/>
      <c r="D406" s="152"/>
      <c r="E406" s="152"/>
      <c r="F406" s="152"/>
      <c r="G406" s="152"/>
      <c r="H406" s="152"/>
      <c r="I406" s="153"/>
      <c r="J406" s="238"/>
      <c r="K406" s="153"/>
      <c r="L406" s="229"/>
    </row>
    <row r="407" spans="2:12" ht="15.75" customHeight="1">
      <c r="B407" s="151"/>
      <c r="C407" s="152"/>
      <c r="D407" s="152"/>
      <c r="E407" s="152"/>
      <c r="F407" s="152"/>
      <c r="G407" s="152"/>
      <c r="H407" s="152"/>
      <c r="I407" s="153"/>
      <c r="J407" s="238"/>
      <c r="K407" s="153"/>
      <c r="L407" s="229"/>
    </row>
    <row r="408" spans="2:12" ht="15.75" customHeight="1">
      <c r="B408" s="151"/>
      <c r="C408" s="152"/>
      <c r="D408" s="152"/>
      <c r="E408" s="152"/>
      <c r="F408" s="152"/>
      <c r="G408" s="152"/>
      <c r="H408" s="152"/>
      <c r="I408" s="153"/>
      <c r="J408" s="238"/>
      <c r="K408" s="153"/>
      <c r="L408" s="229"/>
    </row>
    <row r="409" spans="2:12" ht="15.75" customHeight="1">
      <c r="B409" s="151"/>
      <c r="C409" s="152"/>
      <c r="D409" s="152"/>
      <c r="E409" s="152"/>
      <c r="F409" s="152"/>
      <c r="G409" s="152"/>
      <c r="H409" s="152"/>
      <c r="I409" s="153"/>
      <c r="J409" s="238"/>
      <c r="K409" s="153"/>
      <c r="L409" s="229"/>
    </row>
    <row r="410" spans="2:12" ht="15.75" customHeight="1">
      <c r="B410" s="151"/>
      <c r="C410" s="152"/>
      <c r="D410" s="152"/>
      <c r="E410" s="152"/>
      <c r="F410" s="152"/>
      <c r="G410" s="152"/>
      <c r="H410" s="152"/>
      <c r="I410" s="153"/>
      <c r="J410" s="238"/>
      <c r="K410" s="153"/>
      <c r="L410" s="229"/>
    </row>
    <row r="411" spans="2:12" ht="15.75" customHeight="1">
      <c r="B411" s="151"/>
      <c r="C411" s="152"/>
      <c r="D411" s="152"/>
      <c r="E411" s="152"/>
      <c r="F411" s="152"/>
      <c r="G411" s="152"/>
      <c r="H411" s="152"/>
      <c r="I411" s="153"/>
      <c r="J411" s="238"/>
      <c r="K411" s="153"/>
      <c r="L411" s="229"/>
    </row>
    <row r="412" spans="2:12" ht="15.75" customHeight="1">
      <c r="B412" s="151"/>
      <c r="C412" s="152"/>
      <c r="D412" s="152"/>
      <c r="E412" s="152"/>
      <c r="F412" s="152"/>
      <c r="G412" s="152"/>
      <c r="H412" s="152"/>
      <c r="I412" s="153"/>
      <c r="J412" s="238"/>
      <c r="K412" s="153"/>
      <c r="L412" s="229"/>
    </row>
    <row r="413" spans="2:12" ht="15.75" customHeight="1">
      <c r="B413" s="151"/>
      <c r="C413" s="152"/>
      <c r="D413" s="152"/>
      <c r="E413" s="152"/>
      <c r="F413" s="152"/>
      <c r="G413" s="152"/>
      <c r="H413" s="152"/>
      <c r="I413" s="153"/>
      <c r="J413" s="238"/>
      <c r="K413" s="153"/>
      <c r="L413" s="229"/>
    </row>
    <row r="414" spans="2:12" ht="15.75" customHeight="1">
      <c r="B414" s="151"/>
      <c r="C414" s="152"/>
      <c r="D414" s="152"/>
      <c r="E414" s="152"/>
      <c r="F414" s="152"/>
      <c r="G414" s="152"/>
      <c r="H414" s="152"/>
      <c r="I414" s="153"/>
      <c r="J414" s="238"/>
      <c r="K414" s="153"/>
      <c r="L414" s="229"/>
    </row>
    <row r="415" spans="2:12" ht="15.75" customHeight="1">
      <c r="B415" s="151"/>
      <c r="C415" s="152"/>
      <c r="D415" s="152"/>
      <c r="E415" s="152"/>
      <c r="F415" s="152"/>
      <c r="G415" s="152"/>
      <c r="H415" s="152"/>
      <c r="I415" s="153"/>
      <c r="J415" s="238"/>
      <c r="K415" s="153"/>
      <c r="L415" s="229"/>
    </row>
    <row r="416" spans="2:12" ht="15.75" customHeight="1">
      <c r="B416" s="151"/>
      <c r="C416" s="152"/>
      <c r="D416" s="152"/>
      <c r="E416" s="152"/>
      <c r="F416" s="152"/>
      <c r="G416" s="152"/>
      <c r="H416" s="152"/>
      <c r="I416" s="153"/>
      <c r="J416" s="238"/>
      <c r="K416" s="153"/>
      <c r="L416" s="229"/>
    </row>
    <row r="417" spans="2:12" ht="15.75" customHeight="1">
      <c r="B417" s="151"/>
      <c r="C417" s="152"/>
      <c r="D417" s="152"/>
      <c r="E417" s="152"/>
      <c r="F417" s="152"/>
      <c r="G417" s="152"/>
      <c r="H417" s="152"/>
      <c r="I417" s="153"/>
      <c r="J417" s="238"/>
      <c r="K417" s="153"/>
      <c r="L417" s="229"/>
    </row>
    <row r="418" spans="2:12" ht="15.75" customHeight="1">
      <c r="B418" s="151"/>
      <c r="C418" s="152"/>
      <c r="D418" s="152"/>
      <c r="E418" s="152"/>
      <c r="F418" s="152"/>
      <c r="G418" s="152"/>
      <c r="H418" s="152"/>
      <c r="I418" s="153"/>
      <c r="J418" s="238"/>
      <c r="K418" s="153"/>
      <c r="L418" s="229"/>
    </row>
    <row r="419" spans="2:12" ht="15.75" customHeight="1">
      <c r="B419" s="151"/>
      <c r="C419" s="152"/>
      <c r="D419" s="152"/>
      <c r="E419" s="152"/>
      <c r="F419" s="152"/>
      <c r="G419" s="152"/>
      <c r="H419" s="152"/>
      <c r="I419" s="153"/>
      <c r="J419" s="238"/>
      <c r="K419" s="153"/>
      <c r="L419" s="229"/>
    </row>
    <row r="420" spans="2:12" ht="15.75" customHeight="1">
      <c r="B420" s="151"/>
      <c r="C420" s="152"/>
      <c r="D420" s="152"/>
      <c r="E420" s="152"/>
      <c r="F420" s="152"/>
      <c r="G420" s="152"/>
      <c r="H420" s="152"/>
      <c r="I420" s="153"/>
      <c r="J420" s="238"/>
      <c r="K420" s="153"/>
      <c r="L420" s="229"/>
    </row>
    <row r="421" spans="2:12" ht="15.75" customHeight="1">
      <c r="B421" s="151"/>
      <c r="C421" s="152"/>
      <c r="D421" s="152"/>
      <c r="E421" s="152"/>
      <c r="F421" s="152"/>
      <c r="G421" s="152"/>
      <c r="H421" s="152"/>
      <c r="I421" s="153"/>
      <c r="J421" s="238"/>
      <c r="K421" s="153"/>
      <c r="L421" s="229"/>
    </row>
    <row r="422" spans="2:12" ht="15.75" customHeight="1">
      <c r="B422" s="151"/>
      <c r="C422" s="152"/>
      <c r="D422" s="152"/>
      <c r="E422" s="152"/>
      <c r="F422" s="152"/>
      <c r="G422" s="152"/>
      <c r="H422" s="152"/>
      <c r="I422" s="153"/>
      <c r="J422" s="238"/>
      <c r="K422" s="153"/>
      <c r="L422" s="229"/>
    </row>
    <row r="423" spans="2:12" ht="15.75" customHeight="1">
      <c r="B423" s="151"/>
      <c r="C423" s="152"/>
      <c r="D423" s="152"/>
      <c r="E423" s="152"/>
      <c r="F423" s="152"/>
      <c r="G423" s="152"/>
      <c r="H423" s="152"/>
      <c r="I423" s="153"/>
      <c r="J423" s="238"/>
      <c r="K423" s="153"/>
      <c r="L423" s="229"/>
    </row>
    <row r="424" spans="2:12" ht="15.75" customHeight="1">
      <c r="B424" s="151"/>
      <c r="C424" s="152"/>
      <c r="D424" s="152"/>
      <c r="E424" s="152"/>
      <c r="F424" s="152"/>
      <c r="G424" s="152"/>
      <c r="H424" s="152"/>
      <c r="I424" s="153"/>
      <c r="J424" s="238"/>
      <c r="K424" s="153"/>
      <c r="L424" s="229"/>
    </row>
    <row r="425" spans="2:12" ht="15.75" customHeight="1">
      <c r="B425" s="151"/>
      <c r="C425" s="152"/>
      <c r="D425" s="152"/>
      <c r="E425" s="152"/>
      <c r="F425" s="152"/>
      <c r="G425" s="152"/>
      <c r="H425" s="152"/>
      <c r="I425" s="153"/>
      <c r="J425" s="238"/>
      <c r="K425" s="153"/>
      <c r="L425" s="229"/>
    </row>
    <row r="426" spans="2:12" ht="15.75" customHeight="1">
      <c r="B426" s="151"/>
      <c r="C426" s="152"/>
      <c r="D426" s="152"/>
      <c r="E426" s="152"/>
      <c r="F426" s="152"/>
      <c r="G426" s="152"/>
      <c r="H426" s="152"/>
      <c r="I426" s="153"/>
      <c r="J426" s="238"/>
      <c r="K426" s="153"/>
      <c r="L426" s="229"/>
    </row>
    <row r="427" spans="2:12" ht="15.75" customHeight="1">
      <c r="B427" s="151"/>
      <c r="C427" s="152"/>
      <c r="D427" s="152"/>
      <c r="E427" s="152"/>
      <c r="F427" s="152"/>
      <c r="G427" s="152"/>
      <c r="H427" s="152"/>
      <c r="I427" s="153"/>
      <c r="J427" s="238"/>
      <c r="K427" s="153"/>
      <c r="L427" s="229"/>
    </row>
    <row r="428" spans="2:12" ht="15.75" customHeight="1">
      <c r="B428" s="151"/>
      <c r="C428" s="152"/>
      <c r="D428" s="152"/>
      <c r="E428" s="152"/>
      <c r="F428" s="152"/>
      <c r="G428" s="152"/>
      <c r="H428" s="152"/>
      <c r="I428" s="153"/>
      <c r="J428" s="238"/>
      <c r="K428" s="153"/>
      <c r="L428" s="229"/>
    </row>
    <row r="429" spans="2:12" ht="15.75" customHeight="1">
      <c r="B429" s="151"/>
      <c r="C429" s="152"/>
      <c r="D429" s="152"/>
      <c r="E429" s="152"/>
      <c r="F429" s="152"/>
      <c r="G429" s="152"/>
      <c r="H429" s="152"/>
      <c r="I429" s="153"/>
      <c r="J429" s="238"/>
      <c r="K429" s="153"/>
      <c r="L429" s="229"/>
    </row>
    <row r="430" spans="2:12" ht="15.75" customHeight="1">
      <c r="B430" s="151"/>
      <c r="C430" s="152"/>
      <c r="D430" s="152"/>
      <c r="E430" s="152"/>
      <c r="F430" s="152"/>
      <c r="G430" s="152"/>
      <c r="H430" s="152"/>
      <c r="I430" s="153"/>
      <c r="J430" s="238"/>
      <c r="K430" s="153"/>
      <c r="L430" s="229"/>
    </row>
    <row r="431" spans="2:12" ht="15.75" customHeight="1">
      <c r="B431" s="151"/>
      <c r="C431" s="152"/>
      <c r="D431" s="152"/>
      <c r="E431" s="152"/>
      <c r="F431" s="152"/>
      <c r="G431" s="152"/>
      <c r="H431" s="152"/>
      <c r="I431" s="153"/>
      <c r="J431" s="238"/>
      <c r="K431" s="153"/>
      <c r="L431" s="229"/>
    </row>
    <row r="432" spans="2:12" ht="15.75" customHeight="1">
      <c r="B432" s="151"/>
      <c r="C432" s="152"/>
      <c r="D432" s="152"/>
      <c r="E432" s="152"/>
      <c r="F432" s="152"/>
      <c r="G432" s="152"/>
      <c r="H432" s="152"/>
      <c r="I432" s="153"/>
      <c r="J432" s="238"/>
      <c r="K432" s="153"/>
      <c r="L432" s="229"/>
    </row>
    <row r="433" spans="2:12" ht="15.75" customHeight="1">
      <c r="B433" s="151"/>
      <c r="C433" s="152"/>
      <c r="D433" s="152"/>
      <c r="E433" s="152"/>
      <c r="F433" s="152"/>
      <c r="G433" s="152"/>
      <c r="H433" s="152"/>
      <c r="I433" s="153"/>
      <c r="J433" s="238"/>
      <c r="K433" s="153"/>
      <c r="L433" s="229"/>
    </row>
    <row r="434" spans="2:12" ht="15.75" customHeight="1">
      <c r="B434" s="151"/>
      <c r="C434" s="152"/>
      <c r="D434" s="152"/>
      <c r="E434" s="152"/>
      <c r="F434" s="152"/>
      <c r="G434" s="152"/>
      <c r="H434" s="152"/>
      <c r="I434" s="153"/>
      <c r="J434" s="238"/>
      <c r="K434" s="153"/>
      <c r="L434" s="229"/>
    </row>
    <row r="435" spans="2:12" ht="15.75" customHeight="1">
      <c r="B435" s="151"/>
      <c r="C435" s="152"/>
      <c r="D435" s="152"/>
      <c r="E435" s="152"/>
      <c r="F435" s="152"/>
      <c r="G435" s="152"/>
      <c r="H435" s="152"/>
      <c r="I435" s="153"/>
      <c r="J435" s="238"/>
      <c r="K435" s="153"/>
      <c r="L435" s="229"/>
    </row>
    <row r="436" spans="2:12" ht="15.75" customHeight="1">
      <c r="B436" s="151"/>
      <c r="C436" s="152"/>
      <c r="D436" s="152"/>
      <c r="E436" s="152"/>
      <c r="F436" s="152"/>
      <c r="G436" s="152"/>
      <c r="H436" s="152"/>
      <c r="I436" s="153"/>
      <c r="J436" s="238"/>
      <c r="K436" s="153"/>
      <c r="L436" s="229"/>
    </row>
    <row r="437" spans="2:12" ht="15.75" customHeight="1">
      <c r="B437" s="151"/>
      <c r="C437" s="152"/>
      <c r="D437" s="152"/>
      <c r="E437" s="152"/>
      <c r="F437" s="152"/>
      <c r="G437" s="152"/>
      <c r="H437" s="152"/>
      <c r="I437" s="153"/>
      <c r="J437" s="238"/>
      <c r="K437" s="153"/>
      <c r="L437" s="229"/>
    </row>
    <row r="438" spans="2:12" ht="15.75" customHeight="1">
      <c r="B438" s="151"/>
      <c r="C438" s="152"/>
      <c r="D438" s="152"/>
      <c r="E438" s="152"/>
      <c r="F438" s="152"/>
      <c r="G438" s="152"/>
      <c r="H438" s="152"/>
      <c r="I438" s="153"/>
      <c r="J438" s="238"/>
      <c r="K438" s="153"/>
      <c r="L438" s="229"/>
    </row>
    <row r="439" spans="2:12" ht="15.75" customHeight="1">
      <c r="B439" s="151"/>
      <c r="C439" s="152"/>
      <c r="D439" s="152"/>
      <c r="E439" s="152"/>
      <c r="F439" s="152"/>
      <c r="G439" s="152"/>
      <c r="H439" s="152"/>
      <c r="I439" s="153"/>
      <c r="J439" s="238"/>
      <c r="K439" s="153"/>
      <c r="L439" s="229"/>
    </row>
    <row r="440" spans="2:12" ht="15.75" customHeight="1">
      <c r="B440" s="151"/>
      <c r="C440" s="152"/>
      <c r="D440" s="152"/>
      <c r="E440" s="152"/>
      <c r="F440" s="152"/>
      <c r="G440" s="152"/>
      <c r="H440" s="152"/>
      <c r="I440" s="153"/>
      <c r="J440" s="238"/>
      <c r="K440" s="153"/>
      <c r="L440" s="229"/>
    </row>
    <row r="441" spans="2:12" ht="15.75" customHeight="1">
      <c r="B441" s="151"/>
      <c r="C441" s="152"/>
      <c r="D441" s="152"/>
      <c r="E441" s="152"/>
      <c r="F441" s="152"/>
      <c r="G441" s="152"/>
      <c r="H441" s="152"/>
      <c r="I441" s="153"/>
      <c r="J441" s="238"/>
      <c r="K441" s="153"/>
      <c r="L441" s="229"/>
    </row>
    <row r="442" spans="2:12" ht="15.75" customHeight="1">
      <c r="B442" s="151"/>
      <c r="C442" s="152"/>
      <c r="D442" s="152"/>
      <c r="E442" s="152"/>
      <c r="F442" s="152"/>
      <c r="G442" s="152"/>
      <c r="H442" s="152"/>
      <c r="I442" s="153"/>
      <c r="J442" s="238"/>
      <c r="K442" s="153"/>
      <c r="L442" s="229"/>
    </row>
    <row r="443" spans="2:12" ht="15.75" customHeight="1">
      <c r="B443" s="151"/>
      <c r="C443" s="152"/>
      <c r="D443" s="152"/>
      <c r="E443" s="152"/>
      <c r="F443" s="152"/>
      <c r="G443" s="152"/>
      <c r="H443" s="152"/>
      <c r="I443" s="153"/>
      <c r="J443" s="238"/>
      <c r="K443" s="153"/>
      <c r="L443" s="229"/>
    </row>
    <row r="444" spans="2:12" ht="15.75" customHeight="1">
      <c r="B444" s="151"/>
      <c r="C444" s="152"/>
      <c r="D444" s="152"/>
      <c r="E444" s="152"/>
      <c r="F444" s="152"/>
      <c r="G444" s="152"/>
      <c r="H444" s="152"/>
      <c r="I444" s="153"/>
      <c r="J444" s="238"/>
      <c r="K444" s="153"/>
      <c r="L444" s="229"/>
    </row>
    <row r="445" spans="2:12" ht="15.75" customHeight="1">
      <c r="B445" s="151"/>
      <c r="C445" s="152"/>
      <c r="D445" s="152"/>
      <c r="E445" s="152"/>
      <c r="F445" s="152"/>
      <c r="G445" s="152"/>
      <c r="H445" s="152"/>
      <c r="I445" s="153"/>
      <c r="J445" s="238"/>
      <c r="K445" s="153"/>
      <c r="L445" s="229"/>
    </row>
    <row r="446" spans="2:12" ht="15.75" customHeight="1">
      <c r="B446" s="151"/>
      <c r="C446" s="152"/>
      <c r="D446" s="152"/>
      <c r="E446" s="152"/>
      <c r="F446" s="152"/>
      <c r="G446" s="152"/>
      <c r="H446" s="152"/>
      <c r="I446" s="153"/>
      <c r="J446" s="238"/>
      <c r="K446" s="153"/>
      <c r="L446" s="229"/>
    </row>
    <row r="447" spans="2:12" ht="15.75" customHeight="1">
      <c r="B447" s="151"/>
      <c r="C447" s="152"/>
      <c r="D447" s="152"/>
      <c r="E447" s="152"/>
      <c r="F447" s="152"/>
      <c r="G447" s="152"/>
      <c r="H447" s="152"/>
      <c r="I447" s="153"/>
      <c r="J447" s="238"/>
      <c r="K447" s="153"/>
      <c r="L447" s="229"/>
    </row>
    <row r="448" spans="2:12" ht="15.75" customHeight="1">
      <c r="B448" s="151"/>
      <c r="C448" s="152"/>
      <c r="D448" s="152"/>
      <c r="E448" s="152"/>
      <c r="F448" s="152"/>
      <c r="G448" s="152"/>
      <c r="H448" s="152"/>
      <c r="I448" s="153"/>
      <c r="J448" s="238"/>
      <c r="K448" s="153"/>
      <c r="L448" s="229"/>
    </row>
    <row r="449" spans="2:12" ht="15.75" customHeight="1">
      <c r="B449" s="151"/>
      <c r="C449" s="152"/>
      <c r="D449" s="152"/>
      <c r="E449" s="152"/>
      <c r="F449" s="152"/>
      <c r="G449" s="152"/>
      <c r="H449" s="152"/>
      <c r="I449" s="153"/>
      <c r="J449" s="238"/>
      <c r="K449" s="153"/>
      <c r="L449" s="229"/>
    </row>
    <row r="450" spans="2:12" ht="15.75" customHeight="1">
      <c r="B450" s="151"/>
      <c r="C450" s="152"/>
      <c r="D450" s="152"/>
      <c r="E450" s="152"/>
      <c r="F450" s="152"/>
      <c r="G450" s="152"/>
      <c r="H450" s="152"/>
      <c r="I450" s="153"/>
      <c r="J450" s="238"/>
      <c r="K450" s="153"/>
      <c r="L450" s="229"/>
    </row>
    <row r="451" spans="2:12" ht="15.75" customHeight="1">
      <c r="B451" s="151"/>
      <c r="C451" s="152"/>
      <c r="D451" s="152"/>
      <c r="E451" s="152"/>
      <c r="F451" s="152"/>
      <c r="G451" s="152"/>
      <c r="H451" s="152"/>
      <c r="I451" s="153"/>
      <c r="J451" s="238"/>
      <c r="K451" s="153"/>
      <c r="L451" s="229"/>
    </row>
    <row r="452" spans="2:12" ht="15.75" customHeight="1">
      <c r="B452" s="151"/>
      <c r="C452" s="152"/>
      <c r="D452" s="152"/>
      <c r="E452" s="152"/>
      <c r="F452" s="152"/>
      <c r="G452" s="152"/>
      <c r="H452" s="152"/>
      <c r="I452" s="153"/>
      <c r="J452" s="238"/>
      <c r="K452" s="153"/>
      <c r="L452" s="229"/>
    </row>
    <row r="453" spans="2:12" ht="15.75" customHeight="1">
      <c r="B453" s="151"/>
      <c r="C453" s="152"/>
      <c r="D453" s="152"/>
      <c r="E453" s="152"/>
      <c r="F453" s="152"/>
      <c r="G453" s="152"/>
      <c r="H453" s="152"/>
      <c r="I453" s="153"/>
      <c r="J453" s="238"/>
      <c r="K453" s="153"/>
      <c r="L453" s="229"/>
    </row>
    <row r="454" spans="2:12" ht="15.75" customHeight="1">
      <c r="B454" s="151"/>
      <c r="C454" s="152"/>
      <c r="D454" s="152"/>
      <c r="E454" s="152"/>
      <c r="F454" s="152"/>
      <c r="G454" s="152"/>
      <c r="H454" s="152"/>
      <c r="I454" s="153"/>
      <c r="J454" s="238"/>
      <c r="K454" s="153"/>
      <c r="L454" s="229"/>
    </row>
    <row r="455" spans="2:12" ht="15.75" customHeight="1">
      <c r="B455" s="151"/>
      <c r="C455" s="152"/>
      <c r="D455" s="152"/>
      <c r="E455" s="152"/>
      <c r="F455" s="152"/>
      <c r="G455" s="152"/>
      <c r="H455" s="152"/>
      <c r="I455" s="153"/>
      <c r="J455" s="238"/>
      <c r="K455" s="153"/>
      <c r="L455" s="229"/>
    </row>
    <row r="456" spans="2:12" ht="15.75" customHeight="1">
      <c r="B456" s="151"/>
      <c r="C456" s="152"/>
      <c r="D456" s="152"/>
      <c r="E456" s="152"/>
      <c r="F456" s="152"/>
      <c r="G456" s="152"/>
      <c r="H456" s="152"/>
      <c r="I456" s="153"/>
      <c r="J456" s="238"/>
      <c r="K456" s="153"/>
      <c r="L456" s="229"/>
    </row>
    <row r="457" spans="2:12" ht="15.75" customHeight="1">
      <c r="B457" s="151"/>
      <c r="C457" s="152"/>
      <c r="D457" s="152"/>
      <c r="E457" s="152"/>
      <c r="F457" s="152"/>
      <c r="G457" s="152"/>
      <c r="H457" s="152"/>
      <c r="I457" s="153"/>
      <c r="J457" s="238"/>
      <c r="K457" s="153"/>
      <c r="L457" s="229"/>
    </row>
    <row r="458" spans="2:12" ht="15.75" customHeight="1">
      <c r="B458" s="151"/>
      <c r="C458" s="152"/>
      <c r="D458" s="152"/>
      <c r="E458" s="152"/>
      <c r="F458" s="152"/>
      <c r="G458" s="152"/>
      <c r="H458" s="152"/>
      <c r="I458" s="153"/>
      <c r="J458" s="238"/>
      <c r="K458" s="153"/>
      <c r="L458" s="229"/>
    </row>
    <row r="459" spans="2:12" ht="15.75" customHeight="1">
      <c r="B459" s="151"/>
      <c r="C459" s="152"/>
      <c r="D459" s="152"/>
      <c r="E459" s="152"/>
      <c r="F459" s="152"/>
      <c r="G459" s="152"/>
      <c r="H459" s="152"/>
      <c r="I459" s="153"/>
      <c r="J459" s="238"/>
      <c r="K459" s="153"/>
      <c r="L459" s="229"/>
    </row>
    <row r="460" spans="2:12" ht="15.75" customHeight="1">
      <c r="B460" s="151"/>
      <c r="C460" s="152"/>
      <c r="D460" s="152"/>
      <c r="E460" s="152"/>
      <c r="F460" s="152"/>
      <c r="G460" s="152"/>
      <c r="H460" s="152"/>
      <c r="I460" s="153"/>
      <c r="J460" s="238"/>
      <c r="K460" s="153"/>
      <c r="L460" s="229"/>
    </row>
    <row r="461" spans="2:12" ht="15.75" customHeight="1">
      <c r="B461" s="151"/>
      <c r="C461" s="152"/>
      <c r="D461" s="152"/>
      <c r="E461" s="152"/>
      <c r="F461" s="152"/>
      <c r="G461" s="152"/>
      <c r="H461" s="152"/>
      <c r="I461" s="153"/>
      <c r="J461" s="238"/>
      <c r="K461" s="153"/>
      <c r="L461" s="229"/>
    </row>
    <row r="462" spans="2:12" ht="15.75" customHeight="1">
      <c r="B462" s="151"/>
      <c r="C462" s="152"/>
      <c r="D462" s="152"/>
      <c r="E462" s="152"/>
      <c r="F462" s="152"/>
      <c r="G462" s="152"/>
      <c r="H462" s="152"/>
      <c r="I462" s="153"/>
      <c r="J462" s="238"/>
      <c r="K462" s="153"/>
      <c r="L462" s="229"/>
    </row>
    <row r="463" spans="2:12" ht="15.75" customHeight="1">
      <c r="B463" s="151"/>
      <c r="C463" s="152"/>
      <c r="D463" s="152"/>
      <c r="E463" s="152"/>
      <c r="F463" s="152"/>
      <c r="G463" s="152"/>
      <c r="H463" s="152"/>
      <c r="I463" s="153"/>
      <c r="J463" s="238"/>
      <c r="K463" s="153"/>
      <c r="L463" s="229"/>
    </row>
    <row r="464" spans="2:12" ht="15.75" customHeight="1">
      <c r="B464" s="151"/>
      <c r="C464" s="152"/>
      <c r="D464" s="152"/>
      <c r="E464" s="152"/>
      <c r="F464" s="152"/>
      <c r="G464" s="152"/>
      <c r="H464" s="152"/>
      <c r="I464" s="153"/>
      <c r="J464" s="238"/>
      <c r="K464" s="153"/>
      <c r="L464" s="229"/>
    </row>
    <row r="465" spans="2:12" ht="15.75" customHeight="1">
      <c r="B465" s="151"/>
      <c r="C465" s="152"/>
      <c r="D465" s="152"/>
      <c r="E465" s="152"/>
      <c r="F465" s="152"/>
      <c r="G465" s="152"/>
      <c r="H465" s="152"/>
      <c r="I465" s="153"/>
      <c r="J465" s="238"/>
      <c r="K465" s="153"/>
      <c r="L465" s="229"/>
    </row>
    <row r="466" spans="2:12" ht="15.75" customHeight="1">
      <c r="B466" s="151"/>
      <c r="C466" s="152"/>
      <c r="D466" s="152"/>
      <c r="E466" s="152"/>
      <c r="F466" s="152"/>
      <c r="G466" s="152"/>
      <c r="H466" s="152"/>
      <c r="I466" s="153"/>
      <c r="J466" s="238"/>
      <c r="K466" s="153"/>
      <c r="L466" s="229"/>
    </row>
    <row r="467" spans="2:12" ht="15.75" customHeight="1">
      <c r="B467" s="151"/>
      <c r="C467" s="152"/>
      <c r="D467" s="152"/>
      <c r="E467" s="152"/>
      <c r="F467" s="152"/>
      <c r="G467" s="152"/>
      <c r="H467" s="152"/>
      <c r="I467" s="153"/>
      <c r="J467" s="238"/>
      <c r="K467" s="153"/>
      <c r="L467" s="229"/>
    </row>
    <row r="468" spans="2:12" ht="15.75" customHeight="1">
      <c r="B468" s="151"/>
      <c r="C468" s="152"/>
      <c r="D468" s="152"/>
      <c r="E468" s="152"/>
      <c r="F468" s="152"/>
      <c r="G468" s="152"/>
      <c r="H468" s="152"/>
      <c r="I468" s="153"/>
      <c r="J468" s="238"/>
      <c r="K468" s="153"/>
      <c r="L468" s="229"/>
    </row>
    <row r="469" spans="2:12" ht="15.75" customHeight="1">
      <c r="B469" s="151"/>
      <c r="C469" s="152"/>
      <c r="D469" s="152"/>
      <c r="E469" s="152"/>
      <c r="F469" s="152"/>
      <c r="G469" s="152"/>
      <c r="H469" s="152"/>
      <c r="I469" s="153"/>
      <c r="J469" s="238"/>
      <c r="K469" s="153"/>
      <c r="L469" s="229"/>
    </row>
    <row r="470" spans="2:12" ht="15.75" customHeight="1">
      <c r="B470" s="151"/>
      <c r="C470" s="152"/>
      <c r="D470" s="152"/>
      <c r="E470" s="152"/>
      <c r="F470" s="152"/>
      <c r="G470" s="152"/>
      <c r="H470" s="152"/>
      <c r="I470" s="153"/>
      <c r="J470" s="238"/>
      <c r="K470" s="153"/>
      <c r="L470" s="229"/>
    </row>
    <row r="471" spans="2:12" ht="15.75" customHeight="1">
      <c r="B471" s="151"/>
      <c r="C471" s="152"/>
      <c r="D471" s="152"/>
      <c r="E471" s="152"/>
      <c r="F471" s="152"/>
      <c r="G471" s="152"/>
      <c r="H471" s="152"/>
      <c r="I471" s="153"/>
      <c r="J471" s="238"/>
      <c r="K471" s="153"/>
      <c r="L471" s="229"/>
    </row>
    <row r="472" spans="2:12" ht="15.75" customHeight="1">
      <c r="B472" s="151"/>
      <c r="C472" s="152"/>
      <c r="D472" s="152"/>
      <c r="E472" s="152"/>
      <c r="F472" s="152"/>
      <c r="G472" s="152"/>
      <c r="H472" s="152"/>
      <c r="I472" s="153"/>
      <c r="J472" s="238"/>
      <c r="K472" s="153"/>
      <c r="L472" s="229"/>
    </row>
    <row r="473" spans="2:12" ht="15.75" customHeight="1">
      <c r="B473" s="151"/>
      <c r="C473" s="152"/>
      <c r="D473" s="152"/>
      <c r="E473" s="152"/>
      <c r="F473" s="152"/>
      <c r="G473" s="152"/>
      <c r="H473" s="152"/>
      <c r="I473" s="153"/>
      <c r="J473" s="238"/>
      <c r="K473" s="153"/>
      <c r="L473" s="229"/>
    </row>
    <row r="474" spans="2:12" ht="15.75" customHeight="1">
      <c r="B474" s="151"/>
      <c r="C474" s="152"/>
      <c r="D474" s="152"/>
      <c r="E474" s="152"/>
      <c r="F474" s="152"/>
      <c r="G474" s="152"/>
      <c r="H474" s="152"/>
      <c r="I474" s="153"/>
      <c r="J474" s="238"/>
      <c r="K474" s="153"/>
      <c r="L474" s="229"/>
    </row>
    <row r="475" spans="2:12" ht="15.75" customHeight="1">
      <c r="B475" s="151"/>
      <c r="C475" s="152"/>
      <c r="D475" s="152"/>
      <c r="E475" s="152"/>
      <c r="F475" s="152"/>
      <c r="G475" s="152"/>
      <c r="H475" s="152"/>
      <c r="I475" s="153"/>
      <c r="J475" s="238"/>
      <c r="K475" s="153"/>
      <c r="L475" s="229"/>
    </row>
    <row r="476" spans="2:12" ht="15.75" customHeight="1">
      <c r="B476" s="151"/>
      <c r="C476" s="152"/>
      <c r="D476" s="152"/>
      <c r="E476" s="152"/>
      <c r="F476" s="152"/>
      <c r="G476" s="152"/>
      <c r="H476" s="152"/>
      <c r="I476" s="153"/>
      <c r="J476" s="238"/>
      <c r="K476" s="153"/>
      <c r="L476" s="229"/>
    </row>
    <row r="477" spans="2:12" ht="15.75" customHeight="1">
      <c r="B477" s="151"/>
      <c r="C477" s="152"/>
      <c r="D477" s="152"/>
      <c r="E477" s="152"/>
      <c r="F477" s="152"/>
      <c r="G477" s="152"/>
      <c r="H477" s="152"/>
      <c r="I477" s="153"/>
      <c r="J477" s="238"/>
      <c r="K477" s="153"/>
      <c r="L477" s="229"/>
    </row>
    <row r="478" spans="2:12" ht="15.75" customHeight="1">
      <c r="B478" s="151"/>
      <c r="C478" s="152"/>
      <c r="D478" s="152"/>
      <c r="E478" s="152"/>
      <c r="F478" s="152"/>
      <c r="G478" s="152"/>
      <c r="H478" s="152"/>
      <c r="I478" s="153"/>
      <c r="J478" s="238"/>
      <c r="K478" s="153"/>
      <c r="L478" s="229"/>
    </row>
    <row r="479" spans="2:12" ht="15.75" customHeight="1">
      <c r="B479" s="151"/>
      <c r="C479" s="152"/>
      <c r="D479" s="152"/>
      <c r="E479" s="152"/>
      <c r="F479" s="152"/>
      <c r="G479" s="152"/>
      <c r="H479" s="152"/>
      <c r="I479" s="153"/>
      <c r="J479" s="238"/>
      <c r="K479" s="153"/>
      <c r="L479" s="229"/>
    </row>
    <row r="480" spans="2:12" ht="15.75" customHeight="1">
      <c r="B480" s="151"/>
      <c r="C480" s="152"/>
      <c r="D480" s="152"/>
      <c r="E480" s="152"/>
      <c r="F480" s="152"/>
      <c r="G480" s="152"/>
      <c r="H480" s="152"/>
      <c r="I480" s="153"/>
      <c r="J480" s="238"/>
      <c r="K480" s="153"/>
      <c r="L480" s="229"/>
    </row>
    <row r="481" spans="2:12" ht="15.75" customHeight="1">
      <c r="B481" s="151"/>
      <c r="C481" s="152"/>
      <c r="D481" s="152"/>
      <c r="E481" s="152"/>
      <c r="F481" s="152"/>
      <c r="G481" s="152"/>
      <c r="H481" s="152"/>
      <c r="I481" s="153"/>
      <c r="J481" s="238"/>
      <c r="K481" s="153"/>
      <c r="L481" s="229"/>
    </row>
    <row r="482" spans="2:12" ht="15.75" customHeight="1">
      <c r="B482" s="151"/>
      <c r="C482" s="152"/>
      <c r="D482" s="152"/>
      <c r="E482" s="152"/>
      <c r="F482" s="152"/>
      <c r="G482" s="152"/>
      <c r="H482" s="152"/>
      <c r="I482" s="153"/>
      <c r="J482" s="238"/>
      <c r="K482" s="153"/>
      <c r="L482" s="229"/>
    </row>
    <row r="483" spans="2:12" ht="15.75" customHeight="1">
      <c r="B483" s="151"/>
      <c r="C483" s="152"/>
      <c r="D483" s="152"/>
      <c r="E483" s="152"/>
      <c r="F483" s="152"/>
      <c r="G483" s="152"/>
      <c r="H483" s="152"/>
      <c r="I483" s="153"/>
      <c r="J483" s="238"/>
      <c r="K483" s="153"/>
      <c r="L483" s="229"/>
    </row>
    <row r="484" spans="2:12" ht="15.75" customHeight="1">
      <c r="B484" s="151"/>
      <c r="C484" s="152"/>
      <c r="D484" s="152"/>
      <c r="E484" s="152"/>
      <c r="F484" s="152"/>
      <c r="G484" s="152"/>
      <c r="H484" s="152"/>
      <c r="I484" s="153"/>
      <c r="J484" s="238"/>
      <c r="K484" s="153"/>
      <c r="L484" s="229"/>
    </row>
    <row r="485" spans="2:12" ht="15.75" customHeight="1">
      <c r="B485" s="151"/>
      <c r="C485" s="152"/>
      <c r="D485" s="152"/>
      <c r="E485" s="152"/>
      <c r="F485" s="152"/>
      <c r="G485" s="152"/>
      <c r="H485" s="152"/>
      <c r="I485" s="153"/>
      <c r="J485" s="238"/>
      <c r="K485" s="153"/>
      <c r="L485" s="229"/>
    </row>
    <row r="486" spans="2:12" ht="15.75" customHeight="1">
      <c r="B486" s="151"/>
      <c r="C486" s="152"/>
      <c r="D486" s="152"/>
      <c r="E486" s="152"/>
      <c r="F486" s="152"/>
      <c r="G486" s="152"/>
      <c r="H486" s="152"/>
      <c r="I486" s="153"/>
      <c r="J486" s="238"/>
      <c r="K486" s="153"/>
      <c r="L486" s="229"/>
    </row>
    <row r="487" spans="2:12" ht="15.75" customHeight="1">
      <c r="B487" s="151"/>
      <c r="C487" s="152"/>
      <c r="D487" s="152"/>
      <c r="E487" s="152"/>
      <c r="F487" s="152"/>
      <c r="G487" s="152"/>
      <c r="H487" s="152"/>
      <c r="I487" s="153"/>
      <c r="J487" s="238"/>
      <c r="K487" s="153"/>
      <c r="L487" s="229"/>
    </row>
    <row r="488" spans="2:12" ht="15.75" customHeight="1">
      <c r="B488" s="151"/>
      <c r="C488" s="152"/>
      <c r="D488" s="152"/>
      <c r="E488" s="152"/>
      <c r="F488" s="152"/>
      <c r="G488" s="152"/>
      <c r="H488" s="152"/>
      <c r="I488" s="153"/>
      <c r="J488" s="238"/>
      <c r="K488" s="153"/>
      <c r="L488" s="229"/>
    </row>
    <row r="489" spans="2:12" ht="15.75" customHeight="1">
      <c r="B489" s="151"/>
      <c r="C489" s="152"/>
      <c r="D489" s="152"/>
      <c r="E489" s="152"/>
      <c r="F489" s="152"/>
      <c r="G489" s="152"/>
      <c r="H489" s="152"/>
      <c r="I489" s="153"/>
      <c r="J489" s="238"/>
      <c r="K489" s="153"/>
      <c r="L489" s="229"/>
    </row>
    <row r="490" spans="2:12" ht="15.75" customHeight="1">
      <c r="B490" s="151"/>
      <c r="C490" s="152"/>
      <c r="D490" s="152"/>
      <c r="E490" s="152"/>
      <c r="F490" s="152"/>
      <c r="G490" s="152"/>
      <c r="H490" s="152"/>
      <c r="I490" s="153"/>
      <c r="J490" s="238"/>
      <c r="K490" s="153"/>
      <c r="L490" s="229"/>
    </row>
    <row r="491" spans="2:12" ht="15.75" customHeight="1">
      <c r="B491" s="151"/>
      <c r="C491" s="152"/>
      <c r="D491" s="152"/>
      <c r="E491" s="152"/>
      <c r="F491" s="152"/>
      <c r="G491" s="152"/>
      <c r="H491" s="152"/>
      <c r="I491" s="153"/>
      <c r="J491" s="238"/>
      <c r="K491" s="153"/>
      <c r="L491" s="229"/>
    </row>
    <row r="492" spans="2:12" ht="15.75" customHeight="1">
      <c r="B492" s="151"/>
      <c r="C492" s="152"/>
      <c r="D492" s="152"/>
      <c r="E492" s="152"/>
      <c r="F492" s="152"/>
      <c r="G492" s="152"/>
      <c r="H492" s="152"/>
      <c r="I492" s="153"/>
      <c r="J492" s="238"/>
      <c r="K492" s="153"/>
      <c r="L492" s="229"/>
    </row>
    <row r="493" spans="2:12" ht="15.75" customHeight="1">
      <c r="B493" s="151"/>
      <c r="C493" s="152"/>
      <c r="D493" s="152"/>
      <c r="E493" s="152"/>
      <c r="F493" s="152"/>
      <c r="G493" s="152"/>
      <c r="H493" s="152"/>
      <c r="I493" s="153"/>
      <c r="J493" s="238"/>
      <c r="K493" s="153"/>
      <c r="L493" s="229"/>
    </row>
    <row r="494" spans="2:12" ht="15.75" customHeight="1">
      <c r="B494" s="151"/>
      <c r="C494" s="152"/>
      <c r="D494" s="152"/>
      <c r="E494" s="152"/>
      <c r="F494" s="152"/>
      <c r="G494" s="152"/>
      <c r="H494" s="152"/>
      <c r="I494" s="153"/>
      <c r="J494" s="238"/>
      <c r="K494" s="153"/>
      <c r="L494" s="229"/>
    </row>
    <row r="495" spans="2:12" ht="15.75" customHeight="1">
      <c r="B495" s="151"/>
      <c r="C495" s="152"/>
      <c r="D495" s="152"/>
      <c r="E495" s="152"/>
      <c r="F495" s="152"/>
      <c r="G495" s="152"/>
      <c r="H495" s="152"/>
      <c r="I495" s="153"/>
      <c r="J495" s="238"/>
      <c r="K495" s="153"/>
      <c r="L495" s="229"/>
    </row>
    <row r="496" spans="2:12" ht="15.75" customHeight="1">
      <c r="B496" s="151"/>
      <c r="C496" s="152"/>
      <c r="D496" s="152"/>
      <c r="E496" s="152"/>
      <c r="F496" s="152"/>
      <c r="G496" s="152"/>
      <c r="H496" s="152"/>
      <c r="I496" s="153"/>
      <c r="J496" s="238"/>
      <c r="K496" s="153"/>
      <c r="L496" s="229"/>
    </row>
    <row r="497" spans="2:12" ht="15.75" customHeight="1">
      <c r="B497" s="151"/>
      <c r="C497" s="152"/>
      <c r="D497" s="152"/>
      <c r="E497" s="152"/>
      <c r="F497" s="152"/>
      <c r="G497" s="152"/>
      <c r="H497" s="152"/>
      <c r="I497" s="153"/>
      <c r="J497" s="238"/>
      <c r="K497" s="153"/>
      <c r="L497" s="229"/>
    </row>
    <row r="498" spans="2:12" ht="15.75" customHeight="1">
      <c r="B498" s="151"/>
      <c r="C498" s="152"/>
      <c r="D498" s="152"/>
      <c r="E498" s="152"/>
      <c r="F498" s="152"/>
      <c r="G498" s="152"/>
      <c r="H498" s="152"/>
      <c r="I498" s="153"/>
      <c r="J498" s="238"/>
      <c r="K498" s="153"/>
      <c r="L498" s="229"/>
    </row>
    <row r="499" spans="2:12" ht="15.75" customHeight="1">
      <c r="B499" s="151"/>
      <c r="C499" s="152"/>
      <c r="D499" s="152"/>
      <c r="E499" s="152"/>
      <c r="F499" s="152"/>
      <c r="G499" s="152"/>
      <c r="H499" s="152"/>
      <c r="I499" s="153"/>
      <c r="J499" s="238"/>
      <c r="K499" s="153"/>
      <c r="L499" s="229"/>
    </row>
    <row r="500" spans="2:12" ht="15.75" customHeight="1">
      <c r="B500" s="151"/>
      <c r="C500" s="152"/>
      <c r="D500" s="152"/>
      <c r="E500" s="152"/>
      <c r="F500" s="152"/>
      <c r="G500" s="152"/>
      <c r="H500" s="152"/>
      <c r="I500" s="153"/>
      <c r="J500" s="238"/>
      <c r="K500" s="153"/>
      <c r="L500" s="229"/>
    </row>
    <row r="501" spans="2:12" ht="15.75" customHeight="1">
      <c r="B501" s="151"/>
      <c r="C501" s="152"/>
      <c r="D501" s="152"/>
      <c r="E501" s="152"/>
      <c r="F501" s="152"/>
      <c r="G501" s="152"/>
      <c r="H501" s="152"/>
      <c r="I501" s="153"/>
      <c r="J501" s="238"/>
      <c r="K501" s="153"/>
      <c r="L501" s="229"/>
    </row>
    <row r="502" spans="2:12" ht="15.75" customHeight="1">
      <c r="B502" s="151"/>
      <c r="C502" s="152"/>
      <c r="D502" s="152"/>
      <c r="E502" s="152"/>
      <c r="F502" s="152"/>
      <c r="G502" s="152"/>
      <c r="H502" s="152"/>
      <c r="I502" s="153"/>
      <c r="J502" s="238"/>
      <c r="K502" s="153"/>
      <c r="L502" s="229"/>
    </row>
    <row r="503" spans="2:12" ht="15.75" customHeight="1">
      <c r="B503" s="151"/>
      <c r="C503" s="152"/>
      <c r="D503" s="152"/>
      <c r="E503" s="152"/>
      <c r="F503" s="152"/>
      <c r="G503" s="152"/>
      <c r="H503" s="152"/>
      <c r="I503" s="153"/>
      <c r="J503" s="238"/>
      <c r="K503" s="153"/>
      <c r="L503" s="229"/>
    </row>
    <row r="504" spans="2:12" ht="15.75" customHeight="1">
      <c r="B504" s="151"/>
      <c r="C504" s="152"/>
      <c r="D504" s="152"/>
      <c r="E504" s="152"/>
      <c r="F504" s="152"/>
      <c r="G504" s="152"/>
      <c r="H504" s="152"/>
      <c r="I504" s="153"/>
      <c r="J504" s="238"/>
      <c r="K504" s="153"/>
      <c r="L504" s="229"/>
    </row>
    <row r="505" spans="2:12" ht="15.75" customHeight="1">
      <c r="B505" s="151"/>
      <c r="C505" s="152"/>
      <c r="D505" s="152"/>
      <c r="E505" s="152"/>
      <c r="F505" s="152"/>
      <c r="G505" s="152"/>
      <c r="H505" s="152"/>
      <c r="I505" s="153"/>
      <c r="J505" s="238"/>
      <c r="K505" s="153"/>
      <c r="L505" s="229"/>
    </row>
    <row r="506" spans="2:12" ht="15.75" customHeight="1">
      <c r="B506" s="151"/>
      <c r="C506" s="152"/>
      <c r="D506" s="152"/>
      <c r="E506" s="152"/>
      <c r="F506" s="152"/>
      <c r="G506" s="152"/>
      <c r="H506" s="152"/>
      <c r="I506" s="153"/>
      <c r="J506" s="238"/>
      <c r="K506" s="153"/>
      <c r="L506" s="229"/>
    </row>
    <row r="507" spans="2:12" ht="15.75" customHeight="1">
      <c r="B507" s="151"/>
      <c r="C507" s="152"/>
      <c r="D507" s="152"/>
      <c r="E507" s="152"/>
      <c r="F507" s="152"/>
      <c r="G507" s="152"/>
      <c r="H507" s="152"/>
      <c r="I507" s="153"/>
      <c r="J507" s="238"/>
      <c r="K507" s="153"/>
      <c r="L507" s="229"/>
    </row>
    <row r="508" spans="2:12" ht="15.75" customHeight="1">
      <c r="B508" s="151"/>
      <c r="C508" s="152"/>
      <c r="D508" s="152"/>
      <c r="E508" s="152"/>
      <c r="F508" s="152"/>
      <c r="G508" s="152"/>
      <c r="H508" s="152"/>
      <c r="I508" s="153"/>
      <c r="J508" s="238"/>
      <c r="K508" s="153"/>
      <c r="L508" s="229"/>
    </row>
    <row r="509" spans="2:12" ht="15.75" customHeight="1">
      <c r="B509" s="151"/>
      <c r="C509" s="152"/>
      <c r="D509" s="152"/>
      <c r="E509" s="152"/>
      <c r="F509" s="152"/>
      <c r="G509" s="152"/>
      <c r="H509" s="152"/>
      <c r="I509" s="153"/>
      <c r="J509" s="238"/>
      <c r="K509" s="153"/>
      <c r="L509" s="229"/>
    </row>
    <row r="510" spans="2:12" ht="15.75" customHeight="1">
      <c r="B510" s="151"/>
      <c r="C510" s="152"/>
      <c r="D510" s="152"/>
      <c r="E510" s="152"/>
      <c r="F510" s="152"/>
      <c r="G510" s="152"/>
      <c r="H510" s="152"/>
      <c r="I510" s="153"/>
      <c r="J510" s="238"/>
      <c r="K510" s="153"/>
      <c r="L510" s="229"/>
    </row>
    <row r="511" spans="2:12" ht="15.75" customHeight="1">
      <c r="B511" s="151"/>
      <c r="C511" s="152"/>
      <c r="D511" s="152"/>
      <c r="E511" s="152"/>
      <c r="F511" s="152"/>
      <c r="G511" s="152"/>
      <c r="H511" s="152"/>
      <c r="I511" s="153"/>
      <c r="J511" s="238"/>
      <c r="K511" s="153"/>
      <c r="L511" s="229"/>
    </row>
    <row r="512" spans="2:12" ht="15.75" customHeight="1">
      <c r="B512" s="151"/>
      <c r="C512" s="152"/>
      <c r="D512" s="152"/>
      <c r="E512" s="152"/>
      <c r="F512" s="152"/>
      <c r="G512" s="152"/>
      <c r="H512" s="152"/>
      <c r="I512" s="153"/>
      <c r="J512" s="238"/>
      <c r="K512" s="153"/>
      <c r="L512" s="229"/>
    </row>
    <row r="513" spans="2:12" ht="15.75" customHeight="1">
      <c r="B513" s="151"/>
      <c r="C513" s="152"/>
      <c r="D513" s="152"/>
      <c r="E513" s="152"/>
      <c r="F513" s="152"/>
      <c r="G513" s="152"/>
      <c r="H513" s="152"/>
      <c r="I513" s="153"/>
      <c r="J513" s="238"/>
      <c r="K513" s="153"/>
      <c r="L513" s="229"/>
    </row>
    <row r="514" spans="2:12" ht="15.75" customHeight="1">
      <c r="B514" s="151"/>
      <c r="C514" s="152"/>
      <c r="D514" s="152"/>
      <c r="E514" s="152"/>
      <c r="F514" s="152"/>
      <c r="G514" s="152"/>
      <c r="H514" s="152"/>
      <c r="I514" s="153"/>
      <c r="J514" s="238"/>
      <c r="K514" s="153"/>
      <c r="L514" s="229"/>
    </row>
    <row r="515" spans="2:12" ht="15.75" customHeight="1">
      <c r="B515" s="151"/>
      <c r="C515" s="152"/>
      <c r="D515" s="152"/>
      <c r="E515" s="152"/>
      <c r="F515" s="152"/>
      <c r="G515" s="152"/>
      <c r="H515" s="152"/>
      <c r="I515" s="153"/>
      <c r="J515" s="238"/>
      <c r="K515" s="153"/>
      <c r="L515" s="229"/>
    </row>
    <row r="516" spans="2:12" ht="15.75" customHeight="1">
      <c r="B516" s="151"/>
      <c r="C516" s="152"/>
      <c r="D516" s="152"/>
      <c r="E516" s="152"/>
      <c r="F516" s="152"/>
      <c r="G516" s="152"/>
      <c r="H516" s="152"/>
      <c r="I516" s="153"/>
      <c r="J516" s="238"/>
      <c r="K516" s="153"/>
      <c r="L516" s="229"/>
    </row>
    <row r="517" spans="2:12" ht="15.75" customHeight="1">
      <c r="B517" s="151"/>
      <c r="C517" s="152"/>
      <c r="D517" s="152"/>
      <c r="E517" s="152"/>
      <c r="F517" s="152"/>
      <c r="G517" s="152"/>
      <c r="H517" s="152"/>
      <c r="I517" s="153"/>
      <c r="J517" s="238"/>
      <c r="K517" s="153"/>
      <c r="L517" s="229"/>
    </row>
    <row r="518" spans="2:12" ht="15.75" customHeight="1">
      <c r="B518" s="151"/>
      <c r="C518" s="152"/>
      <c r="D518" s="152"/>
      <c r="E518" s="152"/>
      <c r="F518" s="152"/>
      <c r="G518" s="152"/>
      <c r="H518" s="152"/>
      <c r="I518" s="153"/>
      <c r="J518" s="238"/>
      <c r="K518" s="153"/>
      <c r="L518" s="229"/>
    </row>
    <row r="519" spans="2:12" ht="15.75" customHeight="1">
      <c r="B519" s="151"/>
      <c r="C519" s="152"/>
      <c r="D519" s="152"/>
      <c r="E519" s="152"/>
      <c r="F519" s="152"/>
      <c r="G519" s="152"/>
      <c r="H519" s="152"/>
      <c r="I519" s="153"/>
      <c r="J519" s="238"/>
      <c r="K519" s="153"/>
      <c r="L519" s="229"/>
    </row>
    <row r="520" spans="2:12" ht="15.75" customHeight="1">
      <c r="B520" s="151"/>
      <c r="C520" s="152"/>
      <c r="D520" s="152"/>
      <c r="E520" s="152"/>
      <c r="F520" s="152"/>
      <c r="G520" s="152"/>
      <c r="H520" s="152"/>
      <c r="I520" s="153"/>
      <c r="J520" s="238"/>
      <c r="K520" s="153"/>
      <c r="L520" s="229"/>
    </row>
    <row r="521" spans="2:12" ht="15.75" customHeight="1">
      <c r="B521" s="151"/>
      <c r="C521" s="152"/>
      <c r="D521" s="152"/>
      <c r="E521" s="152"/>
      <c r="F521" s="152"/>
      <c r="G521" s="152"/>
      <c r="H521" s="152"/>
      <c r="I521" s="153"/>
      <c r="J521" s="238"/>
      <c r="K521" s="153"/>
      <c r="L521" s="229"/>
    </row>
    <row r="522" spans="2:12" ht="15.75" customHeight="1">
      <c r="B522" s="151"/>
      <c r="C522" s="152"/>
      <c r="D522" s="152"/>
      <c r="E522" s="152"/>
      <c r="F522" s="152"/>
      <c r="G522" s="152"/>
      <c r="H522" s="152"/>
      <c r="I522" s="153"/>
      <c r="J522" s="238"/>
      <c r="K522" s="153"/>
      <c r="L522" s="229"/>
    </row>
    <row r="523" spans="2:12" ht="15.75" customHeight="1">
      <c r="B523" s="151"/>
      <c r="C523" s="152"/>
      <c r="D523" s="152"/>
      <c r="E523" s="152"/>
      <c r="F523" s="152"/>
      <c r="G523" s="152"/>
      <c r="H523" s="152"/>
      <c r="I523" s="153"/>
      <c r="J523" s="238"/>
      <c r="K523" s="153"/>
      <c r="L523" s="229"/>
    </row>
    <row r="524" spans="2:12" ht="15.75" customHeight="1">
      <c r="B524" s="151"/>
      <c r="C524" s="152"/>
      <c r="D524" s="152"/>
      <c r="E524" s="152"/>
      <c r="F524" s="152"/>
      <c r="G524" s="152"/>
      <c r="H524" s="152"/>
      <c r="I524" s="153"/>
      <c r="J524" s="238"/>
      <c r="K524" s="153"/>
      <c r="L524" s="229"/>
    </row>
    <row r="525" spans="2:12" ht="15.75" customHeight="1">
      <c r="B525" s="151"/>
      <c r="C525" s="152"/>
      <c r="D525" s="152"/>
      <c r="E525" s="152"/>
      <c r="F525" s="152"/>
      <c r="G525" s="152"/>
      <c r="H525" s="152"/>
      <c r="I525" s="153"/>
      <c r="J525" s="238"/>
      <c r="K525" s="153"/>
      <c r="L525" s="229"/>
    </row>
    <row r="526" spans="2:12" ht="15.75" customHeight="1">
      <c r="B526" s="151"/>
      <c r="C526" s="152"/>
      <c r="D526" s="152"/>
      <c r="E526" s="152"/>
      <c r="F526" s="152"/>
      <c r="G526" s="152"/>
      <c r="H526" s="152"/>
      <c r="I526" s="153"/>
      <c r="J526" s="238"/>
      <c r="K526" s="153"/>
      <c r="L526" s="229"/>
    </row>
    <row r="527" spans="2:12" ht="15.75" customHeight="1">
      <c r="B527" s="151"/>
      <c r="C527" s="152"/>
      <c r="D527" s="152"/>
      <c r="E527" s="152"/>
      <c r="F527" s="152"/>
      <c r="G527" s="152"/>
      <c r="H527" s="152"/>
      <c r="I527" s="153"/>
      <c r="J527" s="238"/>
      <c r="K527" s="153"/>
      <c r="L527" s="229"/>
    </row>
    <row r="528" spans="2:12" ht="15.75" customHeight="1">
      <c r="B528" s="151"/>
      <c r="C528" s="152"/>
      <c r="D528" s="152"/>
      <c r="E528" s="152"/>
      <c r="F528" s="152"/>
      <c r="G528" s="152"/>
      <c r="H528" s="152"/>
      <c r="I528" s="153"/>
      <c r="J528" s="238"/>
      <c r="K528" s="153"/>
      <c r="L528" s="229"/>
    </row>
    <row r="529" spans="2:12" ht="15.75" customHeight="1">
      <c r="B529" s="151"/>
      <c r="C529" s="152"/>
      <c r="D529" s="152"/>
      <c r="E529" s="152"/>
      <c r="F529" s="152"/>
      <c r="G529" s="152"/>
      <c r="H529" s="152"/>
      <c r="I529" s="153"/>
      <c r="J529" s="238"/>
      <c r="K529" s="153"/>
      <c r="L529" s="229"/>
    </row>
    <row r="530" spans="2:12" ht="15.75" customHeight="1">
      <c r="B530" s="151"/>
      <c r="C530" s="152"/>
      <c r="D530" s="152"/>
      <c r="E530" s="152"/>
      <c r="F530" s="152"/>
      <c r="G530" s="152"/>
      <c r="H530" s="152"/>
      <c r="I530" s="153"/>
      <c r="J530" s="238"/>
      <c r="K530" s="153"/>
      <c r="L530" s="229"/>
    </row>
    <row r="531" spans="2:12" ht="15.75" customHeight="1">
      <c r="B531" s="151"/>
      <c r="C531" s="152"/>
      <c r="D531" s="152"/>
      <c r="E531" s="152"/>
      <c r="F531" s="152"/>
      <c r="G531" s="152"/>
      <c r="H531" s="152"/>
      <c r="I531" s="153"/>
      <c r="J531" s="238"/>
      <c r="K531" s="153"/>
      <c r="L531" s="229"/>
    </row>
    <row r="532" spans="2:12" ht="15.75" customHeight="1">
      <c r="B532" s="151"/>
      <c r="C532" s="152"/>
      <c r="D532" s="152"/>
      <c r="E532" s="152"/>
      <c r="F532" s="152"/>
      <c r="G532" s="152"/>
      <c r="H532" s="152"/>
      <c r="I532" s="153"/>
      <c r="J532" s="238"/>
      <c r="K532" s="153"/>
      <c r="L532" s="229"/>
    </row>
    <row r="533" spans="2:12" ht="15.75" customHeight="1">
      <c r="B533" s="151"/>
      <c r="C533" s="152"/>
      <c r="D533" s="152"/>
      <c r="E533" s="152"/>
      <c r="F533" s="152"/>
      <c r="G533" s="152"/>
      <c r="H533" s="152"/>
      <c r="I533" s="153"/>
      <c r="J533" s="238"/>
      <c r="K533" s="153"/>
      <c r="L533" s="229"/>
    </row>
    <row r="534" spans="2:12" ht="15.75" customHeight="1">
      <c r="B534" s="151"/>
      <c r="C534" s="152"/>
      <c r="D534" s="152"/>
      <c r="E534" s="152"/>
      <c r="F534" s="152"/>
      <c r="G534" s="152"/>
      <c r="H534" s="152"/>
      <c r="I534" s="153"/>
      <c r="J534" s="238"/>
      <c r="K534" s="153"/>
      <c r="L534" s="229"/>
    </row>
    <row r="535" spans="2:12" ht="15.75" customHeight="1">
      <c r="B535" s="151"/>
      <c r="C535" s="152"/>
      <c r="D535" s="152"/>
      <c r="E535" s="152"/>
      <c r="F535" s="152"/>
      <c r="G535" s="152"/>
      <c r="H535" s="152"/>
      <c r="I535" s="153"/>
      <c r="J535" s="238"/>
      <c r="K535" s="153"/>
      <c r="L535" s="229"/>
    </row>
    <row r="536" spans="2:12" ht="15.75" customHeight="1">
      <c r="B536" s="151"/>
      <c r="C536" s="152"/>
      <c r="D536" s="152"/>
      <c r="E536" s="152"/>
      <c r="F536" s="152"/>
      <c r="G536" s="152"/>
      <c r="H536" s="152"/>
      <c r="I536" s="153"/>
      <c r="J536" s="238"/>
      <c r="K536" s="153"/>
      <c r="L536" s="229"/>
    </row>
    <row r="537" spans="2:12" ht="15.75" customHeight="1">
      <c r="B537" s="151"/>
      <c r="C537" s="152"/>
      <c r="D537" s="152"/>
      <c r="E537" s="152"/>
      <c r="F537" s="152"/>
      <c r="G537" s="152"/>
      <c r="H537" s="152"/>
      <c r="I537" s="153"/>
      <c r="J537" s="238"/>
      <c r="K537" s="153"/>
      <c r="L537" s="229"/>
    </row>
    <row r="538" spans="2:12" ht="15.75" customHeight="1">
      <c r="B538" s="151"/>
      <c r="C538" s="152"/>
      <c r="D538" s="152"/>
      <c r="E538" s="152"/>
      <c r="F538" s="152"/>
      <c r="G538" s="152"/>
      <c r="H538" s="152"/>
      <c r="I538" s="153"/>
      <c r="J538" s="238"/>
      <c r="K538" s="153"/>
      <c r="L538" s="229"/>
    </row>
    <row r="539" spans="2:12" ht="15.75" customHeight="1">
      <c r="B539" s="151"/>
      <c r="C539" s="152"/>
      <c r="D539" s="152"/>
      <c r="E539" s="152"/>
      <c r="F539" s="152"/>
      <c r="G539" s="152"/>
      <c r="H539" s="152"/>
      <c r="I539" s="153"/>
      <c r="J539" s="238"/>
      <c r="K539" s="153"/>
      <c r="L539" s="229"/>
    </row>
    <row r="540" spans="2:12" ht="15.75" customHeight="1">
      <c r="B540" s="151"/>
      <c r="C540" s="152"/>
      <c r="D540" s="152"/>
      <c r="E540" s="152"/>
      <c r="F540" s="152"/>
      <c r="G540" s="152"/>
      <c r="H540" s="152"/>
      <c r="I540" s="153"/>
      <c r="J540" s="238"/>
      <c r="K540" s="153"/>
      <c r="L540" s="229"/>
    </row>
    <row r="541" spans="2:12" ht="15.75" customHeight="1">
      <c r="B541" s="151"/>
      <c r="C541" s="152"/>
      <c r="D541" s="152"/>
      <c r="E541" s="152"/>
      <c r="F541" s="152"/>
      <c r="G541" s="152"/>
      <c r="H541" s="152"/>
      <c r="I541" s="153"/>
      <c r="J541" s="238"/>
      <c r="K541" s="153"/>
      <c r="L541" s="229"/>
    </row>
    <row r="542" spans="2:12" ht="15.75" customHeight="1">
      <c r="B542" s="151"/>
      <c r="C542" s="152"/>
      <c r="D542" s="152"/>
      <c r="E542" s="152"/>
      <c r="F542" s="152"/>
      <c r="G542" s="152"/>
      <c r="H542" s="152"/>
      <c r="I542" s="153"/>
      <c r="J542" s="238"/>
      <c r="K542" s="153"/>
      <c r="L542" s="229"/>
    </row>
    <row r="543" spans="2:12" ht="15.75" customHeight="1">
      <c r="B543" s="151"/>
      <c r="C543" s="152"/>
      <c r="D543" s="152"/>
      <c r="E543" s="152"/>
      <c r="F543" s="152"/>
      <c r="G543" s="152"/>
      <c r="H543" s="152"/>
      <c r="I543" s="153"/>
      <c r="J543" s="238"/>
      <c r="K543" s="153"/>
      <c r="L543" s="229"/>
    </row>
    <row r="544" spans="2:12" ht="15.75" customHeight="1">
      <c r="B544" s="151"/>
      <c r="C544" s="152"/>
      <c r="D544" s="152"/>
      <c r="E544" s="152"/>
      <c r="F544" s="152"/>
      <c r="G544" s="152"/>
      <c r="H544" s="152"/>
      <c r="I544" s="153"/>
      <c r="J544" s="238"/>
      <c r="K544" s="153"/>
      <c r="L544" s="229"/>
    </row>
    <row r="545" spans="2:12" ht="15.75" customHeight="1">
      <c r="B545" s="151"/>
      <c r="C545" s="152"/>
      <c r="D545" s="152"/>
      <c r="E545" s="152"/>
      <c r="F545" s="152"/>
      <c r="G545" s="152"/>
      <c r="H545" s="152"/>
      <c r="I545" s="153"/>
      <c r="J545" s="238"/>
      <c r="K545" s="153"/>
      <c r="L545" s="229"/>
    </row>
    <row r="546" spans="2:12" ht="15.75" customHeight="1">
      <c r="B546" s="151"/>
      <c r="C546" s="152"/>
      <c r="D546" s="152"/>
      <c r="E546" s="152"/>
      <c r="F546" s="152"/>
      <c r="G546" s="152"/>
      <c r="H546" s="152"/>
      <c r="I546" s="153"/>
      <c r="J546" s="238"/>
      <c r="K546" s="153"/>
      <c r="L546" s="229"/>
    </row>
    <row r="547" spans="2:12" ht="15.75" customHeight="1">
      <c r="B547" s="151"/>
      <c r="C547" s="152"/>
      <c r="D547" s="152"/>
      <c r="E547" s="152"/>
      <c r="F547" s="152"/>
      <c r="G547" s="152"/>
      <c r="H547" s="152"/>
      <c r="I547" s="153"/>
      <c r="J547" s="238"/>
      <c r="K547" s="153"/>
      <c r="L547" s="229"/>
    </row>
    <row r="548" spans="2:12" ht="15.75" customHeight="1">
      <c r="B548" s="151"/>
      <c r="C548" s="152"/>
      <c r="D548" s="152"/>
      <c r="E548" s="152"/>
      <c r="F548" s="152"/>
      <c r="G548" s="152"/>
      <c r="H548" s="152"/>
      <c r="I548" s="153"/>
      <c r="J548" s="238"/>
      <c r="K548" s="153"/>
      <c r="L548" s="229"/>
    </row>
    <row r="549" spans="2:12" ht="15.75" customHeight="1">
      <c r="B549" s="151"/>
      <c r="C549" s="152"/>
      <c r="D549" s="152"/>
      <c r="E549" s="152"/>
      <c r="F549" s="152"/>
      <c r="G549" s="152"/>
      <c r="H549" s="152"/>
      <c r="I549" s="153"/>
      <c r="J549" s="238"/>
      <c r="K549" s="153"/>
      <c r="L549" s="229"/>
    </row>
    <row r="550" spans="2:12" ht="15.75" customHeight="1">
      <c r="B550" s="151"/>
      <c r="C550" s="152"/>
      <c r="D550" s="152"/>
      <c r="E550" s="152"/>
      <c r="F550" s="152"/>
      <c r="G550" s="152"/>
      <c r="H550" s="152"/>
      <c r="I550" s="153"/>
      <c r="J550" s="238"/>
      <c r="K550" s="153"/>
      <c r="L550" s="229"/>
    </row>
    <row r="551" spans="2:12" ht="15.75" customHeight="1">
      <c r="B551" s="151"/>
      <c r="C551" s="152"/>
      <c r="D551" s="152"/>
      <c r="E551" s="152"/>
      <c r="F551" s="152"/>
      <c r="G551" s="152"/>
      <c r="H551" s="152"/>
      <c r="I551" s="153"/>
      <c r="J551" s="238"/>
      <c r="K551" s="153"/>
      <c r="L551" s="229"/>
    </row>
    <row r="552" spans="2:12" ht="15.75" customHeight="1">
      <c r="B552" s="151"/>
      <c r="C552" s="152"/>
      <c r="D552" s="152"/>
      <c r="E552" s="152"/>
      <c r="F552" s="152"/>
      <c r="G552" s="152"/>
      <c r="H552" s="152"/>
      <c r="I552" s="153"/>
      <c r="J552" s="238"/>
      <c r="K552" s="153"/>
      <c r="L552" s="229"/>
    </row>
    <row r="553" spans="2:12" ht="15.75" customHeight="1">
      <c r="B553" s="151"/>
      <c r="C553" s="152"/>
      <c r="D553" s="152"/>
      <c r="E553" s="152"/>
      <c r="F553" s="152"/>
      <c r="G553" s="152"/>
      <c r="H553" s="152"/>
      <c r="I553" s="153"/>
      <c r="J553" s="238"/>
      <c r="K553" s="153"/>
      <c r="L553" s="229"/>
    </row>
    <row r="554" spans="2:12" ht="15.75" customHeight="1">
      <c r="B554" s="151"/>
      <c r="C554" s="152"/>
      <c r="D554" s="152"/>
      <c r="E554" s="152"/>
      <c r="F554" s="152"/>
      <c r="G554" s="152"/>
      <c r="H554" s="152"/>
      <c r="I554" s="153"/>
      <c r="J554" s="238"/>
      <c r="K554" s="153"/>
      <c r="L554" s="229"/>
    </row>
    <row r="555" spans="2:12" ht="15.75" customHeight="1">
      <c r="B555" s="151"/>
      <c r="C555" s="152"/>
      <c r="D555" s="152"/>
      <c r="E555" s="152"/>
      <c r="F555" s="152"/>
      <c r="G555" s="152"/>
      <c r="H555" s="152"/>
      <c r="I555" s="153"/>
      <c r="J555" s="238"/>
      <c r="K555" s="153"/>
      <c r="L555" s="229"/>
    </row>
    <row r="556" spans="2:12" ht="15.75" customHeight="1">
      <c r="B556" s="151"/>
      <c r="C556" s="152"/>
      <c r="D556" s="152"/>
      <c r="E556" s="152"/>
      <c r="F556" s="152"/>
      <c r="G556" s="152"/>
      <c r="H556" s="152"/>
      <c r="I556" s="153"/>
      <c r="J556" s="238"/>
      <c r="K556" s="153"/>
      <c r="L556" s="229"/>
    </row>
    <row r="557" spans="2:12" ht="15.75" customHeight="1">
      <c r="B557" s="151"/>
      <c r="C557" s="152"/>
      <c r="D557" s="152"/>
      <c r="E557" s="152"/>
      <c r="F557" s="152"/>
      <c r="G557" s="152"/>
      <c r="H557" s="152"/>
      <c r="I557" s="153"/>
      <c r="J557" s="238"/>
      <c r="K557" s="153"/>
      <c r="L557" s="229"/>
    </row>
    <row r="558" spans="2:12" ht="15.75" customHeight="1">
      <c r="B558" s="151"/>
      <c r="C558" s="152"/>
      <c r="D558" s="152"/>
      <c r="E558" s="152"/>
      <c r="F558" s="152"/>
      <c r="G558" s="152"/>
      <c r="H558" s="152"/>
      <c r="I558" s="153"/>
      <c r="J558" s="238"/>
      <c r="K558" s="153"/>
      <c r="L558" s="229"/>
    </row>
    <row r="559" spans="2:12" ht="15.75" customHeight="1">
      <c r="B559" s="151"/>
      <c r="C559" s="152"/>
      <c r="D559" s="152"/>
      <c r="E559" s="152"/>
      <c r="F559" s="152"/>
      <c r="G559" s="152"/>
      <c r="H559" s="152"/>
      <c r="I559" s="153"/>
      <c r="J559" s="238"/>
      <c r="K559" s="153"/>
      <c r="L559" s="229"/>
    </row>
    <row r="560" spans="2:12" ht="15.75" customHeight="1">
      <c r="B560" s="151"/>
      <c r="C560" s="152"/>
      <c r="D560" s="152"/>
      <c r="E560" s="152"/>
      <c r="F560" s="152"/>
      <c r="G560" s="152"/>
      <c r="H560" s="152"/>
      <c r="I560" s="153"/>
      <c r="J560" s="238"/>
      <c r="K560" s="153"/>
      <c r="L560" s="229"/>
    </row>
    <row r="561" spans="2:12" ht="15.75" customHeight="1">
      <c r="B561" s="151"/>
      <c r="C561" s="152"/>
      <c r="D561" s="152"/>
      <c r="E561" s="152"/>
      <c r="F561" s="152"/>
      <c r="G561" s="152"/>
      <c r="H561" s="152"/>
      <c r="I561" s="153"/>
      <c r="J561" s="238"/>
      <c r="K561" s="153"/>
      <c r="L561" s="229"/>
    </row>
    <row r="562" spans="2:12" ht="15.75" customHeight="1">
      <c r="B562" s="151"/>
      <c r="C562" s="152"/>
      <c r="D562" s="152"/>
      <c r="E562" s="152"/>
      <c r="F562" s="152"/>
      <c r="G562" s="152"/>
      <c r="H562" s="152"/>
      <c r="I562" s="153"/>
      <c r="J562" s="238"/>
      <c r="K562" s="153"/>
      <c r="L562" s="229"/>
    </row>
    <row r="563" spans="2:12" ht="15.75" customHeight="1">
      <c r="B563" s="151"/>
      <c r="C563" s="152"/>
      <c r="D563" s="152"/>
      <c r="E563" s="152"/>
      <c r="F563" s="152"/>
      <c r="G563" s="152"/>
      <c r="H563" s="152"/>
      <c r="I563" s="153"/>
      <c r="J563" s="238"/>
      <c r="K563" s="153"/>
      <c r="L563" s="229"/>
    </row>
    <row r="564" spans="2:12" ht="15.75" customHeight="1">
      <c r="B564" s="151"/>
      <c r="C564" s="152"/>
      <c r="D564" s="152"/>
      <c r="E564" s="152"/>
      <c r="F564" s="152"/>
      <c r="G564" s="152"/>
      <c r="H564" s="152"/>
      <c r="I564" s="153"/>
      <c r="J564" s="238"/>
      <c r="K564" s="153"/>
      <c r="L564" s="229"/>
    </row>
    <row r="565" spans="2:12" ht="15.75" customHeight="1">
      <c r="B565" s="151"/>
      <c r="C565" s="152"/>
      <c r="D565" s="152"/>
      <c r="E565" s="152"/>
      <c r="F565" s="152"/>
      <c r="G565" s="152"/>
      <c r="H565" s="152"/>
      <c r="I565" s="153"/>
      <c r="J565" s="238"/>
      <c r="K565" s="153"/>
      <c r="L565" s="229"/>
    </row>
    <row r="566" spans="2:12" ht="15.75" customHeight="1">
      <c r="B566" s="151"/>
      <c r="C566" s="152"/>
      <c r="D566" s="152"/>
      <c r="E566" s="152"/>
      <c r="F566" s="152"/>
      <c r="G566" s="152"/>
      <c r="H566" s="152"/>
      <c r="I566" s="153"/>
      <c r="J566" s="238"/>
      <c r="K566" s="153"/>
      <c r="L566" s="229"/>
    </row>
    <row r="567" spans="2:12" ht="15.75" customHeight="1">
      <c r="B567" s="151"/>
      <c r="C567" s="152"/>
      <c r="D567" s="152"/>
      <c r="E567" s="152"/>
      <c r="F567" s="152"/>
      <c r="G567" s="152"/>
      <c r="H567" s="152"/>
      <c r="I567" s="153"/>
      <c r="J567" s="238"/>
      <c r="K567" s="153"/>
      <c r="L567" s="229"/>
    </row>
    <row r="568" spans="2:12" ht="15.75" customHeight="1">
      <c r="B568" s="151"/>
      <c r="C568" s="152"/>
      <c r="D568" s="152"/>
      <c r="E568" s="152"/>
      <c r="F568" s="152"/>
      <c r="G568" s="152"/>
      <c r="H568" s="152"/>
      <c r="I568" s="153"/>
      <c r="J568" s="238"/>
      <c r="K568" s="153"/>
      <c r="L568" s="229"/>
    </row>
    <row r="569" spans="2:12" ht="15.75" customHeight="1">
      <c r="B569" s="151"/>
      <c r="C569" s="152"/>
      <c r="D569" s="152"/>
      <c r="E569" s="152"/>
      <c r="F569" s="152"/>
      <c r="G569" s="152"/>
      <c r="H569" s="152"/>
      <c r="I569" s="153"/>
      <c r="J569" s="238"/>
      <c r="K569" s="153"/>
      <c r="L569" s="229"/>
    </row>
    <row r="570" spans="2:12" ht="15.75" customHeight="1">
      <c r="B570" s="151"/>
      <c r="C570" s="152"/>
      <c r="D570" s="152"/>
      <c r="E570" s="152"/>
      <c r="F570" s="152"/>
      <c r="G570" s="152"/>
      <c r="H570" s="152"/>
      <c r="I570" s="153"/>
      <c r="J570" s="238"/>
      <c r="K570" s="153"/>
      <c r="L570" s="229"/>
    </row>
    <row r="571" spans="2:12" ht="15.75" customHeight="1">
      <c r="B571" s="151"/>
      <c r="C571" s="152"/>
      <c r="D571" s="152"/>
      <c r="E571" s="152"/>
      <c r="F571" s="152"/>
      <c r="G571" s="152"/>
      <c r="H571" s="152"/>
      <c r="I571" s="153"/>
      <c r="J571" s="238"/>
      <c r="K571" s="153"/>
      <c r="L571" s="229"/>
    </row>
    <row r="572" spans="2:12" ht="15.75" customHeight="1">
      <c r="B572" s="151"/>
      <c r="C572" s="152"/>
      <c r="D572" s="152"/>
      <c r="E572" s="152"/>
      <c r="F572" s="152"/>
      <c r="G572" s="152"/>
      <c r="H572" s="152"/>
      <c r="I572" s="153"/>
      <c r="J572" s="238"/>
      <c r="K572" s="153"/>
      <c r="L572" s="229"/>
    </row>
    <row r="573" spans="2:12" ht="15.75" customHeight="1">
      <c r="B573" s="151"/>
      <c r="C573" s="152"/>
      <c r="D573" s="152"/>
      <c r="E573" s="152"/>
      <c r="F573" s="152"/>
      <c r="G573" s="152"/>
      <c r="H573" s="152"/>
      <c r="I573" s="153"/>
      <c r="J573" s="238"/>
      <c r="K573" s="153"/>
      <c r="L573" s="229"/>
    </row>
    <row r="574" spans="2:12" ht="15.75" customHeight="1">
      <c r="B574" s="151"/>
      <c r="C574" s="152"/>
      <c r="D574" s="152"/>
      <c r="E574" s="152"/>
      <c r="F574" s="152"/>
      <c r="G574" s="152"/>
      <c r="H574" s="152"/>
      <c r="I574" s="153"/>
      <c r="J574" s="238"/>
      <c r="K574" s="153"/>
      <c r="L574" s="229"/>
    </row>
    <row r="575" spans="2:12" ht="15.75" customHeight="1">
      <c r="B575" s="151"/>
      <c r="C575" s="152"/>
      <c r="D575" s="152"/>
      <c r="E575" s="152"/>
      <c r="F575" s="152"/>
      <c r="G575" s="152"/>
      <c r="H575" s="152"/>
      <c r="I575" s="153"/>
      <c r="J575" s="238"/>
      <c r="K575" s="153"/>
      <c r="L575" s="229"/>
    </row>
    <row r="576" spans="2:12" ht="15.75" customHeight="1">
      <c r="B576" s="151"/>
      <c r="C576" s="152"/>
      <c r="D576" s="152"/>
      <c r="E576" s="152"/>
      <c r="F576" s="152"/>
      <c r="G576" s="152"/>
      <c r="H576" s="152"/>
      <c r="I576" s="153"/>
      <c r="J576" s="238"/>
      <c r="K576" s="153"/>
      <c r="L576" s="229"/>
    </row>
    <row r="577" spans="2:12" ht="15.75" customHeight="1">
      <c r="B577" s="151"/>
      <c r="C577" s="152"/>
      <c r="D577" s="152"/>
      <c r="E577" s="152"/>
      <c r="F577" s="152"/>
      <c r="G577" s="152"/>
      <c r="H577" s="152"/>
      <c r="I577" s="153"/>
      <c r="J577" s="238"/>
      <c r="K577" s="153"/>
      <c r="L577" s="229"/>
    </row>
    <row r="578" spans="2:12" ht="15.75" customHeight="1">
      <c r="B578" s="151"/>
      <c r="C578" s="152"/>
      <c r="D578" s="152"/>
      <c r="E578" s="152"/>
      <c r="F578" s="152"/>
      <c r="G578" s="152"/>
      <c r="H578" s="152"/>
      <c r="I578" s="153"/>
      <c r="J578" s="238"/>
      <c r="K578" s="153"/>
      <c r="L578" s="229"/>
    </row>
    <row r="579" spans="2:12" ht="15.75" customHeight="1">
      <c r="B579" s="151"/>
      <c r="C579" s="152"/>
      <c r="D579" s="152"/>
      <c r="E579" s="152"/>
      <c r="F579" s="152"/>
      <c r="G579" s="152"/>
      <c r="H579" s="152"/>
      <c r="I579" s="153"/>
      <c r="J579" s="238"/>
      <c r="K579" s="153"/>
      <c r="L579" s="229"/>
    </row>
    <row r="580" spans="2:12" ht="15.75" customHeight="1">
      <c r="B580" s="151"/>
      <c r="C580" s="152"/>
      <c r="D580" s="152"/>
      <c r="E580" s="152"/>
      <c r="F580" s="152"/>
      <c r="G580" s="152"/>
      <c r="H580" s="152"/>
      <c r="I580" s="153"/>
      <c r="J580" s="238"/>
      <c r="K580" s="153"/>
      <c r="L580" s="229"/>
    </row>
    <row r="581" spans="2:12" ht="15.75" customHeight="1">
      <c r="B581" s="151"/>
      <c r="C581" s="152"/>
      <c r="D581" s="152"/>
      <c r="E581" s="152"/>
      <c r="F581" s="152"/>
      <c r="G581" s="152"/>
      <c r="H581" s="152"/>
      <c r="I581" s="153"/>
      <c r="J581" s="238"/>
      <c r="K581" s="153"/>
      <c r="L581" s="229"/>
    </row>
    <row r="582" spans="2:12" ht="15.75" customHeight="1">
      <c r="B582" s="151"/>
      <c r="C582" s="152"/>
      <c r="D582" s="152"/>
      <c r="E582" s="152"/>
      <c r="F582" s="152"/>
      <c r="G582" s="152"/>
      <c r="H582" s="152"/>
      <c r="I582" s="153"/>
      <c r="J582" s="238"/>
      <c r="K582" s="153"/>
      <c r="L582" s="229"/>
    </row>
    <row r="583" spans="2:12" ht="15.75" customHeight="1">
      <c r="B583" s="151"/>
      <c r="C583" s="152"/>
      <c r="D583" s="152"/>
      <c r="E583" s="152"/>
      <c r="F583" s="152"/>
      <c r="G583" s="152"/>
      <c r="H583" s="152"/>
      <c r="I583" s="153"/>
      <c r="J583" s="238"/>
      <c r="K583" s="153"/>
      <c r="L583" s="229"/>
    </row>
    <row r="584" spans="2:12" ht="15.75" customHeight="1">
      <c r="B584" s="151"/>
      <c r="C584" s="152"/>
      <c r="D584" s="152"/>
      <c r="E584" s="152"/>
      <c r="F584" s="152"/>
      <c r="G584" s="152"/>
      <c r="H584" s="152"/>
      <c r="I584" s="153"/>
      <c r="J584" s="238"/>
      <c r="K584" s="153"/>
      <c r="L584" s="229"/>
    </row>
    <row r="585" spans="2:12" ht="15.75" customHeight="1">
      <c r="B585" s="151"/>
      <c r="C585" s="152"/>
      <c r="D585" s="152"/>
      <c r="E585" s="152"/>
      <c r="F585" s="152"/>
      <c r="G585" s="152"/>
      <c r="H585" s="152"/>
      <c r="I585" s="153"/>
      <c r="J585" s="238"/>
      <c r="K585" s="153"/>
      <c r="L585" s="229"/>
    </row>
    <row r="586" spans="2:12" ht="15.75" customHeight="1">
      <c r="B586" s="151"/>
      <c r="C586" s="152"/>
      <c r="D586" s="152"/>
      <c r="E586" s="152"/>
      <c r="F586" s="152"/>
      <c r="G586" s="152"/>
      <c r="H586" s="152"/>
      <c r="I586" s="153"/>
      <c r="J586" s="238"/>
      <c r="K586" s="153"/>
      <c r="L586" s="229"/>
    </row>
    <row r="587" spans="2:12" ht="15.75" customHeight="1">
      <c r="B587" s="151"/>
      <c r="C587" s="152"/>
      <c r="D587" s="152"/>
      <c r="E587" s="152"/>
      <c r="F587" s="152"/>
      <c r="G587" s="152"/>
      <c r="H587" s="152"/>
      <c r="I587" s="153"/>
      <c r="J587" s="238"/>
      <c r="K587" s="153"/>
      <c r="L587" s="229"/>
    </row>
    <row r="588" spans="2:12" ht="15.75" customHeight="1">
      <c r="B588" s="151"/>
      <c r="C588" s="152"/>
      <c r="D588" s="152"/>
      <c r="E588" s="152"/>
      <c r="F588" s="152"/>
      <c r="G588" s="152"/>
      <c r="H588" s="152"/>
      <c r="I588" s="153"/>
      <c r="J588" s="238"/>
      <c r="K588" s="153"/>
      <c r="L588" s="229"/>
    </row>
    <row r="589" spans="2:12" ht="15.75" customHeight="1">
      <c r="B589" s="151"/>
      <c r="C589" s="152"/>
      <c r="D589" s="152"/>
      <c r="E589" s="152"/>
      <c r="F589" s="152"/>
      <c r="G589" s="152"/>
      <c r="H589" s="152"/>
      <c r="I589" s="153"/>
      <c r="J589" s="238"/>
      <c r="K589" s="153"/>
      <c r="L589" s="229"/>
    </row>
    <row r="590" spans="2:12" ht="15.75" customHeight="1">
      <c r="B590" s="151"/>
      <c r="C590" s="152"/>
      <c r="D590" s="152"/>
      <c r="E590" s="152"/>
      <c r="F590" s="152"/>
      <c r="G590" s="152"/>
      <c r="H590" s="152"/>
      <c r="I590" s="153"/>
      <c r="J590" s="238"/>
      <c r="K590" s="153"/>
      <c r="L590" s="229"/>
    </row>
    <row r="591" spans="2:12" ht="15.75" customHeight="1">
      <c r="B591" s="151"/>
      <c r="C591" s="152"/>
      <c r="D591" s="152"/>
      <c r="E591" s="152"/>
      <c r="F591" s="152"/>
      <c r="G591" s="152"/>
      <c r="H591" s="152"/>
      <c r="I591" s="153"/>
      <c r="J591" s="238"/>
      <c r="K591" s="153"/>
      <c r="L591" s="229"/>
    </row>
    <row r="592" spans="2:12" ht="15.75" customHeight="1">
      <c r="B592" s="151"/>
      <c r="C592" s="152"/>
      <c r="D592" s="152"/>
      <c r="E592" s="152"/>
      <c r="F592" s="152"/>
      <c r="G592" s="152"/>
      <c r="H592" s="152"/>
      <c r="I592" s="153"/>
      <c r="J592" s="238"/>
      <c r="K592" s="153"/>
      <c r="L592" s="229"/>
    </row>
    <row r="593" spans="2:12" ht="15.75" customHeight="1">
      <c r="B593" s="151"/>
      <c r="C593" s="152"/>
      <c r="D593" s="152"/>
      <c r="E593" s="152"/>
      <c r="F593" s="152"/>
      <c r="G593" s="152"/>
      <c r="H593" s="152"/>
      <c r="I593" s="153"/>
      <c r="J593" s="238"/>
      <c r="K593" s="153"/>
      <c r="L593" s="229"/>
    </row>
    <row r="594" spans="2:12" ht="15.75" customHeight="1">
      <c r="B594" s="151"/>
      <c r="C594" s="152"/>
      <c r="D594" s="152"/>
      <c r="E594" s="152"/>
      <c r="F594" s="152"/>
      <c r="G594" s="152"/>
      <c r="H594" s="152"/>
      <c r="I594" s="153"/>
      <c r="J594" s="238"/>
      <c r="K594" s="153"/>
      <c r="L594" s="229"/>
    </row>
    <row r="595" spans="2:12" ht="15.75" customHeight="1">
      <c r="B595" s="151"/>
      <c r="C595" s="152"/>
      <c r="D595" s="152"/>
      <c r="E595" s="152"/>
      <c r="F595" s="152"/>
      <c r="G595" s="152"/>
      <c r="H595" s="152"/>
      <c r="I595" s="153"/>
      <c r="J595" s="238"/>
      <c r="K595" s="153"/>
      <c r="L595" s="229"/>
    </row>
    <row r="596" spans="2:12" ht="15.75" customHeight="1">
      <c r="B596" s="151"/>
      <c r="C596" s="152"/>
      <c r="D596" s="152"/>
      <c r="E596" s="152"/>
      <c r="F596" s="152"/>
      <c r="G596" s="152"/>
      <c r="H596" s="152"/>
      <c r="I596" s="153"/>
      <c r="J596" s="238"/>
      <c r="K596" s="153"/>
      <c r="L596" s="229"/>
    </row>
    <row r="597" spans="2:12" ht="15.75" customHeight="1">
      <c r="B597" s="151"/>
      <c r="C597" s="152"/>
      <c r="D597" s="152"/>
      <c r="E597" s="152"/>
      <c r="F597" s="152"/>
      <c r="G597" s="152"/>
      <c r="H597" s="152"/>
      <c r="I597" s="153"/>
      <c r="J597" s="238"/>
      <c r="K597" s="153"/>
      <c r="L597" s="229"/>
    </row>
    <row r="598" spans="2:12" ht="15.75" customHeight="1">
      <c r="B598" s="151"/>
      <c r="C598" s="152"/>
      <c r="D598" s="152"/>
      <c r="E598" s="152"/>
      <c r="F598" s="152"/>
      <c r="G598" s="152"/>
      <c r="H598" s="152"/>
      <c r="I598" s="153"/>
      <c r="J598" s="238"/>
      <c r="K598" s="153"/>
      <c r="L598" s="229"/>
    </row>
    <row r="599" spans="2:12" ht="15.75" customHeight="1">
      <c r="B599" s="151"/>
      <c r="C599" s="152"/>
      <c r="D599" s="152"/>
      <c r="E599" s="152"/>
      <c r="F599" s="152"/>
      <c r="G599" s="152"/>
      <c r="H599" s="152"/>
      <c r="I599" s="153"/>
      <c r="J599" s="238"/>
      <c r="K599" s="153"/>
      <c r="L599" s="229"/>
    </row>
    <row r="600" spans="2:12" ht="15.75" customHeight="1">
      <c r="B600" s="151"/>
      <c r="C600" s="152"/>
      <c r="D600" s="152"/>
      <c r="E600" s="152"/>
      <c r="F600" s="152"/>
      <c r="G600" s="152"/>
      <c r="H600" s="152"/>
      <c r="I600" s="153"/>
      <c r="J600" s="238"/>
      <c r="K600" s="153"/>
      <c r="L600" s="229"/>
    </row>
    <row r="601" spans="2:12" ht="15.75" customHeight="1">
      <c r="B601" s="151"/>
      <c r="C601" s="152"/>
      <c r="D601" s="152"/>
      <c r="E601" s="152"/>
      <c r="F601" s="152"/>
      <c r="G601" s="152"/>
      <c r="H601" s="152"/>
      <c r="I601" s="153"/>
      <c r="J601" s="238"/>
      <c r="K601" s="153"/>
      <c r="L601" s="229"/>
    </row>
    <row r="602" spans="2:12" ht="15.75" customHeight="1">
      <c r="B602" s="151"/>
      <c r="C602" s="152"/>
      <c r="D602" s="152"/>
      <c r="E602" s="152"/>
      <c r="F602" s="152"/>
      <c r="G602" s="152"/>
      <c r="H602" s="152"/>
      <c r="I602" s="153"/>
      <c r="J602" s="238"/>
      <c r="K602" s="153"/>
      <c r="L602" s="229"/>
    </row>
    <row r="603" spans="2:12" ht="15.75" customHeight="1">
      <c r="B603" s="151"/>
      <c r="C603" s="152"/>
      <c r="D603" s="152"/>
      <c r="E603" s="152"/>
      <c r="F603" s="152"/>
      <c r="G603" s="152"/>
      <c r="H603" s="152"/>
      <c r="I603" s="153"/>
      <c r="J603" s="238"/>
      <c r="K603" s="153"/>
      <c r="L603" s="229"/>
    </row>
    <row r="604" spans="2:12" ht="15.75" customHeight="1">
      <c r="B604" s="151"/>
      <c r="C604" s="152"/>
      <c r="D604" s="152"/>
      <c r="E604" s="152"/>
      <c r="F604" s="152"/>
      <c r="G604" s="152"/>
      <c r="H604" s="152"/>
      <c r="I604" s="153"/>
      <c r="J604" s="238"/>
      <c r="K604" s="153"/>
      <c r="L604" s="229"/>
    </row>
    <row r="605" spans="2:12" ht="15.75" customHeight="1">
      <c r="B605" s="151"/>
      <c r="C605" s="152"/>
      <c r="D605" s="152"/>
      <c r="E605" s="152"/>
      <c r="F605" s="152"/>
      <c r="G605" s="152"/>
      <c r="H605" s="152"/>
      <c r="I605" s="153"/>
      <c r="J605" s="238"/>
      <c r="K605" s="153"/>
      <c r="L605" s="229"/>
    </row>
    <row r="606" spans="2:12" ht="15.75" customHeight="1">
      <c r="B606" s="151"/>
      <c r="C606" s="152"/>
      <c r="D606" s="152"/>
      <c r="E606" s="152"/>
      <c r="F606" s="152"/>
      <c r="G606" s="152"/>
      <c r="H606" s="152"/>
      <c r="I606" s="153"/>
      <c r="J606" s="238"/>
      <c r="K606" s="153"/>
      <c r="L606" s="229"/>
    </row>
    <row r="607" spans="2:12" ht="15.75" customHeight="1">
      <c r="B607" s="151"/>
      <c r="C607" s="152"/>
      <c r="D607" s="152"/>
      <c r="E607" s="152"/>
      <c r="F607" s="152"/>
      <c r="G607" s="152"/>
      <c r="H607" s="152"/>
      <c r="I607" s="153"/>
      <c r="J607" s="238"/>
      <c r="K607" s="153"/>
      <c r="L607" s="229"/>
    </row>
    <row r="608" spans="2:12" ht="15.75" customHeight="1">
      <c r="B608" s="151"/>
      <c r="C608" s="152"/>
      <c r="D608" s="152"/>
      <c r="E608" s="152"/>
      <c r="F608" s="152"/>
      <c r="G608" s="152"/>
      <c r="H608" s="152"/>
      <c r="I608" s="153"/>
      <c r="J608" s="238"/>
      <c r="K608" s="153"/>
      <c r="L608" s="229"/>
    </row>
    <row r="609" spans="2:12" ht="15.75" customHeight="1">
      <c r="B609" s="151"/>
      <c r="C609" s="152"/>
      <c r="D609" s="152"/>
      <c r="E609" s="152"/>
      <c r="F609" s="152"/>
      <c r="G609" s="152"/>
      <c r="H609" s="152"/>
      <c r="I609" s="153"/>
      <c r="J609" s="238"/>
      <c r="K609" s="153"/>
      <c r="L609" s="229"/>
    </row>
    <row r="610" spans="2:12" ht="15.75" customHeight="1">
      <c r="B610" s="151"/>
      <c r="C610" s="152"/>
      <c r="D610" s="152"/>
      <c r="E610" s="152"/>
      <c r="F610" s="152"/>
      <c r="G610" s="152"/>
      <c r="H610" s="152"/>
      <c r="I610" s="153"/>
      <c r="J610" s="238"/>
      <c r="K610" s="153"/>
      <c r="L610" s="229"/>
    </row>
    <row r="611" spans="2:12" ht="15.75" customHeight="1">
      <c r="B611" s="151"/>
      <c r="C611" s="152"/>
      <c r="D611" s="152"/>
      <c r="E611" s="152"/>
      <c r="F611" s="152"/>
      <c r="G611" s="152"/>
      <c r="H611" s="152"/>
      <c r="I611" s="153"/>
      <c r="J611" s="238"/>
      <c r="K611" s="153"/>
      <c r="L611" s="229"/>
    </row>
    <row r="612" spans="2:12" ht="15.75" customHeight="1">
      <c r="B612" s="151"/>
      <c r="C612" s="152"/>
      <c r="D612" s="152"/>
      <c r="E612" s="152"/>
      <c r="F612" s="152"/>
      <c r="G612" s="152"/>
      <c r="H612" s="152"/>
      <c r="I612" s="153"/>
      <c r="J612" s="238"/>
      <c r="K612" s="153"/>
      <c r="L612" s="229"/>
    </row>
    <row r="613" spans="2:12" ht="15.75" customHeight="1">
      <c r="B613" s="151"/>
      <c r="C613" s="152"/>
      <c r="D613" s="152"/>
      <c r="E613" s="152"/>
      <c r="F613" s="152"/>
      <c r="G613" s="152"/>
      <c r="H613" s="152"/>
      <c r="I613" s="153"/>
      <c r="J613" s="238"/>
      <c r="K613" s="153"/>
      <c r="L613" s="229"/>
    </row>
    <row r="614" spans="2:12" ht="15.75" customHeight="1">
      <c r="B614" s="151"/>
      <c r="C614" s="152"/>
      <c r="D614" s="152"/>
      <c r="E614" s="152"/>
      <c r="F614" s="152"/>
      <c r="G614" s="152"/>
      <c r="H614" s="152"/>
      <c r="I614" s="153"/>
      <c r="J614" s="238"/>
      <c r="K614" s="153"/>
      <c r="L614" s="229"/>
    </row>
    <row r="615" spans="2:12" ht="15.75" customHeight="1">
      <c r="B615" s="151"/>
      <c r="C615" s="152"/>
      <c r="D615" s="152"/>
      <c r="E615" s="152"/>
      <c r="F615" s="152"/>
      <c r="G615" s="152"/>
      <c r="H615" s="152"/>
      <c r="I615" s="153"/>
      <c r="J615" s="238"/>
      <c r="K615" s="153"/>
      <c r="L615" s="229"/>
    </row>
    <row r="616" spans="2:12" ht="15.75" customHeight="1">
      <c r="B616" s="151"/>
      <c r="C616" s="152"/>
      <c r="D616" s="152"/>
      <c r="E616" s="152"/>
      <c r="F616" s="152"/>
      <c r="G616" s="152"/>
      <c r="H616" s="152"/>
      <c r="I616" s="153"/>
      <c r="J616" s="238"/>
      <c r="K616" s="153"/>
      <c r="L616" s="229"/>
    </row>
    <row r="617" spans="2:12" ht="15.75" customHeight="1">
      <c r="B617" s="151"/>
      <c r="C617" s="152"/>
      <c r="D617" s="152"/>
      <c r="E617" s="152"/>
      <c r="F617" s="152"/>
      <c r="G617" s="152"/>
      <c r="H617" s="152"/>
      <c r="I617" s="153"/>
      <c r="J617" s="238"/>
      <c r="K617" s="153"/>
      <c r="L617" s="229"/>
    </row>
    <row r="618" spans="2:12" ht="15.75" customHeight="1">
      <c r="B618" s="151"/>
      <c r="C618" s="152"/>
      <c r="D618" s="152"/>
      <c r="E618" s="152"/>
      <c r="F618" s="152"/>
      <c r="G618" s="152"/>
      <c r="H618" s="152"/>
      <c r="I618" s="153"/>
      <c r="J618" s="238"/>
      <c r="K618" s="153"/>
      <c r="L618" s="229"/>
    </row>
    <row r="619" spans="2:12" ht="15.75" customHeight="1">
      <c r="B619" s="151"/>
      <c r="C619" s="152"/>
      <c r="D619" s="152"/>
      <c r="E619" s="152"/>
      <c r="F619" s="152"/>
      <c r="G619" s="152"/>
      <c r="H619" s="152"/>
      <c r="I619" s="153"/>
      <c r="J619" s="238"/>
      <c r="K619" s="153"/>
      <c r="L619" s="229"/>
    </row>
    <row r="620" spans="2:12" ht="15.75" customHeight="1">
      <c r="B620" s="151"/>
      <c r="C620" s="152"/>
      <c r="D620" s="152"/>
      <c r="E620" s="152"/>
      <c r="F620" s="152"/>
      <c r="G620" s="152"/>
      <c r="H620" s="152"/>
      <c r="I620" s="153"/>
      <c r="J620" s="238"/>
      <c r="K620" s="153"/>
      <c r="L620" s="229"/>
    </row>
    <row r="621" spans="2:12" ht="15.75" customHeight="1">
      <c r="B621" s="151"/>
      <c r="C621" s="152"/>
      <c r="D621" s="152"/>
      <c r="E621" s="152"/>
      <c r="F621" s="152"/>
      <c r="G621" s="152"/>
      <c r="H621" s="152"/>
      <c r="I621" s="153"/>
      <c r="J621" s="238"/>
      <c r="K621" s="153"/>
      <c r="L621" s="229"/>
    </row>
    <row r="622" spans="2:12" ht="15.75" customHeight="1">
      <c r="B622" s="151"/>
      <c r="C622" s="152"/>
      <c r="D622" s="152"/>
      <c r="E622" s="152"/>
      <c r="F622" s="152"/>
      <c r="G622" s="152"/>
      <c r="H622" s="152"/>
      <c r="I622" s="153"/>
      <c r="J622" s="238"/>
      <c r="K622" s="153"/>
      <c r="L622" s="229"/>
    </row>
    <row r="623" spans="2:12" ht="15.75" customHeight="1">
      <c r="B623" s="151"/>
      <c r="C623" s="152"/>
      <c r="D623" s="152"/>
      <c r="E623" s="152"/>
      <c r="F623" s="152"/>
      <c r="G623" s="152"/>
      <c r="H623" s="152"/>
      <c r="I623" s="153"/>
      <c r="J623" s="238"/>
      <c r="K623" s="153"/>
      <c r="L623" s="229"/>
    </row>
    <row r="624" spans="2:12" ht="15.75" customHeight="1">
      <c r="B624" s="151"/>
      <c r="C624" s="152"/>
      <c r="D624" s="152"/>
      <c r="E624" s="152"/>
      <c r="F624" s="152"/>
      <c r="G624" s="152"/>
      <c r="H624" s="152"/>
      <c r="I624" s="153"/>
      <c r="J624" s="238"/>
      <c r="K624" s="153"/>
      <c r="L624" s="229"/>
    </row>
    <row r="625" spans="2:12" ht="15.75" customHeight="1">
      <c r="B625" s="151"/>
      <c r="C625" s="152"/>
      <c r="D625" s="152"/>
      <c r="E625" s="152"/>
      <c r="F625" s="152"/>
      <c r="G625" s="152"/>
      <c r="H625" s="152"/>
      <c r="I625" s="153"/>
      <c r="J625" s="238"/>
      <c r="K625" s="153"/>
      <c r="L625" s="229"/>
    </row>
    <row r="626" spans="2:12" ht="15.75" customHeight="1">
      <c r="B626" s="151"/>
      <c r="C626" s="152"/>
      <c r="D626" s="152"/>
      <c r="E626" s="152"/>
      <c r="F626" s="152"/>
      <c r="G626" s="152"/>
      <c r="H626" s="152"/>
      <c r="I626" s="153"/>
      <c r="J626" s="238"/>
      <c r="K626" s="153"/>
      <c r="L626" s="229"/>
    </row>
    <row r="627" spans="2:12" ht="15.75" customHeight="1">
      <c r="B627" s="151"/>
      <c r="C627" s="152"/>
      <c r="D627" s="152"/>
      <c r="E627" s="152"/>
      <c r="F627" s="152"/>
      <c r="G627" s="152"/>
      <c r="H627" s="152"/>
      <c r="I627" s="153"/>
      <c r="J627" s="238"/>
      <c r="K627" s="153"/>
      <c r="L627" s="229"/>
    </row>
    <row r="628" spans="2:12" ht="15.75" customHeight="1">
      <c r="B628" s="151"/>
      <c r="C628" s="152"/>
      <c r="D628" s="152"/>
      <c r="E628" s="152"/>
      <c r="F628" s="152"/>
      <c r="G628" s="152"/>
      <c r="H628" s="152"/>
      <c r="I628" s="153"/>
      <c r="J628" s="238"/>
      <c r="K628" s="153"/>
      <c r="L628" s="229"/>
    </row>
    <row r="629" spans="2:12" ht="15.75" customHeight="1">
      <c r="B629" s="151"/>
      <c r="C629" s="152"/>
      <c r="D629" s="152"/>
      <c r="E629" s="152"/>
      <c r="F629" s="152"/>
      <c r="G629" s="152"/>
      <c r="H629" s="152"/>
      <c r="I629" s="153"/>
      <c r="J629" s="238"/>
      <c r="K629" s="153"/>
      <c r="L629" s="229"/>
    </row>
    <row r="630" spans="2:12" ht="15.75" customHeight="1">
      <c r="B630" s="151"/>
      <c r="C630" s="152"/>
      <c r="D630" s="152"/>
      <c r="E630" s="152"/>
      <c r="F630" s="152"/>
      <c r="G630" s="152"/>
      <c r="H630" s="152"/>
      <c r="I630" s="153"/>
      <c r="J630" s="238"/>
      <c r="K630" s="153"/>
      <c r="L630" s="229"/>
    </row>
    <row r="631" spans="2:12" ht="15.75" customHeight="1">
      <c r="B631" s="151"/>
      <c r="C631" s="152"/>
      <c r="D631" s="152"/>
      <c r="E631" s="152"/>
      <c r="F631" s="152"/>
      <c r="G631" s="152"/>
      <c r="H631" s="152"/>
      <c r="I631" s="153"/>
      <c r="J631" s="238"/>
      <c r="K631" s="153"/>
      <c r="L631" s="229"/>
    </row>
    <row r="632" spans="2:12" ht="15.75" customHeight="1">
      <c r="B632" s="151"/>
      <c r="C632" s="152"/>
      <c r="D632" s="152"/>
      <c r="E632" s="152"/>
      <c r="F632" s="152"/>
      <c r="G632" s="152"/>
      <c r="H632" s="152"/>
      <c r="I632" s="153"/>
      <c r="J632" s="238"/>
      <c r="K632" s="153"/>
      <c r="L632" s="229"/>
    </row>
    <row r="633" spans="2:12" ht="15.75" customHeight="1">
      <c r="B633" s="151"/>
      <c r="C633" s="152"/>
      <c r="D633" s="152"/>
      <c r="E633" s="152"/>
      <c r="F633" s="152"/>
      <c r="G633" s="152"/>
      <c r="H633" s="152"/>
      <c r="I633" s="153"/>
      <c r="J633" s="238"/>
      <c r="K633" s="153"/>
      <c r="L633" s="229"/>
    </row>
    <row r="634" spans="2:12" ht="15.75" customHeight="1">
      <c r="B634" s="151"/>
      <c r="C634" s="152"/>
      <c r="D634" s="152"/>
      <c r="E634" s="152"/>
      <c r="F634" s="152"/>
      <c r="G634" s="152"/>
      <c r="H634" s="152"/>
      <c r="I634" s="153"/>
      <c r="J634" s="238"/>
      <c r="K634" s="153"/>
      <c r="L634" s="229"/>
    </row>
    <row r="635" spans="2:12" ht="15.75" customHeight="1">
      <c r="B635" s="151"/>
      <c r="C635" s="152"/>
      <c r="D635" s="152"/>
      <c r="E635" s="152"/>
      <c r="F635" s="152"/>
      <c r="G635" s="152"/>
      <c r="H635" s="152"/>
      <c r="I635" s="153"/>
      <c r="J635" s="238"/>
      <c r="K635" s="153"/>
      <c r="L635" s="229"/>
    </row>
    <row r="636" spans="2:12" ht="15.75" customHeight="1">
      <c r="B636" s="151"/>
      <c r="C636" s="152"/>
      <c r="D636" s="152"/>
      <c r="E636" s="152"/>
      <c r="F636" s="152"/>
      <c r="G636" s="152"/>
      <c r="H636" s="152"/>
      <c r="I636" s="153"/>
      <c r="J636" s="238"/>
      <c r="K636" s="153"/>
      <c r="L636" s="229"/>
    </row>
    <row r="637" spans="2:12" ht="15.75" customHeight="1">
      <c r="B637" s="151"/>
      <c r="C637" s="152"/>
      <c r="D637" s="152"/>
      <c r="E637" s="152"/>
      <c r="F637" s="152"/>
      <c r="G637" s="152"/>
      <c r="H637" s="152"/>
      <c r="I637" s="153"/>
      <c r="J637" s="238"/>
      <c r="K637" s="153"/>
      <c r="L637" s="229"/>
    </row>
    <row r="638" spans="2:12" ht="15.75" customHeight="1">
      <c r="B638" s="151"/>
      <c r="C638" s="152"/>
      <c r="D638" s="152"/>
      <c r="E638" s="152"/>
      <c r="F638" s="152"/>
      <c r="G638" s="152"/>
      <c r="H638" s="152"/>
      <c r="I638" s="153"/>
      <c r="J638" s="238"/>
      <c r="K638" s="153"/>
      <c r="L638" s="229"/>
    </row>
    <row r="639" spans="2:12" ht="15.75" customHeight="1">
      <c r="B639" s="151"/>
      <c r="C639" s="152"/>
      <c r="D639" s="152"/>
      <c r="E639" s="152"/>
      <c r="F639" s="152"/>
      <c r="G639" s="152"/>
      <c r="H639" s="152"/>
      <c r="I639" s="153"/>
      <c r="J639" s="238"/>
      <c r="K639" s="153"/>
      <c r="L639" s="229"/>
    </row>
    <row r="640" spans="2:12" ht="15.75" customHeight="1">
      <c r="B640" s="151"/>
      <c r="C640" s="152"/>
      <c r="D640" s="152"/>
      <c r="E640" s="152"/>
      <c r="F640" s="152"/>
      <c r="G640" s="152"/>
      <c r="H640" s="152"/>
      <c r="I640" s="153"/>
      <c r="J640" s="238"/>
      <c r="K640" s="153"/>
      <c r="L640" s="229"/>
    </row>
    <row r="641" spans="2:12" ht="15.75" customHeight="1">
      <c r="B641" s="151"/>
      <c r="C641" s="152"/>
      <c r="D641" s="152"/>
      <c r="E641" s="152"/>
      <c r="F641" s="152"/>
      <c r="G641" s="152"/>
      <c r="H641" s="152"/>
      <c r="I641" s="153"/>
      <c r="J641" s="238"/>
      <c r="K641" s="153"/>
      <c r="L641" s="229"/>
    </row>
    <row r="642" spans="2:12" ht="15.75" customHeight="1">
      <c r="B642" s="151"/>
      <c r="C642" s="152"/>
      <c r="D642" s="152"/>
      <c r="E642" s="152"/>
      <c r="F642" s="152"/>
      <c r="G642" s="152"/>
      <c r="H642" s="152"/>
      <c r="I642" s="153"/>
      <c r="J642" s="238"/>
      <c r="K642" s="153"/>
      <c r="L642" s="229"/>
    </row>
    <row r="643" spans="2:12" ht="15.75" customHeight="1">
      <c r="B643" s="151"/>
      <c r="C643" s="152"/>
      <c r="D643" s="152"/>
      <c r="E643" s="152"/>
      <c r="F643" s="152"/>
      <c r="G643" s="152"/>
      <c r="H643" s="152"/>
      <c r="I643" s="153"/>
      <c r="J643" s="238"/>
      <c r="K643" s="153"/>
      <c r="L643" s="229"/>
    </row>
    <row r="644" spans="2:12" ht="15.75" customHeight="1">
      <c r="B644" s="151"/>
      <c r="C644" s="152"/>
      <c r="D644" s="152"/>
      <c r="E644" s="152"/>
      <c r="F644" s="152"/>
      <c r="G644" s="152"/>
      <c r="H644" s="152"/>
      <c r="I644" s="153"/>
      <c r="J644" s="238"/>
      <c r="K644" s="153"/>
      <c r="L644" s="229"/>
    </row>
    <row r="645" spans="2:12" ht="15.75" customHeight="1">
      <c r="B645" s="151"/>
      <c r="C645" s="152"/>
      <c r="D645" s="152"/>
      <c r="E645" s="152"/>
      <c r="F645" s="152"/>
      <c r="G645" s="152"/>
      <c r="H645" s="152"/>
      <c r="I645" s="153"/>
      <c r="J645" s="238"/>
      <c r="K645" s="153"/>
      <c r="L645" s="229"/>
    </row>
    <row r="646" spans="2:12" ht="15.75" customHeight="1">
      <c r="B646" s="151"/>
      <c r="C646" s="152"/>
      <c r="D646" s="152"/>
      <c r="E646" s="152"/>
      <c r="F646" s="152"/>
      <c r="G646" s="152"/>
      <c r="H646" s="152"/>
      <c r="I646" s="153"/>
      <c r="J646" s="238"/>
      <c r="K646" s="153"/>
      <c r="L646" s="229"/>
    </row>
    <row r="647" spans="2:12" ht="15.75" customHeight="1">
      <c r="B647" s="151"/>
      <c r="C647" s="152"/>
      <c r="D647" s="152"/>
      <c r="E647" s="152"/>
      <c r="F647" s="152"/>
      <c r="G647" s="152"/>
      <c r="H647" s="152"/>
      <c r="I647" s="153"/>
      <c r="J647" s="238"/>
      <c r="K647" s="153"/>
      <c r="L647" s="229"/>
    </row>
    <row r="648" spans="2:12" ht="15.75" customHeight="1">
      <c r="B648" s="151"/>
      <c r="C648" s="152"/>
      <c r="D648" s="152"/>
      <c r="E648" s="152"/>
      <c r="F648" s="152"/>
      <c r="G648" s="152"/>
      <c r="H648" s="152"/>
      <c r="I648" s="153"/>
      <c r="J648" s="238"/>
      <c r="K648" s="153"/>
      <c r="L648" s="229"/>
    </row>
    <row r="649" spans="2:12" ht="15.75" customHeight="1">
      <c r="B649" s="151"/>
      <c r="C649" s="152"/>
      <c r="D649" s="152"/>
      <c r="E649" s="152"/>
      <c r="F649" s="152"/>
      <c r="G649" s="152"/>
      <c r="H649" s="152"/>
      <c r="I649" s="153"/>
      <c r="J649" s="238"/>
      <c r="K649" s="153"/>
      <c r="L649" s="229"/>
    </row>
    <row r="650" spans="2:12" ht="15.75" customHeight="1">
      <c r="B650" s="151"/>
      <c r="C650" s="152"/>
      <c r="D650" s="152"/>
      <c r="E650" s="152"/>
      <c r="F650" s="152"/>
      <c r="G650" s="152"/>
      <c r="H650" s="152"/>
      <c r="I650" s="153"/>
      <c r="J650" s="238"/>
      <c r="K650" s="153"/>
      <c r="L650" s="229"/>
    </row>
    <row r="651" spans="2:12" ht="15.75" customHeight="1">
      <c r="B651" s="151"/>
      <c r="C651" s="152"/>
      <c r="D651" s="152"/>
      <c r="E651" s="152"/>
      <c r="F651" s="152"/>
      <c r="G651" s="152"/>
      <c r="H651" s="152"/>
      <c r="I651" s="153"/>
      <c r="J651" s="238"/>
      <c r="K651" s="153"/>
      <c r="L651" s="229"/>
    </row>
    <row r="652" spans="2:12" ht="15.75" customHeight="1">
      <c r="B652" s="151"/>
      <c r="C652" s="152"/>
      <c r="D652" s="152"/>
      <c r="E652" s="152"/>
      <c r="F652" s="152"/>
      <c r="G652" s="152"/>
      <c r="H652" s="152"/>
      <c r="I652" s="153"/>
      <c r="J652" s="238"/>
      <c r="K652" s="153"/>
      <c r="L652" s="229"/>
    </row>
    <row r="653" spans="2:12" ht="15.75" customHeight="1">
      <c r="B653" s="151"/>
      <c r="C653" s="152"/>
      <c r="D653" s="152"/>
      <c r="E653" s="152"/>
      <c r="F653" s="152"/>
      <c r="G653" s="152"/>
      <c r="H653" s="152"/>
      <c r="I653" s="153"/>
      <c r="J653" s="238"/>
      <c r="K653" s="153"/>
      <c r="L653" s="229"/>
    </row>
    <row r="654" spans="2:12" ht="15.75" customHeight="1">
      <c r="B654" s="151"/>
      <c r="C654" s="152"/>
      <c r="D654" s="152"/>
      <c r="E654" s="152"/>
      <c r="F654" s="152"/>
      <c r="G654" s="152"/>
      <c r="H654" s="152"/>
      <c r="I654" s="153"/>
      <c r="J654" s="238"/>
      <c r="K654" s="153"/>
      <c r="L654" s="229"/>
    </row>
    <row r="655" spans="2:12" ht="15.75" customHeight="1">
      <c r="B655" s="151"/>
      <c r="C655" s="152"/>
      <c r="D655" s="152"/>
      <c r="E655" s="152"/>
      <c r="F655" s="152"/>
      <c r="G655" s="152"/>
      <c r="H655" s="152"/>
      <c r="I655" s="153"/>
      <c r="J655" s="238"/>
      <c r="K655" s="153"/>
      <c r="L655" s="229"/>
    </row>
    <row r="656" spans="2:12" ht="15.75" customHeight="1">
      <c r="B656" s="151"/>
      <c r="C656" s="152"/>
      <c r="D656" s="152"/>
      <c r="E656" s="152"/>
      <c r="F656" s="152"/>
      <c r="G656" s="152"/>
      <c r="H656" s="152"/>
      <c r="I656" s="153"/>
      <c r="J656" s="238"/>
      <c r="K656" s="153"/>
      <c r="L656" s="229"/>
    </row>
    <row r="657" spans="2:12" ht="15.75" customHeight="1">
      <c r="B657" s="151"/>
      <c r="C657" s="152"/>
      <c r="D657" s="152"/>
      <c r="E657" s="152"/>
      <c r="F657" s="152"/>
      <c r="G657" s="152"/>
      <c r="H657" s="152"/>
      <c r="I657" s="153"/>
      <c r="J657" s="238"/>
      <c r="K657" s="153"/>
      <c r="L657" s="229"/>
    </row>
    <row r="658" spans="2:12" ht="15.75" customHeight="1">
      <c r="B658" s="151"/>
      <c r="C658" s="152"/>
      <c r="D658" s="152"/>
      <c r="E658" s="152"/>
      <c r="F658" s="152"/>
      <c r="G658" s="152"/>
      <c r="H658" s="152"/>
      <c r="I658" s="153"/>
      <c r="J658" s="238"/>
      <c r="K658" s="153"/>
      <c r="L658" s="229"/>
    </row>
    <row r="659" spans="2:12" ht="15.75" customHeight="1">
      <c r="B659" s="151"/>
      <c r="C659" s="152"/>
      <c r="D659" s="152"/>
      <c r="E659" s="152"/>
      <c r="F659" s="152"/>
      <c r="G659" s="152"/>
      <c r="H659" s="152"/>
      <c r="I659" s="153"/>
      <c r="J659" s="238"/>
      <c r="K659" s="153"/>
      <c r="L659" s="229"/>
    </row>
    <row r="660" spans="2:12" ht="15.75" customHeight="1">
      <c r="B660" s="151"/>
      <c r="C660" s="152"/>
      <c r="D660" s="152"/>
      <c r="E660" s="152"/>
      <c r="F660" s="152"/>
      <c r="G660" s="152"/>
      <c r="H660" s="152"/>
      <c r="I660" s="153"/>
      <c r="J660" s="238"/>
      <c r="K660" s="153"/>
      <c r="L660" s="229"/>
    </row>
    <row r="661" spans="2:12" ht="15.75" customHeight="1">
      <c r="B661" s="151"/>
      <c r="C661" s="152"/>
      <c r="D661" s="152"/>
      <c r="E661" s="152"/>
      <c r="F661" s="152"/>
      <c r="G661" s="152"/>
      <c r="H661" s="152"/>
      <c r="I661" s="153"/>
      <c r="J661" s="238"/>
      <c r="K661" s="153"/>
      <c r="L661" s="229"/>
    </row>
    <row r="662" spans="2:12" ht="15.75" customHeight="1">
      <c r="B662" s="151"/>
      <c r="C662" s="152"/>
      <c r="D662" s="152"/>
      <c r="E662" s="152"/>
      <c r="F662" s="152"/>
      <c r="G662" s="152"/>
      <c r="H662" s="152"/>
      <c r="I662" s="153"/>
      <c r="J662" s="238"/>
      <c r="K662" s="153"/>
      <c r="L662" s="229"/>
    </row>
    <row r="663" spans="2:12" ht="15.75" customHeight="1">
      <c r="B663" s="151"/>
      <c r="C663" s="152"/>
      <c r="D663" s="152"/>
      <c r="E663" s="152"/>
      <c r="F663" s="152"/>
      <c r="G663" s="152"/>
      <c r="H663" s="152"/>
      <c r="I663" s="153"/>
      <c r="J663" s="238"/>
      <c r="K663" s="153"/>
      <c r="L663" s="229"/>
    </row>
    <row r="664" spans="2:12" ht="15.75" customHeight="1">
      <c r="B664" s="151"/>
      <c r="C664" s="152"/>
      <c r="D664" s="152"/>
      <c r="E664" s="152"/>
      <c r="F664" s="152"/>
      <c r="G664" s="152"/>
      <c r="H664" s="152"/>
      <c r="I664" s="153"/>
      <c r="J664" s="238"/>
      <c r="K664" s="153"/>
      <c r="L664" s="229"/>
    </row>
    <row r="665" spans="2:12" ht="15.75" customHeight="1">
      <c r="B665" s="151"/>
      <c r="C665" s="152"/>
      <c r="D665" s="152"/>
      <c r="E665" s="152"/>
      <c r="F665" s="152"/>
      <c r="G665" s="152"/>
      <c r="H665" s="152"/>
      <c r="I665" s="153"/>
      <c r="J665" s="238"/>
      <c r="K665" s="153"/>
      <c r="L665" s="229"/>
    </row>
    <row r="666" spans="2:12" ht="15.75" customHeight="1">
      <c r="B666" s="151"/>
      <c r="C666" s="152"/>
      <c r="D666" s="152"/>
      <c r="E666" s="152"/>
      <c r="F666" s="152"/>
      <c r="G666" s="152"/>
      <c r="H666" s="152"/>
      <c r="I666" s="153"/>
      <c r="J666" s="238"/>
      <c r="K666" s="153"/>
      <c r="L666" s="229"/>
    </row>
    <row r="667" spans="2:12" ht="15.75" customHeight="1">
      <c r="B667" s="151"/>
      <c r="C667" s="152"/>
      <c r="D667" s="152"/>
      <c r="E667" s="152"/>
      <c r="F667" s="152"/>
      <c r="G667" s="152"/>
      <c r="H667" s="152"/>
      <c r="I667" s="153"/>
      <c r="J667" s="238"/>
      <c r="K667" s="153"/>
      <c r="L667" s="229"/>
    </row>
    <row r="668" spans="2:12" ht="15.75" customHeight="1">
      <c r="B668" s="151"/>
      <c r="C668" s="152"/>
      <c r="D668" s="152"/>
      <c r="E668" s="152"/>
      <c r="F668" s="152"/>
      <c r="G668" s="152"/>
      <c r="H668" s="152"/>
      <c r="I668" s="153"/>
      <c r="J668" s="238"/>
      <c r="K668" s="153"/>
      <c r="L668" s="229"/>
    </row>
    <row r="669" spans="2:12" ht="15.75" customHeight="1">
      <c r="B669" s="151"/>
      <c r="C669" s="152"/>
      <c r="D669" s="152"/>
      <c r="E669" s="152"/>
      <c r="F669" s="152"/>
      <c r="G669" s="152"/>
      <c r="H669" s="152"/>
      <c r="I669" s="153"/>
      <c r="J669" s="238"/>
      <c r="K669" s="153"/>
      <c r="L669" s="229"/>
    </row>
    <row r="670" spans="2:12" ht="15.75" customHeight="1">
      <c r="B670" s="151"/>
      <c r="C670" s="152"/>
      <c r="D670" s="152"/>
      <c r="E670" s="152"/>
      <c r="F670" s="152"/>
      <c r="G670" s="152"/>
      <c r="H670" s="152"/>
      <c r="I670" s="153"/>
      <c r="J670" s="238"/>
      <c r="K670" s="153"/>
      <c r="L670" s="229"/>
    </row>
    <row r="671" spans="2:12" ht="15.75" customHeight="1">
      <c r="B671" s="151"/>
      <c r="C671" s="152"/>
      <c r="D671" s="152"/>
      <c r="E671" s="152"/>
      <c r="F671" s="152"/>
      <c r="G671" s="152"/>
      <c r="H671" s="152"/>
      <c r="I671" s="153"/>
      <c r="J671" s="238"/>
      <c r="K671" s="153"/>
      <c r="L671" s="229"/>
    </row>
    <row r="672" spans="2:12" ht="15.75" customHeight="1">
      <c r="B672" s="151"/>
      <c r="C672" s="152"/>
      <c r="D672" s="152"/>
      <c r="E672" s="152"/>
      <c r="F672" s="152"/>
      <c r="G672" s="152"/>
      <c r="H672" s="152"/>
      <c r="I672" s="153"/>
      <c r="J672" s="238"/>
      <c r="K672" s="153"/>
      <c r="L672" s="229"/>
    </row>
    <row r="673" spans="2:12" ht="15.75" customHeight="1">
      <c r="B673" s="151"/>
      <c r="C673" s="152"/>
      <c r="D673" s="152"/>
      <c r="E673" s="152"/>
      <c r="F673" s="152"/>
      <c r="G673" s="152"/>
      <c r="H673" s="152"/>
      <c r="I673" s="153"/>
      <c r="J673" s="238"/>
      <c r="K673" s="153"/>
      <c r="L673" s="229"/>
    </row>
    <row r="674" spans="2:12" ht="15.75" customHeight="1">
      <c r="B674" s="151"/>
      <c r="C674" s="152"/>
      <c r="D674" s="152"/>
      <c r="E674" s="152"/>
      <c r="F674" s="152"/>
      <c r="G674" s="152"/>
      <c r="H674" s="152"/>
      <c r="I674" s="153"/>
      <c r="J674" s="238"/>
      <c r="K674" s="153"/>
      <c r="L674" s="229"/>
    </row>
    <row r="675" spans="2:12" ht="15.75" customHeight="1">
      <c r="B675" s="151"/>
      <c r="C675" s="152"/>
      <c r="D675" s="152"/>
      <c r="E675" s="152"/>
      <c r="F675" s="152"/>
      <c r="G675" s="152"/>
      <c r="H675" s="152"/>
      <c r="I675" s="153"/>
      <c r="J675" s="238"/>
      <c r="K675" s="153"/>
      <c r="L675" s="229"/>
    </row>
    <row r="676" spans="2:12" ht="15.75" customHeight="1">
      <c r="B676" s="151"/>
      <c r="C676" s="152"/>
      <c r="D676" s="152"/>
      <c r="E676" s="152"/>
      <c r="F676" s="152"/>
      <c r="G676" s="152"/>
      <c r="H676" s="152"/>
      <c r="I676" s="153"/>
      <c r="J676" s="238"/>
      <c r="K676" s="153"/>
      <c r="L676" s="229"/>
    </row>
    <row r="677" spans="2:12" ht="15.75" customHeight="1">
      <c r="B677" s="151"/>
      <c r="C677" s="152"/>
      <c r="D677" s="152"/>
      <c r="E677" s="152"/>
      <c r="F677" s="152"/>
      <c r="G677" s="152"/>
      <c r="H677" s="152"/>
      <c r="I677" s="153"/>
      <c r="J677" s="238"/>
      <c r="K677" s="153"/>
      <c r="L677" s="229"/>
    </row>
    <row r="678" spans="2:12" ht="15.75" customHeight="1">
      <c r="B678" s="151"/>
      <c r="C678" s="152"/>
      <c r="D678" s="152"/>
      <c r="E678" s="152"/>
      <c r="F678" s="152"/>
      <c r="G678" s="152"/>
      <c r="H678" s="152"/>
      <c r="I678" s="153"/>
      <c r="J678" s="238"/>
      <c r="K678" s="153"/>
      <c r="L678" s="229"/>
    </row>
    <row r="679" spans="2:12" ht="15.75" customHeight="1">
      <c r="B679" s="151"/>
      <c r="C679" s="152"/>
      <c r="D679" s="152"/>
      <c r="E679" s="152"/>
      <c r="F679" s="152"/>
      <c r="G679" s="152"/>
      <c r="H679" s="152"/>
      <c r="I679" s="153"/>
      <c r="J679" s="238"/>
      <c r="K679" s="153"/>
      <c r="L679" s="229"/>
    </row>
    <row r="680" spans="2:12" ht="15.75" customHeight="1">
      <c r="B680" s="151"/>
      <c r="C680" s="152"/>
      <c r="D680" s="152"/>
      <c r="E680" s="152"/>
      <c r="F680" s="152"/>
      <c r="G680" s="152"/>
      <c r="H680" s="152"/>
      <c r="I680" s="153"/>
      <c r="J680" s="238"/>
      <c r="K680" s="153"/>
      <c r="L680" s="229"/>
    </row>
    <row r="681" spans="2:12" ht="15.75" customHeight="1">
      <c r="B681" s="151"/>
      <c r="C681" s="152"/>
      <c r="D681" s="152"/>
      <c r="E681" s="152"/>
      <c r="F681" s="152"/>
      <c r="G681" s="152"/>
      <c r="H681" s="152"/>
      <c r="I681" s="153"/>
      <c r="J681" s="238"/>
      <c r="K681" s="153"/>
      <c r="L681" s="229"/>
    </row>
    <row r="682" spans="2:12" ht="15.75" customHeight="1">
      <c r="B682" s="151"/>
      <c r="C682" s="152"/>
      <c r="D682" s="152"/>
      <c r="E682" s="152"/>
      <c r="F682" s="152"/>
      <c r="G682" s="152"/>
      <c r="H682" s="152"/>
      <c r="I682" s="153"/>
      <c r="J682" s="238"/>
      <c r="K682" s="153"/>
      <c r="L682" s="229"/>
    </row>
    <row r="683" spans="2:12" ht="15.75" customHeight="1">
      <c r="B683" s="151"/>
      <c r="C683" s="152"/>
      <c r="D683" s="152"/>
      <c r="E683" s="152"/>
      <c r="F683" s="152"/>
      <c r="G683" s="152"/>
      <c r="H683" s="152"/>
      <c r="I683" s="153"/>
      <c r="J683" s="238"/>
      <c r="K683" s="153"/>
      <c r="L683" s="229"/>
    </row>
    <row r="684" spans="2:12" ht="15.75" customHeight="1">
      <c r="B684" s="151"/>
      <c r="C684" s="152"/>
      <c r="D684" s="152"/>
      <c r="E684" s="152"/>
      <c r="F684" s="152"/>
      <c r="G684" s="152"/>
      <c r="H684" s="152"/>
      <c r="I684" s="153"/>
      <c r="J684" s="238"/>
      <c r="K684" s="153"/>
      <c r="L684" s="229"/>
    </row>
    <row r="685" spans="2:12" ht="15.75" customHeight="1">
      <c r="B685" s="151"/>
      <c r="C685" s="152"/>
      <c r="D685" s="152"/>
      <c r="E685" s="152"/>
      <c r="F685" s="152"/>
      <c r="G685" s="152"/>
      <c r="H685" s="152"/>
      <c r="I685" s="153"/>
      <c r="J685" s="238"/>
      <c r="K685" s="153"/>
      <c r="L685" s="229"/>
    </row>
    <row r="686" spans="2:12" ht="15.75" customHeight="1">
      <c r="B686" s="151"/>
      <c r="C686" s="152"/>
      <c r="D686" s="152"/>
      <c r="E686" s="152"/>
      <c r="F686" s="152"/>
      <c r="G686" s="152"/>
      <c r="H686" s="152"/>
      <c r="I686" s="153"/>
      <c r="J686" s="238"/>
      <c r="K686" s="153"/>
      <c r="L686" s="229"/>
    </row>
    <row r="687" spans="2:12" ht="15.75" customHeight="1">
      <c r="B687" s="151"/>
      <c r="C687" s="152"/>
      <c r="D687" s="152"/>
      <c r="E687" s="152"/>
      <c r="F687" s="152"/>
      <c r="G687" s="152"/>
      <c r="H687" s="152"/>
      <c r="I687" s="153"/>
      <c r="J687" s="238"/>
      <c r="K687" s="153"/>
      <c r="L687" s="229"/>
    </row>
    <row r="688" spans="2:12" ht="15.75" customHeight="1">
      <c r="B688" s="151"/>
      <c r="C688" s="152"/>
      <c r="D688" s="152"/>
      <c r="E688" s="152"/>
      <c r="F688" s="152"/>
      <c r="G688" s="152"/>
      <c r="H688" s="152"/>
      <c r="I688" s="153"/>
      <c r="J688" s="238"/>
      <c r="K688" s="153"/>
      <c r="L688" s="229"/>
    </row>
    <row r="689" spans="2:12" ht="15.75" customHeight="1">
      <c r="B689" s="151"/>
      <c r="C689" s="152"/>
      <c r="D689" s="152"/>
      <c r="E689" s="152"/>
      <c r="F689" s="152"/>
      <c r="G689" s="152"/>
      <c r="H689" s="152"/>
      <c r="I689" s="153"/>
      <c r="J689" s="238"/>
      <c r="K689" s="153"/>
      <c r="L689" s="229"/>
    </row>
    <row r="690" spans="2:12" ht="15.75" customHeight="1">
      <c r="B690" s="151"/>
      <c r="C690" s="152"/>
      <c r="D690" s="152"/>
      <c r="E690" s="152"/>
      <c r="F690" s="152"/>
      <c r="G690" s="152"/>
      <c r="H690" s="152"/>
      <c r="I690" s="153"/>
      <c r="J690" s="238"/>
      <c r="K690" s="153"/>
      <c r="L690" s="229"/>
    </row>
    <row r="691" spans="2:12" ht="15.75" customHeight="1">
      <c r="B691" s="151"/>
      <c r="C691" s="152"/>
      <c r="D691" s="152"/>
      <c r="E691" s="152"/>
      <c r="F691" s="152"/>
      <c r="G691" s="152"/>
      <c r="H691" s="152"/>
      <c r="I691" s="153"/>
      <c r="J691" s="238"/>
      <c r="K691" s="153"/>
      <c r="L691" s="229"/>
    </row>
    <row r="692" spans="2:12" ht="15.75" customHeight="1">
      <c r="B692" s="151"/>
      <c r="C692" s="152"/>
      <c r="D692" s="152"/>
      <c r="E692" s="152"/>
      <c r="F692" s="152"/>
      <c r="G692" s="152"/>
      <c r="H692" s="152"/>
      <c r="I692" s="153"/>
      <c r="J692" s="238"/>
      <c r="K692" s="153"/>
      <c r="L692" s="229"/>
    </row>
    <row r="693" spans="2:12" ht="15.75" customHeight="1">
      <c r="B693" s="151"/>
      <c r="C693" s="152"/>
      <c r="D693" s="152"/>
      <c r="E693" s="152"/>
      <c r="F693" s="152"/>
      <c r="G693" s="152"/>
      <c r="H693" s="152"/>
      <c r="I693" s="153"/>
      <c r="J693" s="238"/>
      <c r="K693" s="153"/>
      <c r="L693" s="229"/>
    </row>
    <row r="694" spans="2:12" ht="15.75" customHeight="1">
      <c r="B694" s="151"/>
      <c r="C694" s="152"/>
      <c r="D694" s="152"/>
      <c r="E694" s="152"/>
      <c r="F694" s="152"/>
      <c r="G694" s="152"/>
      <c r="H694" s="152"/>
      <c r="I694" s="153"/>
      <c r="J694" s="238"/>
      <c r="K694" s="153"/>
      <c r="L694" s="229"/>
    </row>
    <row r="695" spans="2:12" ht="15.75" customHeight="1">
      <c r="B695" s="151"/>
      <c r="C695" s="152"/>
      <c r="D695" s="152"/>
      <c r="E695" s="152"/>
      <c r="F695" s="152"/>
      <c r="G695" s="152"/>
      <c r="H695" s="152"/>
      <c r="I695" s="153"/>
      <c r="J695" s="238"/>
      <c r="K695" s="153"/>
      <c r="L695" s="229"/>
    </row>
    <row r="696" spans="2:12" ht="15.75" customHeight="1">
      <c r="B696" s="151"/>
      <c r="C696" s="152"/>
      <c r="D696" s="152"/>
      <c r="E696" s="152"/>
      <c r="F696" s="152"/>
      <c r="G696" s="152"/>
      <c r="H696" s="152"/>
      <c r="I696" s="153"/>
      <c r="J696" s="238"/>
      <c r="K696" s="153"/>
      <c r="L696" s="229"/>
    </row>
    <row r="697" spans="2:12" ht="15.75" customHeight="1">
      <c r="B697" s="151"/>
      <c r="C697" s="152"/>
      <c r="D697" s="152"/>
      <c r="E697" s="152"/>
      <c r="F697" s="152"/>
      <c r="G697" s="152"/>
      <c r="H697" s="152"/>
      <c r="I697" s="153"/>
      <c r="J697" s="238"/>
      <c r="K697" s="153"/>
      <c r="L697" s="229"/>
    </row>
    <row r="698" spans="2:12" ht="15.75" customHeight="1">
      <c r="B698" s="151"/>
      <c r="C698" s="152"/>
      <c r="D698" s="152"/>
      <c r="E698" s="152"/>
      <c r="F698" s="152"/>
      <c r="G698" s="152"/>
      <c r="H698" s="152"/>
      <c r="I698" s="153"/>
      <c r="J698" s="238"/>
      <c r="K698" s="153"/>
      <c r="L698" s="229"/>
    </row>
    <row r="699" spans="2:12" ht="15.75" customHeight="1">
      <c r="B699" s="151"/>
      <c r="C699" s="152"/>
      <c r="D699" s="152"/>
      <c r="E699" s="152"/>
      <c r="F699" s="152"/>
      <c r="G699" s="152"/>
      <c r="H699" s="152"/>
      <c r="I699" s="153"/>
      <c r="J699" s="238"/>
      <c r="K699" s="153"/>
      <c r="L699" s="229"/>
    </row>
    <row r="700" spans="2:12" ht="15.75" customHeight="1">
      <c r="B700" s="151"/>
      <c r="C700" s="152"/>
      <c r="D700" s="152"/>
      <c r="E700" s="152"/>
      <c r="F700" s="152"/>
      <c r="G700" s="152"/>
      <c r="H700" s="152"/>
      <c r="I700" s="153"/>
      <c r="J700" s="238"/>
      <c r="K700" s="153"/>
      <c r="L700" s="229"/>
    </row>
    <row r="701" spans="2:12" ht="15.75" customHeight="1">
      <c r="B701" s="151"/>
      <c r="C701" s="152"/>
      <c r="D701" s="152"/>
      <c r="E701" s="152"/>
      <c r="F701" s="152"/>
      <c r="G701" s="152"/>
      <c r="H701" s="152"/>
      <c r="I701" s="153"/>
      <c r="J701" s="238"/>
      <c r="K701" s="153"/>
      <c r="L701" s="229"/>
    </row>
    <row r="702" spans="2:12" ht="15.75" customHeight="1">
      <c r="B702" s="151"/>
      <c r="C702" s="152"/>
      <c r="D702" s="152"/>
      <c r="E702" s="152"/>
      <c r="F702" s="152"/>
      <c r="G702" s="152"/>
      <c r="H702" s="152"/>
      <c r="I702" s="153"/>
      <c r="J702" s="238"/>
      <c r="K702" s="153"/>
      <c r="L702" s="229"/>
    </row>
    <row r="703" spans="2:12" ht="15.75" customHeight="1">
      <c r="B703" s="151"/>
      <c r="C703" s="152"/>
      <c r="D703" s="152"/>
      <c r="E703" s="152"/>
      <c r="F703" s="152"/>
      <c r="G703" s="152"/>
      <c r="H703" s="152"/>
      <c r="I703" s="153"/>
      <c r="J703" s="238"/>
      <c r="K703" s="153"/>
      <c r="L703" s="229"/>
    </row>
    <row r="704" spans="2:12" ht="15.75" customHeight="1">
      <c r="B704" s="151"/>
      <c r="C704" s="152"/>
      <c r="D704" s="152"/>
      <c r="E704" s="152"/>
      <c r="F704" s="152"/>
      <c r="G704" s="152"/>
      <c r="H704" s="152"/>
      <c r="I704" s="153"/>
      <c r="J704" s="238"/>
      <c r="K704" s="153"/>
      <c r="L704" s="229"/>
    </row>
    <row r="705" spans="2:12" ht="15.75" customHeight="1">
      <c r="B705" s="151"/>
      <c r="C705" s="152"/>
      <c r="D705" s="152"/>
      <c r="E705" s="152"/>
      <c r="F705" s="152"/>
      <c r="G705" s="152"/>
      <c r="H705" s="152"/>
      <c r="I705" s="153"/>
      <c r="J705" s="238"/>
      <c r="K705" s="153"/>
      <c r="L705" s="229"/>
    </row>
    <row r="706" spans="2:12" ht="15.75" customHeight="1">
      <c r="B706" s="151"/>
      <c r="C706" s="152"/>
      <c r="D706" s="152"/>
      <c r="E706" s="152"/>
      <c r="F706" s="152"/>
      <c r="G706" s="152"/>
      <c r="H706" s="152"/>
      <c r="I706" s="153"/>
      <c r="J706" s="238"/>
      <c r="K706" s="153"/>
      <c r="L706" s="229"/>
    </row>
    <row r="707" spans="2:12" ht="15.75" customHeight="1">
      <c r="B707" s="151"/>
      <c r="C707" s="152"/>
      <c r="D707" s="152"/>
      <c r="E707" s="152"/>
      <c r="F707" s="152"/>
      <c r="G707" s="152"/>
      <c r="H707" s="152"/>
      <c r="I707" s="153"/>
      <c r="J707" s="238"/>
      <c r="K707" s="153"/>
      <c r="L707" s="229"/>
    </row>
    <row r="708" spans="2:12" ht="15.75" customHeight="1">
      <c r="B708" s="151"/>
      <c r="C708" s="152"/>
      <c r="D708" s="152"/>
      <c r="E708" s="152"/>
      <c r="F708" s="152"/>
      <c r="G708" s="152"/>
      <c r="H708" s="152"/>
      <c r="I708" s="153"/>
      <c r="J708" s="238"/>
      <c r="K708" s="153"/>
      <c r="L708" s="229"/>
    </row>
    <row r="709" spans="2:12" ht="15.75" customHeight="1">
      <c r="B709" s="151"/>
      <c r="C709" s="152"/>
      <c r="D709" s="152"/>
      <c r="E709" s="152"/>
      <c r="F709" s="152"/>
      <c r="G709" s="152"/>
      <c r="H709" s="152"/>
      <c r="I709" s="153"/>
      <c r="J709" s="238"/>
      <c r="K709" s="153"/>
      <c r="L709" s="229"/>
    </row>
    <row r="710" spans="2:12" ht="15.75" customHeight="1">
      <c r="B710" s="151"/>
      <c r="C710" s="152"/>
      <c r="D710" s="152"/>
      <c r="E710" s="152"/>
      <c r="F710" s="152"/>
      <c r="G710" s="152"/>
      <c r="H710" s="152"/>
      <c r="I710" s="153"/>
      <c r="J710" s="238"/>
      <c r="K710" s="153"/>
      <c r="L710" s="229"/>
    </row>
    <row r="711" spans="2:12" ht="15.75" customHeight="1">
      <c r="B711" s="151"/>
      <c r="C711" s="152"/>
      <c r="D711" s="152"/>
      <c r="E711" s="152"/>
      <c r="F711" s="152"/>
      <c r="G711" s="152"/>
      <c r="H711" s="152"/>
      <c r="I711" s="153"/>
      <c r="J711" s="238"/>
      <c r="K711" s="153"/>
      <c r="L711" s="229"/>
    </row>
    <row r="712" spans="2:12" ht="15.75" customHeight="1">
      <c r="B712" s="151"/>
      <c r="C712" s="152"/>
      <c r="D712" s="152"/>
      <c r="E712" s="152"/>
      <c r="F712" s="152"/>
      <c r="G712" s="152"/>
      <c r="H712" s="152"/>
      <c r="I712" s="153"/>
      <c r="J712" s="238"/>
      <c r="K712" s="153"/>
      <c r="L712" s="229"/>
    </row>
    <row r="713" spans="2:12" ht="15.75" customHeight="1">
      <c r="B713" s="151"/>
      <c r="C713" s="152"/>
      <c r="D713" s="152"/>
      <c r="E713" s="152"/>
      <c r="F713" s="152"/>
      <c r="G713" s="152"/>
      <c r="H713" s="152"/>
      <c r="I713" s="153"/>
      <c r="J713" s="238"/>
      <c r="K713" s="153"/>
      <c r="L713" s="229"/>
    </row>
    <row r="714" spans="2:12" ht="15.75" customHeight="1">
      <c r="B714" s="151"/>
      <c r="C714" s="152"/>
      <c r="D714" s="152"/>
      <c r="E714" s="152"/>
      <c r="F714" s="152"/>
      <c r="G714" s="152"/>
      <c r="H714" s="152"/>
      <c r="I714" s="153"/>
      <c r="J714" s="238"/>
      <c r="K714" s="153"/>
      <c r="L714" s="229"/>
    </row>
    <row r="715" spans="2:12" ht="15.75" customHeight="1">
      <c r="B715" s="151"/>
      <c r="C715" s="152"/>
      <c r="D715" s="152"/>
      <c r="E715" s="152"/>
      <c r="F715" s="152"/>
      <c r="G715" s="152"/>
      <c r="H715" s="152"/>
      <c r="I715" s="153"/>
      <c r="J715" s="238"/>
      <c r="K715" s="153"/>
      <c r="L715" s="229"/>
    </row>
    <row r="716" spans="2:12" ht="15.75" customHeight="1">
      <c r="B716" s="151"/>
      <c r="C716" s="152"/>
      <c r="D716" s="152"/>
      <c r="E716" s="152"/>
      <c r="F716" s="152"/>
      <c r="G716" s="152"/>
      <c r="H716" s="152"/>
      <c r="I716" s="153"/>
      <c r="J716" s="238"/>
      <c r="K716" s="153"/>
      <c r="L716" s="229"/>
    </row>
    <row r="717" spans="2:12" ht="15.75" customHeight="1">
      <c r="B717" s="151"/>
      <c r="C717" s="152"/>
      <c r="D717" s="152"/>
      <c r="E717" s="152"/>
      <c r="F717" s="152"/>
      <c r="G717" s="152"/>
      <c r="H717" s="152"/>
      <c r="I717" s="153"/>
      <c r="J717" s="238"/>
      <c r="K717" s="153"/>
      <c r="L717" s="229"/>
    </row>
    <row r="718" spans="2:12" ht="15.75" customHeight="1">
      <c r="B718" s="151"/>
      <c r="C718" s="152"/>
      <c r="D718" s="152"/>
      <c r="E718" s="152"/>
      <c r="F718" s="152"/>
      <c r="G718" s="152"/>
      <c r="H718" s="152"/>
      <c r="I718" s="153"/>
      <c r="J718" s="238"/>
      <c r="K718" s="153"/>
      <c r="L718" s="229"/>
    </row>
    <row r="719" spans="2:12" ht="15.75" customHeight="1">
      <c r="B719" s="151"/>
      <c r="C719" s="152"/>
      <c r="D719" s="152"/>
      <c r="E719" s="152"/>
      <c r="F719" s="152"/>
      <c r="G719" s="152"/>
      <c r="H719" s="152"/>
      <c r="I719" s="153"/>
      <c r="J719" s="238"/>
      <c r="K719" s="153"/>
      <c r="L719" s="229"/>
    </row>
    <row r="720" spans="2:12" ht="15.75" customHeight="1">
      <c r="B720" s="151"/>
      <c r="C720" s="152"/>
      <c r="D720" s="152"/>
      <c r="E720" s="152"/>
      <c r="F720" s="152"/>
      <c r="G720" s="152"/>
      <c r="H720" s="152"/>
      <c r="I720" s="153"/>
      <c r="J720" s="238"/>
      <c r="K720" s="153"/>
      <c r="L720" s="229"/>
    </row>
    <row r="721" spans="2:12" ht="15.75" customHeight="1">
      <c r="B721" s="151"/>
      <c r="C721" s="152"/>
      <c r="D721" s="152"/>
      <c r="E721" s="152"/>
      <c r="F721" s="152"/>
      <c r="G721" s="152"/>
      <c r="H721" s="152"/>
      <c r="I721" s="153"/>
      <c r="J721" s="238"/>
      <c r="K721" s="153"/>
      <c r="L721" s="229"/>
    </row>
    <row r="722" spans="2:12" ht="15.75" customHeight="1">
      <c r="B722" s="151"/>
      <c r="C722" s="152"/>
      <c r="D722" s="152"/>
      <c r="E722" s="152"/>
      <c r="F722" s="152"/>
      <c r="G722" s="152"/>
      <c r="H722" s="152"/>
      <c r="I722" s="153"/>
      <c r="J722" s="238"/>
      <c r="K722" s="153"/>
      <c r="L722" s="229"/>
    </row>
    <row r="723" spans="2:12" ht="15.75" customHeight="1">
      <c r="B723" s="151"/>
      <c r="C723" s="152"/>
      <c r="D723" s="152"/>
      <c r="E723" s="152"/>
      <c r="F723" s="152"/>
      <c r="G723" s="152"/>
      <c r="H723" s="152"/>
      <c r="I723" s="153"/>
      <c r="J723" s="238"/>
      <c r="K723" s="153"/>
      <c r="L723" s="229"/>
    </row>
    <row r="724" spans="2:12" ht="15.75" customHeight="1">
      <c r="B724" s="151"/>
      <c r="C724" s="152"/>
      <c r="D724" s="152"/>
      <c r="E724" s="152"/>
      <c r="F724" s="152"/>
      <c r="G724" s="152"/>
      <c r="H724" s="152"/>
      <c r="I724" s="153"/>
      <c r="J724" s="238"/>
      <c r="K724" s="153"/>
      <c r="L724" s="229"/>
    </row>
    <row r="725" spans="2:12" ht="15.75" customHeight="1">
      <c r="B725" s="151"/>
      <c r="C725" s="152"/>
      <c r="D725" s="152"/>
      <c r="E725" s="152"/>
      <c r="F725" s="152"/>
      <c r="G725" s="152"/>
      <c r="H725" s="152"/>
      <c r="I725" s="153"/>
      <c r="J725" s="238"/>
      <c r="K725" s="153"/>
      <c r="L725" s="229"/>
    </row>
    <row r="726" spans="2:12" ht="15.75" customHeight="1">
      <c r="B726" s="151"/>
      <c r="C726" s="152"/>
      <c r="D726" s="152"/>
      <c r="E726" s="152"/>
      <c r="F726" s="152"/>
      <c r="G726" s="152"/>
      <c r="H726" s="152"/>
      <c r="I726" s="153"/>
      <c r="J726" s="238"/>
      <c r="K726" s="153"/>
      <c r="L726" s="229"/>
    </row>
    <row r="727" spans="2:12" ht="15.75" customHeight="1">
      <c r="B727" s="151"/>
      <c r="C727" s="152"/>
      <c r="D727" s="152"/>
      <c r="E727" s="152"/>
      <c r="F727" s="152"/>
      <c r="G727" s="152"/>
      <c r="H727" s="152"/>
      <c r="I727" s="153"/>
      <c r="J727" s="238"/>
      <c r="K727" s="153"/>
      <c r="L727" s="229"/>
    </row>
    <row r="728" spans="2:12" ht="15.75" customHeight="1">
      <c r="B728" s="151"/>
      <c r="C728" s="152"/>
      <c r="D728" s="152"/>
      <c r="E728" s="152"/>
      <c r="F728" s="152"/>
      <c r="G728" s="152"/>
      <c r="H728" s="152"/>
      <c r="I728" s="153"/>
      <c r="J728" s="238"/>
      <c r="K728" s="153"/>
      <c r="L728" s="229"/>
    </row>
    <row r="729" spans="2:12" ht="15.75" customHeight="1">
      <c r="B729" s="151"/>
      <c r="C729" s="152"/>
      <c r="D729" s="152"/>
      <c r="E729" s="152"/>
      <c r="F729" s="152"/>
      <c r="G729" s="152"/>
      <c r="H729" s="152"/>
      <c r="I729" s="153"/>
      <c r="J729" s="238"/>
      <c r="K729" s="153"/>
      <c r="L729" s="229"/>
    </row>
    <row r="730" spans="2:12" ht="15.75" customHeight="1">
      <c r="B730" s="151"/>
      <c r="C730" s="152"/>
      <c r="D730" s="152"/>
      <c r="E730" s="152"/>
      <c r="F730" s="152"/>
      <c r="G730" s="152"/>
      <c r="H730" s="152"/>
      <c r="I730" s="153"/>
      <c r="J730" s="238"/>
      <c r="K730" s="153"/>
      <c r="L730" s="229"/>
    </row>
    <row r="731" spans="2:12" ht="15.75" customHeight="1">
      <c r="B731" s="151"/>
      <c r="C731" s="152"/>
      <c r="D731" s="152"/>
      <c r="E731" s="152"/>
      <c r="F731" s="152"/>
      <c r="G731" s="152"/>
      <c r="H731" s="152"/>
      <c r="I731" s="153"/>
      <c r="J731" s="238"/>
      <c r="K731" s="153"/>
      <c r="L731" s="229"/>
    </row>
    <row r="732" spans="2:12" ht="15.75" customHeight="1">
      <c r="B732" s="151"/>
      <c r="C732" s="152"/>
      <c r="D732" s="152"/>
      <c r="E732" s="152"/>
      <c r="F732" s="152"/>
      <c r="G732" s="152"/>
      <c r="H732" s="152"/>
      <c r="I732" s="153"/>
      <c r="J732" s="238"/>
      <c r="K732" s="153"/>
      <c r="L732" s="229"/>
    </row>
    <row r="733" spans="2:12" ht="15.75" customHeight="1">
      <c r="B733" s="151"/>
      <c r="C733" s="152"/>
      <c r="D733" s="152"/>
      <c r="E733" s="152"/>
      <c r="F733" s="152"/>
      <c r="G733" s="152"/>
      <c r="H733" s="152"/>
      <c r="I733" s="153"/>
      <c r="J733" s="238"/>
      <c r="K733" s="153"/>
      <c r="L733" s="229"/>
    </row>
    <row r="734" spans="2:12" ht="15.75" customHeight="1">
      <c r="B734" s="151"/>
      <c r="C734" s="152"/>
      <c r="D734" s="152"/>
      <c r="E734" s="152"/>
      <c r="F734" s="152"/>
      <c r="G734" s="152"/>
      <c r="H734" s="152"/>
      <c r="I734" s="153"/>
      <c r="J734" s="238"/>
      <c r="K734" s="153"/>
      <c r="L734" s="229"/>
    </row>
    <row r="735" spans="2:12" ht="15.75" customHeight="1">
      <c r="B735" s="151"/>
      <c r="C735" s="152"/>
      <c r="D735" s="152"/>
      <c r="E735" s="152"/>
      <c r="F735" s="152"/>
      <c r="G735" s="152"/>
      <c r="H735" s="152"/>
      <c r="I735" s="153"/>
      <c r="J735" s="238"/>
      <c r="K735" s="153"/>
      <c r="L735" s="229"/>
    </row>
    <row r="736" spans="2:12" ht="15.75" customHeight="1">
      <c r="B736" s="151"/>
      <c r="C736" s="152"/>
      <c r="D736" s="152"/>
      <c r="E736" s="152"/>
      <c r="F736" s="152"/>
      <c r="G736" s="152"/>
      <c r="H736" s="152"/>
      <c r="I736" s="153"/>
      <c r="J736" s="238"/>
      <c r="K736" s="153"/>
      <c r="L736" s="229"/>
    </row>
    <row r="737" spans="2:12" ht="15.75" customHeight="1">
      <c r="B737" s="151"/>
      <c r="C737" s="152"/>
      <c r="D737" s="152"/>
      <c r="E737" s="152"/>
      <c r="F737" s="152"/>
      <c r="G737" s="152"/>
      <c r="H737" s="152"/>
      <c r="I737" s="153"/>
      <c r="J737" s="238"/>
      <c r="K737" s="153"/>
      <c r="L737" s="229"/>
    </row>
    <row r="738" spans="2:12" ht="15.75" customHeight="1">
      <c r="B738" s="151"/>
      <c r="C738" s="152"/>
      <c r="D738" s="152"/>
      <c r="E738" s="152"/>
      <c r="F738" s="152"/>
      <c r="G738" s="152"/>
      <c r="H738" s="152"/>
      <c r="I738" s="153"/>
      <c r="J738" s="238"/>
      <c r="K738" s="153"/>
      <c r="L738" s="229"/>
    </row>
    <row r="739" spans="2:12" ht="15.75" customHeight="1">
      <c r="B739" s="151"/>
      <c r="C739" s="152"/>
      <c r="D739" s="152"/>
      <c r="E739" s="152"/>
      <c r="F739" s="152"/>
      <c r="G739" s="152"/>
      <c r="H739" s="152"/>
      <c r="I739" s="153"/>
      <c r="J739" s="238"/>
      <c r="K739" s="153"/>
      <c r="L739" s="229"/>
    </row>
    <row r="740" spans="2:12" ht="15.75" customHeight="1">
      <c r="B740" s="151"/>
      <c r="C740" s="152"/>
      <c r="D740" s="152"/>
      <c r="E740" s="152"/>
      <c r="F740" s="152"/>
      <c r="G740" s="152"/>
      <c r="H740" s="152"/>
      <c r="I740" s="153"/>
      <c r="J740" s="238"/>
      <c r="K740" s="153"/>
      <c r="L740" s="229"/>
    </row>
    <row r="741" spans="2:12" ht="15.75" customHeight="1">
      <c r="B741" s="151"/>
      <c r="C741" s="152"/>
      <c r="D741" s="152"/>
      <c r="E741" s="152"/>
      <c r="F741" s="152"/>
      <c r="G741" s="152"/>
      <c r="H741" s="152"/>
      <c r="I741" s="153"/>
      <c r="J741" s="238"/>
      <c r="K741" s="153"/>
      <c r="L741" s="229"/>
    </row>
    <row r="742" spans="2:12" ht="15.75" customHeight="1">
      <c r="B742" s="151"/>
      <c r="C742" s="152"/>
      <c r="D742" s="152"/>
      <c r="E742" s="152"/>
      <c r="F742" s="152"/>
      <c r="G742" s="152"/>
      <c r="H742" s="152"/>
      <c r="I742" s="153"/>
      <c r="J742" s="238"/>
      <c r="K742" s="153"/>
      <c r="L742" s="229"/>
    </row>
    <row r="743" spans="2:12" ht="15.75" customHeight="1">
      <c r="B743" s="151"/>
      <c r="C743" s="152"/>
      <c r="D743" s="152"/>
      <c r="E743" s="152"/>
      <c r="F743" s="152"/>
      <c r="G743" s="152"/>
      <c r="H743" s="152"/>
      <c r="I743" s="153"/>
      <c r="J743" s="238"/>
      <c r="K743" s="153"/>
      <c r="L743" s="229"/>
    </row>
    <row r="744" spans="2:12" ht="15.75" customHeight="1">
      <c r="B744" s="151"/>
      <c r="C744" s="152"/>
      <c r="D744" s="152"/>
      <c r="E744" s="152"/>
      <c r="F744" s="152"/>
      <c r="G744" s="152"/>
      <c r="H744" s="152"/>
      <c r="I744" s="153"/>
      <c r="J744" s="238"/>
      <c r="K744" s="153"/>
      <c r="L744" s="229"/>
    </row>
    <row r="745" spans="2:12" ht="15.75" customHeight="1">
      <c r="B745" s="151"/>
      <c r="C745" s="152"/>
      <c r="D745" s="152"/>
      <c r="E745" s="152"/>
      <c r="F745" s="152"/>
      <c r="G745" s="152"/>
      <c r="H745" s="152"/>
      <c r="I745" s="153"/>
      <c r="J745" s="238"/>
      <c r="K745" s="153"/>
      <c r="L745" s="229"/>
    </row>
    <row r="746" spans="2:12" ht="15.75" customHeight="1">
      <c r="B746" s="151"/>
      <c r="C746" s="152"/>
      <c r="D746" s="152"/>
      <c r="E746" s="152"/>
      <c r="F746" s="152"/>
      <c r="G746" s="152"/>
      <c r="H746" s="152"/>
      <c r="I746" s="153"/>
      <c r="J746" s="238"/>
      <c r="K746" s="153"/>
      <c r="L746" s="229"/>
    </row>
    <row r="747" spans="2:12" ht="15.75" customHeight="1">
      <c r="B747" s="151"/>
      <c r="C747" s="152"/>
      <c r="D747" s="152"/>
      <c r="E747" s="152"/>
      <c r="F747" s="152"/>
      <c r="G747" s="152"/>
      <c r="H747" s="152"/>
      <c r="I747" s="153"/>
      <c r="J747" s="238"/>
      <c r="K747" s="153"/>
      <c r="L747" s="229"/>
    </row>
    <row r="748" spans="2:12" ht="15.75" customHeight="1">
      <c r="B748" s="151"/>
      <c r="C748" s="152"/>
      <c r="D748" s="152"/>
      <c r="E748" s="152"/>
      <c r="F748" s="152"/>
      <c r="G748" s="152"/>
      <c r="H748" s="152"/>
      <c r="I748" s="153"/>
      <c r="J748" s="238"/>
      <c r="K748" s="153"/>
      <c r="L748" s="229"/>
    </row>
    <row r="749" spans="2:12" ht="15.75" customHeight="1">
      <c r="B749" s="151"/>
      <c r="C749" s="152"/>
      <c r="D749" s="152"/>
      <c r="E749" s="152"/>
      <c r="F749" s="152"/>
      <c r="G749" s="152"/>
      <c r="H749" s="152"/>
      <c r="I749" s="153"/>
      <c r="J749" s="238"/>
      <c r="K749" s="153"/>
      <c r="L749" s="229"/>
    </row>
    <row r="750" spans="2:12" ht="15.75" customHeight="1">
      <c r="B750" s="151"/>
      <c r="C750" s="152"/>
      <c r="D750" s="152"/>
      <c r="E750" s="152"/>
      <c r="F750" s="152"/>
      <c r="G750" s="152"/>
      <c r="H750" s="152"/>
      <c r="I750" s="153"/>
      <c r="J750" s="238"/>
      <c r="K750" s="153"/>
      <c r="L750" s="229"/>
    </row>
    <row r="751" spans="2:12" ht="15.75" customHeight="1">
      <c r="B751" s="151"/>
      <c r="C751" s="152"/>
      <c r="D751" s="152"/>
      <c r="E751" s="152"/>
      <c r="F751" s="152"/>
      <c r="G751" s="152"/>
      <c r="H751" s="152"/>
      <c r="I751" s="153"/>
      <c r="J751" s="238"/>
      <c r="K751" s="153"/>
      <c r="L751" s="229"/>
    </row>
    <row r="752" spans="2:12" ht="15.75" customHeight="1">
      <c r="B752" s="151"/>
      <c r="C752" s="152"/>
      <c r="D752" s="152"/>
      <c r="E752" s="152"/>
      <c r="F752" s="152"/>
      <c r="G752" s="152"/>
      <c r="H752" s="152"/>
      <c r="I752" s="153"/>
      <c r="J752" s="238"/>
      <c r="K752" s="153"/>
      <c r="L752" s="229"/>
    </row>
    <row r="753" spans="2:12" ht="15.75" customHeight="1">
      <c r="B753" s="151"/>
      <c r="C753" s="152"/>
      <c r="D753" s="152"/>
      <c r="E753" s="152"/>
      <c r="F753" s="152"/>
      <c r="G753" s="152"/>
      <c r="H753" s="152"/>
      <c r="I753" s="153"/>
      <c r="J753" s="238"/>
      <c r="K753" s="153"/>
      <c r="L753" s="229"/>
    </row>
    <row r="754" spans="2:12" ht="15.75" customHeight="1">
      <c r="B754" s="151"/>
      <c r="C754" s="152"/>
      <c r="D754" s="152"/>
      <c r="E754" s="152"/>
      <c r="F754" s="152"/>
      <c r="G754" s="152"/>
      <c r="H754" s="152"/>
      <c r="I754" s="153"/>
      <c r="J754" s="238"/>
      <c r="K754" s="153"/>
      <c r="L754" s="229"/>
    </row>
    <row r="755" spans="2:12" ht="15.75" customHeight="1">
      <c r="B755" s="151"/>
      <c r="C755" s="152"/>
      <c r="D755" s="152"/>
      <c r="E755" s="152"/>
      <c r="F755" s="152"/>
      <c r="G755" s="152"/>
      <c r="H755" s="152"/>
      <c r="I755" s="153"/>
      <c r="J755" s="238"/>
      <c r="K755" s="153"/>
      <c r="L755" s="229"/>
    </row>
    <row r="756" spans="2:12" ht="15.75" customHeight="1">
      <c r="B756" s="151"/>
      <c r="C756" s="152"/>
      <c r="D756" s="152"/>
      <c r="E756" s="152"/>
      <c r="F756" s="152"/>
      <c r="G756" s="152"/>
      <c r="H756" s="152"/>
      <c r="I756" s="153"/>
      <c r="J756" s="238"/>
      <c r="K756" s="153"/>
      <c r="L756" s="229"/>
    </row>
    <row r="757" spans="2:12" ht="15.75" customHeight="1">
      <c r="B757" s="151"/>
      <c r="C757" s="152"/>
      <c r="D757" s="152"/>
      <c r="E757" s="152"/>
      <c r="F757" s="152"/>
      <c r="G757" s="152"/>
      <c r="H757" s="152"/>
      <c r="I757" s="153"/>
      <c r="J757" s="238"/>
      <c r="K757" s="153"/>
      <c r="L757" s="229"/>
    </row>
    <row r="758" spans="2:12" ht="15.75" customHeight="1">
      <c r="B758" s="151"/>
      <c r="C758" s="152"/>
      <c r="D758" s="152"/>
      <c r="E758" s="152"/>
      <c r="F758" s="152"/>
      <c r="G758" s="152"/>
      <c r="H758" s="152"/>
      <c r="I758" s="153"/>
      <c r="J758" s="238"/>
      <c r="K758" s="153"/>
      <c r="L758" s="229"/>
    </row>
    <row r="759" spans="2:12" ht="15.75" customHeight="1">
      <c r="B759" s="151"/>
      <c r="C759" s="152"/>
      <c r="D759" s="152"/>
      <c r="E759" s="152"/>
      <c r="F759" s="152"/>
      <c r="G759" s="152"/>
      <c r="H759" s="152"/>
      <c r="I759" s="153"/>
      <c r="J759" s="238"/>
      <c r="K759" s="153"/>
      <c r="L759" s="229"/>
    </row>
    <row r="760" spans="2:12" ht="15.75" customHeight="1">
      <c r="B760" s="151"/>
      <c r="C760" s="152"/>
      <c r="D760" s="152"/>
      <c r="E760" s="152"/>
      <c r="F760" s="152"/>
      <c r="G760" s="152"/>
      <c r="H760" s="152"/>
      <c r="I760" s="153"/>
      <c r="J760" s="238"/>
      <c r="K760" s="153"/>
      <c r="L760" s="229"/>
    </row>
    <row r="761" spans="2:12" ht="15.75" customHeight="1">
      <c r="B761" s="151"/>
      <c r="C761" s="152"/>
      <c r="D761" s="152"/>
      <c r="E761" s="152"/>
      <c r="F761" s="152"/>
      <c r="G761" s="152"/>
      <c r="H761" s="152"/>
      <c r="I761" s="153"/>
      <c r="J761" s="238"/>
      <c r="K761" s="153"/>
      <c r="L761" s="229"/>
    </row>
    <row r="762" spans="2:12" ht="15.75" customHeight="1">
      <c r="B762" s="151"/>
      <c r="C762" s="152"/>
      <c r="D762" s="152"/>
      <c r="E762" s="152"/>
      <c r="F762" s="152"/>
      <c r="G762" s="152"/>
      <c r="H762" s="152"/>
      <c r="I762" s="153"/>
      <c r="J762" s="238"/>
      <c r="K762" s="153"/>
      <c r="L762" s="229"/>
    </row>
    <row r="763" spans="2:12" ht="15.75" customHeight="1">
      <c r="B763" s="151"/>
      <c r="C763" s="152"/>
      <c r="D763" s="152"/>
      <c r="E763" s="152"/>
      <c r="F763" s="152"/>
      <c r="G763" s="152"/>
      <c r="H763" s="152"/>
      <c r="I763" s="153"/>
      <c r="J763" s="238"/>
      <c r="K763" s="153"/>
      <c r="L763" s="229"/>
    </row>
    <row r="764" spans="2:12" ht="15.75" customHeight="1">
      <c r="B764" s="151"/>
      <c r="C764" s="152"/>
      <c r="D764" s="152"/>
      <c r="E764" s="152"/>
      <c r="F764" s="152"/>
      <c r="G764" s="152"/>
      <c r="H764" s="152"/>
      <c r="I764" s="153"/>
      <c r="J764" s="238"/>
      <c r="K764" s="153"/>
      <c r="L764" s="229"/>
    </row>
    <row r="765" spans="2:12" ht="15.75" customHeight="1">
      <c r="B765" s="151"/>
      <c r="C765" s="152"/>
      <c r="D765" s="152"/>
      <c r="E765" s="152"/>
      <c r="F765" s="152"/>
      <c r="G765" s="152"/>
      <c r="H765" s="152"/>
      <c r="I765" s="153"/>
      <c r="J765" s="238"/>
      <c r="K765" s="153"/>
      <c r="L765" s="229"/>
    </row>
    <row r="766" spans="2:12" ht="15.75" customHeight="1">
      <c r="B766" s="151"/>
      <c r="C766" s="152"/>
      <c r="D766" s="152"/>
      <c r="E766" s="152"/>
      <c r="F766" s="152"/>
      <c r="G766" s="152"/>
      <c r="H766" s="152"/>
      <c r="I766" s="153"/>
      <c r="J766" s="238"/>
      <c r="K766" s="153"/>
      <c r="L766" s="229"/>
    </row>
    <row r="767" spans="2:12" ht="15.75" customHeight="1">
      <c r="B767" s="151"/>
      <c r="C767" s="152"/>
      <c r="D767" s="152"/>
      <c r="E767" s="152"/>
      <c r="F767" s="152"/>
      <c r="G767" s="152"/>
      <c r="H767" s="152"/>
      <c r="I767" s="153"/>
      <c r="J767" s="238"/>
      <c r="K767" s="153"/>
      <c r="L767" s="229"/>
    </row>
    <row r="768" spans="2:12" ht="15.75" customHeight="1">
      <c r="B768" s="151"/>
      <c r="C768" s="152"/>
      <c r="D768" s="152"/>
      <c r="E768" s="152"/>
      <c r="F768" s="152"/>
      <c r="G768" s="152"/>
      <c r="H768" s="152"/>
      <c r="I768" s="153"/>
      <c r="J768" s="238"/>
      <c r="K768" s="153"/>
      <c r="L768" s="229"/>
    </row>
    <row r="769" spans="2:12" ht="15.75" customHeight="1">
      <c r="B769" s="151"/>
      <c r="C769" s="152"/>
      <c r="D769" s="152"/>
      <c r="E769" s="152"/>
      <c r="F769" s="152"/>
      <c r="G769" s="152"/>
      <c r="H769" s="152"/>
      <c r="I769" s="153"/>
      <c r="J769" s="238"/>
      <c r="K769" s="153"/>
      <c r="L769" s="229"/>
    </row>
    <row r="770" spans="2:12" ht="15.75" customHeight="1">
      <c r="B770" s="151"/>
      <c r="C770" s="152"/>
      <c r="D770" s="152"/>
      <c r="E770" s="152"/>
      <c r="F770" s="152"/>
      <c r="G770" s="152"/>
      <c r="H770" s="152"/>
      <c r="I770" s="153"/>
      <c r="J770" s="238"/>
      <c r="K770" s="153"/>
      <c r="L770" s="229"/>
    </row>
    <row r="771" spans="2:12" ht="15.75" customHeight="1">
      <c r="B771" s="151"/>
      <c r="C771" s="152"/>
      <c r="D771" s="152"/>
      <c r="E771" s="152"/>
      <c r="F771" s="152"/>
      <c r="G771" s="152"/>
      <c r="H771" s="152"/>
      <c r="I771" s="153"/>
      <c r="J771" s="238"/>
      <c r="K771" s="153"/>
      <c r="L771" s="229"/>
    </row>
    <row r="772" spans="2:12" ht="15.75" customHeight="1">
      <c r="B772" s="151"/>
      <c r="C772" s="152"/>
      <c r="D772" s="152"/>
      <c r="E772" s="152"/>
      <c r="F772" s="152"/>
      <c r="G772" s="152"/>
      <c r="H772" s="152"/>
      <c r="I772" s="153"/>
      <c r="J772" s="238"/>
      <c r="K772" s="153"/>
      <c r="L772" s="229"/>
    </row>
    <row r="773" spans="2:12" ht="15.75" customHeight="1">
      <c r="B773" s="151"/>
      <c r="C773" s="152"/>
      <c r="D773" s="152"/>
      <c r="E773" s="152"/>
      <c r="F773" s="152"/>
      <c r="G773" s="152"/>
      <c r="H773" s="152"/>
      <c r="I773" s="153"/>
      <c r="J773" s="238"/>
      <c r="K773" s="153"/>
      <c r="L773" s="229"/>
    </row>
    <row r="774" spans="2:12" ht="15.75" customHeight="1">
      <c r="B774" s="151"/>
      <c r="C774" s="152"/>
      <c r="D774" s="152"/>
      <c r="E774" s="152"/>
      <c r="F774" s="152"/>
      <c r="G774" s="152"/>
      <c r="H774" s="152"/>
      <c r="I774" s="153"/>
      <c r="J774" s="238"/>
      <c r="K774" s="153"/>
      <c r="L774" s="229"/>
    </row>
    <row r="775" spans="2:12" ht="15.75" customHeight="1">
      <c r="B775" s="151"/>
      <c r="C775" s="152"/>
      <c r="D775" s="152"/>
      <c r="E775" s="152"/>
      <c r="F775" s="152"/>
      <c r="G775" s="152"/>
      <c r="H775" s="152"/>
      <c r="I775" s="153"/>
      <c r="J775" s="238"/>
      <c r="K775" s="153"/>
      <c r="L775" s="229"/>
    </row>
    <row r="776" spans="2:12" ht="15.75" customHeight="1">
      <c r="B776" s="151"/>
      <c r="C776" s="152"/>
      <c r="D776" s="152"/>
      <c r="E776" s="152"/>
      <c r="F776" s="152"/>
      <c r="G776" s="152"/>
      <c r="H776" s="152"/>
      <c r="I776" s="153"/>
      <c r="J776" s="238"/>
      <c r="K776" s="153"/>
      <c r="L776" s="229"/>
    </row>
    <row r="777" spans="2:12" ht="15.75" customHeight="1">
      <c r="B777" s="151"/>
      <c r="C777" s="152"/>
      <c r="D777" s="152"/>
      <c r="E777" s="152"/>
      <c r="F777" s="152"/>
      <c r="G777" s="152"/>
      <c r="H777" s="152"/>
      <c r="I777" s="153"/>
      <c r="J777" s="238"/>
      <c r="K777" s="153"/>
      <c r="L777" s="229"/>
    </row>
    <row r="778" spans="2:12" ht="15.75" customHeight="1">
      <c r="B778" s="151"/>
      <c r="C778" s="152"/>
      <c r="D778" s="152"/>
      <c r="E778" s="152"/>
      <c r="F778" s="152"/>
      <c r="G778" s="152"/>
      <c r="H778" s="152"/>
      <c r="I778" s="153"/>
      <c r="J778" s="238"/>
      <c r="K778" s="153"/>
      <c r="L778" s="229"/>
    </row>
    <row r="779" spans="2:12" ht="15.75" customHeight="1">
      <c r="B779" s="151"/>
      <c r="C779" s="152"/>
      <c r="D779" s="152"/>
      <c r="E779" s="152"/>
      <c r="F779" s="152"/>
      <c r="G779" s="152"/>
      <c r="H779" s="152"/>
      <c r="I779" s="153"/>
      <c r="J779" s="238"/>
      <c r="K779" s="153"/>
      <c r="L779" s="229"/>
    </row>
    <row r="780" spans="2:12" ht="15.75" customHeight="1">
      <c r="B780" s="151"/>
      <c r="C780" s="152"/>
      <c r="D780" s="152"/>
      <c r="E780" s="152"/>
      <c r="F780" s="152"/>
      <c r="G780" s="152"/>
      <c r="H780" s="152"/>
      <c r="I780" s="153"/>
      <c r="J780" s="238"/>
      <c r="K780" s="153"/>
      <c r="L780" s="229"/>
    </row>
    <row r="781" spans="2:12" ht="15.75" customHeight="1">
      <c r="B781" s="151"/>
      <c r="C781" s="152"/>
      <c r="D781" s="152"/>
      <c r="E781" s="152"/>
      <c r="F781" s="152"/>
      <c r="G781" s="152"/>
      <c r="H781" s="152"/>
      <c r="I781" s="153"/>
      <c r="J781" s="238"/>
      <c r="K781" s="153"/>
      <c r="L781" s="229"/>
    </row>
    <row r="782" spans="2:12" ht="15.75" customHeight="1">
      <c r="B782" s="151"/>
      <c r="C782" s="152"/>
      <c r="D782" s="152"/>
      <c r="E782" s="152"/>
      <c r="F782" s="152"/>
      <c r="G782" s="152"/>
      <c r="H782" s="152"/>
      <c r="I782" s="153"/>
      <c r="J782" s="238"/>
      <c r="K782" s="153"/>
      <c r="L782" s="229"/>
    </row>
    <row r="783" spans="2:12" ht="15.75" customHeight="1">
      <c r="B783" s="151"/>
      <c r="C783" s="152"/>
      <c r="D783" s="152"/>
      <c r="E783" s="152"/>
      <c r="F783" s="152"/>
      <c r="G783" s="152"/>
      <c r="H783" s="152"/>
      <c r="I783" s="153"/>
      <c r="J783" s="238"/>
      <c r="K783" s="153"/>
      <c r="L783" s="229"/>
    </row>
    <row r="784" spans="2:12" ht="15.75" customHeight="1">
      <c r="B784" s="151"/>
      <c r="C784" s="152"/>
      <c r="D784" s="152"/>
      <c r="E784" s="152"/>
      <c r="F784" s="152"/>
      <c r="G784" s="152"/>
      <c r="H784" s="152"/>
      <c r="I784" s="153"/>
      <c r="J784" s="238"/>
      <c r="K784" s="153"/>
      <c r="L784" s="229"/>
    </row>
    <row r="785" spans="2:12" ht="15.75" customHeight="1">
      <c r="B785" s="151"/>
      <c r="C785" s="152"/>
      <c r="D785" s="152"/>
      <c r="E785" s="152"/>
      <c r="F785" s="152"/>
      <c r="G785" s="152"/>
      <c r="H785" s="152"/>
      <c r="I785" s="153"/>
      <c r="J785" s="238"/>
      <c r="K785" s="153"/>
      <c r="L785" s="229"/>
    </row>
    <row r="786" spans="2:12" ht="15.75" customHeight="1">
      <c r="B786" s="151"/>
      <c r="C786" s="152"/>
      <c r="D786" s="152"/>
      <c r="E786" s="152"/>
      <c r="F786" s="152"/>
      <c r="G786" s="152"/>
      <c r="H786" s="152"/>
      <c r="I786" s="153"/>
      <c r="J786" s="238"/>
      <c r="K786" s="153"/>
      <c r="L786" s="229"/>
    </row>
    <row r="787" spans="2:12" ht="15.75" customHeight="1">
      <c r="B787" s="151"/>
      <c r="C787" s="152"/>
      <c r="D787" s="152"/>
      <c r="E787" s="152"/>
      <c r="F787" s="152"/>
      <c r="G787" s="152"/>
      <c r="H787" s="152"/>
      <c r="I787" s="153"/>
      <c r="J787" s="238"/>
      <c r="K787" s="153"/>
      <c r="L787" s="229"/>
    </row>
    <row r="788" spans="2:12" ht="15.75" customHeight="1">
      <c r="B788" s="151"/>
      <c r="C788" s="152"/>
      <c r="D788" s="152"/>
      <c r="E788" s="152"/>
      <c r="F788" s="152"/>
      <c r="G788" s="152"/>
      <c r="H788" s="152"/>
      <c r="I788" s="153"/>
      <c r="J788" s="238"/>
      <c r="K788" s="153"/>
      <c r="L788" s="229"/>
    </row>
    <row r="789" spans="2:12" ht="15.75" customHeight="1">
      <c r="B789" s="151"/>
      <c r="C789" s="152"/>
      <c r="D789" s="152"/>
      <c r="E789" s="152"/>
      <c r="F789" s="152"/>
      <c r="G789" s="152"/>
      <c r="H789" s="152"/>
      <c r="I789" s="153"/>
      <c r="J789" s="238"/>
      <c r="K789" s="153"/>
      <c r="L789" s="229"/>
    </row>
    <row r="790" spans="2:12" ht="15.75" customHeight="1">
      <c r="B790" s="151"/>
      <c r="C790" s="152"/>
      <c r="D790" s="152"/>
      <c r="E790" s="152"/>
      <c r="F790" s="152"/>
      <c r="G790" s="152"/>
      <c r="H790" s="152"/>
      <c r="I790" s="153"/>
      <c r="J790" s="238"/>
      <c r="K790" s="153"/>
      <c r="L790" s="229"/>
    </row>
    <row r="791" spans="2:12" ht="15.75" customHeight="1">
      <c r="B791" s="151"/>
      <c r="C791" s="152"/>
      <c r="D791" s="152"/>
      <c r="E791" s="152"/>
      <c r="F791" s="152"/>
      <c r="G791" s="152"/>
      <c r="H791" s="152"/>
      <c r="I791" s="153"/>
      <c r="J791" s="238"/>
      <c r="K791" s="153"/>
      <c r="L791" s="229"/>
    </row>
    <row r="792" spans="2:12" ht="15.75" customHeight="1">
      <c r="B792" s="151"/>
      <c r="C792" s="152"/>
      <c r="D792" s="152"/>
      <c r="E792" s="152"/>
      <c r="F792" s="152"/>
      <c r="G792" s="152"/>
      <c r="H792" s="152"/>
      <c r="I792" s="153"/>
      <c r="J792" s="238"/>
      <c r="K792" s="153"/>
      <c r="L792" s="229"/>
    </row>
    <row r="793" spans="2:12" ht="15.75" customHeight="1">
      <c r="B793" s="151"/>
      <c r="C793" s="152"/>
      <c r="D793" s="152"/>
      <c r="E793" s="152"/>
      <c r="F793" s="152"/>
      <c r="G793" s="152"/>
      <c r="H793" s="152"/>
      <c r="I793" s="153"/>
      <c r="J793" s="238"/>
      <c r="K793" s="153"/>
      <c r="L793" s="229"/>
    </row>
    <row r="794" spans="2:12" ht="15.75" customHeight="1">
      <c r="B794" s="151"/>
      <c r="C794" s="152"/>
      <c r="D794" s="152"/>
      <c r="E794" s="152"/>
      <c r="F794" s="152"/>
      <c r="G794" s="152"/>
      <c r="H794" s="152"/>
      <c r="I794" s="153"/>
      <c r="J794" s="238"/>
      <c r="K794" s="153"/>
      <c r="L794" s="229"/>
    </row>
    <row r="795" spans="2:12" ht="15.75" customHeight="1">
      <c r="B795" s="151"/>
      <c r="C795" s="152"/>
      <c r="D795" s="152"/>
      <c r="E795" s="152"/>
      <c r="F795" s="152"/>
      <c r="G795" s="152"/>
      <c r="H795" s="152"/>
      <c r="I795" s="153"/>
      <c r="J795" s="238"/>
      <c r="K795" s="153"/>
      <c r="L795" s="229"/>
    </row>
    <row r="796" spans="2:12" ht="15.75" customHeight="1">
      <c r="B796" s="151"/>
      <c r="C796" s="152"/>
      <c r="D796" s="152"/>
      <c r="E796" s="152"/>
      <c r="F796" s="152"/>
      <c r="G796" s="152"/>
      <c r="H796" s="152"/>
      <c r="I796" s="153"/>
      <c r="J796" s="238"/>
      <c r="K796" s="153"/>
      <c r="L796" s="229"/>
    </row>
    <row r="797" spans="2:12" ht="15.75" customHeight="1">
      <c r="B797" s="151"/>
      <c r="C797" s="152"/>
      <c r="D797" s="152"/>
      <c r="E797" s="152"/>
      <c r="F797" s="152"/>
      <c r="G797" s="152"/>
      <c r="H797" s="152"/>
      <c r="I797" s="153"/>
      <c r="J797" s="238"/>
      <c r="K797" s="153"/>
      <c r="L797" s="229"/>
    </row>
    <row r="798" spans="2:12" ht="15.75" customHeight="1">
      <c r="B798" s="151"/>
      <c r="C798" s="152"/>
      <c r="D798" s="152"/>
      <c r="E798" s="152"/>
      <c r="F798" s="152"/>
      <c r="G798" s="152"/>
      <c r="H798" s="152"/>
      <c r="I798" s="153"/>
      <c r="J798" s="238"/>
      <c r="K798" s="153"/>
      <c r="L798" s="229"/>
    </row>
    <row r="799" spans="2:12" ht="15.75" customHeight="1">
      <c r="B799" s="151"/>
      <c r="C799" s="152"/>
      <c r="D799" s="152"/>
      <c r="E799" s="152"/>
      <c r="F799" s="152"/>
      <c r="G799" s="152"/>
      <c r="H799" s="152"/>
      <c r="I799" s="153"/>
      <c r="J799" s="238"/>
      <c r="K799" s="153"/>
      <c r="L799" s="229"/>
    </row>
    <row r="800" spans="2:12" ht="15.75" customHeight="1">
      <c r="B800" s="151"/>
      <c r="C800" s="152"/>
      <c r="D800" s="152"/>
      <c r="E800" s="152"/>
      <c r="F800" s="152"/>
      <c r="G800" s="152"/>
      <c r="H800" s="152"/>
      <c r="I800" s="153"/>
      <c r="J800" s="238"/>
      <c r="K800" s="153"/>
      <c r="L800" s="229"/>
    </row>
    <row r="801" spans="2:12" ht="15.75" customHeight="1">
      <c r="B801" s="151"/>
      <c r="C801" s="152"/>
      <c r="D801" s="152"/>
      <c r="E801" s="152"/>
      <c r="F801" s="152"/>
      <c r="G801" s="152"/>
      <c r="H801" s="152"/>
      <c r="I801" s="153"/>
      <c r="J801" s="238"/>
      <c r="K801" s="153"/>
      <c r="L801" s="229"/>
    </row>
    <row r="802" spans="2:12" ht="15.75" customHeight="1">
      <c r="B802" s="151"/>
      <c r="C802" s="152"/>
      <c r="D802" s="152"/>
      <c r="E802" s="152"/>
      <c r="F802" s="152"/>
      <c r="G802" s="152"/>
      <c r="H802" s="152"/>
      <c r="I802" s="153"/>
      <c r="J802" s="238"/>
      <c r="K802" s="153"/>
      <c r="L802" s="229"/>
    </row>
    <row r="803" spans="2:12" ht="15.75" customHeight="1">
      <c r="B803" s="151"/>
      <c r="C803" s="152"/>
      <c r="D803" s="152"/>
      <c r="E803" s="152"/>
      <c r="F803" s="152"/>
      <c r="G803" s="152"/>
      <c r="H803" s="152"/>
      <c r="I803" s="153"/>
      <c r="J803" s="238"/>
      <c r="K803" s="153"/>
      <c r="L803" s="229"/>
    </row>
    <row r="804" spans="2:12" ht="15.75" customHeight="1">
      <c r="B804" s="151"/>
      <c r="C804" s="152"/>
      <c r="D804" s="152"/>
      <c r="E804" s="152"/>
      <c r="F804" s="152"/>
      <c r="G804" s="152"/>
      <c r="H804" s="152"/>
      <c r="I804" s="153"/>
      <c r="J804" s="238"/>
      <c r="K804" s="153"/>
      <c r="L804" s="229"/>
    </row>
    <row r="805" spans="2:12" ht="15.75" customHeight="1">
      <c r="B805" s="151"/>
      <c r="C805" s="152"/>
      <c r="D805" s="152"/>
      <c r="E805" s="152"/>
      <c r="F805" s="152"/>
      <c r="G805" s="152"/>
      <c r="H805" s="152"/>
      <c r="I805" s="153"/>
      <c r="J805" s="238"/>
      <c r="K805" s="153"/>
      <c r="L805" s="229"/>
    </row>
    <row r="806" spans="2:12" ht="15.75" customHeight="1">
      <c r="B806" s="151"/>
      <c r="C806" s="152"/>
      <c r="D806" s="152"/>
      <c r="E806" s="152"/>
      <c r="F806" s="152"/>
      <c r="G806" s="152"/>
      <c r="H806" s="152"/>
      <c r="I806" s="153"/>
      <c r="J806" s="238"/>
      <c r="K806" s="153"/>
      <c r="L806" s="229"/>
    </row>
    <row r="807" spans="2:12" ht="15.75" customHeight="1">
      <c r="B807" s="151"/>
      <c r="C807" s="152"/>
      <c r="D807" s="152"/>
      <c r="E807" s="152"/>
      <c r="F807" s="152"/>
      <c r="G807" s="152"/>
      <c r="H807" s="152"/>
      <c r="I807" s="153"/>
      <c r="J807" s="238"/>
      <c r="K807" s="153"/>
      <c r="L807" s="229"/>
    </row>
    <row r="808" spans="2:12" ht="15.75" customHeight="1">
      <c r="B808" s="151"/>
      <c r="C808" s="152"/>
      <c r="D808" s="152"/>
      <c r="E808" s="152"/>
      <c r="F808" s="152"/>
      <c r="G808" s="152"/>
      <c r="H808" s="152"/>
      <c r="I808" s="153"/>
      <c r="J808" s="238"/>
      <c r="K808" s="153"/>
      <c r="L808" s="229"/>
    </row>
    <row r="809" spans="2:12" ht="15.75" customHeight="1">
      <c r="B809" s="151"/>
      <c r="C809" s="152"/>
      <c r="D809" s="152"/>
      <c r="E809" s="152"/>
      <c r="F809" s="152"/>
      <c r="G809" s="152"/>
      <c r="H809" s="152"/>
      <c r="I809" s="153"/>
      <c r="J809" s="238"/>
      <c r="K809" s="153"/>
      <c r="L809" s="229"/>
    </row>
    <row r="810" spans="2:12" ht="15.75" customHeight="1">
      <c r="B810" s="151"/>
      <c r="C810" s="152"/>
      <c r="D810" s="152"/>
      <c r="E810" s="152"/>
      <c r="F810" s="152"/>
      <c r="G810" s="152"/>
      <c r="H810" s="152"/>
      <c r="I810" s="153"/>
      <c r="J810" s="238"/>
      <c r="K810" s="153"/>
      <c r="L810" s="229"/>
    </row>
    <row r="811" spans="2:12" ht="15.75" customHeight="1">
      <c r="B811" s="151"/>
      <c r="C811" s="152"/>
      <c r="D811" s="152"/>
      <c r="E811" s="152"/>
      <c r="F811" s="152"/>
      <c r="G811" s="152"/>
      <c r="H811" s="152"/>
      <c r="I811" s="153"/>
      <c r="J811" s="238"/>
      <c r="K811" s="153"/>
      <c r="L811" s="229"/>
    </row>
    <row r="812" spans="2:12" ht="15.75" customHeight="1">
      <c r="B812" s="151"/>
      <c r="C812" s="152"/>
      <c r="D812" s="152"/>
      <c r="E812" s="152"/>
      <c r="F812" s="152"/>
      <c r="G812" s="152"/>
      <c r="H812" s="152"/>
      <c r="I812" s="153"/>
      <c r="J812" s="238"/>
      <c r="K812" s="153"/>
      <c r="L812" s="229"/>
    </row>
    <row r="813" spans="2:12" ht="15.75" customHeight="1">
      <c r="B813" s="151"/>
      <c r="C813" s="152"/>
      <c r="D813" s="152"/>
      <c r="E813" s="152"/>
      <c r="F813" s="152"/>
      <c r="G813" s="152"/>
      <c r="H813" s="152"/>
      <c r="I813" s="153"/>
      <c r="J813" s="238"/>
      <c r="K813" s="153"/>
      <c r="L813" s="229"/>
    </row>
    <row r="814" spans="2:12" ht="15.75" customHeight="1">
      <c r="B814" s="151"/>
      <c r="C814" s="152"/>
      <c r="D814" s="152"/>
      <c r="E814" s="152"/>
      <c r="F814" s="152"/>
      <c r="G814" s="152"/>
      <c r="H814" s="152"/>
      <c r="I814" s="153"/>
      <c r="J814" s="238"/>
      <c r="K814" s="153"/>
      <c r="L814" s="229"/>
    </row>
    <row r="815" spans="2:12" ht="15.75" customHeight="1">
      <c r="B815" s="151"/>
      <c r="C815" s="152"/>
      <c r="D815" s="152"/>
      <c r="E815" s="152"/>
      <c r="F815" s="152"/>
      <c r="G815" s="152"/>
      <c r="H815" s="152"/>
      <c r="I815" s="153"/>
      <c r="J815" s="238"/>
      <c r="K815" s="153"/>
      <c r="L815" s="229"/>
    </row>
    <row r="816" spans="2:12" ht="15.75" customHeight="1">
      <c r="B816" s="151"/>
      <c r="C816" s="152"/>
      <c r="D816" s="152"/>
      <c r="E816" s="152"/>
      <c r="F816" s="152"/>
      <c r="G816" s="152"/>
      <c r="H816" s="152"/>
      <c r="I816" s="153"/>
      <c r="J816" s="238"/>
      <c r="K816" s="153"/>
      <c r="L816" s="229"/>
    </row>
    <row r="817" spans="2:12" ht="15.75" customHeight="1">
      <c r="B817" s="151"/>
      <c r="C817" s="152"/>
      <c r="D817" s="152"/>
      <c r="E817" s="152"/>
      <c r="F817" s="152"/>
      <c r="G817" s="152"/>
      <c r="H817" s="152"/>
      <c r="I817" s="153"/>
      <c r="J817" s="238"/>
      <c r="K817" s="153"/>
      <c r="L817" s="229"/>
    </row>
    <row r="818" spans="2:12" ht="15.75" customHeight="1">
      <c r="B818" s="151"/>
      <c r="C818" s="152"/>
      <c r="D818" s="152"/>
      <c r="E818" s="152"/>
      <c r="F818" s="152"/>
      <c r="G818" s="152"/>
      <c r="H818" s="152"/>
      <c r="I818" s="153"/>
      <c r="J818" s="238"/>
      <c r="K818" s="153"/>
      <c r="L818" s="229"/>
    </row>
    <row r="819" spans="2:12" ht="15.75" customHeight="1">
      <c r="B819" s="151"/>
      <c r="C819" s="152"/>
      <c r="D819" s="152"/>
      <c r="E819" s="152"/>
      <c r="F819" s="152"/>
      <c r="G819" s="152"/>
      <c r="H819" s="152"/>
      <c r="I819" s="153"/>
      <c r="J819" s="238"/>
      <c r="K819" s="153"/>
      <c r="L819" s="229"/>
    </row>
    <row r="820" spans="2:12" ht="15.75" customHeight="1">
      <c r="B820" s="151"/>
      <c r="C820" s="152"/>
      <c r="D820" s="152"/>
      <c r="E820" s="152"/>
      <c r="F820" s="152"/>
      <c r="G820" s="152"/>
      <c r="H820" s="152"/>
      <c r="I820" s="153"/>
      <c r="J820" s="238"/>
      <c r="K820" s="153"/>
      <c r="L820" s="229"/>
    </row>
    <row r="821" spans="2:12" ht="15.75" customHeight="1">
      <c r="B821" s="151"/>
      <c r="C821" s="152"/>
      <c r="D821" s="152"/>
      <c r="E821" s="152"/>
      <c r="F821" s="152"/>
      <c r="G821" s="152"/>
      <c r="H821" s="152"/>
      <c r="I821" s="153"/>
      <c r="J821" s="238"/>
      <c r="K821" s="153"/>
      <c r="L821" s="229"/>
    </row>
    <row r="822" spans="2:12" ht="15.75" customHeight="1">
      <c r="B822" s="151"/>
      <c r="C822" s="152"/>
      <c r="D822" s="152"/>
      <c r="E822" s="152"/>
      <c r="F822" s="152"/>
      <c r="G822" s="152"/>
      <c r="H822" s="152"/>
      <c r="I822" s="153"/>
      <c r="J822" s="238"/>
      <c r="K822" s="153"/>
      <c r="L822" s="229"/>
    </row>
    <row r="823" spans="2:12" ht="15.75" customHeight="1">
      <c r="B823" s="151"/>
      <c r="C823" s="152"/>
      <c r="D823" s="152"/>
      <c r="E823" s="152"/>
      <c r="F823" s="152"/>
      <c r="G823" s="152"/>
      <c r="H823" s="152"/>
      <c r="I823" s="153"/>
      <c r="J823" s="238"/>
      <c r="K823" s="153"/>
      <c r="L823" s="229"/>
    </row>
    <row r="824" spans="2:12" ht="15.75" customHeight="1">
      <c r="B824" s="151"/>
      <c r="C824" s="152"/>
      <c r="D824" s="152"/>
      <c r="E824" s="152"/>
      <c r="F824" s="152"/>
      <c r="G824" s="152"/>
      <c r="H824" s="152"/>
      <c r="I824" s="153"/>
      <c r="J824" s="238"/>
      <c r="K824" s="153"/>
      <c r="L824" s="229"/>
    </row>
    <row r="825" spans="2:12" ht="15.75" customHeight="1">
      <c r="B825" s="151"/>
      <c r="C825" s="152"/>
      <c r="D825" s="152"/>
      <c r="E825" s="152"/>
      <c r="F825" s="152"/>
      <c r="G825" s="152"/>
      <c r="H825" s="152"/>
      <c r="I825" s="153"/>
      <c r="J825" s="238"/>
      <c r="K825" s="153"/>
      <c r="L825" s="229"/>
    </row>
    <row r="826" spans="2:12" ht="15.75" customHeight="1">
      <c r="B826" s="151"/>
      <c r="C826" s="152"/>
      <c r="D826" s="152"/>
      <c r="E826" s="152"/>
      <c r="F826" s="152"/>
      <c r="G826" s="152"/>
      <c r="H826" s="152"/>
      <c r="I826" s="153"/>
      <c r="J826" s="238"/>
      <c r="K826" s="153"/>
      <c r="L826" s="229"/>
    </row>
    <row r="827" spans="2:12" ht="15.75" customHeight="1">
      <c r="B827" s="151"/>
      <c r="C827" s="152"/>
      <c r="D827" s="152"/>
      <c r="E827" s="152"/>
      <c r="F827" s="152"/>
      <c r="G827" s="152"/>
      <c r="H827" s="152"/>
      <c r="I827" s="153"/>
      <c r="J827" s="238"/>
      <c r="K827" s="153"/>
      <c r="L827" s="229"/>
    </row>
    <row r="828" spans="2:12" ht="15.75" customHeight="1">
      <c r="B828" s="151"/>
      <c r="C828" s="152"/>
      <c r="D828" s="152"/>
      <c r="E828" s="152"/>
      <c r="F828" s="152"/>
      <c r="G828" s="152"/>
      <c r="H828" s="152"/>
      <c r="I828" s="153"/>
      <c r="J828" s="238"/>
      <c r="K828" s="153"/>
      <c r="L828" s="229"/>
    </row>
    <row r="829" spans="2:12" ht="15.75" customHeight="1">
      <c r="B829" s="151"/>
      <c r="C829" s="152"/>
      <c r="D829" s="152"/>
      <c r="E829" s="152"/>
      <c r="F829" s="152"/>
      <c r="G829" s="152"/>
      <c r="H829" s="152"/>
      <c r="I829" s="153"/>
      <c r="J829" s="238"/>
      <c r="K829" s="153"/>
      <c r="L829" s="229"/>
    </row>
    <row r="830" spans="2:12" ht="15.75" customHeight="1">
      <c r="B830" s="151"/>
      <c r="C830" s="152"/>
      <c r="D830" s="152"/>
      <c r="E830" s="152"/>
      <c r="F830" s="152"/>
      <c r="G830" s="152"/>
      <c r="H830" s="152"/>
      <c r="I830" s="153"/>
      <c r="J830" s="238"/>
      <c r="K830" s="153"/>
      <c r="L830" s="229"/>
    </row>
    <row r="831" spans="2:12" ht="15.75" customHeight="1">
      <c r="B831" s="151"/>
      <c r="C831" s="152"/>
      <c r="D831" s="152"/>
      <c r="E831" s="152"/>
      <c r="F831" s="152"/>
      <c r="G831" s="152"/>
      <c r="H831" s="152"/>
      <c r="I831" s="153"/>
      <c r="J831" s="238"/>
      <c r="K831" s="153"/>
      <c r="L831" s="229"/>
    </row>
    <row r="832" spans="2:12" ht="15.75" customHeight="1">
      <c r="B832" s="151"/>
      <c r="C832" s="152"/>
      <c r="D832" s="152"/>
      <c r="E832" s="152"/>
      <c r="F832" s="152"/>
      <c r="G832" s="152"/>
      <c r="H832" s="152"/>
      <c r="I832" s="153"/>
      <c r="J832" s="238"/>
      <c r="K832" s="153"/>
      <c r="L832" s="229"/>
    </row>
    <row r="833" spans="2:12" ht="15.75" customHeight="1">
      <c r="B833" s="151"/>
      <c r="C833" s="152"/>
      <c r="D833" s="152"/>
      <c r="E833" s="152"/>
      <c r="F833" s="152"/>
      <c r="G833" s="152"/>
      <c r="H833" s="152"/>
      <c r="I833" s="153"/>
      <c r="J833" s="238"/>
      <c r="K833" s="153"/>
      <c r="L833" s="229"/>
    </row>
    <row r="834" spans="2:12" ht="15.75" customHeight="1">
      <c r="B834" s="151"/>
      <c r="C834" s="152"/>
      <c r="D834" s="152"/>
      <c r="E834" s="152"/>
      <c r="F834" s="152"/>
      <c r="G834" s="152"/>
      <c r="H834" s="152"/>
      <c r="I834" s="153"/>
      <c r="J834" s="238"/>
      <c r="K834" s="153"/>
      <c r="L834" s="229"/>
    </row>
    <row r="835" spans="2:12" ht="15.75" customHeight="1">
      <c r="B835" s="151"/>
      <c r="C835" s="152"/>
      <c r="D835" s="152"/>
      <c r="E835" s="152"/>
      <c r="F835" s="152"/>
      <c r="G835" s="152"/>
      <c r="H835" s="152"/>
      <c r="I835" s="153"/>
      <c r="J835" s="238"/>
      <c r="K835" s="153"/>
      <c r="L835" s="229"/>
    </row>
    <row r="836" spans="2:12" ht="15.75" customHeight="1">
      <c r="B836" s="151"/>
      <c r="C836" s="152"/>
      <c r="D836" s="152"/>
      <c r="E836" s="152"/>
      <c r="F836" s="152"/>
      <c r="G836" s="152"/>
      <c r="H836" s="152"/>
      <c r="I836" s="153"/>
      <c r="J836" s="238"/>
      <c r="K836" s="153"/>
      <c r="L836" s="229"/>
    </row>
    <row r="837" spans="2:12" ht="15.75" customHeight="1">
      <c r="B837" s="151"/>
      <c r="C837" s="152"/>
      <c r="D837" s="152"/>
      <c r="E837" s="152"/>
      <c r="F837" s="152"/>
      <c r="G837" s="152"/>
      <c r="H837" s="152"/>
      <c r="I837" s="153"/>
      <c r="J837" s="238"/>
      <c r="K837" s="153"/>
      <c r="L837" s="229"/>
    </row>
    <row r="838" spans="2:12" ht="15.75" customHeight="1">
      <c r="B838" s="151"/>
      <c r="C838" s="152"/>
      <c r="D838" s="152"/>
      <c r="E838" s="152"/>
      <c r="F838" s="152"/>
      <c r="G838" s="152"/>
      <c r="H838" s="152"/>
      <c r="I838" s="153"/>
      <c r="J838" s="238"/>
      <c r="K838" s="153"/>
      <c r="L838" s="229"/>
    </row>
    <row r="839" spans="2:12" ht="15.75" customHeight="1">
      <c r="B839" s="151"/>
      <c r="C839" s="152"/>
      <c r="D839" s="152"/>
      <c r="E839" s="152"/>
      <c r="F839" s="152"/>
      <c r="G839" s="152"/>
      <c r="H839" s="152"/>
      <c r="I839" s="153"/>
      <c r="J839" s="238"/>
      <c r="K839" s="153"/>
      <c r="L839" s="229"/>
    </row>
    <row r="840" spans="2:12" ht="15.75" customHeight="1">
      <c r="B840" s="151"/>
      <c r="C840" s="152"/>
      <c r="D840" s="152"/>
      <c r="E840" s="152"/>
      <c r="F840" s="152"/>
      <c r="G840" s="152"/>
      <c r="H840" s="152"/>
      <c r="I840" s="153"/>
      <c r="J840" s="238"/>
      <c r="K840" s="153"/>
      <c r="L840" s="229"/>
    </row>
    <row r="841" spans="2:12" ht="15.75" customHeight="1">
      <c r="B841" s="151"/>
      <c r="C841" s="152"/>
      <c r="D841" s="152"/>
      <c r="E841" s="152"/>
      <c r="F841" s="152"/>
      <c r="G841" s="152"/>
      <c r="H841" s="152"/>
      <c r="I841" s="153"/>
      <c r="J841" s="238"/>
      <c r="K841" s="153"/>
      <c r="L841" s="229"/>
    </row>
    <row r="842" spans="2:12" ht="15.75" customHeight="1">
      <c r="B842" s="151"/>
      <c r="C842" s="152"/>
      <c r="D842" s="152"/>
      <c r="E842" s="152"/>
      <c r="F842" s="152"/>
      <c r="G842" s="152"/>
      <c r="H842" s="152"/>
      <c r="I842" s="153"/>
      <c r="J842" s="238"/>
      <c r="K842" s="153"/>
      <c r="L842" s="229"/>
    </row>
    <row r="843" spans="2:12" ht="15.75" customHeight="1">
      <c r="B843" s="151"/>
      <c r="C843" s="152"/>
      <c r="D843" s="152"/>
      <c r="E843" s="152"/>
      <c r="F843" s="152"/>
      <c r="G843" s="152"/>
      <c r="H843" s="152"/>
      <c r="I843" s="153"/>
      <c r="J843" s="238"/>
      <c r="K843" s="153"/>
      <c r="L843" s="229"/>
    </row>
    <row r="844" spans="2:12" ht="15.75" customHeight="1">
      <c r="B844" s="151"/>
      <c r="C844" s="152"/>
      <c r="D844" s="152"/>
      <c r="E844" s="152"/>
      <c r="F844" s="152"/>
      <c r="G844" s="152"/>
      <c r="H844" s="152"/>
      <c r="I844" s="153"/>
      <c r="J844" s="238"/>
      <c r="K844" s="153"/>
      <c r="L844" s="229"/>
    </row>
    <row r="845" spans="2:12" ht="15.75" customHeight="1">
      <c r="B845" s="151"/>
      <c r="C845" s="152"/>
      <c r="D845" s="152"/>
      <c r="E845" s="152"/>
      <c r="F845" s="152"/>
      <c r="G845" s="152"/>
      <c r="H845" s="152"/>
      <c r="I845" s="153"/>
      <c r="J845" s="238"/>
      <c r="K845" s="153"/>
      <c r="L845" s="229"/>
    </row>
    <row r="846" spans="2:12" ht="15.75" customHeight="1">
      <c r="B846" s="151"/>
      <c r="C846" s="152"/>
      <c r="D846" s="152"/>
      <c r="E846" s="152"/>
      <c r="F846" s="152"/>
      <c r="G846" s="152"/>
      <c r="H846" s="152"/>
      <c r="I846" s="153"/>
      <c r="J846" s="238"/>
      <c r="K846" s="153"/>
      <c r="L846" s="229"/>
    </row>
    <row r="847" spans="2:12" ht="15.75" customHeight="1">
      <c r="B847" s="151"/>
      <c r="C847" s="152"/>
      <c r="D847" s="152"/>
      <c r="E847" s="152"/>
      <c r="F847" s="152"/>
      <c r="G847" s="152"/>
      <c r="H847" s="152"/>
      <c r="I847" s="153"/>
      <c r="J847" s="238"/>
      <c r="K847" s="153"/>
      <c r="L847" s="229"/>
    </row>
    <row r="848" spans="2:12" ht="15.75" customHeight="1">
      <c r="B848" s="151"/>
      <c r="C848" s="152"/>
      <c r="D848" s="152"/>
      <c r="E848" s="152"/>
      <c r="F848" s="152"/>
      <c r="G848" s="152"/>
      <c r="H848" s="152"/>
      <c r="I848" s="153"/>
      <c r="J848" s="238"/>
      <c r="K848" s="153"/>
      <c r="L848" s="229"/>
    </row>
    <row r="849" spans="2:12" ht="15.75" customHeight="1">
      <c r="B849" s="151"/>
      <c r="C849" s="152"/>
      <c r="D849" s="152"/>
      <c r="E849" s="152"/>
      <c r="F849" s="152"/>
      <c r="G849" s="152"/>
      <c r="H849" s="152"/>
      <c r="I849" s="153"/>
      <c r="J849" s="238"/>
      <c r="K849" s="153"/>
      <c r="L849" s="229"/>
    </row>
    <row r="850" spans="2:12" ht="15.75" customHeight="1">
      <c r="B850" s="151"/>
      <c r="C850" s="152"/>
      <c r="D850" s="152"/>
      <c r="E850" s="152"/>
      <c r="F850" s="152"/>
      <c r="G850" s="152"/>
      <c r="H850" s="152"/>
      <c r="I850" s="153"/>
      <c r="J850" s="238"/>
      <c r="K850" s="153"/>
      <c r="L850" s="229"/>
    </row>
    <row r="851" spans="2:12" ht="15.75" customHeight="1">
      <c r="B851" s="151"/>
      <c r="C851" s="152"/>
      <c r="D851" s="152"/>
      <c r="E851" s="152"/>
      <c r="F851" s="152"/>
      <c r="G851" s="152"/>
      <c r="H851" s="152"/>
      <c r="I851" s="153"/>
      <c r="J851" s="238"/>
      <c r="K851" s="153"/>
      <c r="L851" s="229"/>
    </row>
    <row r="852" spans="2:12" ht="15.75" customHeight="1">
      <c r="B852" s="151"/>
      <c r="C852" s="152"/>
      <c r="D852" s="152"/>
      <c r="E852" s="152"/>
      <c r="F852" s="152"/>
      <c r="G852" s="152"/>
      <c r="H852" s="152"/>
      <c r="I852" s="153"/>
      <c r="J852" s="238"/>
      <c r="K852" s="153"/>
      <c r="L852" s="229"/>
    </row>
    <row r="853" spans="2:12" ht="15.75" customHeight="1">
      <c r="B853" s="151"/>
      <c r="C853" s="152"/>
      <c r="D853" s="152"/>
      <c r="E853" s="152"/>
      <c r="F853" s="152"/>
      <c r="G853" s="152"/>
      <c r="H853" s="152"/>
      <c r="I853" s="153"/>
      <c r="J853" s="238"/>
      <c r="K853" s="153"/>
      <c r="L853" s="229"/>
    </row>
    <row r="854" spans="2:12" ht="15.75" customHeight="1">
      <c r="B854" s="151"/>
      <c r="C854" s="152"/>
      <c r="D854" s="152"/>
      <c r="E854" s="152"/>
      <c r="F854" s="152"/>
      <c r="G854" s="152"/>
      <c r="H854" s="152"/>
      <c r="I854" s="153"/>
      <c r="J854" s="238"/>
      <c r="K854" s="153"/>
      <c r="L854" s="229"/>
    </row>
    <row r="855" spans="2:12" ht="15.75" customHeight="1">
      <c r="B855" s="151"/>
      <c r="C855" s="152"/>
      <c r="D855" s="152"/>
      <c r="E855" s="152"/>
      <c r="F855" s="152"/>
      <c r="G855" s="152"/>
      <c r="H855" s="152"/>
      <c r="I855" s="153"/>
      <c r="J855" s="238"/>
      <c r="K855" s="153"/>
      <c r="L855" s="229"/>
    </row>
    <row r="856" spans="2:12" ht="15.75" customHeight="1">
      <c r="B856" s="151"/>
      <c r="C856" s="152"/>
      <c r="D856" s="152"/>
      <c r="E856" s="152"/>
      <c r="F856" s="152"/>
      <c r="G856" s="152"/>
      <c r="H856" s="152"/>
      <c r="I856" s="153"/>
      <c r="J856" s="238"/>
      <c r="K856" s="153"/>
      <c r="L856" s="229"/>
    </row>
    <row r="857" spans="2:12" ht="15.75" customHeight="1">
      <c r="B857" s="151"/>
      <c r="C857" s="152"/>
      <c r="D857" s="152"/>
      <c r="E857" s="152"/>
      <c r="F857" s="152"/>
      <c r="G857" s="152"/>
      <c r="H857" s="152"/>
      <c r="I857" s="153"/>
      <c r="J857" s="238"/>
      <c r="K857" s="153"/>
      <c r="L857" s="229"/>
    </row>
    <row r="858" spans="2:12" ht="15.75" customHeight="1">
      <c r="B858" s="151"/>
      <c r="C858" s="152"/>
      <c r="D858" s="152"/>
      <c r="E858" s="152"/>
      <c r="F858" s="152"/>
      <c r="G858" s="152"/>
      <c r="H858" s="152"/>
      <c r="I858" s="153"/>
      <c r="J858" s="238"/>
      <c r="K858" s="153"/>
      <c r="L858" s="229"/>
    </row>
    <row r="859" spans="2:12" ht="15.75" customHeight="1">
      <c r="B859" s="151"/>
      <c r="C859" s="152"/>
      <c r="D859" s="152"/>
      <c r="E859" s="152"/>
      <c r="F859" s="152"/>
      <c r="G859" s="152"/>
      <c r="H859" s="152"/>
      <c r="I859" s="153"/>
      <c r="J859" s="238"/>
      <c r="K859" s="153"/>
      <c r="L859" s="229"/>
    </row>
    <row r="860" spans="2:12" ht="15.75" customHeight="1">
      <c r="B860" s="151"/>
      <c r="C860" s="152"/>
      <c r="D860" s="152"/>
      <c r="E860" s="152"/>
      <c r="F860" s="152"/>
      <c r="G860" s="152"/>
      <c r="H860" s="152"/>
      <c r="I860" s="153"/>
      <c r="J860" s="238"/>
      <c r="K860" s="153"/>
      <c r="L860" s="229"/>
    </row>
    <row r="861" spans="2:12" ht="15.75" customHeight="1">
      <c r="B861" s="151"/>
      <c r="C861" s="152"/>
      <c r="D861" s="152"/>
      <c r="E861" s="152"/>
      <c r="F861" s="152"/>
      <c r="G861" s="152"/>
      <c r="H861" s="152"/>
      <c r="I861" s="153"/>
      <c r="J861" s="238"/>
      <c r="K861" s="153"/>
      <c r="L861" s="229"/>
    </row>
    <row r="862" spans="2:12" ht="15.75" customHeight="1">
      <c r="B862" s="151"/>
      <c r="C862" s="152"/>
      <c r="D862" s="152"/>
      <c r="E862" s="152"/>
      <c r="F862" s="152"/>
      <c r="G862" s="152"/>
      <c r="H862" s="152"/>
      <c r="I862" s="153"/>
      <c r="J862" s="238"/>
      <c r="K862" s="153"/>
      <c r="L862" s="229"/>
    </row>
    <row r="863" spans="2:12" ht="15.75" customHeight="1">
      <c r="B863" s="151"/>
      <c r="C863" s="152"/>
      <c r="D863" s="152"/>
      <c r="E863" s="152"/>
      <c r="F863" s="152"/>
      <c r="G863" s="152"/>
      <c r="H863" s="152"/>
      <c r="I863" s="153"/>
      <c r="J863" s="238"/>
      <c r="K863" s="153"/>
      <c r="L863" s="229"/>
    </row>
    <row r="864" spans="2:12" ht="15.75" customHeight="1">
      <c r="B864" s="151"/>
      <c r="C864" s="152"/>
      <c r="D864" s="152"/>
      <c r="E864" s="152"/>
      <c r="F864" s="152"/>
      <c r="G864" s="152"/>
      <c r="H864" s="152"/>
      <c r="I864" s="153"/>
      <c r="J864" s="238"/>
      <c r="K864" s="153"/>
      <c r="L864" s="229"/>
    </row>
    <row r="865" spans="2:12" ht="15.75" customHeight="1">
      <c r="B865" s="151"/>
      <c r="C865" s="152"/>
      <c r="D865" s="152"/>
      <c r="E865" s="152"/>
      <c r="F865" s="152"/>
      <c r="G865" s="152"/>
      <c r="H865" s="152"/>
      <c r="I865" s="153"/>
      <c r="J865" s="238"/>
      <c r="K865" s="153"/>
      <c r="L865" s="229"/>
    </row>
    <row r="866" spans="2:12" ht="15.75" customHeight="1">
      <c r="B866" s="151"/>
      <c r="C866" s="152"/>
      <c r="D866" s="152"/>
      <c r="E866" s="152"/>
      <c r="F866" s="152"/>
      <c r="G866" s="152"/>
      <c r="H866" s="152"/>
      <c r="I866" s="153"/>
      <c r="J866" s="238"/>
      <c r="K866" s="153"/>
      <c r="L866" s="229"/>
    </row>
    <row r="867" spans="2:12" ht="15.75" customHeight="1">
      <c r="B867" s="151"/>
      <c r="C867" s="152"/>
      <c r="D867" s="152"/>
      <c r="E867" s="152"/>
      <c r="F867" s="152"/>
      <c r="G867" s="152"/>
      <c r="H867" s="152"/>
      <c r="I867" s="153"/>
      <c r="J867" s="238"/>
      <c r="K867" s="153"/>
      <c r="L867" s="229"/>
    </row>
    <row r="868" spans="2:12" ht="15.75" customHeight="1">
      <c r="B868" s="151"/>
      <c r="C868" s="152"/>
      <c r="D868" s="152"/>
      <c r="E868" s="152"/>
      <c r="F868" s="152"/>
      <c r="G868" s="152"/>
      <c r="H868" s="152"/>
      <c r="I868" s="153"/>
      <c r="J868" s="238"/>
      <c r="K868" s="153"/>
      <c r="L868" s="229"/>
    </row>
    <row r="869" spans="2:12" ht="15.75" customHeight="1">
      <c r="B869" s="151"/>
      <c r="C869" s="152"/>
      <c r="D869" s="152"/>
      <c r="E869" s="152"/>
      <c r="F869" s="152"/>
      <c r="G869" s="152"/>
      <c r="H869" s="152"/>
      <c r="I869" s="153"/>
      <c r="J869" s="238"/>
      <c r="K869" s="153"/>
      <c r="L869" s="229"/>
    </row>
    <row r="870" spans="2:12" ht="15.75" customHeight="1">
      <c r="B870" s="151"/>
      <c r="C870" s="152"/>
      <c r="D870" s="152"/>
      <c r="E870" s="152"/>
      <c r="F870" s="152"/>
      <c r="G870" s="152"/>
      <c r="H870" s="152"/>
      <c r="I870" s="153"/>
      <c r="J870" s="238"/>
      <c r="K870" s="153"/>
      <c r="L870" s="229"/>
    </row>
    <row r="871" spans="2:12" ht="15.75" customHeight="1">
      <c r="B871" s="151"/>
      <c r="C871" s="152"/>
      <c r="D871" s="152"/>
      <c r="E871" s="152"/>
      <c r="F871" s="152"/>
      <c r="G871" s="152"/>
      <c r="H871" s="152"/>
      <c r="I871" s="153"/>
      <c r="J871" s="238"/>
      <c r="K871" s="153"/>
      <c r="L871" s="229"/>
    </row>
    <row r="872" spans="2:12" ht="15.75" customHeight="1">
      <c r="B872" s="151"/>
      <c r="C872" s="152"/>
      <c r="D872" s="152"/>
      <c r="E872" s="152"/>
      <c r="F872" s="152"/>
      <c r="G872" s="152"/>
      <c r="H872" s="152"/>
      <c r="I872" s="153"/>
      <c r="J872" s="238"/>
      <c r="K872" s="153"/>
      <c r="L872" s="229"/>
    </row>
    <row r="873" spans="2:12" ht="15.75" customHeight="1">
      <c r="B873" s="151"/>
      <c r="C873" s="152"/>
      <c r="D873" s="152"/>
      <c r="E873" s="152"/>
      <c r="F873" s="152"/>
      <c r="G873" s="152"/>
      <c r="H873" s="152"/>
      <c r="I873" s="153"/>
      <c r="J873" s="238"/>
      <c r="K873" s="153"/>
      <c r="L873" s="229"/>
    </row>
    <row r="874" spans="2:12" ht="15.75" customHeight="1">
      <c r="B874" s="151"/>
      <c r="C874" s="152"/>
      <c r="D874" s="152"/>
      <c r="E874" s="152"/>
      <c r="F874" s="152"/>
      <c r="G874" s="152"/>
      <c r="H874" s="152"/>
      <c r="I874" s="153"/>
      <c r="J874" s="238"/>
      <c r="K874" s="153"/>
      <c r="L874" s="229"/>
    </row>
    <row r="875" spans="2:12" ht="15.75" customHeight="1">
      <c r="B875" s="151"/>
      <c r="C875" s="152"/>
      <c r="D875" s="152"/>
      <c r="E875" s="152"/>
      <c r="F875" s="152"/>
      <c r="G875" s="152"/>
      <c r="H875" s="152"/>
      <c r="I875" s="153"/>
      <c r="J875" s="238"/>
      <c r="K875" s="153"/>
      <c r="L875" s="229"/>
    </row>
    <row r="876" spans="2:12" ht="15.75" customHeight="1">
      <c r="B876" s="151"/>
      <c r="C876" s="152"/>
      <c r="D876" s="152"/>
      <c r="E876" s="152"/>
      <c r="F876" s="152"/>
      <c r="G876" s="152"/>
      <c r="H876" s="152"/>
      <c r="I876" s="153"/>
      <c r="J876" s="238"/>
      <c r="K876" s="153"/>
      <c r="L876" s="229"/>
    </row>
    <row r="877" spans="2:12" ht="15.75" customHeight="1">
      <c r="B877" s="151"/>
      <c r="C877" s="152"/>
      <c r="D877" s="152"/>
      <c r="E877" s="152"/>
      <c r="F877" s="152"/>
      <c r="G877" s="152"/>
      <c r="H877" s="152"/>
      <c r="I877" s="153"/>
      <c r="J877" s="238"/>
      <c r="K877" s="153"/>
      <c r="L877" s="229"/>
    </row>
    <row r="878" spans="2:12" ht="15.75" customHeight="1">
      <c r="B878" s="151"/>
      <c r="C878" s="152"/>
      <c r="D878" s="152"/>
      <c r="E878" s="152"/>
      <c r="F878" s="152"/>
      <c r="G878" s="152"/>
      <c r="H878" s="152"/>
      <c r="I878" s="153"/>
      <c r="J878" s="238"/>
      <c r="K878" s="153"/>
      <c r="L878" s="229"/>
    </row>
    <row r="879" spans="2:12" ht="15.75" customHeight="1">
      <c r="B879" s="151"/>
      <c r="C879" s="152"/>
      <c r="D879" s="152"/>
      <c r="E879" s="152"/>
      <c r="F879" s="152"/>
      <c r="G879" s="152"/>
      <c r="H879" s="152"/>
      <c r="I879" s="153"/>
      <c r="J879" s="238"/>
      <c r="K879" s="153"/>
      <c r="L879" s="229"/>
    </row>
    <row r="880" spans="2:12" ht="15.75" customHeight="1">
      <c r="B880" s="151"/>
      <c r="C880" s="152"/>
      <c r="D880" s="152"/>
      <c r="E880" s="152"/>
      <c r="F880" s="152"/>
      <c r="G880" s="152"/>
      <c r="H880" s="152"/>
      <c r="I880" s="153"/>
      <c r="J880" s="238"/>
      <c r="K880" s="153"/>
      <c r="L880" s="229"/>
    </row>
    <row r="881" spans="2:12" ht="15.75" customHeight="1">
      <c r="B881" s="151"/>
      <c r="C881" s="152"/>
      <c r="D881" s="152"/>
      <c r="E881" s="152"/>
      <c r="F881" s="152"/>
      <c r="G881" s="152"/>
      <c r="H881" s="152"/>
      <c r="I881" s="153"/>
      <c r="J881" s="238"/>
      <c r="K881" s="153"/>
      <c r="L881" s="229"/>
    </row>
    <row r="882" spans="2:12" ht="15.75" customHeight="1">
      <c r="B882" s="151"/>
      <c r="C882" s="152"/>
      <c r="D882" s="152"/>
      <c r="E882" s="152"/>
      <c r="F882" s="152"/>
      <c r="G882" s="152"/>
      <c r="H882" s="152"/>
      <c r="I882" s="153"/>
      <c r="J882" s="238"/>
      <c r="K882" s="153"/>
      <c r="L882" s="229"/>
    </row>
    <row r="883" spans="2:12" ht="15.75" customHeight="1">
      <c r="B883" s="151"/>
      <c r="C883" s="152"/>
      <c r="D883" s="152"/>
      <c r="E883" s="152"/>
      <c r="F883" s="152"/>
      <c r="G883" s="152"/>
      <c r="H883" s="152"/>
      <c r="I883" s="153"/>
      <c r="J883" s="238"/>
      <c r="K883" s="153"/>
      <c r="L883" s="229"/>
    </row>
    <row r="884" spans="2:12" ht="15.75" customHeight="1">
      <c r="B884" s="151"/>
      <c r="C884" s="152"/>
      <c r="D884" s="152"/>
      <c r="E884" s="152"/>
      <c r="F884" s="152"/>
      <c r="G884" s="152"/>
      <c r="H884" s="152"/>
      <c r="I884" s="153"/>
      <c r="J884" s="238"/>
      <c r="K884" s="153"/>
      <c r="L884" s="229"/>
    </row>
    <row r="885" spans="2:12" ht="15.75" customHeight="1">
      <c r="B885" s="151"/>
      <c r="C885" s="152"/>
      <c r="D885" s="152"/>
      <c r="E885" s="152"/>
      <c r="F885" s="152"/>
      <c r="G885" s="152"/>
      <c r="H885" s="152"/>
      <c r="I885" s="153"/>
      <c r="J885" s="238"/>
      <c r="K885" s="153"/>
      <c r="L885" s="229"/>
    </row>
    <row r="886" spans="2:12" ht="15.75" customHeight="1">
      <c r="B886" s="151"/>
      <c r="C886" s="152"/>
      <c r="D886" s="152"/>
      <c r="E886" s="152"/>
      <c r="F886" s="152"/>
      <c r="G886" s="152"/>
      <c r="H886" s="152"/>
      <c r="I886" s="153"/>
      <c r="J886" s="238"/>
      <c r="K886" s="153"/>
      <c r="L886" s="229"/>
    </row>
    <row r="887" spans="2:12" ht="15.75" customHeight="1">
      <c r="B887" s="151"/>
      <c r="C887" s="152"/>
      <c r="D887" s="152"/>
      <c r="E887" s="152"/>
      <c r="F887" s="152"/>
      <c r="G887" s="152"/>
      <c r="H887" s="152"/>
      <c r="I887" s="153"/>
      <c r="J887" s="238"/>
      <c r="K887" s="153"/>
      <c r="L887" s="229"/>
    </row>
    <row r="888" spans="2:12" ht="15.75" customHeight="1">
      <c r="B888" s="151"/>
      <c r="C888" s="152"/>
      <c r="D888" s="152"/>
      <c r="E888" s="152"/>
      <c r="F888" s="152"/>
      <c r="G888" s="152"/>
      <c r="H888" s="152"/>
      <c r="I888" s="153"/>
      <c r="J888" s="238"/>
      <c r="K888" s="153"/>
      <c r="L888" s="229"/>
    </row>
    <row r="889" spans="2:12" ht="15.75" customHeight="1">
      <c r="B889" s="151"/>
      <c r="C889" s="152"/>
      <c r="D889" s="152"/>
      <c r="E889" s="152"/>
      <c r="F889" s="152"/>
      <c r="G889" s="152"/>
      <c r="H889" s="152"/>
      <c r="I889" s="153"/>
      <c r="J889" s="238"/>
      <c r="K889" s="153"/>
      <c r="L889" s="229"/>
    </row>
    <row r="890" spans="2:12" ht="15.75" customHeight="1">
      <c r="B890" s="151"/>
      <c r="C890" s="152"/>
      <c r="D890" s="152"/>
      <c r="E890" s="152"/>
      <c r="F890" s="152"/>
      <c r="G890" s="152"/>
      <c r="H890" s="152"/>
      <c r="I890" s="153"/>
      <c r="J890" s="238"/>
      <c r="K890" s="153"/>
      <c r="L890" s="229"/>
    </row>
    <row r="891" spans="2:12" ht="15.75" customHeight="1">
      <c r="B891" s="151"/>
      <c r="C891" s="152"/>
      <c r="D891" s="152"/>
      <c r="E891" s="152"/>
      <c r="F891" s="152"/>
      <c r="G891" s="152"/>
      <c r="H891" s="152"/>
      <c r="I891" s="153"/>
      <c r="J891" s="238"/>
      <c r="K891" s="153"/>
      <c r="L891" s="229"/>
    </row>
    <row r="892" spans="2:12" ht="15.75" customHeight="1">
      <c r="B892" s="151"/>
      <c r="C892" s="152"/>
      <c r="D892" s="152"/>
      <c r="E892" s="152"/>
      <c r="F892" s="152"/>
      <c r="G892" s="152"/>
      <c r="H892" s="152"/>
      <c r="I892" s="153"/>
      <c r="J892" s="238"/>
      <c r="K892" s="153"/>
      <c r="L892" s="229"/>
    </row>
    <row r="893" spans="2:12" ht="15.75" customHeight="1">
      <c r="B893" s="151"/>
      <c r="C893" s="152"/>
      <c r="D893" s="152"/>
      <c r="E893" s="152"/>
      <c r="F893" s="152"/>
      <c r="G893" s="152"/>
      <c r="H893" s="152"/>
      <c r="I893" s="153"/>
      <c r="J893" s="238"/>
      <c r="K893" s="153"/>
      <c r="L893" s="229"/>
    </row>
    <row r="894" spans="2:12" ht="15.75" customHeight="1">
      <c r="B894" s="151"/>
      <c r="C894" s="152"/>
      <c r="D894" s="152"/>
      <c r="E894" s="152"/>
      <c r="F894" s="152"/>
      <c r="G894" s="152"/>
      <c r="H894" s="152"/>
      <c r="I894" s="153"/>
      <c r="J894" s="238"/>
      <c r="K894" s="153"/>
      <c r="L894" s="229"/>
    </row>
    <row r="895" spans="2:12" ht="15.75" customHeight="1">
      <c r="B895" s="151"/>
      <c r="C895" s="152"/>
      <c r="D895" s="152"/>
      <c r="E895" s="152"/>
      <c r="F895" s="152"/>
      <c r="G895" s="152"/>
      <c r="H895" s="152"/>
      <c r="I895" s="153"/>
      <c r="J895" s="238"/>
      <c r="K895" s="153"/>
      <c r="L895" s="229"/>
    </row>
    <row r="896" spans="2:12" ht="15.75" customHeight="1">
      <c r="B896" s="151"/>
      <c r="C896" s="152"/>
      <c r="D896" s="152"/>
      <c r="E896" s="152"/>
      <c r="F896" s="152"/>
      <c r="G896" s="152"/>
      <c r="H896" s="152"/>
      <c r="I896" s="153"/>
      <c r="J896" s="238"/>
      <c r="K896" s="153"/>
      <c r="L896" s="229"/>
    </row>
    <row r="897" spans="2:12" ht="15.75" customHeight="1">
      <c r="B897" s="151"/>
      <c r="C897" s="152"/>
      <c r="D897" s="152"/>
      <c r="E897" s="152"/>
      <c r="F897" s="152"/>
      <c r="G897" s="152"/>
      <c r="H897" s="152"/>
      <c r="I897" s="153"/>
      <c r="J897" s="238"/>
      <c r="K897" s="153"/>
      <c r="L897" s="229"/>
    </row>
    <row r="898" spans="2:12" ht="15.75" customHeight="1">
      <c r="B898" s="151"/>
      <c r="C898" s="152"/>
      <c r="D898" s="152"/>
      <c r="E898" s="152"/>
      <c r="F898" s="152"/>
      <c r="G898" s="152"/>
      <c r="H898" s="152"/>
      <c r="I898" s="153"/>
      <c r="J898" s="238"/>
      <c r="K898" s="153"/>
      <c r="L898" s="229"/>
    </row>
    <row r="899" spans="2:12" ht="15.75" customHeight="1">
      <c r="B899" s="151"/>
      <c r="C899" s="152"/>
      <c r="D899" s="152"/>
      <c r="E899" s="152"/>
      <c r="F899" s="152"/>
      <c r="G899" s="152"/>
      <c r="H899" s="152"/>
      <c r="I899" s="153"/>
      <c r="J899" s="238"/>
      <c r="K899" s="153"/>
      <c r="L899" s="229"/>
    </row>
    <row r="900" spans="2:12" ht="15.75" customHeight="1">
      <c r="B900" s="151"/>
      <c r="C900" s="152"/>
      <c r="D900" s="152"/>
      <c r="E900" s="152"/>
      <c r="F900" s="152"/>
      <c r="G900" s="152"/>
      <c r="H900" s="152"/>
      <c r="I900" s="153"/>
      <c r="J900" s="238"/>
      <c r="K900" s="153"/>
      <c r="L900" s="229"/>
    </row>
    <row r="901" spans="2:12" ht="15.75" customHeight="1">
      <c r="B901" s="151"/>
      <c r="C901" s="152"/>
      <c r="D901" s="152"/>
      <c r="E901" s="152"/>
      <c r="F901" s="152"/>
      <c r="G901" s="152"/>
      <c r="H901" s="152"/>
      <c r="I901" s="153"/>
      <c r="J901" s="238"/>
      <c r="K901" s="153"/>
      <c r="L901" s="229"/>
    </row>
    <row r="902" spans="2:12" ht="15.75" customHeight="1">
      <c r="B902" s="151"/>
      <c r="C902" s="152"/>
      <c r="D902" s="152"/>
      <c r="E902" s="152"/>
      <c r="F902" s="152"/>
      <c r="G902" s="152"/>
      <c r="H902" s="152"/>
      <c r="I902" s="153"/>
      <c r="J902" s="238"/>
      <c r="K902" s="153"/>
      <c r="L902" s="229"/>
    </row>
    <row r="903" spans="2:12" ht="15.75" customHeight="1">
      <c r="B903" s="151"/>
      <c r="C903" s="152"/>
      <c r="D903" s="152"/>
      <c r="E903" s="152"/>
      <c r="F903" s="152"/>
      <c r="G903" s="152"/>
      <c r="H903" s="152"/>
      <c r="I903" s="153"/>
      <c r="J903" s="238"/>
      <c r="K903" s="153"/>
      <c r="L903" s="229"/>
    </row>
    <row r="904" spans="2:12" ht="15.75" customHeight="1">
      <c r="B904" s="151"/>
      <c r="C904" s="152"/>
      <c r="D904" s="152"/>
      <c r="E904" s="152"/>
      <c r="F904" s="152"/>
      <c r="G904" s="152"/>
      <c r="H904" s="152"/>
      <c r="I904" s="153"/>
      <c r="J904" s="238"/>
      <c r="K904" s="153"/>
      <c r="L904" s="229"/>
    </row>
    <row r="905" spans="2:12" ht="15.75" customHeight="1">
      <c r="B905" s="151"/>
      <c r="C905" s="152"/>
      <c r="D905" s="152"/>
      <c r="E905" s="152"/>
      <c r="F905" s="152"/>
      <c r="G905" s="152"/>
      <c r="H905" s="152"/>
      <c r="I905" s="153"/>
      <c r="J905" s="238"/>
      <c r="K905" s="153"/>
      <c r="L905" s="229"/>
    </row>
    <row r="906" spans="2:12" ht="15.75" customHeight="1">
      <c r="B906" s="151"/>
      <c r="C906" s="152"/>
      <c r="D906" s="152"/>
      <c r="E906" s="152"/>
      <c r="F906" s="152"/>
      <c r="G906" s="152"/>
      <c r="H906" s="152"/>
      <c r="I906" s="153"/>
      <c r="J906" s="238"/>
      <c r="K906" s="153"/>
      <c r="L906" s="229"/>
    </row>
    <row r="907" spans="2:12" ht="15.75" customHeight="1">
      <c r="B907" s="151"/>
      <c r="C907" s="152"/>
      <c r="D907" s="152"/>
      <c r="E907" s="152"/>
      <c r="F907" s="152"/>
      <c r="G907" s="152"/>
      <c r="H907" s="152"/>
      <c r="I907" s="153"/>
      <c r="J907" s="238"/>
      <c r="K907" s="153"/>
      <c r="L907" s="229"/>
    </row>
    <row r="908" spans="2:12" ht="15.75" customHeight="1">
      <c r="B908" s="151"/>
      <c r="C908" s="152"/>
      <c r="D908" s="152"/>
      <c r="E908" s="152"/>
      <c r="F908" s="152"/>
      <c r="G908" s="152"/>
      <c r="H908" s="152"/>
      <c r="I908" s="153"/>
      <c r="J908" s="238"/>
      <c r="K908" s="153"/>
      <c r="L908" s="229"/>
    </row>
    <row r="909" spans="2:12" ht="15.75" customHeight="1">
      <c r="B909" s="151"/>
      <c r="C909" s="152"/>
      <c r="D909" s="152"/>
      <c r="E909" s="152"/>
      <c r="F909" s="152"/>
      <c r="G909" s="152"/>
      <c r="H909" s="152"/>
      <c r="I909" s="153"/>
      <c r="J909" s="238"/>
      <c r="K909" s="153"/>
      <c r="L909" s="229"/>
    </row>
    <row r="910" spans="2:12" ht="15.75" customHeight="1">
      <c r="B910" s="151"/>
      <c r="C910" s="152"/>
      <c r="D910" s="152"/>
      <c r="E910" s="152"/>
      <c r="F910" s="152"/>
      <c r="G910" s="152"/>
      <c r="H910" s="152"/>
      <c r="I910" s="153"/>
      <c r="J910" s="238"/>
      <c r="K910" s="153"/>
      <c r="L910" s="229"/>
    </row>
    <row r="911" spans="2:12" ht="15.75" customHeight="1">
      <c r="B911" s="151"/>
      <c r="C911" s="152"/>
      <c r="D911" s="152"/>
      <c r="E911" s="152"/>
      <c r="F911" s="152"/>
      <c r="G911" s="152"/>
      <c r="H911" s="152"/>
      <c r="I911" s="153"/>
      <c r="J911" s="238"/>
      <c r="K911" s="153"/>
      <c r="L911" s="229"/>
    </row>
    <row r="912" spans="2:12" ht="15.75" customHeight="1">
      <c r="B912" s="151"/>
      <c r="C912" s="152"/>
      <c r="D912" s="152"/>
      <c r="E912" s="152"/>
      <c r="F912" s="152"/>
      <c r="G912" s="152"/>
      <c r="H912" s="152"/>
      <c r="I912" s="153"/>
      <c r="J912" s="238"/>
      <c r="K912" s="153"/>
      <c r="L912" s="229"/>
    </row>
    <row r="913" spans="2:12" ht="15.75" customHeight="1">
      <c r="B913" s="151"/>
      <c r="C913" s="152"/>
      <c r="D913" s="152"/>
      <c r="E913" s="152"/>
      <c r="F913" s="152"/>
      <c r="G913" s="152"/>
      <c r="H913" s="152"/>
      <c r="I913" s="153"/>
      <c r="J913" s="238"/>
      <c r="K913" s="153"/>
      <c r="L913" s="229"/>
    </row>
    <row r="914" spans="2:12" ht="15.75" customHeight="1">
      <c r="B914" s="151"/>
      <c r="C914" s="152"/>
      <c r="D914" s="152"/>
      <c r="E914" s="152"/>
      <c r="F914" s="152"/>
      <c r="G914" s="152"/>
      <c r="H914" s="152"/>
      <c r="I914" s="153"/>
      <c r="J914" s="238"/>
      <c r="K914" s="153"/>
      <c r="L914" s="229"/>
    </row>
    <row r="915" spans="2:12" ht="15.75" customHeight="1">
      <c r="B915" s="151"/>
      <c r="C915" s="152"/>
      <c r="D915" s="152"/>
      <c r="E915" s="152"/>
      <c r="F915" s="152"/>
      <c r="G915" s="152"/>
      <c r="H915" s="152"/>
      <c r="I915" s="153"/>
      <c r="J915" s="238"/>
      <c r="K915" s="153"/>
      <c r="L915" s="229"/>
    </row>
    <row r="916" spans="2:12" ht="15.75" customHeight="1">
      <c r="B916" s="151"/>
      <c r="C916" s="152"/>
      <c r="D916" s="152"/>
      <c r="E916" s="152"/>
      <c r="F916" s="152"/>
      <c r="G916" s="152"/>
      <c r="H916" s="152"/>
      <c r="I916" s="153"/>
      <c r="J916" s="238"/>
      <c r="K916" s="153"/>
      <c r="L916" s="229"/>
    </row>
    <row r="917" spans="2:12" ht="15.75" customHeight="1">
      <c r="B917" s="151"/>
      <c r="C917" s="152"/>
      <c r="D917" s="152"/>
      <c r="E917" s="152"/>
      <c r="F917" s="152"/>
      <c r="G917" s="152"/>
      <c r="H917" s="152"/>
      <c r="I917" s="153"/>
      <c r="J917" s="238"/>
      <c r="K917" s="153"/>
      <c r="L917" s="229"/>
    </row>
    <row r="918" spans="2:12" ht="15.75" customHeight="1">
      <c r="B918" s="151"/>
      <c r="C918" s="152"/>
      <c r="D918" s="152"/>
      <c r="E918" s="152"/>
      <c r="F918" s="152"/>
      <c r="G918" s="152"/>
      <c r="H918" s="152"/>
      <c r="I918" s="153"/>
      <c r="J918" s="238"/>
      <c r="K918" s="153"/>
      <c r="L918" s="229"/>
    </row>
    <row r="919" spans="2:12" ht="15.75" customHeight="1">
      <c r="B919" s="151"/>
      <c r="C919" s="152"/>
      <c r="D919" s="152"/>
      <c r="E919" s="152"/>
      <c r="F919" s="152"/>
      <c r="G919" s="152"/>
      <c r="H919" s="152"/>
      <c r="I919" s="153"/>
      <c r="J919" s="238"/>
      <c r="K919" s="153"/>
      <c r="L919" s="229"/>
    </row>
    <row r="920" spans="2:12" ht="15.75" customHeight="1">
      <c r="B920" s="151"/>
      <c r="C920" s="152"/>
      <c r="D920" s="152"/>
      <c r="E920" s="152"/>
      <c r="F920" s="152"/>
      <c r="G920" s="152"/>
      <c r="H920" s="152"/>
      <c r="I920" s="153"/>
      <c r="J920" s="238"/>
      <c r="K920" s="153"/>
      <c r="L920" s="229"/>
    </row>
    <row r="921" spans="2:12" ht="15.75" customHeight="1">
      <c r="B921" s="151"/>
      <c r="C921" s="152"/>
      <c r="D921" s="152"/>
      <c r="E921" s="152"/>
      <c r="F921" s="152"/>
      <c r="G921" s="152"/>
      <c r="H921" s="152"/>
      <c r="I921" s="153"/>
      <c r="J921" s="238"/>
      <c r="K921" s="153"/>
      <c r="L921" s="229"/>
    </row>
    <row r="922" spans="2:12" ht="15.75" customHeight="1">
      <c r="B922" s="151"/>
      <c r="C922" s="152"/>
      <c r="D922" s="152"/>
      <c r="E922" s="152"/>
      <c r="F922" s="152"/>
      <c r="G922" s="152"/>
      <c r="H922" s="152"/>
      <c r="I922" s="153"/>
      <c r="J922" s="238"/>
      <c r="K922" s="153"/>
      <c r="L922" s="229"/>
    </row>
    <row r="923" spans="2:12" ht="15.75" customHeight="1">
      <c r="B923" s="151"/>
      <c r="C923" s="152"/>
      <c r="D923" s="152"/>
      <c r="E923" s="152"/>
      <c r="F923" s="152"/>
      <c r="G923" s="152"/>
      <c r="H923" s="152"/>
      <c r="I923" s="153"/>
      <c r="J923" s="238"/>
      <c r="K923" s="153"/>
      <c r="L923" s="229"/>
    </row>
    <row r="924" spans="2:12" ht="15.75" customHeight="1">
      <c r="B924" s="151"/>
      <c r="C924" s="152"/>
      <c r="D924" s="152"/>
      <c r="E924" s="152"/>
      <c r="F924" s="152"/>
      <c r="G924" s="152"/>
      <c r="H924" s="152"/>
      <c r="I924" s="153"/>
      <c r="J924" s="238"/>
      <c r="K924" s="153"/>
      <c r="L924" s="229"/>
    </row>
    <row r="925" spans="2:12" ht="15.75" customHeight="1">
      <c r="B925" s="151"/>
      <c r="C925" s="152"/>
      <c r="D925" s="152"/>
      <c r="E925" s="152"/>
      <c r="F925" s="152"/>
      <c r="G925" s="152"/>
      <c r="H925" s="152"/>
      <c r="I925" s="153"/>
      <c r="J925" s="238"/>
      <c r="K925" s="153"/>
      <c r="L925" s="229"/>
    </row>
    <row r="926" spans="2:12" ht="15.75" customHeight="1">
      <c r="B926" s="151"/>
      <c r="C926" s="152"/>
      <c r="D926" s="152"/>
      <c r="E926" s="152"/>
      <c r="F926" s="152"/>
      <c r="G926" s="152"/>
      <c r="H926" s="152"/>
      <c r="I926" s="153"/>
      <c r="J926" s="238"/>
      <c r="K926" s="153"/>
      <c r="L926" s="229"/>
    </row>
    <row r="927" spans="2:12" ht="15.75" customHeight="1">
      <c r="B927" s="151"/>
      <c r="C927" s="152"/>
      <c r="D927" s="152"/>
      <c r="E927" s="152"/>
      <c r="F927" s="152"/>
      <c r="G927" s="152"/>
      <c r="H927" s="152"/>
      <c r="I927" s="153"/>
      <c r="J927" s="238"/>
      <c r="K927" s="153"/>
      <c r="L927" s="229"/>
    </row>
    <row r="928" spans="2:12" ht="15.75" customHeight="1">
      <c r="B928" s="151"/>
      <c r="C928" s="152"/>
      <c r="D928" s="152"/>
      <c r="E928" s="152"/>
      <c r="F928" s="152"/>
      <c r="G928" s="152"/>
      <c r="H928" s="152"/>
      <c r="I928" s="153"/>
      <c r="J928" s="238"/>
      <c r="K928" s="153"/>
      <c r="L928" s="229"/>
    </row>
    <row r="929" spans="2:12" ht="15.75" customHeight="1">
      <c r="B929" s="151"/>
      <c r="C929" s="152"/>
      <c r="D929" s="152"/>
      <c r="E929" s="152"/>
      <c r="F929" s="152"/>
      <c r="G929" s="152"/>
      <c r="H929" s="152"/>
      <c r="I929" s="153"/>
      <c r="J929" s="238"/>
      <c r="K929" s="153"/>
      <c r="L929" s="229"/>
    </row>
    <row r="930" spans="2:12" ht="15.75" customHeight="1">
      <c r="B930" s="151"/>
      <c r="C930" s="152"/>
      <c r="D930" s="152"/>
      <c r="E930" s="152"/>
      <c r="F930" s="152"/>
      <c r="G930" s="152"/>
      <c r="H930" s="152"/>
      <c r="I930" s="153"/>
      <c r="J930" s="238"/>
      <c r="K930" s="153"/>
      <c r="L930" s="229"/>
    </row>
    <row r="931" spans="2:12" ht="15.75" customHeight="1">
      <c r="B931" s="151"/>
      <c r="C931" s="152"/>
      <c r="D931" s="152"/>
      <c r="E931" s="152"/>
      <c r="F931" s="152"/>
      <c r="G931" s="152"/>
      <c r="H931" s="152"/>
      <c r="I931" s="153"/>
      <c r="J931" s="238"/>
      <c r="K931" s="153"/>
      <c r="L931" s="229"/>
    </row>
    <row r="932" spans="2:12" ht="15.75" customHeight="1">
      <c r="B932" s="151"/>
      <c r="C932" s="152"/>
      <c r="D932" s="152"/>
      <c r="E932" s="152"/>
      <c r="F932" s="152"/>
      <c r="G932" s="152"/>
      <c r="H932" s="152"/>
      <c r="I932" s="153"/>
      <c r="J932" s="238"/>
      <c r="K932" s="153"/>
      <c r="L932" s="229"/>
    </row>
    <row r="933" spans="2:12" ht="15.75" customHeight="1">
      <c r="B933" s="151"/>
      <c r="C933" s="152"/>
      <c r="D933" s="152"/>
      <c r="E933" s="152"/>
      <c r="F933" s="152"/>
      <c r="G933" s="152"/>
      <c r="H933" s="152"/>
      <c r="I933" s="153"/>
      <c r="J933" s="238"/>
      <c r="K933" s="153"/>
      <c r="L933" s="229"/>
    </row>
    <row r="934" spans="2:12" ht="15.75" customHeight="1">
      <c r="B934" s="151"/>
      <c r="C934" s="152"/>
      <c r="D934" s="152"/>
      <c r="E934" s="152"/>
      <c r="F934" s="152"/>
      <c r="G934" s="152"/>
      <c r="H934" s="152"/>
      <c r="I934" s="153"/>
      <c r="J934" s="238"/>
      <c r="K934" s="153"/>
      <c r="L934" s="229"/>
    </row>
    <row r="935" spans="2:12" ht="15.75" customHeight="1">
      <c r="B935" s="151"/>
      <c r="C935" s="152"/>
      <c r="D935" s="152"/>
      <c r="E935" s="152"/>
      <c r="F935" s="152"/>
      <c r="G935" s="152"/>
      <c r="H935" s="152"/>
      <c r="I935" s="153"/>
      <c r="J935" s="238"/>
      <c r="K935" s="153"/>
      <c r="L935" s="229"/>
    </row>
    <row r="936" spans="2:12" ht="15.75" customHeight="1">
      <c r="B936" s="151"/>
      <c r="C936" s="152"/>
      <c r="D936" s="152"/>
      <c r="E936" s="152"/>
      <c r="F936" s="152"/>
      <c r="G936" s="152"/>
      <c r="H936" s="152"/>
      <c r="I936" s="153"/>
      <c r="J936" s="238"/>
      <c r="K936" s="153"/>
      <c r="L936" s="229"/>
    </row>
    <row r="937" spans="2:12" ht="15.75" customHeight="1">
      <c r="B937" s="151"/>
      <c r="C937" s="152"/>
      <c r="D937" s="152"/>
      <c r="E937" s="152"/>
      <c r="F937" s="152"/>
      <c r="G937" s="152"/>
      <c r="H937" s="152"/>
      <c r="I937" s="153"/>
      <c r="J937" s="238"/>
      <c r="K937" s="153"/>
      <c r="L937" s="229"/>
    </row>
    <row r="938" spans="2:12" ht="15.75" customHeight="1">
      <c r="B938" s="151"/>
      <c r="C938" s="152"/>
      <c r="D938" s="152"/>
      <c r="E938" s="152"/>
      <c r="F938" s="152"/>
      <c r="G938" s="152"/>
      <c r="H938" s="152"/>
      <c r="I938" s="153"/>
      <c r="J938" s="238"/>
      <c r="K938" s="153"/>
      <c r="L938" s="229"/>
    </row>
    <row r="939" spans="2:12" ht="15.75" customHeight="1">
      <c r="B939" s="151"/>
      <c r="C939" s="152"/>
      <c r="D939" s="152"/>
      <c r="E939" s="152"/>
      <c r="F939" s="152"/>
      <c r="G939" s="152"/>
      <c r="H939" s="152"/>
      <c r="I939" s="153"/>
      <c r="J939" s="238"/>
      <c r="K939" s="153"/>
      <c r="L939" s="229"/>
    </row>
    <row r="940" spans="2:12" ht="15.75" customHeight="1">
      <c r="B940" s="151"/>
      <c r="C940" s="152"/>
      <c r="D940" s="152"/>
      <c r="E940" s="152"/>
      <c r="F940" s="152"/>
      <c r="G940" s="152"/>
      <c r="H940" s="152"/>
      <c r="I940" s="153"/>
      <c r="J940" s="238"/>
      <c r="K940" s="153"/>
      <c r="L940" s="229"/>
    </row>
    <row r="941" spans="2:12" ht="15.75" customHeight="1">
      <c r="B941" s="151"/>
      <c r="C941" s="152"/>
      <c r="D941" s="152"/>
      <c r="E941" s="152"/>
      <c r="F941" s="152"/>
      <c r="G941" s="152"/>
      <c r="H941" s="152"/>
      <c r="I941" s="153"/>
      <c r="J941" s="238"/>
      <c r="K941" s="153"/>
      <c r="L941" s="229"/>
    </row>
    <row r="942" spans="2:12" ht="15.75" customHeight="1">
      <c r="B942" s="151"/>
      <c r="C942" s="152"/>
      <c r="D942" s="152"/>
      <c r="E942" s="152"/>
      <c r="F942" s="152"/>
      <c r="G942" s="152"/>
      <c r="H942" s="152"/>
      <c r="I942" s="153"/>
      <c r="J942" s="238"/>
      <c r="K942" s="153"/>
      <c r="L942" s="229"/>
    </row>
    <row r="943" spans="2:12" ht="15.75" customHeight="1">
      <c r="B943" s="151"/>
      <c r="C943" s="152"/>
      <c r="D943" s="152"/>
      <c r="E943" s="152"/>
      <c r="F943" s="152"/>
      <c r="G943" s="152"/>
      <c r="H943" s="152"/>
      <c r="I943" s="153"/>
      <c r="J943" s="238"/>
      <c r="K943" s="153"/>
      <c r="L943" s="229"/>
    </row>
    <row r="944" spans="2:12" ht="15.75" customHeight="1">
      <c r="B944" s="151"/>
      <c r="C944" s="152"/>
      <c r="D944" s="152"/>
      <c r="E944" s="152"/>
      <c r="F944" s="152"/>
      <c r="G944" s="152"/>
      <c r="H944" s="152"/>
      <c r="I944" s="153"/>
      <c r="J944" s="238"/>
      <c r="K944" s="153"/>
      <c r="L944" s="229"/>
    </row>
    <row r="945" spans="2:12" ht="15.75" customHeight="1">
      <c r="B945" s="151"/>
      <c r="C945" s="152"/>
      <c r="D945" s="152"/>
      <c r="E945" s="152"/>
      <c r="F945" s="152"/>
      <c r="G945" s="152"/>
      <c r="H945" s="152"/>
      <c r="I945" s="153"/>
      <c r="J945" s="238"/>
      <c r="K945" s="153"/>
      <c r="L945" s="229"/>
    </row>
    <row r="946" spans="2:12" ht="15.75" customHeight="1">
      <c r="B946" s="151"/>
      <c r="C946" s="152"/>
      <c r="D946" s="152"/>
      <c r="E946" s="152"/>
      <c r="F946" s="152"/>
      <c r="G946" s="152"/>
      <c r="H946" s="152"/>
      <c r="I946" s="153"/>
      <c r="J946" s="238"/>
      <c r="K946" s="153"/>
      <c r="L946" s="229"/>
    </row>
    <row r="947" spans="2:12" ht="15.75" customHeight="1">
      <c r="B947" s="151"/>
      <c r="C947" s="152"/>
      <c r="D947" s="152"/>
      <c r="E947" s="152"/>
      <c r="F947" s="152"/>
      <c r="G947" s="152"/>
      <c r="H947" s="152"/>
      <c r="I947" s="153"/>
      <c r="J947" s="238"/>
      <c r="K947" s="153"/>
      <c r="L947" s="229"/>
    </row>
    <row r="948" spans="2:12" ht="15.75" customHeight="1">
      <c r="B948" s="151"/>
      <c r="C948" s="152"/>
      <c r="D948" s="152"/>
      <c r="E948" s="152"/>
      <c r="F948" s="152"/>
      <c r="G948" s="152"/>
      <c r="H948" s="152"/>
      <c r="I948" s="153"/>
      <c r="J948" s="238"/>
      <c r="K948" s="153"/>
      <c r="L948" s="229"/>
    </row>
    <row r="949" spans="2:12" ht="15.75" customHeight="1">
      <c r="B949" s="151"/>
      <c r="C949" s="152"/>
      <c r="D949" s="152"/>
      <c r="E949" s="152"/>
      <c r="F949" s="152"/>
      <c r="G949" s="152"/>
      <c r="H949" s="152"/>
      <c r="I949" s="153"/>
      <c r="J949" s="238"/>
      <c r="K949" s="153"/>
      <c r="L949" s="229"/>
    </row>
    <row r="950" spans="2:12" ht="15.75" customHeight="1">
      <c r="B950" s="151"/>
      <c r="C950" s="152"/>
      <c r="D950" s="152"/>
      <c r="E950" s="152"/>
      <c r="F950" s="152"/>
      <c r="G950" s="152"/>
      <c r="H950" s="152"/>
      <c r="I950" s="153"/>
      <c r="J950" s="238"/>
      <c r="K950" s="153"/>
      <c r="L950" s="229"/>
    </row>
    <row r="951" spans="2:12" ht="15.75" customHeight="1">
      <c r="B951" s="151"/>
      <c r="C951" s="152"/>
      <c r="D951" s="152"/>
      <c r="E951" s="152"/>
      <c r="F951" s="152"/>
      <c r="G951" s="152"/>
      <c r="H951" s="152"/>
      <c r="I951" s="153"/>
      <c r="J951" s="238"/>
      <c r="K951" s="153"/>
      <c r="L951" s="229"/>
    </row>
    <row r="952" spans="2:12" ht="15.75" customHeight="1">
      <c r="B952" s="151"/>
      <c r="C952" s="152"/>
      <c r="D952" s="152"/>
      <c r="E952" s="152"/>
      <c r="F952" s="152"/>
      <c r="G952" s="152"/>
      <c r="H952" s="152"/>
      <c r="I952" s="153"/>
      <c r="J952" s="238"/>
      <c r="K952" s="153"/>
      <c r="L952" s="229"/>
    </row>
    <row r="953" spans="2:12" ht="15.75" customHeight="1">
      <c r="B953" s="151"/>
      <c r="C953" s="152"/>
      <c r="D953" s="152"/>
      <c r="E953" s="152"/>
      <c r="F953" s="152"/>
      <c r="G953" s="152"/>
      <c r="H953" s="152"/>
      <c r="I953" s="153"/>
      <c r="J953" s="238"/>
      <c r="K953" s="153"/>
      <c r="L953" s="229"/>
    </row>
    <row r="954" spans="2:12" ht="15.75" customHeight="1">
      <c r="B954" s="151"/>
      <c r="C954" s="152"/>
      <c r="D954" s="152"/>
      <c r="E954" s="152"/>
      <c r="F954" s="152"/>
      <c r="G954" s="152"/>
      <c r="H954" s="152"/>
      <c r="I954" s="153"/>
      <c r="J954" s="238"/>
      <c r="K954" s="153"/>
      <c r="L954" s="229"/>
    </row>
    <row r="955" spans="2:12" ht="15.75" customHeight="1">
      <c r="B955" s="151"/>
      <c r="C955" s="152"/>
      <c r="D955" s="152"/>
      <c r="E955" s="152"/>
      <c r="F955" s="152"/>
      <c r="G955" s="152"/>
      <c r="H955" s="152"/>
      <c r="I955" s="153"/>
      <c r="J955" s="238"/>
      <c r="K955" s="153"/>
      <c r="L955" s="229"/>
    </row>
    <row r="956" spans="2:12" ht="15.75" customHeight="1">
      <c r="B956" s="151"/>
      <c r="C956" s="152"/>
      <c r="D956" s="152"/>
      <c r="E956" s="152"/>
      <c r="F956" s="152"/>
      <c r="G956" s="152"/>
      <c r="H956" s="152"/>
      <c r="I956" s="153"/>
      <c r="J956" s="238"/>
      <c r="K956" s="153"/>
      <c r="L956" s="229"/>
    </row>
    <row r="957" spans="2:12" ht="15.75" customHeight="1">
      <c r="B957" s="151"/>
      <c r="C957" s="152"/>
      <c r="D957" s="152"/>
      <c r="E957" s="152"/>
      <c r="F957" s="152"/>
      <c r="G957" s="152"/>
      <c r="H957" s="152"/>
      <c r="I957" s="153"/>
      <c r="J957" s="238"/>
      <c r="K957" s="153"/>
      <c r="L957" s="229"/>
    </row>
    <row r="958" spans="2:12" ht="15.75" customHeight="1">
      <c r="B958" s="151"/>
      <c r="C958" s="152"/>
      <c r="D958" s="152"/>
      <c r="E958" s="152"/>
      <c r="F958" s="152"/>
      <c r="G958" s="152"/>
      <c r="H958" s="152"/>
      <c r="I958" s="153"/>
      <c r="J958" s="238"/>
      <c r="K958" s="153"/>
      <c r="L958" s="229"/>
    </row>
    <row r="959" spans="2:12" ht="15.75" customHeight="1">
      <c r="B959" s="151"/>
      <c r="C959" s="152"/>
      <c r="D959" s="152"/>
      <c r="E959" s="152"/>
      <c r="F959" s="152"/>
      <c r="G959" s="152"/>
      <c r="H959" s="152"/>
      <c r="I959" s="153"/>
      <c r="J959" s="238"/>
      <c r="K959" s="153"/>
      <c r="L959" s="229"/>
    </row>
    <row r="960" spans="2:12" ht="15.75" customHeight="1">
      <c r="B960" s="151"/>
      <c r="C960" s="152"/>
      <c r="D960" s="152"/>
      <c r="E960" s="152"/>
      <c r="F960" s="152"/>
      <c r="G960" s="152"/>
      <c r="H960" s="152"/>
      <c r="I960" s="153"/>
      <c r="J960" s="238"/>
      <c r="K960" s="153"/>
      <c r="L960" s="229"/>
    </row>
    <row r="961" spans="2:12" ht="15.75" customHeight="1">
      <c r="B961" s="151"/>
      <c r="C961" s="152"/>
      <c r="D961" s="152"/>
      <c r="E961" s="152"/>
      <c r="F961" s="152"/>
      <c r="G961" s="152"/>
      <c r="H961" s="152"/>
      <c r="I961" s="153"/>
      <c r="J961" s="238"/>
      <c r="K961" s="153"/>
      <c r="L961" s="229"/>
    </row>
    <row r="962" spans="2:12" ht="15.75" customHeight="1">
      <c r="B962" s="151"/>
      <c r="C962" s="152"/>
      <c r="D962" s="152"/>
      <c r="E962" s="152"/>
      <c r="F962" s="152"/>
      <c r="G962" s="152"/>
      <c r="H962" s="152"/>
      <c r="I962" s="153"/>
      <c r="J962" s="238"/>
      <c r="K962" s="153"/>
      <c r="L962" s="229"/>
    </row>
    <row r="963" spans="2:12" ht="15.75" customHeight="1">
      <c r="B963" s="151"/>
      <c r="C963" s="152"/>
      <c r="D963" s="152"/>
      <c r="E963" s="152"/>
      <c r="F963" s="152"/>
      <c r="G963" s="152"/>
      <c r="H963" s="152"/>
      <c r="I963" s="153"/>
      <c r="J963" s="238"/>
      <c r="K963" s="153"/>
      <c r="L963" s="229"/>
    </row>
    <row r="964" spans="2:12" ht="15.75" customHeight="1">
      <c r="B964" s="151"/>
      <c r="C964" s="152"/>
      <c r="D964" s="152"/>
      <c r="E964" s="152"/>
      <c r="F964" s="152"/>
      <c r="G964" s="152"/>
      <c r="H964" s="152"/>
      <c r="I964" s="153"/>
      <c r="J964" s="238"/>
      <c r="K964" s="153"/>
      <c r="L964" s="229"/>
    </row>
    <row r="965" spans="2:12" ht="15.75" customHeight="1">
      <c r="B965" s="151"/>
      <c r="C965" s="152"/>
      <c r="D965" s="152"/>
      <c r="E965" s="152"/>
      <c r="F965" s="152"/>
      <c r="G965" s="152"/>
      <c r="H965" s="152"/>
      <c r="I965" s="153"/>
      <c r="J965" s="238"/>
      <c r="K965" s="153"/>
      <c r="L965" s="229"/>
    </row>
    <row r="966" spans="2:12" ht="15.75" customHeight="1">
      <c r="B966" s="151"/>
      <c r="C966" s="152"/>
      <c r="D966" s="152"/>
      <c r="E966" s="152"/>
      <c r="F966" s="152"/>
      <c r="G966" s="152"/>
      <c r="H966" s="152"/>
      <c r="I966" s="153"/>
      <c r="J966" s="238"/>
      <c r="K966" s="153"/>
      <c r="L966" s="229"/>
    </row>
    <row r="967" spans="2:12" ht="15.75" customHeight="1">
      <c r="B967" s="151"/>
      <c r="C967" s="152"/>
      <c r="D967" s="152"/>
      <c r="E967" s="152"/>
      <c r="F967" s="152"/>
      <c r="G967" s="152"/>
      <c r="H967" s="152"/>
      <c r="I967" s="153"/>
      <c r="J967" s="238"/>
      <c r="K967" s="153"/>
      <c r="L967" s="229"/>
    </row>
    <row r="968" spans="2:12" ht="15.75" customHeight="1">
      <c r="B968" s="151"/>
      <c r="C968" s="152"/>
      <c r="D968" s="152"/>
      <c r="E968" s="152"/>
      <c r="F968" s="152"/>
      <c r="G968" s="152"/>
      <c r="H968" s="152"/>
      <c r="I968" s="153"/>
      <c r="J968" s="238"/>
      <c r="K968" s="153"/>
      <c r="L968" s="229"/>
    </row>
    <row r="969" spans="2:12" ht="15.75" customHeight="1">
      <c r="B969" s="151"/>
      <c r="C969" s="152"/>
      <c r="D969" s="152"/>
      <c r="E969" s="152"/>
      <c r="F969" s="152"/>
      <c r="G969" s="152"/>
      <c r="H969" s="152"/>
      <c r="I969" s="153"/>
      <c r="J969" s="238"/>
      <c r="K969" s="153"/>
      <c r="L969" s="229"/>
    </row>
    <row r="970" spans="2:12" ht="15.75" customHeight="1">
      <c r="B970" s="151"/>
      <c r="C970" s="152"/>
      <c r="D970" s="152"/>
      <c r="E970" s="152"/>
      <c r="F970" s="152"/>
      <c r="G970" s="152"/>
      <c r="H970" s="152"/>
      <c r="I970" s="153"/>
      <c r="J970" s="238"/>
      <c r="K970" s="153"/>
      <c r="L970" s="229"/>
    </row>
    <row r="971" spans="2:12" ht="15.75" customHeight="1">
      <c r="B971" s="151"/>
      <c r="C971" s="152"/>
      <c r="D971" s="152"/>
      <c r="E971" s="152"/>
      <c r="F971" s="152"/>
      <c r="G971" s="152"/>
      <c r="H971" s="152"/>
      <c r="I971" s="153"/>
      <c r="J971" s="238"/>
      <c r="K971" s="153"/>
      <c r="L971" s="229"/>
    </row>
    <row r="972" spans="2:12" ht="15.75" customHeight="1">
      <c r="B972" s="151"/>
      <c r="C972" s="152"/>
      <c r="D972" s="152"/>
      <c r="E972" s="152"/>
      <c r="F972" s="152"/>
      <c r="G972" s="152"/>
      <c r="H972" s="152"/>
      <c r="I972" s="153"/>
      <c r="J972" s="238"/>
      <c r="K972" s="153"/>
      <c r="L972" s="229"/>
    </row>
    <row r="973" spans="2:12" ht="15.75" customHeight="1">
      <c r="B973" s="151"/>
      <c r="C973" s="152"/>
      <c r="D973" s="152"/>
      <c r="E973" s="152"/>
      <c r="F973" s="152"/>
      <c r="G973" s="152"/>
      <c r="H973" s="152"/>
      <c r="I973" s="153"/>
      <c r="J973" s="238"/>
      <c r="K973" s="153"/>
      <c r="L973" s="229"/>
    </row>
    <row r="974" spans="2:12" ht="15.75" customHeight="1">
      <c r="B974" s="151"/>
      <c r="C974" s="152"/>
      <c r="D974" s="152"/>
      <c r="E974" s="152"/>
      <c r="F974" s="152"/>
      <c r="G974" s="152"/>
      <c r="H974" s="152"/>
      <c r="I974" s="153"/>
      <c r="J974" s="238"/>
      <c r="K974" s="153"/>
      <c r="L974" s="229"/>
    </row>
    <row r="975" spans="2:12" ht="15.75" customHeight="1">
      <c r="B975" s="151"/>
      <c r="C975" s="152"/>
      <c r="D975" s="152"/>
      <c r="E975" s="152"/>
      <c r="F975" s="152"/>
      <c r="G975" s="152"/>
      <c r="H975" s="152"/>
      <c r="I975" s="153"/>
      <c r="J975" s="238"/>
      <c r="K975" s="153"/>
      <c r="L975" s="229"/>
    </row>
    <row r="976" spans="2:12" ht="15.75" customHeight="1">
      <c r="B976" s="151"/>
      <c r="C976" s="152"/>
      <c r="D976" s="152"/>
      <c r="E976" s="152"/>
      <c r="F976" s="152"/>
      <c r="G976" s="152"/>
      <c r="H976" s="152"/>
      <c r="I976" s="153"/>
      <c r="J976" s="238"/>
      <c r="K976" s="153"/>
      <c r="L976" s="229"/>
    </row>
    <row r="977" spans="2:12" ht="15.75" customHeight="1">
      <c r="B977" s="151"/>
      <c r="C977" s="152"/>
      <c r="D977" s="152"/>
      <c r="E977" s="152"/>
      <c r="F977" s="152"/>
      <c r="G977" s="152"/>
      <c r="H977" s="152"/>
      <c r="I977" s="153"/>
      <c r="J977" s="238"/>
      <c r="K977" s="153"/>
      <c r="L977" s="229"/>
    </row>
    <row r="978" spans="2:12" ht="15.75" customHeight="1">
      <c r="B978" s="151"/>
      <c r="C978" s="152"/>
      <c r="D978" s="152"/>
      <c r="E978" s="152"/>
      <c r="F978" s="152"/>
      <c r="G978" s="152"/>
      <c r="H978" s="152"/>
      <c r="I978" s="153"/>
      <c r="J978" s="238"/>
      <c r="K978" s="153"/>
      <c r="L978" s="229"/>
    </row>
    <row r="979" spans="2:12" ht="15.75" customHeight="1">
      <c r="B979" s="151"/>
      <c r="C979" s="152"/>
      <c r="D979" s="152"/>
      <c r="E979" s="152"/>
      <c r="F979" s="152"/>
      <c r="G979" s="152"/>
      <c r="H979" s="152"/>
      <c r="I979" s="153"/>
      <c r="J979" s="238"/>
      <c r="K979" s="153"/>
      <c r="L979" s="229"/>
    </row>
    <row r="980" spans="2:12" ht="15.75" customHeight="1">
      <c r="B980" s="151"/>
      <c r="C980" s="152"/>
      <c r="D980" s="152"/>
      <c r="E980" s="152"/>
      <c r="F980" s="152"/>
      <c r="G980" s="152"/>
      <c r="H980" s="152"/>
      <c r="I980" s="153"/>
      <c r="J980" s="238"/>
      <c r="K980" s="153"/>
      <c r="L980" s="229"/>
    </row>
    <row r="981" spans="2:12" ht="15.75" customHeight="1">
      <c r="B981" s="151"/>
      <c r="C981" s="152"/>
      <c r="D981" s="152"/>
      <c r="E981" s="152"/>
      <c r="F981" s="152"/>
      <c r="G981" s="152"/>
      <c r="H981" s="152"/>
      <c r="I981" s="153"/>
      <c r="J981" s="238"/>
      <c r="K981" s="153"/>
      <c r="L981" s="229"/>
    </row>
    <row r="982" spans="2:12" ht="15.75" customHeight="1">
      <c r="B982" s="151"/>
      <c r="C982" s="152"/>
      <c r="D982" s="152"/>
      <c r="E982" s="152"/>
      <c r="F982" s="152"/>
      <c r="G982" s="152"/>
      <c r="H982" s="152"/>
      <c r="I982" s="153"/>
      <c r="J982" s="238"/>
      <c r="K982" s="153"/>
      <c r="L982" s="229"/>
    </row>
    <row r="983" spans="2:12" ht="15.75" customHeight="1">
      <c r="B983" s="151"/>
      <c r="C983" s="152"/>
      <c r="D983" s="152"/>
      <c r="E983" s="152"/>
      <c r="F983" s="152"/>
      <c r="G983" s="152"/>
      <c r="H983" s="152"/>
      <c r="I983" s="153"/>
      <c r="J983" s="238"/>
      <c r="K983" s="153"/>
      <c r="L983" s="229"/>
    </row>
    <row r="984" spans="2:12" ht="15.75" customHeight="1">
      <c r="B984" s="151"/>
      <c r="C984" s="152"/>
      <c r="D984" s="152"/>
      <c r="E984" s="152"/>
      <c r="F984" s="152"/>
      <c r="G984" s="152"/>
      <c r="H984" s="152"/>
      <c r="I984" s="153"/>
      <c r="J984" s="238"/>
      <c r="K984" s="153"/>
      <c r="L984" s="229"/>
    </row>
    <row r="985" spans="2:12" ht="15.75" customHeight="1">
      <c r="B985" s="151"/>
      <c r="C985" s="152"/>
      <c r="D985" s="152"/>
      <c r="E985" s="152"/>
      <c r="F985" s="152"/>
      <c r="G985" s="152"/>
      <c r="H985" s="152"/>
      <c r="I985" s="153"/>
      <c r="J985" s="238"/>
      <c r="K985" s="153"/>
      <c r="L985" s="229"/>
    </row>
    <row r="986" spans="2:12" ht="15.75" customHeight="1">
      <c r="B986" s="151"/>
      <c r="C986" s="152"/>
      <c r="D986" s="152"/>
      <c r="E986" s="152"/>
      <c r="F986" s="152"/>
      <c r="G986" s="152"/>
      <c r="H986" s="152"/>
      <c r="I986" s="153"/>
      <c r="J986" s="238"/>
      <c r="K986" s="153"/>
      <c r="L986" s="229"/>
    </row>
    <row r="987" spans="2:12" ht="15.75" customHeight="1">
      <c r="B987" s="151"/>
      <c r="C987" s="152"/>
      <c r="D987" s="152"/>
      <c r="E987" s="152"/>
      <c r="F987" s="152"/>
      <c r="G987" s="152"/>
      <c r="H987" s="152"/>
      <c r="I987" s="153"/>
      <c r="J987" s="238"/>
      <c r="K987" s="153"/>
      <c r="L987" s="229"/>
    </row>
    <row r="988" spans="2:12" ht="15.75" customHeight="1">
      <c r="B988" s="151"/>
      <c r="C988" s="152"/>
      <c r="D988" s="152"/>
      <c r="E988" s="152"/>
      <c r="F988" s="152"/>
      <c r="G988" s="152"/>
      <c r="H988" s="152"/>
      <c r="I988" s="153"/>
      <c r="J988" s="238"/>
      <c r="K988" s="153"/>
      <c r="L988" s="229"/>
    </row>
    <row r="989" spans="2:12" ht="15.75" customHeight="1">
      <c r="B989" s="151"/>
      <c r="C989" s="152"/>
      <c r="D989" s="152"/>
      <c r="E989" s="152"/>
      <c r="F989" s="152"/>
      <c r="G989" s="152"/>
      <c r="H989" s="152"/>
      <c r="I989" s="153"/>
      <c r="J989" s="238"/>
      <c r="K989" s="153"/>
      <c r="L989" s="229"/>
    </row>
    <row r="990" spans="2:12" ht="15.75" customHeight="1">
      <c r="B990" s="151"/>
      <c r="C990" s="152"/>
      <c r="D990" s="152"/>
      <c r="E990" s="152"/>
      <c r="F990" s="152"/>
      <c r="G990" s="152"/>
      <c r="H990" s="152"/>
      <c r="I990" s="153"/>
      <c r="J990" s="238"/>
      <c r="K990" s="153"/>
      <c r="L990" s="229"/>
    </row>
    <row r="991" spans="2:12" ht="15.75" customHeight="1">
      <c r="B991" s="151"/>
      <c r="C991" s="152"/>
      <c r="D991" s="152"/>
      <c r="E991" s="152"/>
      <c r="F991" s="152"/>
      <c r="G991" s="152"/>
      <c r="H991" s="152"/>
      <c r="I991" s="153"/>
      <c r="J991" s="238"/>
      <c r="K991" s="153"/>
      <c r="L991" s="229"/>
    </row>
    <row r="992" spans="2:12" ht="15.75" customHeight="1">
      <c r="B992" s="151"/>
      <c r="C992" s="152"/>
      <c r="D992" s="152"/>
      <c r="E992" s="152"/>
      <c r="F992" s="152"/>
      <c r="G992" s="152"/>
      <c r="H992" s="152"/>
      <c r="I992" s="153"/>
      <c r="J992" s="238"/>
      <c r="K992" s="153"/>
      <c r="L992" s="229"/>
    </row>
    <row r="993" spans="2:12" ht="15.75" customHeight="1">
      <c r="B993" s="151"/>
      <c r="C993" s="152"/>
      <c r="D993" s="152"/>
      <c r="E993" s="152"/>
      <c r="F993" s="152"/>
      <c r="G993" s="152"/>
      <c r="H993" s="152"/>
      <c r="I993" s="153"/>
      <c r="J993" s="238"/>
      <c r="K993" s="153"/>
      <c r="L993" s="229"/>
    </row>
    <row r="994" spans="2:12" ht="15.75" customHeight="1">
      <c r="B994" s="151"/>
      <c r="C994" s="152"/>
      <c r="D994" s="152"/>
      <c r="E994" s="152"/>
      <c r="F994" s="152"/>
      <c r="G994" s="152"/>
      <c r="H994" s="152"/>
      <c r="I994" s="153"/>
      <c r="J994" s="238"/>
      <c r="K994" s="153"/>
      <c r="L994" s="229"/>
    </row>
    <row r="995" spans="2:12" ht="15.75" customHeight="1">
      <c r="B995" s="151"/>
      <c r="C995" s="152"/>
      <c r="D995" s="152"/>
      <c r="E995" s="152"/>
      <c r="F995" s="152"/>
      <c r="G995" s="152"/>
      <c r="H995" s="152"/>
      <c r="I995" s="153"/>
      <c r="J995" s="238"/>
      <c r="K995" s="153"/>
      <c r="L995" s="229"/>
    </row>
  </sheetData>
  <pageMargins left="0.7" right="0.7" top="0.78740157499999996" bottom="0.78740157499999996"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4.42578125" defaultRowHeight="15" customHeight="1"/>
  <cols>
    <col min="2" max="2" width="17.42578125" customWidth="1"/>
  </cols>
  <sheetData>
    <row r="1" spans="1:26" ht="27.75" customHeight="1">
      <c r="B1" s="239" t="s">
        <v>2165</v>
      </c>
      <c r="C1" s="449" t="s">
        <v>2166</v>
      </c>
      <c r="D1" s="386"/>
      <c r="E1" s="386"/>
      <c r="F1" s="387"/>
      <c r="K1" s="238"/>
      <c r="L1" s="238"/>
      <c r="M1" s="238"/>
      <c r="N1" s="238"/>
      <c r="O1" s="238"/>
      <c r="P1" s="238"/>
      <c r="Q1" s="238"/>
      <c r="R1" s="238"/>
      <c r="S1" s="238"/>
      <c r="T1" s="238"/>
      <c r="U1" s="238"/>
      <c r="V1" s="238"/>
      <c r="W1" s="238"/>
      <c r="X1" s="238"/>
      <c r="Y1" s="238"/>
      <c r="Z1" s="238"/>
    </row>
    <row r="2" spans="1:26" ht="27.75" customHeight="1">
      <c r="B2" s="240" t="s">
        <v>2167</v>
      </c>
      <c r="C2" s="447" t="s">
        <v>2168</v>
      </c>
      <c r="D2" s="395"/>
      <c r="E2" s="395"/>
      <c r="F2" s="396"/>
      <c r="K2" s="238"/>
      <c r="L2" s="238"/>
      <c r="M2" s="238"/>
      <c r="N2" s="238"/>
      <c r="O2" s="238"/>
      <c r="P2" s="238"/>
      <c r="Q2" s="238"/>
      <c r="R2" s="238"/>
      <c r="S2" s="238"/>
      <c r="T2" s="238"/>
      <c r="U2" s="238"/>
      <c r="V2" s="238"/>
      <c r="W2" s="238"/>
      <c r="X2" s="238"/>
      <c r="Y2" s="238"/>
      <c r="Z2" s="238"/>
    </row>
    <row r="3" spans="1:26" ht="27.75" customHeight="1">
      <c r="B3" s="240" t="s">
        <v>2169</v>
      </c>
      <c r="C3" s="447" t="s">
        <v>2170</v>
      </c>
      <c r="D3" s="395"/>
      <c r="E3" s="395"/>
      <c r="F3" s="396"/>
      <c r="K3" s="238"/>
      <c r="L3" s="238"/>
      <c r="M3" s="238"/>
      <c r="N3" s="238"/>
      <c r="O3" s="238"/>
      <c r="P3" s="238"/>
      <c r="Q3" s="238"/>
      <c r="R3" s="238"/>
      <c r="S3" s="238"/>
      <c r="T3" s="238"/>
      <c r="U3" s="238"/>
      <c r="V3" s="238"/>
      <c r="W3" s="238"/>
      <c r="X3" s="238"/>
      <c r="Y3" s="238"/>
      <c r="Z3" s="238"/>
    </row>
    <row r="4" spans="1:26" ht="27.75" customHeight="1">
      <c r="B4" s="240" t="s">
        <v>2171</v>
      </c>
      <c r="C4" s="447" t="s">
        <v>2172</v>
      </c>
      <c r="D4" s="395"/>
      <c r="E4" s="395"/>
      <c r="F4" s="396"/>
      <c r="K4" s="238"/>
      <c r="L4" s="238"/>
      <c r="M4" s="238"/>
      <c r="N4" s="238"/>
      <c r="O4" s="238"/>
      <c r="P4" s="238"/>
      <c r="Q4" s="238"/>
      <c r="R4" s="238"/>
      <c r="S4" s="238"/>
      <c r="T4" s="238"/>
      <c r="U4" s="238"/>
      <c r="V4" s="238"/>
      <c r="W4" s="238"/>
      <c r="X4" s="238"/>
      <c r="Y4" s="238"/>
      <c r="Z4" s="238"/>
    </row>
    <row r="5" spans="1:26" ht="27.75" customHeight="1">
      <c r="A5" s="241"/>
      <c r="B5" s="240" t="s">
        <v>2173</v>
      </c>
      <c r="C5" s="447" t="s">
        <v>2174</v>
      </c>
      <c r="D5" s="395"/>
      <c r="E5" s="395"/>
      <c r="F5" s="396"/>
      <c r="K5" s="238"/>
      <c r="L5" s="238"/>
      <c r="M5" s="238"/>
      <c r="N5" s="238"/>
      <c r="O5" s="238"/>
      <c r="P5" s="238"/>
      <c r="Q5" s="238"/>
      <c r="R5" s="238"/>
      <c r="S5" s="238"/>
      <c r="T5" s="238"/>
      <c r="U5" s="238"/>
      <c r="V5" s="238"/>
      <c r="W5" s="238"/>
      <c r="X5" s="238"/>
      <c r="Y5" s="238"/>
      <c r="Z5" s="238"/>
    </row>
    <row r="6" spans="1:26" ht="27.75" customHeight="1">
      <c r="A6" s="193"/>
      <c r="B6" s="240" t="s">
        <v>2175</v>
      </c>
      <c r="C6" s="447" t="s">
        <v>2176</v>
      </c>
      <c r="D6" s="395"/>
      <c r="E6" s="395"/>
      <c r="F6" s="396"/>
      <c r="K6" s="238"/>
      <c r="L6" s="238"/>
      <c r="M6" s="238"/>
      <c r="N6" s="238"/>
      <c r="O6" s="238"/>
      <c r="P6" s="238"/>
      <c r="Q6" s="238"/>
      <c r="R6" s="238"/>
      <c r="S6" s="238"/>
      <c r="T6" s="238"/>
      <c r="U6" s="238"/>
      <c r="V6" s="238"/>
      <c r="W6" s="238"/>
      <c r="X6" s="238"/>
      <c r="Y6" s="238"/>
      <c r="Z6" s="238"/>
    </row>
    <row r="7" spans="1:26" ht="27.75" customHeight="1">
      <c r="B7" s="240" t="s">
        <v>1384</v>
      </c>
      <c r="C7" s="448" t="s">
        <v>2177</v>
      </c>
      <c r="D7" s="395"/>
      <c r="E7" s="395"/>
      <c r="F7" s="396"/>
      <c r="I7" s="71"/>
      <c r="K7" s="238"/>
      <c r="L7" s="238"/>
      <c r="M7" s="238"/>
      <c r="N7" s="238"/>
      <c r="O7" s="238"/>
      <c r="P7" s="238"/>
      <c r="Q7" s="238"/>
      <c r="R7" s="238"/>
      <c r="S7" s="238"/>
      <c r="T7" s="238"/>
      <c r="U7" s="238"/>
      <c r="V7" s="238"/>
      <c r="W7" s="238"/>
      <c r="X7" s="238"/>
      <c r="Y7" s="238"/>
      <c r="Z7" s="238"/>
    </row>
    <row r="8" spans="1:26" ht="27.75" customHeight="1">
      <c r="B8" s="240" t="s">
        <v>2178</v>
      </c>
      <c r="C8" s="447" t="s">
        <v>2179</v>
      </c>
      <c r="D8" s="395"/>
      <c r="E8" s="395"/>
      <c r="F8" s="396"/>
      <c r="K8" s="238"/>
      <c r="L8" s="238"/>
      <c r="M8" s="238"/>
      <c r="N8" s="238"/>
      <c r="O8" s="238"/>
      <c r="P8" s="238"/>
      <c r="Q8" s="238"/>
      <c r="R8" s="238"/>
      <c r="S8" s="238"/>
      <c r="T8" s="238"/>
      <c r="U8" s="238"/>
      <c r="V8" s="238"/>
      <c r="W8" s="238"/>
      <c r="X8" s="238"/>
      <c r="Y8" s="238"/>
      <c r="Z8" s="238"/>
    </row>
    <row r="9" spans="1:26" ht="27.75" customHeight="1">
      <c r="B9" s="240" t="s">
        <v>2158</v>
      </c>
      <c r="C9" s="447" t="s">
        <v>2180</v>
      </c>
      <c r="D9" s="395"/>
      <c r="E9" s="395"/>
      <c r="F9" s="396"/>
      <c r="K9" s="238"/>
      <c r="L9" s="238"/>
      <c r="M9" s="238"/>
      <c r="N9" s="238"/>
      <c r="O9" s="238"/>
      <c r="P9" s="238"/>
      <c r="Q9" s="238"/>
      <c r="R9" s="238"/>
      <c r="S9" s="238"/>
      <c r="T9" s="238"/>
      <c r="U9" s="238"/>
      <c r="V9" s="238"/>
      <c r="W9" s="238"/>
      <c r="X9" s="238"/>
      <c r="Y9" s="238"/>
      <c r="Z9" s="238"/>
    </row>
    <row r="10" spans="1:26" ht="27.75" customHeight="1">
      <c r="B10" s="240" t="s">
        <v>2181</v>
      </c>
      <c r="C10" s="447" t="s">
        <v>2182</v>
      </c>
      <c r="D10" s="395"/>
      <c r="E10" s="395"/>
      <c r="F10" s="396"/>
      <c r="K10" s="238"/>
      <c r="L10" s="238"/>
      <c r="M10" s="238"/>
      <c r="N10" s="238"/>
      <c r="O10" s="238"/>
      <c r="P10" s="238"/>
      <c r="Q10" s="238"/>
      <c r="R10" s="238"/>
      <c r="S10" s="238"/>
      <c r="T10" s="238"/>
      <c r="U10" s="238"/>
      <c r="V10" s="238"/>
      <c r="W10" s="238"/>
      <c r="X10" s="238"/>
      <c r="Y10" s="238"/>
      <c r="Z10" s="238"/>
    </row>
    <row r="11" spans="1:26" ht="27.75" customHeight="1">
      <c r="B11" s="240" t="s">
        <v>2183</v>
      </c>
      <c r="C11" s="447" t="s">
        <v>2184</v>
      </c>
      <c r="D11" s="395"/>
      <c r="E11" s="395"/>
      <c r="F11" s="396"/>
      <c r="K11" s="238"/>
      <c r="L11" s="238"/>
      <c r="M11" s="238"/>
      <c r="N11" s="238"/>
      <c r="O11" s="238"/>
      <c r="P11" s="238"/>
      <c r="Q11" s="238"/>
      <c r="R11" s="238"/>
      <c r="S11" s="238"/>
      <c r="T11" s="238"/>
      <c r="U11" s="238"/>
      <c r="V11" s="238"/>
      <c r="W11" s="238"/>
      <c r="X11" s="238"/>
      <c r="Y11" s="238"/>
      <c r="Z11" s="238"/>
    </row>
    <row r="12" spans="1:26" ht="27.75" customHeight="1">
      <c r="B12" s="240" t="s">
        <v>2185</v>
      </c>
      <c r="C12" s="447" t="s">
        <v>2186</v>
      </c>
      <c r="D12" s="395"/>
      <c r="E12" s="395"/>
      <c r="F12" s="396"/>
      <c r="K12" s="238"/>
      <c r="L12" s="238"/>
      <c r="M12" s="238"/>
      <c r="N12" s="238"/>
      <c r="O12" s="238"/>
      <c r="P12" s="238"/>
      <c r="Q12" s="238"/>
      <c r="R12" s="238"/>
      <c r="S12" s="238"/>
      <c r="T12" s="238"/>
      <c r="U12" s="238"/>
      <c r="V12" s="238"/>
      <c r="W12" s="238"/>
      <c r="X12" s="238"/>
      <c r="Y12" s="238"/>
      <c r="Z12" s="238"/>
    </row>
    <row r="13" spans="1:26" ht="27.75" customHeight="1">
      <c r="B13" s="240" t="s">
        <v>2187</v>
      </c>
      <c r="C13" s="447" t="s">
        <v>2188</v>
      </c>
      <c r="D13" s="395"/>
      <c r="E13" s="395"/>
      <c r="F13" s="396"/>
      <c r="K13" s="238"/>
      <c r="L13" s="238"/>
      <c r="M13" s="238"/>
      <c r="N13" s="238"/>
      <c r="O13" s="238"/>
      <c r="P13" s="238"/>
      <c r="Q13" s="238"/>
      <c r="R13" s="238"/>
      <c r="S13" s="238"/>
      <c r="T13" s="238"/>
      <c r="U13" s="238"/>
      <c r="V13" s="238"/>
      <c r="W13" s="238"/>
      <c r="X13" s="238"/>
      <c r="Y13" s="238"/>
      <c r="Z13" s="238"/>
    </row>
    <row r="14" spans="1:26" ht="27.75" customHeight="1">
      <c r="B14" s="240" t="s">
        <v>2189</v>
      </c>
      <c r="C14" s="447" t="s">
        <v>2190</v>
      </c>
      <c r="D14" s="395"/>
      <c r="E14" s="395"/>
      <c r="F14" s="396"/>
      <c r="K14" s="238"/>
      <c r="L14" s="238"/>
      <c r="M14" s="238"/>
      <c r="N14" s="238"/>
      <c r="O14" s="238"/>
      <c r="P14" s="238"/>
      <c r="Q14" s="238"/>
      <c r="R14" s="238"/>
      <c r="S14" s="238"/>
      <c r="T14" s="238"/>
      <c r="U14" s="238"/>
      <c r="V14" s="238"/>
      <c r="W14" s="238"/>
      <c r="X14" s="238"/>
      <c r="Y14" s="238"/>
      <c r="Z14" s="238"/>
    </row>
    <row r="15" spans="1:26" ht="27.75" customHeight="1">
      <c r="B15" s="240" t="s">
        <v>2191</v>
      </c>
      <c r="C15" s="447" t="s">
        <v>2192</v>
      </c>
      <c r="D15" s="395"/>
      <c r="E15" s="395"/>
      <c r="F15" s="396"/>
      <c r="K15" s="238"/>
      <c r="L15" s="238"/>
      <c r="M15" s="238"/>
      <c r="N15" s="238"/>
      <c r="O15" s="238"/>
      <c r="P15" s="238"/>
      <c r="Q15" s="238"/>
      <c r="R15" s="238"/>
      <c r="S15" s="238"/>
      <c r="T15" s="238"/>
      <c r="U15" s="238"/>
      <c r="V15" s="238"/>
      <c r="W15" s="238"/>
      <c r="X15" s="238"/>
      <c r="Y15" s="238"/>
      <c r="Z15" s="238"/>
    </row>
    <row r="16" spans="1:26" ht="27.75" customHeight="1">
      <c r="B16" s="240" t="s">
        <v>2193</v>
      </c>
      <c r="C16" s="447" t="s">
        <v>2194</v>
      </c>
      <c r="D16" s="395"/>
      <c r="E16" s="395"/>
      <c r="F16" s="396"/>
      <c r="K16" s="238"/>
      <c r="L16" s="238"/>
      <c r="M16" s="238"/>
      <c r="N16" s="238"/>
      <c r="O16" s="238"/>
      <c r="P16" s="238"/>
      <c r="Q16" s="238"/>
      <c r="R16" s="238"/>
      <c r="S16" s="238"/>
      <c r="T16" s="238"/>
      <c r="U16" s="238"/>
      <c r="V16" s="238"/>
      <c r="W16" s="238"/>
      <c r="X16" s="238"/>
      <c r="Y16" s="238"/>
      <c r="Z16" s="238"/>
    </row>
    <row r="17" spans="2:26" ht="27.75" customHeight="1">
      <c r="B17" s="240" t="s">
        <v>2195</v>
      </c>
      <c r="C17" s="447" t="s">
        <v>2196</v>
      </c>
      <c r="D17" s="395"/>
      <c r="E17" s="395"/>
      <c r="F17" s="396"/>
      <c r="K17" s="238"/>
      <c r="L17" s="238"/>
      <c r="M17" s="238"/>
      <c r="N17" s="238"/>
      <c r="O17" s="238"/>
      <c r="P17" s="238"/>
      <c r="Q17" s="238"/>
      <c r="R17" s="238"/>
      <c r="S17" s="238"/>
      <c r="T17" s="238"/>
      <c r="U17" s="238"/>
      <c r="V17" s="238"/>
      <c r="W17" s="238"/>
      <c r="X17" s="238"/>
      <c r="Y17" s="238"/>
      <c r="Z17" s="238"/>
    </row>
    <row r="18" spans="2:26" ht="27.75" customHeight="1">
      <c r="B18" s="240" t="s">
        <v>2153</v>
      </c>
      <c r="C18" s="447" t="s">
        <v>2197</v>
      </c>
      <c r="D18" s="395"/>
      <c r="E18" s="395"/>
      <c r="F18" s="396"/>
      <c r="K18" s="238"/>
      <c r="L18" s="238"/>
      <c r="M18" s="238"/>
      <c r="N18" s="238"/>
      <c r="O18" s="238"/>
      <c r="P18" s="238"/>
      <c r="Q18" s="238"/>
      <c r="R18" s="238"/>
      <c r="S18" s="238"/>
      <c r="T18" s="238"/>
      <c r="U18" s="238"/>
      <c r="V18" s="238"/>
      <c r="W18" s="238"/>
      <c r="X18" s="238"/>
      <c r="Y18" s="238"/>
      <c r="Z18" s="238"/>
    </row>
    <row r="19" spans="2:26" ht="27.75" customHeight="1">
      <c r="B19" s="240" t="s">
        <v>2198</v>
      </c>
      <c r="C19" s="447" t="s">
        <v>2199</v>
      </c>
      <c r="D19" s="395"/>
      <c r="E19" s="395"/>
      <c r="F19" s="396"/>
      <c r="K19" s="238"/>
      <c r="L19" s="238"/>
      <c r="M19" s="238"/>
      <c r="N19" s="238"/>
      <c r="O19" s="238"/>
      <c r="P19" s="238"/>
      <c r="Q19" s="238"/>
      <c r="R19" s="238"/>
      <c r="S19" s="238"/>
      <c r="T19" s="238"/>
      <c r="U19" s="238"/>
      <c r="V19" s="238"/>
      <c r="W19" s="238"/>
      <c r="X19" s="238"/>
      <c r="Y19" s="238"/>
      <c r="Z19" s="238"/>
    </row>
    <row r="20" spans="2:26" ht="27.75" customHeight="1">
      <c r="B20" s="240" t="s">
        <v>1396</v>
      </c>
      <c r="C20" s="446" t="s">
        <v>2200</v>
      </c>
      <c r="D20" s="386"/>
      <c r="E20" s="386"/>
      <c r="F20" s="387"/>
      <c r="K20" s="238"/>
      <c r="L20" s="238"/>
      <c r="M20" s="238"/>
      <c r="N20" s="238"/>
      <c r="O20" s="238"/>
      <c r="P20" s="238"/>
      <c r="Q20" s="238"/>
      <c r="R20" s="238"/>
      <c r="S20" s="238"/>
      <c r="T20" s="238"/>
      <c r="U20" s="238"/>
      <c r="V20" s="238"/>
      <c r="W20" s="238"/>
      <c r="X20" s="238"/>
      <c r="Y20" s="238"/>
      <c r="Z20" s="238"/>
    </row>
    <row r="21" spans="2:26" ht="27.75" customHeight="1">
      <c r="B21" s="240" t="s">
        <v>2201</v>
      </c>
      <c r="C21" s="446" t="s">
        <v>2202</v>
      </c>
      <c r="D21" s="386"/>
      <c r="E21" s="386"/>
      <c r="F21" s="387"/>
      <c r="K21" s="238"/>
      <c r="L21" s="238"/>
      <c r="M21" s="238"/>
      <c r="N21" s="238"/>
      <c r="O21" s="238"/>
      <c r="P21" s="238"/>
      <c r="Q21" s="238"/>
      <c r="R21" s="238"/>
      <c r="S21" s="238"/>
      <c r="T21" s="238"/>
      <c r="U21" s="238"/>
      <c r="V21" s="238"/>
      <c r="W21" s="238"/>
      <c r="X21" s="238"/>
      <c r="Y21" s="238"/>
      <c r="Z21" s="238"/>
    </row>
    <row r="22" spans="2:26" ht="27.75" customHeight="1">
      <c r="B22" s="240" t="s">
        <v>2203</v>
      </c>
      <c r="C22" s="446" t="s">
        <v>2204</v>
      </c>
      <c r="D22" s="386"/>
      <c r="E22" s="386"/>
      <c r="F22" s="387"/>
      <c r="K22" s="238"/>
      <c r="L22" s="238"/>
      <c r="M22" s="238"/>
      <c r="N22" s="238"/>
      <c r="O22" s="238"/>
      <c r="P22" s="238"/>
      <c r="Q22" s="238"/>
      <c r="R22" s="238"/>
      <c r="S22" s="238"/>
      <c r="T22" s="238"/>
      <c r="U22" s="238"/>
      <c r="V22" s="238"/>
      <c r="W22" s="238"/>
      <c r="X22" s="238"/>
      <c r="Y22" s="238"/>
      <c r="Z22" s="238"/>
    </row>
    <row r="23" spans="2:26" ht="27.75" customHeight="1">
      <c r="B23" s="240" t="s">
        <v>2205</v>
      </c>
      <c r="C23" s="446" t="s">
        <v>2206</v>
      </c>
      <c r="D23" s="386"/>
      <c r="E23" s="386"/>
      <c r="F23" s="387"/>
      <c r="K23" s="238"/>
      <c r="L23" s="238"/>
      <c r="M23" s="238"/>
      <c r="N23" s="238"/>
      <c r="O23" s="238"/>
      <c r="P23" s="238"/>
      <c r="Q23" s="238"/>
      <c r="R23" s="238"/>
      <c r="S23" s="238"/>
      <c r="T23" s="238"/>
      <c r="U23" s="238"/>
      <c r="V23" s="238"/>
      <c r="W23" s="238"/>
      <c r="X23" s="238"/>
      <c r="Y23" s="238"/>
      <c r="Z23" s="238"/>
    </row>
    <row r="24" spans="2:26" ht="27.75" customHeight="1">
      <c r="B24" s="240" t="s">
        <v>2207</v>
      </c>
      <c r="C24" s="446" t="s">
        <v>2208</v>
      </c>
      <c r="D24" s="386"/>
      <c r="E24" s="386"/>
      <c r="F24" s="387"/>
      <c r="K24" s="238"/>
      <c r="L24" s="238"/>
      <c r="M24" s="238"/>
      <c r="N24" s="238"/>
      <c r="O24" s="238"/>
      <c r="P24" s="238"/>
      <c r="Q24" s="238"/>
      <c r="R24" s="238"/>
      <c r="S24" s="238"/>
      <c r="T24" s="238"/>
      <c r="U24" s="238"/>
      <c r="V24" s="238"/>
      <c r="W24" s="238"/>
      <c r="X24" s="238"/>
      <c r="Y24" s="238"/>
      <c r="Z24" s="238"/>
    </row>
    <row r="25" spans="2:26" ht="27.75" customHeight="1">
      <c r="B25" s="240" t="s">
        <v>2209</v>
      </c>
      <c r="C25" s="446" t="s">
        <v>2210</v>
      </c>
      <c r="D25" s="386"/>
      <c r="E25" s="386"/>
      <c r="F25" s="387"/>
      <c r="K25" s="238"/>
      <c r="L25" s="238"/>
      <c r="M25" s="238"/>
      <c r="N25" s="238"/>
      <c r="O25" s="238"/>
      <c r="P25" s="238"/>
      <c r="Q25" s="238"/>
      <c r="R25" s="238"/>
      <c r="S25" s="238"/>
      <c r="T25" s="238"/>
      <c r="U25" s="238"/>
      <c r="V25" s="238"/>
      <c r="W25" s="238"/>
      <c r="X25" s="238"/>
      <c r="Y25" s="238"/>
      <c r="Z25" s="238"/>
    </row>
    <row r="26" spans="2:26" ht="27.75" customHeight="1">
      <c r="B26" s="240" t="s">
        <v>2211</v>
      </c>
      <c r="C26" s="446" t="s">
        <v>2212</v>
      </c>
      <c r="D26" s="386"/>
      <c r="E26" s="386"/>
      <c r="F26" s="387"/>
      <c r="K26" s="238"/>
      <c r="L26" s="238"/>
      <c r="M26" s="238"/>
      <c r="N26" s="238"/>
      <c r="O26" s="238"/>
      <c r="P26" s="238"/>
      <c r="Q26" s="238"/>
      <c r="R26" s="238"/>
      <c r="S26" s="238"/>
      <c r="T26" s="238"/>
      <c r="U26" s="238"/>
      <c r="V26" s="238"/>
      <c r="W26" s="238"/>
      <c r="X26" s="238"/>
      <c r="Y26" s="238"/>
      <c r="Z26" s="238"/>
    </row>
    <row r="27" spans="2:26" ht="27.75" customHeight="1">
      <c r="B27" s="240" t="s">
        <v>2213</v>
      </c>
      <c r="C27" s="446" t="s">
        <v>2214</v>
      </c>
      <c r="D27" s="386"/>
      <c r="E27" s="386"/>
      <c r="F27" s="387"/>
      <c r="K27" s="238"/>
      <c r="L27" s="238"/>
      <c r="M27" s="238"/>
      <c r="N27" s="238"/>
      <c r="O27" s="238"/>
      <c r="P27" s="238"/>
      <c r="Q27" s="238"/>
      <c r="R27" s="238"/>
      <c r="S27" s="238"/>
      <c r="T27" s="238"/>
      <c r="U27" s="238"/>
      <c r="V27" s="238"/>
      <c r="W27" s="238"/>
      <c r="X27" s="238"/>
      <c r="Y27" s="238"/>
      <c r="Z27" s="238"/>
    </row>
    <row r="28" spans="2:26" ht="27.75" customHeight="1">
      <c r="B28" s="240" t="s">
        <v>2215</v>
      </c>
      <c r="C28" s="446" t="s">
        <v>2216</v>
      </c>
      <c r="D28" s="386"/>
      <c r="E28" s="386"/>
      <c r="F28" s="387"/>
      <c r="K28" s="238"/>
      <c r="L28" s="238"/>
      <c r="M28" s="238"/>
      <c r="N28" s="238"/>
      <c r="O28" s="238"/>
      <c r="P28" s="238"/>
      <c r="Q28" s="238"/>
      <c r="R28" s="238"/>
      <c r="S28" s="238"/>
      <c r="T28" s="238"/>
      <c r="U28" s="238"/>
      <c r="V28" s="238"/>
      <c r="W28" s="238"/>
      <c r="X28" s="238"/>
      <c r="Y28" s="238"/>
      <c r="Z28" s="238"/>
    </row>
    <row r="29" spans="2:26" ht="27.75" customHeight="1">
      <c r="B29" s="240" t="s">
        <v>2217</v>
      </c>
      <c r="C29" s="446" t="s">
        <v>2218</v>
      </c>
      <c r="D29" s="386"/>
      <c r="E29" s="386"/>
      <c r="F29" s="387"/>
      <c r="K29" s="238"/>
      <c r="L29" s="238"/>
      <c r="M29" s="238"/>
      <c r="N29" s="238"/>
      <c r="O29" s="238"/>
      <c r="P29" s="238"/>
      <c r="Q29" s="238"/>
      <c r="R29" s="238"/>
      <c r="S29" s="238"/>
      <c r="T29" s="238"/>
      <c r="U29" s="238"/>
      <c r="V29" s="238"/>
      <c r="W29" s="238"/>
      <c r="X29" s="238"/>
      <c r="Y29" s="238"/>
      <c r="Z29" s="238"/>
    </row>
    <row r="30" spans="2:26" ht="27.75" customHeight="1">
      <c r="B30" s="240" t="s">
        <v>2219</v>
      </c>
      <c r="C30" s="446" t="s">
        <v>2220</v>
      </c>
      <c r="D30" s="386"/>
      <c r="E30" s="386"/>
      <c r="F30" s="387"/>
      <c r="K30" s="238"/>
      <c r="L30" s="238"/>
      <c r="M30" s="238"/>
      <c r="N30" s="238"/>
      <c r="O30" s="238"/>
      <c r="P30" s="238"/>
      <c r="Q30" s="238"/>
      <c r="R30" s="238"/>
      <c r="S30" s="238"/>
      <c r="T30" s="238"/>
      <c r="U30" s="238"/>
      <c r="V30" s="238"/>
      <c r="W30" s="238"/>
      <c r="X30" s="238"/>
      <c r="Y30" s="238"/>
      <c r="Z30" s="238"/>
    </row>
    <row r="31" spans="2:26" ht="27.75" customHeight="1">
      <c r="B31" s="242"/>
      <c r="C31" s="243"/>
      <c r="D31" s="243"/>
      <c r="E31" s="243"/>
      <c r="F31" s="243"/>
      <c r="K31" s="238"/>
      <c r="L31" s="238"/>
      <c r="M31" s="238"/>
      <c r="N31" s="238"/>
      <c r="O31" s="238"/>
      <c r="P31" s="238"/>
      <c r="Q31" s="238"/>
      <c r="R31" s="238"/>
      <c r="S31" s="238"/>
      <c r="T31" s="238"/>
      <c r="U31" s="238"/>
      <c r="V31" s="238"/>
      <c r="W31" s="238"/>
      <c r="X31" s="238"/>
      <c r="Y31" s="238"/>
      <c r="Z31" s="238"/>
    </row>
    <row r="32" spans="2:26" ht="27.75" customHeight="1">
      <c r="B32" s="242"/>
      <c r="C32" s="243"/>
      <c r="D32" s="243"/>
      <c r="E32" s="243"/>
      <c r="F32" s="243"/>
      <c r="K32" s="238"/>
      <c r="L32" s="238"/>
      <c r="M32" s="238"/>
      <c r="N32" s="238"/>
      <c r="O32" s="238"/>
      <c r="P32" s="238"/>
      <c r="Q32" s="238"/>
      <c r="R32" s="238"/>
      <c r="S32" s="238"/>
      <c r="T32" s="238"/>
      <c r="U32" s="238"/>
      <c r="V32" s="238"/>
      <c r="W32" s="238"/>
      <c r="X32" s="238"/>
      <c r="Y32" s="238"/>
      <c r="Z32" s="238"/>
    </row>
    <row r="33" spans="2:26" ht="27.75" customHeight="1">
      <c r="B33" s="242"/>
      <c r="C33" s="243"/>
      <c r="D33" s="243"/>
      <c r="E33" s="243"/>
      <c r="F33" s="243"/>
      <c r="K33" s="238"/>
      <c r="L33" s="238"/>
      <c r="M33" s="238"/>
      <c r="N33" s="238"/>
      <c r="O33" s="238"/>
      <c r="P33" s="238"/>
      <c r="Q33" s="238"/>
      <c r="R33" s="238"/>
      <c r="S33" s="238"/>
      <c r="T33" s="238"/>
      <c r="U33" s="238"/>
      <c r="V33" s="238"/>
      <c r="W33" s="238"/>
      <c r="X33" s="238"/>
      <c r="Y33" s="238"/>
      <c r="Z33" s="238"/>
    </row>
    <row r="34" spans="2:26" ht="27.75" customHeight="1">
      <c r="B34" s="242"/>
      <c r="C34" s="243"/>
      <c r="D34" s="243"/>
      <c r="E34" s="243"/>
      <c r="F34" s="243"/>
      <c r="K34" s="238"/>
      <c r="L34" s="238"/>
      <c r="M34" s="238"/>
      <c r="N34" s="238"/>
      <c r="O34" s="238"/>
      <c r="P34" s="238"/>
      <c r="Q34" s="238"/>
      <c r="R34" s="238"/>
      <c r="S34" s="238"/>
      <c r="T34" s="238"/>
      <c r="U34" s="238"/>
      <c r="V34" s="238"/>
      <c r="W34" s="238"/>
      <c r="X34" s="238"/>
      <c r="Y34" s="238"/>
      <c r="Z34" s="238"/>
    </row>
    <row r="35" spans="2:26" ht="27.75" customHeight="1">
      <c r="B35" s="242"/>
      <c r="C35" s="243"/>
      <c r="D35" s="243"/>
      <c r="E35" s="243"/>
      <c r="F35" s="243"/>
      <c r="K35" s="238"/>
      <c r="L35" s="238"/>
      <c r="M35" s="238"/>
      <c r="N35" s="238"/>
      <c r="O35" s="238"/>
      <c r="P35" s="238"/>
      <c r="Q35" s="238"/>
      <c r="R35" s="238"/>
      <c r="S35" s="238"/>
      <c r="T35" s="238"/>
      <c r="U35" s="238"/>
      <c r="V35" s="238"/>
      <c r="W35" s="238"/>
      <c r="X35" s="238"/>
      <c r="Y35" s="238"/>
      <c r="Z35" s="238"/>
    </row>
    <row r="36" spans="2:26" ht="27.75" customHeight="1">
      <c r="B36" s="242"/>
      <c r="C36" s="243"/>
      <c r="D36" s="243"/>
      <c r="E36" s="243"/>
      <c r="F36" s="243"/>
      <c r="K36" s="238"/>
      <c r="L36" s="238"/>
      <c r="M36" s="238"/>
      <c r="N36" s="238"/>
      <c r="O36" s="238"/>
      <c r="P36" s="238"/>
      <c r="Q36" s="238"/>
      <c r="R36" s="238"/>
      <c r="S36" s="238"/>
      <c r="T36" s="238"/>
      <c r="U36" s="238"/>
      <c r="V36" s="238"/>
      <c r="W36" s="238"/>
      <c r="X36" s="238"/>
      <c r="Y36" s="238"/>
      <c r="Z36" s="238"/>
    </row>
    <row r="37" spans="2:26" ht="27.75" customHeight="1">
      <c r="B37" s="242"/>
      <c r="C37" s="243"/>
      <c r="D37" s="243"/>
      <c r="E37" s="243"/>
      <c r="F37" s="243"/>
      <c r="K37" s="238"/>
      <c r="L37" s="238"/>
      <c r="M37" s="238"/>
      <c r="N37" s="238"/>
      <c r="O37" s="238"/>
      <c r="P37" s="238"/>
      <c r="Q37" s="238"/>
      <c r="R37" s="238"/>
      <c r="S37" s="238"/>
      <c r="T37" s="238"/>
      <c r="U37" s="238"/>
      <c r="V37" s="238"/>
      <c r="W37" s="238"/>
      <c r="X37" s="238"/>
      <c r="Y37" s="238"/>
      <c r="Z37" s="238"/>
    </row>
    <row r="38" spans="2:26" ht="27.75" customHeight="1">
      <c r="B38" s="242"/>
      <c r="C38" s="243"/>
      <c r="D38" s="243"/>
      <c r="E38" s="243"/>
      <c r="F38" s="243"/>
      <c r="K38" s="238"/>
      <c r="L38" s="238"/>
      <c r="M38" s="238"/>
      <c r="N38" s="238"/>
      <c r="O38" s="238"/>
      <c r="P38" s="238"/>
      <c r="Q38" s="238"/>
      <c r="R38" s="238"/>
      <c r="S38" s="238"/>
      <c r="T38" s="238"/>
      <c r="U38" s="238"/>
      <c r="V38" s="238"/>
      <c r="W38" s="238"/>
      <c r="X38" s="238"/>
      <c r="Y38" s="238"/>
      <c r="Z38" s="238"/>
    </row>
    <row r="39" spans="2:26" ht="27.75" customHeight="1">
      <c r="B39" s="242"/>
      <c r="C39" s="243"/>
      <c r="D39" s="243"/>
      <c r="E39" s="243"/>
      <c r="F39" s="243"/>
      <c r="K39" s="238"/>
      <c r="L39" s="238"/>
      <c r="M39" s="238"/>
      <c r="N39" s="238"/>
      <c r="O39" s="238"/>
      <c r="P39" s="238"/>
      <c r="Q39" s="238"/>
      <c r="R39" s="238"/>
      <c r="S39" s="238"/>
      <c r="T39" s="238"/>
      <c r="U39" s="238"/>
      <c r="V39" s="238"/>
      <c r="W39" s="238"/>
      <c r="X39" s="238"/>
      <c r="Y39" s="238"/>
      <c r="Z39" s="238"/>
    </row>
    <row r="40" spans="2:26" ht="27.75" customHeight="1">
      <c r="B40" s="242"/>
      <c r="C40" s="243"/>
      <c r="D40" s="243"/>
      <c r="E40" s="243"/>
      <c r="F40" s="243"/>
      <c r="K40" s="238"/>
      <c r="L40" s="238"/>
      <c r="M40" s="238"/>
      <c r="N40" s="238"/>
      <c r="O40" s="238"/>
      <c r="P40" s="238"/>
      <c r="Q40" s="238"/>
      <c r="R40" s="238"/>
      <c r="S40" s="238"/>
      <c r="T40" s="238"/>
      <c r="U40" s="238"/>
      <c r="V40" s="238"/>
      <c r="W40" s="238"/>
      <c r="X40" s="238"/>
      <c r="Y40" s="238"/>
      <c r="Z40" s="238"/>
    </row>
    <row r="41" spans="2:26" ht="27.75" customHeight="1">
      <c r="B41" s="242"/>
      <c r="C41" s="243"/>
      <c r="D41" s="243"/>
      <c r="E41" s="243"/>
      <c r="F41" s="243"/>
      <c r="K41" s="238"/>
      <c r="L41" s="238"/>
      <c r="M41" s="238"/>
      <c r="N41" s="238"/>
      <c r="O41" s="238"/>
      <c r="P41" s="238"/>
      <c r="Q41" s="238"/>
      <c r="R41" s="238"/>
      <c r="S41" s="238"/>
      <c r="T41" s="238"/>
      <c r="U41" s="238"/>
      <c r="V41" s="238"/>
      <c r="W41" s="238"/>
      <c r="X41" s="238"/>
      <c r="Y41" s="238"/>
      <c r="Z41" s="238"/>
    </row>
    <row r="42" spans="2:26" ht="27.75" customHeight="1">
      <c r="B42" s="242"/>
      <c r="C42" s="243"/>
      <c r="D42" s="243"/>
      <c r="E42" s="243"/>
      <c r="F42" s="243"/>
      <c r="K42" s="238"/>
      <c r="L42" s="238"/>
      <c r="M42" s="238"/>
      <c r="N42" s="238"/>
      <c r="O42" s="238"/>
      <c r="P42" s="238"/>
      <c r="Q42" s="238"/>
      <c r="R42" s="238"/>
      <c r="S42" s="238"/>
      <c r="T42" s="238"/>
      <c r="U42" s="238"/>
      <c r="V42" s="238"/>
      <c r="W42" s="238"/>
      <c r="X42" s="238"/>
      <c r="Y42" s="238"/>
      <c r="Z42" s="238"/>
    </row>
    <row r="43" spans="2:26" ht="27.75" customHeight="1">
      <c r="B43" s="242"/>
      <c r="C43" s="243"/>
      <c r="D43" s="243"/>
      <c r="E43" s="243"/>
      <c r="F43" s="243"/>
      <c r="K43" s="238"/>
      <c r="L43" s="238"/>
      <c r="M43" s="238"/>
      <c r="N43" s="238"/>
      <c r="O43" s="238"/>
      <c r="P43" s="238"/>
      <c r="Q43" s="238"/>
      <c r="R43" s="238"/>
      <c r="S43" s="238"/>
      <c r="T43" s="238"/>
      <c r="U43" s="238"/>
      <c r="V43" s="238"/>
      <c r="W43" s="238"/>
      <c r="X43" s="238"/>
      <c r="Y43" s="238"/>
      <c r="Z43" s="238"/>
    </row>
    <row r="44" spans="2:26" ht="27.75" customHeight="1">
      <c r="B44" s="242"/>
      <c r="C44" s="243"/>
      <c r="D44" s="243"/>
      <c r="E44" s="243"/>
      <c r="F44" s="243"/>
      <c r="K44" s="238"/>
      <c r="L44" s="238"/>
      <c r="M44" s="238"/>
      <c r="N44" s="238"/>
      <c r="O44" s="238"/>
      <c r="P44" s="238"/>
      <c r="Q44" s="238"/>
      <c r="R44" s="238"/>
      <c r="S44" s="238"/>
      <c r="T44" s="238"/>
      <c r="U44" s="238"/>
      <c r="V44" s="238"/>
      <c r="W44" s="238"/>
      <c r="X44" s="238"/>
      <c r="Y44" s="238"/>
      <c r="Z44" s="238"/>
    </row>
    <row r="45" spans="2:26" ht="27.75" customHeight="1">
      <c r="B45" s="242"/>
      <c r="C45" s="243"/>
      <c r="D45" s="243"/>
      <c r="E45" s="243"/>
      <c r="F45" s="243"/>
      <c r="K45" s="238"/>
      <c r="L45" s="238"/>
      <c r="M45" s="238"/>
      <c r="N45" s="238"/>
      <c r="O45" s="238"/>
      <c r="P45" s="238"/>
      <c r="Q45" s="238"/>
      <c r="R45" s="238"/>
      <c r="S45" s="238"/>
      <c r="T45" s="238"/>
      <c r="U45" s="238"/>
      <c r="V45" s="238"/>
      <c r="W45" s="238"/>
      <c r="X45" s="238"/>
      <c r="Y45" s="238"/>
      <c r="Z45" s="238"/>
    </row>
    <row r="46" spans="2:26" ht="27.75" customHeight="1">
      <c r="B46" s="242"/>
      <c r="C46" s="243"/>
      <c r="D46" s="243"/>
      <c r="E46" s="243"/>
      <c r="F46" s="243"/>
      <c r="K46" s="238"/>
      <c r="L46" s="238"/>
      <c r="M46" s="238"/>
      <c r="N46" s="238"/>
      <c r="O46" s="238"/>
      <c r="P46" s="238"/>
      <c r="Q46" s="238"/>
      <c r="R46" s="238"/>
      <c r="S46" s="238"/>
      <c r="T46" s="238"/>
      <c r="U46" s="238"/>
      <c r="V46" s="238"/>
      <c r="W46" s="238"/>
      <c r="X46" s="238"/>
      <c r="Y46" s="238"/>
      <c r="Z46" s="238"/>
    </row>
    <row r="47" spans="2:26" ht="27.75" customHeight="1">
      <c r="B47" s="242"/>
      <c r="C47" s="243"/>
      <c r="D47" s="243"/>
      <c r="E47" s="243"/>
      <c r="F47" s="243"/>
      <c r="K47" s="238"/>
      <c r="L47" s="238"/>
      <c r="M47" s="238"/>
      <c r="N47" s="238"/>
      <c r="O47" s="238"/>
      <c r="P47" s="238"/>
      <c r="Q47" s="238"/>
      <c r="R47" s="238"/>
      <c r="S47" s="238"/>
      <c r="T47" s="238"/>
      <c r="U47" s="238"/>
      <c r="V47" s="238"/>
      <c r="W47" s="238"/>
      <c r="X47" s="238"/>
      <c r="Y47" s="238"/>
      <c r="Z47" s="238"/>
    </row>
    <row r="48" spans="2:26" ht="27.75" customHeight="1">
      <c r="B48" s="242"/>
      <c r="C48" s="243"/>
      <c r="D48" s="243"/>
      <c r="E48" s="243"/>
      <c r="F48" s="243"/>
      <c r="K48" s="238"/>
      <c r="L48" s="238"/>
      <c r="M48" s="238"/>
      <c r="N48" s="238"/>
      <c r="O48" s="238"/>
      <c r="P48" s="238"/>
      <c r="Q48" s="238"/>
      <c r="R48" s="238"/>
      <c r="S48" s="238"/>
      <c r="T48" s="238"/>
      <c r="U48" s="238"/>
      <c r="V48" s="238"/>
      <c r="W48" s="238"/>
      <c r="X48" s="238"/>
      <c r="Y48" s="238"/>
      <c r="Z48" s="238"/>
    </row>
    <row r="49" spans="2:26" ht="27.75" customHeight="1">
      <c r="B49" s="242"/>
      <c r="C49" s="243"/>
      <c r="D49" s="243"/>
      <c r="E49" s="243"/>
      <c r="F49" s="243"/>
      <c r="K49" s="238"/>
      <c r="L49" s="238"/>
      <c r="M49" s="238"/>
      <c r="N49" s="238"/>
      <c r="O49" s="238"/>
      <c r="P49" s="238"/>
      <c r="Q49" s="238"/>
      <c r="R49" s="238"/>
      <c r="S49" s="238"/>
      <c r="T49" s="238"/>
      <c r="U49" s="238"/>
      <c r="V49" s="238"/>
      <c r="W49" s="238"/>
      <c r="X49" s="238"/>
      <c r="Y49" s="238"/>
      <c r="Z49" s="238"/>
    </row>
    <row r="50" spans="2:26" ht="27.75" customHeight="1">
      <c r="B50" s="242"/>
      <c r="C50" s="243"/>
      <c r="D50" s="243"/>
      <c r="E50" s="243"/>
      <c r="F50" s="243"/>
      <c r="K50" s="238"/>
      <c r="L50" s="238"/>
      <c r="M50" s="238"/>
      <c r="N50" s="238"/>
      <c r="O50" s="238"/>
      <c r="P50" s="238"/>
      <c r="Q50" s="238"/>
      <c r="R50" s="238"/>
      <c r="S50" s="238"/>
      <c r="T50" s="238"/>
      <c r="U50" s="238"/>
      <c r="V50" s="238"/>
      <c r="W50" s="238"/>
      <c r="X50" s="238"/>
      <c r="Y50" s="238"/>
      <c r="Z50" s="238"/>
    </row>
    <row r="51" spans="2:26" ht="27.75" customHeight="1">
      <c r="B51" s="242"/>
      <c r="C51" s="243"/>
      <c r="D51" s="243"/>
      <c r="E51" s="243"/>
      <c r="F51" s="243"/>
      <c r="K51" s="238"/>
      <c r="L51" s="238"/>
      <c r="M51" s="238"/>
      <c r="N51" s="238"/>
      <c r="O51" s="238"/>
      <c r="P51" s="238"/>
      <c r="Q51" s="238"/>
      <c r="R51" s="238"/>
      <c r="S51" s="238"/>
      <c r="T51" s="238"/>
      <c r="U51" s="238"/>
      <c r="V51" s="238"/>
      <c r="W51" s="238"/>
      <c r="X51" s="238"/>
      <c r="Y51" s="238"/>
      <c r="Z51" s="238"/>
    </row>
    <row r="52" spans="2:26" ht="27.75" customHeight="1">
      <c r="B52" s="242"/>
      <c r="C52" s="243"/>
      <c r="D52" s="243"/>
      <c r="E52" s="243"/>
      <c r="F52" s="243"/>
      <c r="K52" s="238"/>
      <c r="L52" s="238"/>
      <c r="M52" s="238"/>
      <c r="N52" s="238"/>
      <c r="O52" s="238"/>
      <c r="P52" s="238"/>
      <c r="Q52" s="238"/>
      <c r="R52" s="238"/>
      <c r="S52" s="238"/>
      <c r="T52" s="238"/>
      <c r="U52" s="238"/>
      <c r="V52" s="238"/>
      <c r="W52" s="238"/>
      <c r="X52" s="238"/>
      <c r="Y52" s="238"/>
      <c r="Z52" s="238"/>
    </row>
    <row r="53" spans="2:26" ht="27.75" customHeight="1">
      <c r="B53" s="242"/>
      <c r="C53" s="243"/>
      <c r="D53" s="243"/>
      <c r="E53" s="243"/>
      <c r="F53" s="243"/>
      <c r="K53" s="238"/>
      <c r="L53" s="238"/>
      <c r="M53" s="238"/>
      <c r="N53" s="238"/>
      <c r="O53" s="238"/>
      <c r="P53" s="238"/>
      <c r="Q53" s="238"/>
      <c r="R53" s="238"/>
      <c r="S53" s="238"/>
      <c r="T53" s="238"/>
      <c r="U53" s="238"/>
      <c r="V53" s="238"/>
      <c r="W53" s="238"/>
      <c r="X53" s="238"/>
      <c r="Y53" s="238"/>
      <c r="Z53" s="238"/>
    </row>
    <row r="54" spans="2:26" ht="27.75" customHeight="1">
      <c r="B54" s="242"/>
      <c r="C54" s="243"/>
      <c r="D54" s="243"/>
      <c r="E54" s="243"/>
      <c r="F54" s="243"/>
      <c r="K54" s="238"/>
      <c r="L54" s="238"/>
      <c r="M54" s="238"/>
      <c r="N54" s="238"/>
      <c r="O54" s="238"/>
      <c r="P54" s="238"/>
      <c r="Q54" s="238"/>
      <c r="R54" s="238"/>
      <c r="S54" s="238"/>
      <c r="T54" s="238"/>
      <c r="U54" s="238"/>
      <c r="V54" s="238"/>
      <c r="W54" s="238"/>
      <c r="X54" s="238"/>
      <c r="Y54" s="238"/>
      <c r="Z54" s="238"/>
    </row>
    <row r="55" spans="2:26" ht="27.75" customHeight="1">
      <c r="B55" s="242"/>
      <c r="C55" s="243"/>
      <c r="D55" s="243"/>
      <c r="E55" s="243"/>
      <c r="F55" s="243"/>
      <c r="K55" s="238"/>
      <c r="L55" s="238"/>
      <c r="M55" s="238"/>
      <c r="N55" s="238"/>
      <c r="O55" s="238"/>
      <c r="P55" s="238"/>
      <c r="Q55" s="238"/>
      <c r="R55" s="238"/>
      <c r="S55" s="238"/>
      <c r="T55" s="238"/>
      <c r="U55" s="238"/>
      <c r="V55" s="238"/>
      <c r="W55" s="238"/>
      <c r="X55" s="238"/>
      <c r="Y55" s="238"/>
      <c r="Z55" s="238"/>
    </row>
    <row r="56" spans="2:26" ht="27.75" customHeight="1">
      <c r="B56" s="242"/>
      <c r="C56" s="243"/>
      <c r="D56" s="243"/>
      <c r="E56" s="243"/>
      <c r="F56" s="243"/>
      <c r="K56" s="238"/>
      <c r="L56" s="238"/>
      <c r="M56" s="238"/>
      <c r="N56" s="238"/>
      <c r="O56" s="238"/>
      <c r="P56" s="238"/>
      <c r="Q56" s="238"/>
      <c r="R56" s="238"/>
      <c r="S56" s="238"/>
      <c r="T56" s="238"/>
      <c r="U56" s="238"/>
      <c r="V56" s="238"/>
      <c r="W56" s="238"/>
      <c r="X56" s="238"/>
      <c r="Y56" s="238"/>
      <c r="Z56" s="238"/>
    </row>
    <row r="57" spans="2:26" ht="27.75" customHeight="1">
      <c r="B57" s="242"/>
      <c r="C57" s="243"/>
      <c r="D57" s="243"/>
      <c r="E57" s="243"/>
      <c r="F57" s="243"/>
      <c r="K57" s="238"/>
      <c r="L57" s="238"/>
      <c r="M57" s="238"/>
      <c r="N57" s="238"/>
      <c r="O57" s="238"/>
      <c r="P57" s="238"/>
      <c r="Q57" s="238"/>
      <c r="R57" s="238"/>
      <c r="S57" s="238"/>
      <c r="T57" s="238"/>
      <c r="U57" s="238"/>
      <c r="V57" s="238"/>
      <c r="W57" s="238"/>
      <c r="X57" s="238"/>
      <c r="Y57" s="238"/>
      <c r="Z57" s="238"/>
    </row>
    <row r="58" spans="2:26" ht="27.75" customHeight="1">
      <c r="B58" s="242"/>
      <c r="C58" s="243"/>
      <c r="D58" s="243"/>
      <c r="E58" s="243"/>
      <c r="F58" s="243"/>
      <c r="K58" s="238"/>
      <c r="L58" s="238"/>
      <c r="M58" s="238"/>
      <c r="N58" s="238"/>
      <c r="O58" s="238"/>
      <c r="P58" s="238"/>
      <c r="Q58" s="238"/>
      <c r="R58" s="238"/>
      <c r="S58" s="238"/>
      <c r="T58" s="238"/>
      <c r="U58" s="238"/>
      <c r="V58" s="238"/>
      <c r="W58" s="238"/>
      <c r="X58" s="238"/>
      <c r="Y58" s="238"/>
      <c r="Z58" s="238"/>
    </row>
    <row r="59" spans="2:26" ht="27.75" customHeight="1">
      <c r="B59" s="242"/>
      <c r="C59" s="243"/>
      <c r="D59" s="243"/>
      <c r="E59" s="243"/>
      <c r="F59" s="243"/>
      <c r="K59" s="238"/>
      <c r="L59" s="238"/>
      <c r="M59" s="238"/>
      <c r="N59" s="238"/>
      <c r="O59" s="238"/>
      <c r="P59" s="238"/>
      <c r="Q59" s="238"/>
      <c r="R59" s="238"/>
      <c r="S59" s="238"/>
      <c r="T59" s="238"/>
      <c r="U59" s="238"/>
      <c r="V59" s="238"/>
      <c r="W59" s="238"/>
      <c r="X59" s="238"/>
      <c r="Y59" s="238"/>
      <c r="Z59" s="238"/>
    </row>
    <row r="60" spans="2:26" ht="27.75" customHeight="1">
      <c r="B60" s="242"/>
      <c r="C60" s="243"/>
      <c r="D60" s="243"/>
      <c r="E60" s="243"/>
      <c r="F60" s="243"/>
      <c r="K60" s="238"/>
      <c r="L60" s="238"/>
      <c r="M60" s="238"/>
      <c r="N60" s="238"/>
      <c r="O60" s="238"/>
      <c r="P60" s="238"/>
      <c r="Q60" s="238"/>
      <c r="R60" s="238"/>
      <c r="S60" s="238"/>
      <c r="T60" s="238"/>
      <c r="U60" s="238"/>
      <c r="V60" s="238"/>
      <c r="W60" s="238"/>
      <c r="X60" s="238"/>
      <c r="Y60" s="238"/>
      <c r="Z60" s="238"/>
    </row>
    <row r="61" spans="2:26" ht="27.75" customHeight="1">
      <c r="B61" s="242"/>
      <c r="C61" s="243"/>
      <c r="D61" s="243"/>
      <c r="E61" s="243"/>
      <c r="F61" s="243"/>
      <c r="K61" s="238"/>
      <c r="L61" s="238"/>
      <c r="M61" s="238"/>
      <c r="N61" s="238"/>
      <c r="O61" s="238"/>
      <c r="P61" s="238"/>
      <c r="Q61" s="238"/>
      <c r="R61" s="238"/>
      <c r="S61" s="238"/>
      <c r="T61" s="238"/>
      <c r="U61" s="238"/>
      <c r="V61" s="238"/>
      <c r="W61" s="238"/>
      <c r="X61" s="238"/>
      <c r="Y61" s="238"/>
      <c r="Z61" s="238"/>
    </row>
    <row r="62" spans="2:26" ht="27.75" customHeight="1">
      <c r="B62" s="242"/>
      <c r="C62" s="243"/>
      <c r="D62" s="243"/>
      <c r="E62" s="243"/>
      <c r="F62" s="243"/>
      <c r="K62" s="238"/>
      <c r="L62" s="238"/>
      <c r="M62" s="238"/>
      <c r="N62" s="238"/>
      <c r="O62" s="238"/>
      <c r="P62" s="238"/>
      <c r="Q62" s="238"/>
      <c r="R62" s="238"/>
      <c r="S62" s="238"/>
      <c r="T62" s="238"/>
      <c r="U62" s="238"/>
      <c r="V62" s="238"/>
      <c r="W62" s="238"/>
      <c r="X62" s="238"/>
      <c r="Y62" s="238"/>
      <c r="Z62" s="238"/>
    </row>
    <row r="63" spans="2:26" ht="27.75" customHeight="1">
      <c r="B63" s="242"/>
      <c r="C63" s="243"/>
      <c r="D63" s="243"/>
      <c r="E63" s="243"/>
      <c r="F63" s="243"/>
      <c r="K63" s="238"/>
      <c r="L63" s="238"/>
      <c r="M63" s="238"/>
      <c r="N63" s="238"/>
      <c r="O63" s="238"/>
      <c r="P63" s="238"/>
      <c r="Q63" s="238"/>
      <c r="R63" s="238"/>
      <c r="S63" s="238"/>
      <c r="T63" s="238"/>
      <c r="U63" s="238"/>
      <c r="V63" s="238"/>
      <c r="W63" s="238"/>
      <c r="X63" s="238"/>
      <c r="Y63" s="238"/>
      <c r="Z63" s="238"/>
    </row>
    <row r="64" spans="2:26" ht="27.75" customHeight="1">
      <c r="B64" s="242"/>
      <c r="C64" s="243"/>
      <c r="D64" s="243"/>
      <c r="E64" s="243"/>
      <c r="F64" s="243"/>
      <c r="K64" s="238"/>
      <c r="L64" s="238"/>
      <c r="M64" s="238"/>
      <c r="N64" s="238"/>
      <c r="O64" s="238"/>
      <c r="P64" s="238"/>
      <c r="Q64" s="238"/>
      <c r="R64" s="238"/>
      <c r="S64" s="238"/>
      <c r="T64" s="238"/>
      <c r="U64" s="238"/>
      <c r="V64" s="238"/>
      <c r="W64" s="238"/>
      <c r="X64" s="238"/>
      <c r="Y64" s="238"/>
      <c r="Z64" s="238"/>
    </row>
    <row r="65" spans="2:26" ht="27.75" customHeight="1">
      <c r="B65" s="242"/>
      <c r="C65" s="243"/>
      <c r="D65" s="243"/>
      <c r="E65" s="243"/>
      <c r="F65" s="243"/>
      <c r="K65" s="238"/>
      <c r="L65" s="238"/>
      <c r="M65" s="238"/>
      <c r="N65" s="238"/>
      <c r="O65" s="238"/>
      <c r="P65" s="238"/>
      <c r="Q65" s="238"/>
      <c r="R65" s="238"/>
      <c r="S65" s="238"/>
      <c r="T65" s="238"/>
      <c r="U65" s="238"/>
      <c r="V65" s="238"/>
      <c r="W65" s="238"/>
      <c r="X65" s="238"/>
      <c r="Y65" s="238"/>
      <c r="Z65" s="238"/>
    </row>
    <row r="66" spans="2:26" ht="27.75" customHeight="1">
      <c r="B66" s="242"/>
      <c r="C66" s="243"/>
      <c r="D66" s="243"/>
      <c r="E66" s="243"/>
      <c r="F66" s="243"/>
      <c r="K66" s="238"/>
      <c r="L66" s="238"/>
      <c r="M66" s="238"/>
      <c r="N66" s="238"/>
      <c r="O66" s="238"/>
      <c r="P66" s="238"/>
      <c r="Q66" s="238"/>
      <c r="R66" s="238"/>
      <c r="S66" s="238"/>
      <c r="T66" s="238"/>
      <c r="U66" s="238"/>
      <c r="V66" s="238"/>
      <c r="W66" s="238"/>
      <c r="X66" s="238"/>
      <c r="Y66" s="238"/>
      <c r="Z66" s="238"/>
    </row>
    <row r="67" spans="2:26" ht="27.75" customHeight="1">
      <c r="B67" s="242"/>
      <c r="C67" s="243"/>
      <c r="D67" s="243"/>
      <c r="E67" s="243"/>
      <c r="F67" s="243"/>
      <c r="K67" s="238"/>
      <c r="L67" s="238"/>
      <c r="M67" s="238"/>
      <c r="N67" s="238"/>
      <c r="O67" s="238"/>
      <c r="P67" s="238"/>
      <c r="Q67" s="238"/>
      <c r="R67" s="238"/>
      <c r="S67" s="238"/>
      <c r="T67" s="238"/>
      <c r="U67" s="238"/>
      <c r="V67" s="238"/>
      <c r="W67" s="238"/>
      <c r="X67" s="238"/>
      <c r="Y67" s="238"/>
      <c r="Z67" s="238"/>
    </row>
    <row r="68" spans="2:26" ht="27.75" customHeight="1">
      <c r="B68" s="242"/>
      <c r="C68" s="243"/>
      <c r="D68" s="243"/>
      <c r="E68" s="243"/>
      <c r="F68" s="243"/>
      <c r="K68" s="238"/>
      <c r="L68" s="238"/>
      <c r="M68" s="238"/>
      <c r="N68" s="238"/>
      <c r="O68" s="238"/>
      <c r="P68" s="238"/>
      <c r="Q68" s="238"/>
      <c r="R68" s="238"/>
      <c r="S68" s="238"/>
      <c r="T68" s="238"/>
      <c r="U68" s="238"/>
      <c r="V68" s="238"/>
      <c r="W68" s="238"/>
      <c r="X68" s="238"/>
      <c r="Y68" s="238"/>
      <c r="Z68" s="238"/>
    </row>
    <row r="69" spans="2:26" ht="27.75" customHeight="1">
      <c r="B69" s="242"/>
      <c r="C69" s="243"/>
      <c r="D69" s="243"/>
      <c r="E69" s="243"/>
      <c r="F69" s="243"/>
      <c r="K69" s="238"/>
      <c r="L69" s="238"/>
      <c r="M69" s="238"/>
      <c r="N69" s="238"/>
      <c r="O69" s="238"/>
      <c r="P69" s="238"/>
      <c r="Q69" s="238"/>
      <c r="R69" s="238"/>
      <c r="S69" s="238"/>
      <c r="T69" s="238"/>
      <c r="U69" s="238"/>
      <c r="V69" s="238"/>
      <c r="W69" s="238"/>
      <c r="X69" s="238"/>
      <c r="Y69" s="238"/>
      <c r="Z69" s="238"/>
    </row>
    <row r="70" spans="2:26" ht="27.75" customHeight="1">
      <c r="B70" s="242"/>
      <c r="C70" s="243"/>
      <c r="D70" s="243"/>
      <c r="E70" s="243"/>
      <c r="F70" s="243"/>
      <c r="K70" s="238"/>
      <c r="L70" s="238"/>
      <c r="M70" s="238"/>
      <c r="N70" s="238"/>
      <c r="O70" s="238"/>
      <c r="P70" s="238"/>
      <c r="Q70" s="238"/>
      <c r="R70" s="238"/>
      <c r="S70" s="238"/>
      <c r="T70" s="238"/>
      <c r="U70" s="238"/>
      <c r="V70" s="238"/>
      <c r="W70" s="238"/>
      <c r="X70" s="238"/>
      <c r="Y70" s="238"/>
      <c r="Z70" s="238"/>
    </row>
    <row r="71" spans="2:26" ht="27.75" customHeight="1">
      <c r="B71" s="242"/>
      <c r="C71" s="243"/>
      <c r="D71" s="243"/>
      <c r="E71" s="243"/>
      <c r="F71" s="243"/>
      <c r="K71" s="238"/>
      <c r="L71" s="238"/>
      <c r="M71" s="238"/>
      <c r="N71" s="238"/>
      <c r="O71" s="238"/>
      <c r="P71" s="238"/>
      <c r="Q71" s="238"/>
      <c r="R71" s="238"/>
      <c r="S71" s="238"/>
      <c r="T71" s="238"/>
      <c r="U71" s="238"/>
      <c r="V71" s="238"/>
      <c r="W71" s="238"/>
      <c r="X71" s="238"/>
      <c r="Y71" s="238"/>
      <c r="Z71" s="238"/>
    </row>
    <row r="72" spans="2:26" ht="27.75" customHeight="1">
      <c r="B72" s="242"/>
      <c r="C72" s="243"/>
      <c r="D72" s="243"/>
      <c r="E72" s="243"/>
      <c r="F72" s="243"/>
      <c r="K72" s="238"/>
      <c r="L72" s="238"/>
      <c r="M72" s="238"/>
      <c r="N72" s="238"/>
      <c r="O72" s="238"/>
      <c r="P72" s="238"/>
      <c r="Q72" s="238"/>
      <c r="R72" s="238"/>
      <c r="S72" s="238"/>
      <c r="T72" s="238"/>
      <c r="U72" s="238"/>
      <c r="V72" s="238"/>
      <c r="W72" s="238"/>
      <c r="X72" s="238"/>
      <c r="Y72" s="238"/>
      <c r="Z72" s="238"/>
    </row>
    <row r="73" spans="2:26" ht="27.75" customHeight="1">
      <c r="B73" s="242"/>
      <c r="C73" s="243"/>
      <c r="D73" s="243"/>
      <c r="E73" s="243"/>
      <c r="F73" s="243"/>
      <c r="K73" s="238"/>
      <c r="L73" s="238"/>
      <c r="M73" s="238"/>
      <c r="N73" s="238"/>
      <c r="O73" s="238"/>
      <c r="P73" s="238"/>
      <c r="Q73" s="238"/>
      <c r="R73" s="238"/>
      <c r="S73" s="238"/>
      <c r="T73" s="238"/>
      <c r="U73" s="238"/>
      <c r="V73" s="238"/>
      <c r="W73" s="238"/>
      <c r="X73" s="238"/>
      <c r="Y73" s="238"/>
      <c r="Z73" s="238"/>
    </row>
    <row r="74" spans="2:26" ht="27.75" customHeight="1">
      <c r="B74" s="242"/>
      <c r="C74" s="243"/>
      <c r="D74" s="243"/>
      <c r="E74" s="243"/>
      <c r="F74" s="243"/>
      <c r="K74" s="238"/>
      <c r="L74" s="238"/>
      <c r="M74" s="238"/>
      <c r="N74" s="238"/>
      <c r="O74" s="238"/>
      <c r="P74" s="238"/>
      <c r="Q74" s="238"/>
      <c r="R74" s="238"/>
      <c r="S74" s="238"/>
      <c r="T74" s="238"/>
      <c r="U74" s="238"/>
      <c r="V74" s="238"/>
      <c r="W74" s="238"/>
      <c r="X74" s="238"/>
      <c r="Y74" s="238"/>
      <c r="Z74" s="238"/>
    </row>
    <row r="75" spans="2:26" ht="27.75" customHeight="1">
      <c r="B75" s="242"/>
      <c r="C75" s="243"/>
      <c r="D75" s="243"/>
      <c r="E75" s="243"/>
      <c r="F75" s="243"/>
      <c r="K75" s="238"/>
      <c r="L75" s="238"/>
      <c r="M75" s="238"/>
      <c r="N75" s="238"/>
      <c r="O75" s="238"/>
      <c r="P75" s="238"/>
      <c r="Q75" s="238"/>
      <c r="R75" s="238"/>
      <c r="S75" s="238"/>
      <c r="T75" s="238"/>
      <c r="U75" s="238"/>
      <c r="V75" s="238"/>
      <c r="W75" s="238"/>
      <c r="X75" s="238"/>
      <c r="Y75" s="238"/>
      <c r="Z75" s="238"/>
    </row>
    <row r="76" spans="2:26" ht="27.75" customHeight="1">
      <c r="B76" s="242"/>
      <c r="C76" s="243"/>
      <c r="D76" s="243"/>
      <c r="E76" s="243"/>
      <c r="F76" s="243"/>
      <c r="K76" s="238"/>
      <c r="L76" s="238"/>
      <c r="M76" s="238"/>
      <c r="N76" s="238"/>
      <c r="O76" s="238"/>
      <c r="P76" s="238"/>
      <c r="Q76" s="238"/>
      <c r="R76" s="238"/>
      <c r="S76" s="238"/>
      <c r="T76" s="238"/>
      <c r="U76" s="238"/>
      <c r="V76" s="238"/>
      <c r="W76" s="238"/>
      <c r="X76" s="238"/>
      <c r="Y76" s="238"/>
      <c r="Z76" s="238"/>
    </row>
    <row r="77" spans="2:26" ht="27.75" customHeight="1">
      <c r="B77" s="242"/>
      <c r="C77" s="243"/>
      <c r="D77" s="243"/>
      <c r="E77" s="243"/>
      <c r="F77" s="243"/>
      <c r="K77" s="238"/>
      <c r="L77" s="238"/>
      <c r="M77" s="238"/>
      <c r="N77" s="238"/>
      <c r="O77" s="238"/>
      <c r="P77" s="238"/>
      <c r="Q77" s="238"/>
      <c r="R77" s="238"/>
      <c r="S77" s="238"/>
      <c r="T77" s="238"/>
      <c r="U77" s="238"/>
      <c r="V77" s="238"/>
      <c r="W77" s="238"/>
      <c r="X77" s="238"/>
      <c r="Y77" s="238"/>
      <c r="Z77" s="238"/>
    </row>
    <row r="78" spans="2:26" ht="27.75" customHeight="1">
      <c r="B78" s="242"/>
      <c r="C78" s="243"/>
      <c r="D78" s="243"/>
      <c r="E78" s="243"/>
      <c r="F78" s="243"/>
      <c r="K78" s="238"/>
      <c r="L78" s="238"/>
      <c r="M78" s="238"/>
      <c r="N78" s="238"/>
      <c r="O78" s="238"/>
      <c r="P78" s="238"/>
      <c r="Q78" s="238"/>
      <c r="R78" s="238"/>
      <c r="S78" s="238"/>
      <c r="T78" s="238"/>
      <c r="U78" s="238"/>
      <c r="V78" s="238"/>
      <c r="W78" s="238"/>
      <c r="X78" s="238"/>
      <c r="Y78" s="238"/>
      <c r="Z78" s="238"/>
    </row>
    <row r="79" spans="2:26" ht="27.75" customHeight="1">
      <c r="B79" s="242"/>
      <c r="C79" s="243"/>
      <c r="D79" s="243"/>
      <c r="E79" s="243"/>
      <c r="F79" s="243"/>
      <c r="K79" s="238"/>
      <c r="L79" s="238"/>
      <c r="M79" s="238"/>
      <c r="N79" s="238"/>
      <c r="O79" s="238"/>
      <c r="P79" s="238"/>
      <c r="Q79" s="238"/>
      <c r="R79" s="238"/>
      <c r="S79" s="238"/>
      <c r="T79" s="238"/>
      <c r="U79" s="238"/>
      <c r="V79" s="238"/>
      <c r="W79" s="238"/>
      <c r="X79" s="238"/>
      <c r="Y79" s="238"/>
      <c r="Z79" s="238"/>
    </row>
    <row r="80" spans="2:26" ht="27.75" customHeight="1">
      <c r="B80" s="242"/>
      <c r="C80" s="243"/>
      <c r="D80" s="243"/>
      <c r="E80" s="243"/>
      <c r="F80" s="243"/>
      <c r="K80" s="238"/>
      <c r="L80" s="238"/>
      <c r="M80" s="238"/>
      <c r="N80" s="238"/>
      <c r="O80" s="238"/>
      <c r="P80" s="238"/>
      <c r="Q80" s="238"/>
      <c r="R80" s="238"/>
      <c r="S80" s="238"/>
      <c r="T80" s="238"/>
      <c r="U80" s="238"/>
      <c r="V80" s="238"/>
      <c r="W80" s="238"/>
      <c r="X80" s="238"/>
      <c r="Y80" s="238"/>
      <c r="Z80" s="238"/>
    </row>
    <row r="81" spans="2:26" ht="27.75" customHeight="1">
      <c r="B81" s="242"/>
      <c r="C81" s="243"/>
      <c r="D81" s="243"/>
      <c r="E81" s="243"/>
      <c r="F81" s="243"/>
      <c r="K81" s="238"/>
      <c r="L81" s="238"/>
      <c r="M81" s="238"/>
      <c r="N81" s="238"/>
      <c r="O81" s="238"/>
      <c r="P81" s="238"/>
      <c r="Q81" s="238"/>
      <c r="R81" s="238"/>
      <c r="S81" s="238"/>
      <c r="T81" s="238"/>
      <c r="U81" s="238"/>
      <c r="V81" s="238"/>
      <c r="W81" s="238"/>
      <c r="X81" s="238"/>
      <c r="Y81" s="238"/>
      <c r="Z81" s="238"/>
    </row>
    <row r="82" spans="2:26" ht="27.75" customHeight="1">
      <c r="B82" s="242"/>
      <c r="C82" s="243"/>
      <c r="D82" s="243"/>
      <c r="E82" s="243"/>
      <c r="F82" s="243"/>
      <c r="K82" s="238"/>
      <c r="L82" s="238"/>
      <c r="M82" s="238"/>
      <c r="N82" s="238"/>
      <c r="O82" s="238"/>
      <c r="P82" s="238"/>
      <c r="Q82" s="238"/>
      <c r="R82" s="238"/>
      <c r="S82" s="238"/>
      <c r="T82" s="238"/>
      <c r="U82" s="238"/>
      <c r="V82" s="238"/>
      <c r="W82" s="238"/>
      <c r="X82" s="238"/>
      <c r="Y82" s="238"/>
      <c r="Z82" s="238"/>
    </row>
    <row r="83" spans="2:26" ht="27.75" customHeight="1">
      <c r="B83" s="242"/>
      <c r="C83" s="243"/>
      <c r="D83" s="243"/>
      <c r="E83" s="243"/>
      <c r="F83" s="243"/>
      <c r="K83" s="238"/>
      <c r="L83" s="238"/>
      <c r="M83" s="238"/>
      <c r="N83" s="238"/>
      <c r="O83" s="238"/>
      <c r="P83" s="238"/>
      <c r="Q83" s="238"/>
      <c r="R83" s="238"/>
      <c r="S83" s="238"/>
      <c r="T83" s="238"/>
      <c r="U83" s="238"/>
      <c r="V83" s="238"/>
      <c r="W83" s="238"/>
      <c r="X83" s="238"/>
      <c r="Y83" s="238"/>
      <c r="Z83" s="238"/>
    </row>
    <row r="84" spans="2:26" ht="27.75" customHeight="1">
      <c r="B84" s="242"/>
      <c r="C84" s="243"/>
      <c r="D84" s="243"/>
      <c r="E84" s="243"/>
      <c r="F84" s="243"/>
      <c r="K84" s="238"/>
      <c r="L84" s="238"/>
      <c r="M84" s="238"/>
      <c r="N84" s="238"/>
      <c r="O84" s="238"/>
      <c r="P84" s="238"/>
      <c r="Q84" s="238"/>
      <c r="R84" s="238"/>
      <c r="S84" s="238"/>
      <c r="T84" s="238"/>
      <c r="U84" s="238"/>
      <c r="V84" s="238"/>
      <c r="W84" s="238"/>
      <c r="X84" s="238"/>
      <c r="Y84" s="238"/>
      <c r="Z84" s="238"/>
    </row>
    <row r="85" spans="2:26" ht="27.75" customHeight="1">
      <c r="B85" s="242"/>
      <c r="C85" s="243"/>
      <c r="D85" s="243"/>
      <c r="E85" s="243"/>
      <c r="F85" s="243"/>
      <c r="K85" s="238"/>
      <c r="L85" s="238"/>
      <c r="M85" s="238"/>
      <c r="N85" s="238"/>
      <c r="O85" s="238"/>
      <c r="P85" s="238"/>
      <c r="Q85" s="238"/>
      <c r="R85" s="238"/>
      <c r="S85" s="238"/>
      <c r="T85" s="238"/>
      <c r="U85" s="238"/>
      <c r="V85" s="238"/>
      <c r="W85" s="238"/>
      <c r="X85" s="238"/>
      <c r="Y85" s="238"/>
      <c r="Z85" s="238"/>
    </row>
    <row r="86" spans="2:26" ht="27.75" customHeight="1">
      <c r="B86" s="242"/>
      <c r="C86" s="243"/>
      <c r="D86" s="243"/>
      <c r="E86" s="243"/>
      <c r="F86" s="243"/>
      <c r="K86" s="238"/>
      <c r="L86" s="238"/>
      <c r="M86" s="238"/>
      <c r="N86" s="238"/>
      <c r="O86" s="238"/>
      <c r="P86" s="238"/>
      <c r="Q86" s="238"/>
      <c r="R86" s="238"/>
      <c r="S86" s="238"/>
      <c r="T86" s="238"/>
      <c r="U86" s="238"/>
      <c r="V86" s="238"/>
      <c r="W86" s="238"/>
      <c r="X86" s="238"/>
      <c r="Y86" s="238"/>
      <c r="Z86" s="238"/>
    </row>
    <row r="87" spans="2:26" ht="27.75" customHeight="1">
      <c r="B87" s="242"/>
      <c r="C87" s="243"/>
      <c r="D87" s="243"/>
      <c r="E87" s="243"/>
      <c r="F87" s="243"/>
      <c r="K87" s="238"/>
      <c r="L87" s="238"/>
      <c r="M87" s="238"/>
      <c r="N87" s="238"/>
      <c r="O87" s="238"/>
      <c r="P87" s="238"/>
      <c r="Q87" s="238"/>
      <c r="R87" s="238"/>
      <c r="S87" s="238"/>
      <c r="T87" s="238"/>
      <c r="U87" s="238"/>
      <c r="V87" s="238"/>
      <c r="W87" s="238"/>
      <c r="X87" s="238"/>
      <c r="Y87" s="238"/>
      <c r="Z87" s="238"/>
    </row>
    <row r="88" spans="2:26" ht="27.75" customHeight="1">
      <c r="B88" s="242"/>
      <c r="C88" s="243"/>
      <c r="D88" s="243"/>
      <c r="E88" s="243"/>
      <c r="F88" s="243"/>
      <c r="K88" s="238"/>
      <c r="L88" s="238"/>
      <c r="M88" s="238"/>
      <c r="N88" s="238"/>
      <c r="O88" s="238"/>
      <c r="P88" s="238"/>
      <c r="Q88" s="238"/>
      <c r="R88" s="238"/>
      <c r="S88" s="238"/>
      <c r="T88" s="238"/>
      <c r="U88" s="238"/>
      <c r="V88" s="238"/>
      <c r="W88" s="238"/>
      <c r="X88" s="238"/>
      <c r="Y88" s="238"/>
      <c r="Z88" s="238"/>
    </row>
    <row r="89" spans="2:26" ht="27.75" customHeight="1">
      <c r="B89" s="242"/>
      <c r="C89" s="243"/>
      <c r="D89" s="243"/>
      <c r="E89" s="243"/>
      <c r="F89" s="243"/>
      <c r="K89" s="238"/>
      <c r="L89" s="238"/>
      <c r="M89" s="238"/>
      <c r="N89" s="238"/>
      <c r="O89" s="238"/>
      <c r="P89" s="238"/>
      <c r="Q89" s="238"/>
      <c r="R89" s="238"/>
      <c r="S89" s="238"/>
      <c r="T89" s="238"/>
      <c r="U89" s="238"/>
      <c r="V89" s="238"/>
      <c r="W89" s="238"/>
      <c r="X89" s="238"/>
      <c r="Y89" s="238"/>
      <c r="Z89" s="238"/>
    </row>
    <row r="90" spans="2:26" ht="27.75" customHeight="1">
      <c r="B90" s="242"/>
      <c r="C90" s="243"/>
      <c r="D90" s="243"/>
      <c r="E90" s="243"/>
      <c r="F90" s="243"/>
      <c r="K90" s="238"/>
      <c r="L90" s="238"/>
      <c r="M90" s="238"/>
      <c r="N90" s="238"/>
      <c r="O90" s="238"/>
      <c r="P90" s="238"/>
      <c r="Q90" s="238"/>
      <c r="R90" s="238"/>
      <c r="S90" s="238"/>
      <c r="T90" s="238"/>
      <c r="U90" s="238"/>
      <c r="V90" s="238"/>
      <c r="W90" s="238"/>
      <c r="X90" s="238"/>
      <c r="Y90" s="238"/>
      <c r="Z90" s="238"/>
    </row>
    <row r="91" spans="2:26" ht="27.75" customHeight="1">
      <c r="B91" s="242"/>
      <c r="C91" s="243"/>
      <c r="D91" s="243"/>
      <c r="E91" s="243"/>
      <c r="F91" s="243"/>
      <c r="K91" s="238"/>
      <c r="L91" s="238"/>
      <c r="M91" s="238"/>
      <c r="N91" s="238"/>
      <c r="O91" s="238"/>
      <c r="P91" s="238"/>
      <c r="Q91" s="238"/>
      <c r="R91" s="238"/>
      <c r="S91" s="238"/>
      <c r="T91" s="238"/>
      <c r="U91" s="238"/>
      <c r="V91" s="238"/>
      <c r="W91" s="238"/>
      <c r="X91" s="238"/>
      <c r="Y91" s="238"/>
      <c r="Z91" s="238"/>
    </row>
    <row r="92" spans="2:26" ht="27.75" customHeight="1">
      <c r="B92" s="242"/>
      <c r="C92" s="243"/>
      <c r="D92" s="243"/>
      <c r="E92" s="243"/>
      <c r="F92" s="243"/>
      <c r="K92" s="238"/>
      <c r="L92" s="238"/>
      <c r="M92" s="238"/>
      <c r="N92" s="238"/>
      <c r="O92" s="238"/>
      <c r="P92" s="238"/>
      <c r="Q92" s="238"/>
      <c r="R92" s="238"/>
      <c r="S92" s="238"/>
      <c r="T92" s="238"/>
      <c r="U92" s="238"/>
      <c r="V92" s="238"/>
      <c r="W92" s="238"/>
      <c r="X92" s="238"/>
      <c r="Y92" s="238"/>
      <c r="Z92" s="238"/>
    </row>
    <row r="93" spans="2:26" ht="27.75" customHeight="1">
      <c r="B93" s="242"/>
      <c r="C93" s="243"/>
      <c r="D93" s="243"/>
      <c r="E93" s="243"/>
      <c r="F93" s="243"/>
      <c r="K93" s="238"/>
      <c r="L93" s="238"/>
      <c r="M93" s="238"/>
      <c r="N93" s="238"/>
      <c r="O93" s="238"/>
      <c r="P93" s="238"/>
      <c r="Q93" s="238"/>
      <c r="R93" s="238"/>
      <c r="S93" s="238"/>
      <c r="T93" s="238"/>
      <c r="U93" s="238"/>
      <c r="V93" s="238"/>
      <c r="W93" s="238"/>
      <c r="X93" s="238"/>
      <c r="Y93" s="238"/>
      <c r="Z93" s="238"/>
    </row>
    <row r="94" spans="2:26" ht="27.75" customHeight="1">
      <c r="B94" s="242"/>
      <c r="C94" s="243"/>
      <c r="D94" s="243"/>
      <c r="E94" s="243"/>
      <c r="F94" s="243"/>
      <c r="K94" s="238"/>
      <c r="L94" s="238"/>
      <c r="M94" s="238"/>
      <c r="N94" s="238"/>
      <c r="O94" s="238"/>
      <c r="P94" s="238"/>
      <c r="Q94" s="238"/>
      <c r="R94" s="238"/>
      <c r="S94" s="238"/>
      <c r="T94" s="238"/>
      <c r="U94" s="238"/>
      <c r="V94" s="238"/>
      <c r="W94" s="238"/>
      <c r="X94" s="238"/>
      <c r="Y94" s="238"/>
      <c r="Z94" s="238"/>
    </row>
    <row r="95" spans="2:26" ht="27.75" customHeight="1">
      <c r="B95" s="242"/>
      <c r="C95" s="243"/>
      <c r="D95" s="243"/>
      <c r="E95" s="243"/>
      <c r="F95" s="243"/>
      <c r="K95" s="238"/>
      <c r="L95" s="238"/>
      <c r="M95" s="238"/>
      <c r="N95" s="238"/>
      <c r="O95" s="238"/>
      <c r="P95" s="238"/>
      <c r="Q95" s="238"/>
      <c r="R95" s="238"/>
      <c r="S95" s="238"/>
      <c r="T95" s="238"/>
      <c r="U95" s="238"/>
      <c r="V95" s="238"/>
      <c r="W95" s="238"/>
      <c r="X95" s="238"/>
      <c r="Y95" s="238"/>
      <c r="Z95" s="238"/>
    </row>
    <row r="96" spans="2:26" ht="27.75" customHeight="1">
      <c r="B96" s="242"/>
      <c r="C96" s="243"/>
      <c r="D96" s="243"/>
      <c r="E96" s="243"/>
      <c r="F96" s="243"/>
      <c r="K96" s="238"/>
      <c r="L96" s="238"/>
      <c r="M96" s="238"/>
      <c r="N96" s="238"/>
      <c r="O96" s="238"/>
      <c r="P96" s="238"/>
      <c r="Q96" s="238"/>
      <c r="R96" s="238"/>
      <c r="S96" s="238"/>
      <c r="T96" s="238"/>
      <c r="U96" s="238"/>
      <c r="V96" s="238"/>
      <c r="W96" s="238"/>
      <c r="X96" s="238"/>
      <c r="Y96" s="238"/>
      <c r="Z96" s="238"/>
    </row>
    <row r="97" spans="2:26" ht="27.75" customHeight="1">
      <c r="B97" s="242"/>
      <c r="C97" s="243"/>
      <c r="D97" s="243"/>
      <c r="E97" s="243"/>
      <c r="F97" s="243"/>
      <c r="K97" s="238"/>
      <c r="L97" s="238"/>
      <c r="M97" s="238"/>
      <c r="N97" s="238"/>
      <c r="O97" s="238"/>
      <c r="P97" s="238"/>
      <c r="Q97" s="238"/>
      <c r="R97" s="238"/>
      <c r="S97" s="238"/>
      <c r="T97" s="238"/>
      <c r="U97" s="238"/>
      <c r="V97" s="238"/>
      <c r="W97" s="238"/>
      <c r="X97" s="238"/>
      <c r="Y97" s="238"/>
      <c r="Z97" s="238"/>
    </row>
    <row r="98" spans="2:26" ht="27.75" customHeight="1">
      <c r="B98" s="242"/>
      <c r="C98" s="243"/>
      <c r="D98" s="243"/>
      <c r="E98" s="243"/>
      <c r="F98" s="243"/>
      <c r="K98" s="238"/>
      <c r="L98" s="238"/>
      <c r="M98" s="238"/>
      <c r="N98" s="238"/>
      <c r="O98" s="238"/>
      <c r="P98" s="238"/>
      <c r="Q98" s="238"/>
      <c r="R98" s="238"/>
      <c r="S98" s="238"/>
      <c r="T98" s="238"/>
      <c r="U98" s="238"/>
      <c r="V98" s="238"/>
      <c r="W98" s="238"/>
      <c r="X98" s="238"/>
      <c r="Y98" s="238"/>
      <c r="Z98" s="238"/>
    </row>
    <row r="99" spans="2:26" ht="27.75" customHeight="1">
      <c r="B99" s="242"/>
      <c r="C99" s="243"/>
      <c r="D99" s="243"/>
      <c r="E99" s="243"/>
      <c r="F99" s="243"/>
      <c r="K99" s="238"/>
      <c r="L99" s="238"/>
      <c r="M99" s="238"/>
      <c r="N99" s="238"/>
      <c r="O99" s="238"/>
      <c r="P99" s="238"/>
      <c r="Q99" s="238"/>
      <c r="R99" s="238"/>
      <c r="S99" s="238"/>
      <c r="T99" s="238"/>
      <c r="U99" s="238"/>
      <c r="V99" s="238"/>
      <c r="W99" s="238"/>
      <c r="X99" s="238"/>
      <c r="Y99" s="238"/>
      <c r="Z99" s="238"/>
    </row>
    <row r="100" spans="2:26" ht="27.75" customHeight="1">
      <c r="B100" s="242"/>
      <c r="C100" s="243"/>
      <c r="D100" s="243"/>
      <c r="E100" s="243"/>
      <c r="F100" s="243"/>
      <c r="K100" s="238"/>
      <c r="L100" s="238"/>
      <c r="M100" s="238"/>
      <c r="N100" s="238"/>
      <c r="O100" s="238"/>
      <c r="P100" s="238"/>
      <c r="Q100" s="238"/>
      <c r="R100" s="238"/>
      <c r="S100" s="238"/>
      <c r="T100" s="238"/>
      <c r="U100" s="238"/>
      <c r="V100" s="238"/>
      <c r="W100" s="238"/>
      <c r="X100" s="238"/>
      <c r="Y100" s="238"/>
      <c r="Z100" s="238"/>
    </row>
    <row r="101" spans="2:26" ht="27.75" customHeight="1">
      <c r="B101" s="242"/>
      <c r="C101" s="243"/>
      <c r="D101" s="243"/>
      <c r="E101" s="243"/>
      <c r="F101" s="243"/>
      <c r="K101" s="238"/>
      <c r="L101" s="238"/>
      <c r="M101" s="238"/>
      <c r="N101" s="238"/>
      <c r="O101" s="238"/>
      <c r="P101" s="238"/>
      <c r="Q101" s="238"/>
      <c r="R101" s="238"/>
      <c r="S101" s="238"/>
      <c r="T101" s="238"/>
      <c r="U101" s="238"/>
      <c r="V101" s="238"/>
      <c r="W101" s="238"/>
      <c r="X101" s="238"/>
      <c r="Y101" s="238"/>
      <c r="Z101" s="238"/>
    </row>
    <row r="102" spans="2:26" ht="27.75" customHeight="1">
      <c r="B102" s="242"/>
      <c r="C102" s="243"/>
      <c r="D102" s="243"/>
      <c r="E102" s="243"/>
      <c r="F102" s="243"/>
      <c r="K102" s="238"/>
      <c r="L102" s="238"/>
      <c r="M102" s="238"/>
      <c r="N102" s="238"/>
      <c r="O102" s="238"/>
      <c r="P102" s="238"/>
      <c r="Q102" s="238"/>
      <c r="R102" s="238"/>
      <c r="S102" s="238"/>
      <c r="T102" s="238"/>
      <c r="U102" s="238"/>
      <c r="V102" s="238"/>
      <c r="W102" s="238"/>
      <c r="X102" s="238"/>
      <c r="Y102" s="238"/>
      <c r="Z102" s="238"/>
    </row>
    <row r="103" spans="2:26" ht="27.75" customHeight="1">
      <c r="B103" s="242"/>
      <c r="C103" s="243"/>
      <c r="D103" s="243"/>
      <c r="E103" s="243"/>
      <c r="F103" s="243"/>
      <c r="K103" s="238"/>
      <c r="L103" s="238"/>
      <c r="M103" s="238"/>
      <c r="N103" s="238"/>
      <c r="O103" s="238"/>
      <c r="P103" s="238"/>
      <c r="Q103" s="238"/>
      <c r="R103" s="238"/>
      <c r="S103" s="238"/>
      <c r="T103" s="238"/>
      <c r="U103" s="238"/>
      <c r="V103" s="238"/>
      <c r="W103" s="238"/>
      <c r="X103" s="238"/>
      <c r="Y103" s="238"/>
      <c r="Z103" s="238"/>
    </row>
    <row r="104" spans="2:26" ht="27.75" customHeight="1">
      <c r="B104" s="242"/>
      <c r="C104" s="243"/>
      <c r="D104" s="243"/>
      <c r="E104" s="243"/>
      <c r="F104" s="243"/>
      <c r="K104" s="238"/>
      <c r="L104" s="238"/>
      <c r="M104" s="238"/>
      <c r="N104" s="238"/>
      <c r="O104" s="238"/>
      <c r="P104" s="238"/>
      <c r="Q104" s="238"/>
      <c r="R104" s="238"/>
      <c r="S104" s="238"/>
      <c r="T104" s="238"/>
      <c r="U104" s="238"/>
      <c r="V104" s="238"/>
      <c r="W104" s="238"/>
      <c r="X104" s="238"/>
      <c r="Y104" s="238"/>
      <c r="Z104" s="238"/>
    </row>
    <row r="105" spans="2:26" ht="27.75" customHeight="1">
      <c r="B105" s="242"/>
      <c r="C105" s="243"/>
      <c r="D105" s="243"/>
      <c r="E105" s="243"/>
      <c r="F105" s="243"/>
      <c r="K105" s="238"/>
      <c r="L105" s="238"/>
      <c r="M105" s="238"/>
      <c r="N105" s="238"/>
      <c r="O105" s="238"/>
      <c r="P105" s="238"/>
      <c r="Q105" s="238"/>
      <c r="R105" s="238"/>
      <c r="S105" s="238"/>
      <c r="T105" s="238"/>
      <c r="U105" s="238"/>
      <c r="V105" s="238"/>
      <c r="W105" s="238"/>
      <c r="X105" s="238"/>
      <c r="Y105" s="238"/>
      <c r="Z105" s="238"/>
    </row>
    <row r="106" spans="2:26" ht="27.75" customHeight="1">
      <c r="B106" s="242"/>
      <c r="C106" s="243"/>
      <c r="D106" s="243"/>
      <c r="E106" s="243"/>
      <c r="F106" s="243"/>
      <c r="K106" s="238"/>
      <c r="L106" s="238"/>
      <c r="M106" s="238"/>
      <c r="N106" s="238"/>
      <c r="O106" s="238"/>
      <c r="P106" s="238"/>
      <c r="Q106" s="238"/>
      <c r="R106" s="238"/>
      <c r="S106" s="238"/>
      <c r="T106" s="238"/>
      <c r="U106" s="238"/>
      <c r="V106" s="238"/>
      <c r="W106" s="238"/>
      <c r="X106" s="238"/>
      <c r="Y106" s="238"/>
      <c r="Z106" s="238"/>
    </row>
    <row r="107" spans="2:26" ht="27.75" customHeight="1">
      <c r="B107" s="242"/>
      <c r="C107" s="243"/>
      <c r="D107" s="243"/>
      <c r="E107" s="243"/>
      <c r="F107" s="243"/>
      <c r="K107" s="238"/>
      <c r="L107" s="238"/>
      <c r="M107" s="238"/>
      <c r="N107" s="238"/>
      <c r="O107" s="238"/>
      <c r="P107" s="238"/>
      <c r="Q107" s="238"/>
      <c r="R107" s="238"/>
      <c r="S107" s="238"/>
      <c r="T107" s="238"/>
      <c r="U107" s="238"/>
      <c r="V107" s="238"/>
      <c r="W107" s="238"/>
      <c r="X107" s="238"/>
      <c r="Y107" s="238"/>
      <c r="Z107" s="238"/>
    </row>
    <row r="108" spans="2:26" ht="27.75" customHeight="1">
      <c r="B108" s="242"/>
      <c r="C108" s="243"/>
      <c r="D108" s="243"/>
      <c r="E108" s="243"/>
      <c r="F108" s="243"/>
      <c r="K108" s="238"/>
      <c r="L108" s="238"/>
      <c r="M108" s="238"/>
      <c r="N108" s="238"/>
      <c r="O108" s="238"/>
      <c r="P108" s="238"/>
      <c r="Q108" s="238"/>
      <c r="R108" s="238"/>
      <c r="S108" s="238"/>
      <c r="T108" s="238"/>
      <c r="U108" s="238"/>
      <c r="V108" s="238"/>
      <c r="W108" s="238"/>
      <c r="X108" s="238"/>
      <c r="Y108" s="238"/>
      <c r="Z108" s="238"/>
    </row>
    <row r="109" spans="2:26" ht="27.75" customHeight="1">
      <c r="B109" s="242"/>
      <c r="C109" s="243"/>
      <c r="D109" s="243"/>
      <c r="E109" s="243"/>
      <c r="F109" s="243"/>
      <c r="K109" s="238"/>
      <c r="L109" s="238"/>
      <c r="M109" s="238"/>
      <c r="N109" s="238"/>
      <c r="O109" s="238"/>
      <c r="P109" s="238"/>
      <c r="Q109" s="238"/>
      <c r="R109" s="238"/>
      <c r="S109" s="238"/>
      <c r="T109" s="238"/>
      <c r="U109" s="238"/>
      <c r="V109" s="238"/>
      <c r="W109" s="238"/>
      <c r="X109" s="238"/>
      <c r="Y109" s="238"/>
      <c r="Z109" s="238"/>
    </row>
    <row r="110" spans="2:26" ht="27.75" customHeight="1">
      <c r="B110" s="242"/>
      <c r="C110" s="243"/>
      <c r="D110" s="243"/>
      <c r="E110" s="243"/>
      <c r="F110" s="243"/>
      <c r="K110" s="238"/>
      <c r="L110" s="238"/>
      <c r="M110" s="238"/>
      <c r="N110" s="238"/>
      <c r="O110" s="238"/>
      <c r="P110" s="238"/>
      <c r="Q110" s="238"/>
      <c r="R110" s="238"/>
      <c r="S110" s="238"/>
      <c r="T110" s="238"/>
      <c r="U110" s="238"/>
      <c r="V110" s="238"/>
      <c r="W110" s="238"/>
      <c r="X110" s="238"/>
      <c r="Y110" s="238"/>
      <c r="Z110" s="238"/>
    </row>
    <row r="111" spans="2:26" ht="27.75" customHeight="1">
      <c r="B111" s="242"/>
      <c r="C111" s="243"/>
      <c r="D111" s="243"/>
      <c r="E111" s="243"/>
      <c r="F111" s="243"/>
      <c r="K111" s="238"/>
      <c r="L111" s="238"/>
      <c r="M111" s="238"/>
      <c r="N111" s="238"/>
      <c r="O111" s="238"/>
      <c r="P111" s="238"/>
      <c r="Q111" s="238"/>
      <c r="R111" s="238"/>
      <c r="S111" s="238"/>
      <c r="T111" s="238"/>
      <c r="U111" s="238"/>
      <c r="V111" s="238"/>
      <c r="W111" s="238"/>
      <c r="X111" s="238"/>
      <c r="Y111" s="238"/>
      <c r="Z111" s="238"/>
    </row>
    <row r="112" spans="2:26" ht="27.75" customHeight="1">
      <c r="B112" s="242"/>
      <c r="C112" s="243"/>
      <c r="D112" s="243"/>
      <c r="E112" s="243"/>
      <c r="F112" s="243"/>
      <c r="K112" s="238"/>
      <c r="L112" s="238"/>
      <c r="M112" s="238"/>
      <c r="N112" s="238"/>
      <c r="O112" s="238"/>
      <c r="P112" s="238"/>
      <c r="Q112" s="238"/>
      <c r="R112" s="238"/>
      <c r="S112" s="238"/>
      <c r="T112" s="238"/>
      <c r="U112" s="238"/>
      <c r="V112" s="238"/>
      <c r="W112" s="238"/>
      <c r="X112" s="238"/>
      <c r="Y112" s="238"/>
      <c r="Z112" s="238"/>
    </row>
    <row r="113" spans="2:26" ht="27.75" customHeight="1">
      <c r="B113" s="242"/>
      <c r="C113" s="243"/>
      <c r="D113" s="243"/>
      <c r="E113" s="243"/>
      <c r="F113" s="243"/>
      <c r="K113" s="238"/>
      <c r="L113" s="238"/>
      <c r="M113" s="238"/>
      <c r="N113" s="238"/>
      <c r="O113" s="238"/>
      <c r="P113" s="238"/>
      <c r="Q113" s="238"/>
      <c r="R113" s="238"/>
      <c r="S113" s="238"/>
      <c r="T113" s="238"/>
      <c r="U113" s="238"/>
      <c r="V113" s="238"/>
      <c r="W113" s="238"/>
      <c r="X113" s="238"/>
      <c r="Y113" s="238"/>
      <c r="Z113" s="238"/>
    </row>
    <row r="114" spans="2:26" ht="27.75" customHeight="1">
      <c r="B114" s="242"/>
      <c r="C114" s="243"/>
      <c r="D114" s="243"/>
      <c r="E114" s="243"/>
      <c r="F114" s="243"/>
      <c r="K114" s="238"/>
      <c r="L114" s="238"/>
      <c r="M114" s="238"/>
      <c r="N114" s="238"/>
      <c r="O114" s="238"/>
      <c r="P114" s="238"/>
      <c r="Q114" s="238"/>
      <c r="R114" s="238"/>
      <c r="S114" s="238"/>
      <c r="T114" s="238"/>
      <c r="U114" s="238"/>
      <c r="V114" s="238"/>
      <c r="W114" s="238"/>
      <c r="X114" s="238"/>
      <c r="Y114" s="238"/>
      <c r="Z114" s="238"/>
    </row>
    <row r="115" spans="2:26" ht="27.75" customHeight="1">
      <c r="B115" s="242"/>
      <c r="C115" s="243"/>
      <c r="D115" s="243"/>
      <c r="E115" s="243"/>
      <c r="F115" s="243"/>
      <c r="K115" s="238"/>
      <c r="L115" s="238"/>
      <c r="M115" s="238"/>
      <c r="N115" s="238"/>
      <c r="O115" s="238"/>
      <c r="P115" s="238"/>
      <c r="Q115" s="238"/>
      <c r="R115" s="238"/>
      <c r="S115" s="238"/>
      <c r="T115" s="238"/>
      <c r="U115" s="238"/>
      <c r="V115" s="238"/>
      <c r="W115" s="238"/>
      <c r="X115" s="238"/>
      <c r="Y115" s="238"/>
      <c r="Z115" s="238"/>
    </row>
    <row r="116" spans="2:26" ht="27.75" customHeight="1">
      <c r="B116" s="242"/>
      <c r="C116" s="243"/>
      <c r="D116" s="243"/>
      <c r="E116" s="243"/>
      <c r="F116" s="243"/>
      <c r="K116" s="238"/>
      <c r="L116" s="238"/>
      <c r="M116" s="238"/>
      <c r="N116" s="238"/>
      <c r="O116" s="238"/>
      <c r="P116" s="238"/>
      <c r="Q116" s="238"/>
      <c r="R116" s="238"/>
      <c r="S116" s="238"/>
      <c r="T116" s="238"/>
      <c r="U116" s="238"/>
      <c r="V116" s="238"/>
      <c r="W116" s="238"/>
      <c r="X116" s="238"/>
      <c r="Y116" s="238"/>
      <c r="Z116" s="238"/>
    </row>
    <row r="117" spans="2:26" ht="27.75" customHeight="1">
      <c r="B117" s="242"/>
      <c r="C117" s="243"/>
      <c r="D117" s="243"/>
      <c r="E117" s="243"/>
      <c r="F117" s="243"/>
      <c r="K117" s="238"/>
      <c r="L117" s="238"/>
      <c r="M117" s="238"/>
      <c r="N117" s="238"/>
      <c r="O117" s="238"/>
      <c r="P117" s="238"/>
      <c r="Q117" s="238"/>
      <c r="R117" s="238"/>
      <c r="S117" s="238"/>
      <c r="T117" s="238"/>
      <c r="U117" s="238"/>
      <c r="V117" s="238"/>
      <c r="W117" s="238"/>
      <c r="X117" s="238"/>
      <c r="Y117" s="238"/>
      <c r="Z117" s="238"/>
    </row>
    <row r="118" spans="2:26" ht="27.75" customHeight="1">
      <c r="B118" s="242"/>
      <c r="C118" s="243"/>
      <c r="D118" s="243"/>
      <c r="E118" s="243"/>
      <c r="F118" s="243"/>
      <c r="K118" s="238"/>
      <c r="L118" s="238"/>
      <c r="M118" s="238"/>
      <c r="N118" s="238"/>
      <c r="O118" s="238"/>
      <c r="P118" s="238"/>
      <c r="Q118" s="238"/>
      <c r="R118" s="238"/>
      <c r="S118" s="238"/>
      <c r="T118" s="238"/>
      <c r="U118" s="238"/>
      <c r="V118" s="238"/>
      <c r="W118" s="238"/>
      <c r="X118" s="238"/>
      <c r="Y118" s="238"/>
      <c r="Z118" s="238"/>
    </row>
    <row r="119" spans="2:26" ht="27.75" customHeight="1">
      <c r="B119" s="242"/>
      <c r="C119" s="243"/>
      <c r="D119" s="243"/>
      <c r="E119" s="243"/>
      <c r="F119" s="243"/>
      <c r="K119" s="238"/>
      <c r="L119" s="238"/>
      <c r="M119" s="238"/>
      <c r="N119" s="238"/>
      <c r="O119" s="238"/>
      <c r="P119" s="238"/>
      <c r="Q119" s="238"/>
      <c r="R119" s="238"/>
      <c r="S119" s="238"/>
      <c r="T119" s="238"/>
      <c r="U119" s="238"/>
      <c r="V119" s="238"/>
      <c r="W119" s="238"/>
      <c r="X119" s="238"/>
      <c r="Y119" s="238"/>
      <c r="Z119" s="238"/>
    </row>
    <row r="120" spans="2:26" ht="27.75" customHeight="1">
      <c r="B120" s="242"/>
      <c r="C120" s="243"/>
      <c r="D120" s="243"/>
      <c r="E120" s="243"/>
      <c r="F120" s="243"/>
      <c r="K120" s="238"/>
      <c r="L120" s="238"/>
      <c r="M120" s="238"/>
      <c r="N120" s="238"/>
      <c r="O120" s="238"/>
      <c r="P120" s="238"/>
      <c r="Q120" s="238"/>
      <c r="R120" s="238"/>
      <c r="S120" s="238"/>
      <c r="T120" s="238"/>
      <c r="U120" s="238"/>
      <c r="V120" s="238"/>
      <c r="W120" s="238"/>
      <c r="X120" s="238"/>
      <c r="Y120" s="238"/>
      <c r="Z120" s="238"/>
    </row>
    <row r="121" spans="2:26" ht="27.75" customHeight="1">
      <c r="B121" s="242"/>
      <c r="C121" s="243"/>
      <c r="D121" s="243"/>
      <c r="E121" s="243"/>
      <c r="F121" s="243"/>
      <c r="K121" s="238"/>
      <c r="L121" s="238"/>
      <c r="M121" s="238"/>
      <c r="N121" s="238"/>
      <c r="O121" s="238"/>
      <c r="P121" s="238"/>
      <c r="Q121" s="238"/>
      <c r="R121" s="238"/>
      <c r="S121" s="238"/>
      <c r="T121" s="238"/>
      <c r="U121" s="238"/>
      <c r="V121" s="238"/>
      <c r="W121" s="238"/>
      <c r="X121" s="238"/>
      <c r="Y121" s="238"/>
      <c r="Z121" s="238"/>
    </row>
    <row r="122" spans="2:26" ht="27.75" customHeight="1">
      <c r="B122" s="242"/>
      <c r="C122" s="243"/>
      <c r="D122" s="243"/>
      <c r="E122" s="243"/>
      <c r="F122" s="243"/>
      <c r="K122" s="238"/>
      <c r="L122" s="238"/>
      <c r="M122" s="238"/>
      <c r="N122" s="238"/>
      <c r="O122" s="238"/>
      <c r="P122" s="238"/>
      <c r="Q122" s="238"/>
      <c r="R122" s="238"/>
      <c r="S122" s="238"/>
      <c r="T122" s="238"/>
      <c r="U122" s="238"/>
      <c r="V122" s="238"/>
      <c r="W122" s="238"/>
      <c r="X122" s="238"/>
      <c r="Y122" s="238"/>
      <c r="Z122" s="238"/>
    </row>
    <row r="123" spans="2:26" ht="27.75" customHeight="1">
      <c r="B123" s="242"/>
      <c r="C123" s="243"/>
      <c r="D123" s="243"/>
      <c r="E123" s="243"/>
      <c r="F123" s="243"/>
      <c r="K123" s="238"/>
      <c r="L123" s="238"/>
      <c r="M123" s="238"/>
      <c r="N123" s="238"/>
      <c r="O123" s="238"/>
      <c r="P123" s="238"/>
      <c r="Q123" s="238"/>
      <c r="R123" s="238"/>
      <c r="S123" s="238"/>
      <c r="T123" s="238"/>
      <c r="U123" s="238"/>
      <c r="V123" s="238"/>
      <c r="W123" s="238"/>
      <c r="X123" s="238"/>
      <c r="Y123" s="238"/>
      <c r="Z123" s="238"/>
    </row>
    <row r="124" spans="2:26" ht="27.75" customHeight="1">
      <c r="B124" s="242"/>
      <c r="C124" s="243"/>
      <c r="D124" s="243"/>
      <c r="E124" s="243"/>
      <c r="F124" s="243"/>
      <c r="K124" s="238"/>
      <c r="L124" s="238"/>
      <c r="M124" s="238"/>
      <c r="N124" s="238"/>
      <c r="O124" s="238"/>
      <c r="P124" s="238"/>
      <c r="Q124" s="238"/>
      <c r="R124" s="238"/>
      <c r="S124" s="238"/>
      <c r="T124" s="238"/>
      <c r="U124" s="238"/>
      <c r="V124" s="238"/>
      <c r="W124" s="238"/>
      <c r="X124" s="238"/>
      <c r="Y124" s="238"/>
      <c r="Z124" s="238"/>
    </row>
    <row r="125" spans="2:26" ht="27.75" customHeight="1">
      <c r="B125" s="242"/>
      <c r="C125" s="243"/>
      <c r="D125" s="243"/>
      <c r="E125" s="243"/>
      <c r="F125" s="243"/>
      <c r="K125" s="238"/>
      <c r="L125" s="238"/>
      <c r="M125" s="238"/>
      <c r="N125" s="238"/>
      <c r="O125" s="238"/>
      <c r="P125" s="238"/>
      <c r="Q125" s="238"/>
      <c r="R125" s="238"/>
      <c r="S125" s="238"/>
      <c r="T125" s="238"/>
      <c r="U125" s="238"/>
      <c r="V125" s="238"/>
      <c r="W125" s="238"/>
      <c r="X125" s="238"/>
      <c r="Y125" s="238"/>
      <c r="Z125" s="238"/>
    </row>
    <row r="126" spans="2:26" ht="27.75" customHeight="1">
      <c r="B126" s="242"/>
      <c r="C126" s="243"/>
      <c r="D126" s="243"/>
      <c r="E126" s="243"/>
      <c r="F126" s="243"/>
      <c r="K126" s="238"/>
      <c r="L126" s="238"/>
      <c r="M126" s="238"/>
      <c r="N126" s="238"/>
      <c r="O126" s="238"/>
      <c r="P126" s="238"/>
      <c r="Q126" s="238"/>
      <c r="R126" s="238"/>
      <c r="S126" s="238"/>
      <c r="T126" s="238"/>
      <c r="U126" s="238"/>
      <c r="V126" s="238"/>
      <c r="W126" s="238"/>
      <c r="X126" s="238"/>
      <c r="Y126" s="238"/>
      <c r="Z126" s="238"/>
    </row>
    <row r="127" spans="2:26" ht="27.75" customHeight="1">
      <c r="B127" s="242"/>
      <c r="C127" s="243"/>
      <c r="D127" s="243"/>
      <c r="E127" s="243"/>
      <c r="F127" s="243"/>
      <c r="K127" s="238"/>
      <c r="L127" s="238"/>
      <c r="M127" s="238"/>
      <c r="N127" s="238"/>
      <c r="O127" s="238"/>
      <c r="P127" s="238"/>
      <c r="Q127" s="238"/>
      <c r="R127" s="238"/>
      <c r="S127" s="238"/>
      <c r="T127" s="238"/>
      <c r="U127" s="238"/>
      <c r="V127" s="238"/>
      <c r="W127" s="238"/>
      <c r="X127" s="238"/>
      <c r="Y127" s="238"/>
      <c r="Z127" s="238"/>
    </row>
    <row r="128" spans="2:26" ht="27.75" customHeight="1">
      <c r="B128" s="242"/>
      <c r="C128" s="243"/>
      <c r="D128" s="243"/>
      <c r="E128" s="243"/>
      <c r="F128" s="243"/>
      <c r="K128" s="238"/>
      <c r="L128" s="238"/>
      <c r="M128" s="238"/>
      <c r="N128" s="238"/>
      <c r="O128" s="238"/>
      <c r="P128" s="238"/>
      <c r="Q128" s="238"/>
      <c r="R128" s="238"/>
      <c r="S128" s="238"/>
      <c r="T128" s="238"/>
      <c r="U128" s="238"/>
      <c r="V128" s="238"/>
      <c r="W128" s="238"/>
      <c r="X128" s="238"/>
      <c r="Y128" s="238"/>
      <c r="Z128" s="238"/>
    </row>
    <row r="129" spans="2:26" ht="27.75" customHeight="1">
      <c r="B129" s="242"/>
      <c r="C129" s="243"/>
      <c r="D129" s="243"/>
      <c r="E129" s="243"/>
      <c r="F129" s="243"/>
      <c r="K129" s="238"/>
      <c r="L129" s="238"/>
      <c r="M129" s="238"/>
      <c r="N129" s="238"/>
      <c r="O129" s="238"/>
      <c r="P129" s="238"/>
      <c r="Q129" s="238"/>
      <c r="R129" s="238"/>
      <c r="S129" s="238"/>
      <c r="T129" s="238"/>
      <c r="U129" s="238"/>
      <c r="V129" s="238"/>
      <c r="W129" s="238"/>
      <c r="X129" s="238"/>
      <c r="Y129" s="238"/>
      <c r="Z129" s="238"/>
    </row>
    <row r="130" spans="2:26" ht="27.75" customHeight="1">
      <c r="B130" s="242"/>
      <c r="C130" s="243"/>
      <c r="D130" s="243"/>
      <c r="E130" s="243"/>
      <c r="F130" s="243"/>
      <c r="K130" s="238"/>
      <c r="L130" s="238"/>
      <c r="M130" s="238"/>
      <c r="N130" s="238"/>
      <c r="O130" s="238"/>
      <c r="P130" s="238"/>
      <c r="Q130" s="238"/>
      <c r="R130" s="238"/>
      <c r="S130" s="238"/>
      <c r="T130" s="238"/>
      <c r="U130" s="238"/>
      <c r="V130" s="238"/>
      <c r="W130" s="238"/>
      <c r="X130" s="238"/>
      <c r="Y130" s="238"/>
      <c r="Z130" s="238"/>
    </row>
    <row r="131" spans="2:26" ht="27.75" customHeight="1">
      <c r="B131" s="242"/>
      <c r="C131" s="243"/>
      <c r="D131" s="243"/>
      <c r="E131" s="243"/>
      <c r="F131" s="243"/>
      <c r="K131" s="238"/>
      <c r="L131" s="238"/>
      <c r="M131" s="238"/>
      <c r="N131" s="238"/>
      <c r="O131" s="238"/>
      <c r="P131" s="238"/>
      <c r="Q131" s="238"/>
      <c r="R131" s="238"/>
      <c r="S131" s="238"/>
      <c r="T131" s="238"/>
      <c r="U131" s="238"/>
      <c r="V131" s="238"/>
      <c r="W131" s="238"/>
      <c r="X131" s="238"/>
      <c r="Y131" s="238"/>
      <c r="Z131" s="238"/>
    </row>
    <row r="132" spans="2:26" ht="27.75" customHeight="1">
      <c r="B132" s="242"/>
      <c r="C132" s="243"/>
      <c r="D132" s="243"/>
      <c r="E132" s="243"/>
      <c r="F132" s="243"/>
      <c r="K132" s="238"/>
      <c r="L132" s="238"/>
      <c r="M132" s="238"/>
      <c r="N132" s="238"/>
      <c r="O132" s="238"/>
      <c r="P132" s="238"/>
      <c r="Q132" s="238"/>
      <c r="R132" s="238"/>
      <c r="S132" s="238"/>
      <c r="T132" s="238"/>
      <c r="U132" s="238"/>
      <c r="V132" s="238"/>
      <c r="W132" s="238"/>
      <c r="X132" s="238"/>
      <c r="Y132" s="238"/>
      <c r="Z132" s="238"/>
    </row>
    <row r="133" spans="2:26" ht="27.75" customHeight="1">
      <c r="B133" s="242"/>
      <c r="C133" s="243"/>
      <c r="D133" s="243"/>
      <c r="E133" s="243"/>
      <c r="F133" s="243"/>
      <c r="K133" s="238"/>
      <c r="L133" s="238"/>
      <c r="M133" s="238"/>
      <c r="N133" s="238"/>
      <c r="O133" s="238"/>
      <c r="P133" s="238"/>
      <c r="Q133" s="238"/>
      <c r="R133" s="238"/>
      <c r="S133" s="238"/>
      <c r="T133" s="238"/>
      <c r="U133" s="238"/>
      <c r="V133" s="238"/>
      <c r="W133" s="238"/>
      <c r="X133" s="238"/>
      <c r="Y133" s="238"/>
      <c r="Z133" s="238"/>
    </row>
    <row r="134" spans="2:26" ht="27.75" customHeight="1">
      <c r="B134" s="242"/>
      <c r="C134" s="243"/>
      <c r="D134" s="243"/>
      <c r="E134" s="243"/>
      <c r="F134" s="243"/>
      <c r="K134" s="238"/>
      <c r="L134" s="238"/>
      <c r="M134" s="238"/>
      <c r="N134" s="238"/>
      <c r="O134" s="238"/>
      <c r="P134" s="238"/>
      <c r="Q134" s="238"/>
      <c r="R134" s="238"/>
      <c r="S134" s="238"/>
      <c r="T134" s="238"/>
      <c r="U134" s="238"/>
      <c r="V134" s="238"/>
      <c r="W134" s="238"/>
      <c r="X134" s="238"/>
      <c r="Y134" s="238"/>
      <c r="Z134" s="238"/>
    </row>
    <row r="135" spans="2:26" ht="27.75" customHeight="1">
      <c r="B135" s="242"/>
      <c r="C135" s="243"/>
      <c r="D135" s="243"/>
      <c r="E135" s="243"/>
      <c r="F135" s="243"/>
      <c r="K135" s="238"/>
      <c r="L135" s="238"/>
      <c r="M135" s="238"/>
      <c r="N135" s="238"/>
      <c r="O135" s="238"/>
      <c r="P135" s="238"/>
      <c r="Q135" s="238"/>
      <c r="R135" s="238"/>
      <c r="S135" s="238"/>
      <c r="T135" s="238"/>
      <c r="U135" s="238"/>
      <c r="V135" s="238"/>
      <c r="W135" s="238"/>
      <c r="X135" s="238"/>
      <c r="Y135" s="238"/>
      <c r="Z135" s="238"/>
    </row>
    <row r="136" spans="2:26" ht="27.75" customHeight="1">
      <c r="B136" s="242"/>
      <c r="C136" s="243"/>
      <c r="D136" s="243"/>
      <c r="E136" s="243"/>
      <c r="F136" s="243"/>
      <c r="K136" s="238"/>
      <c r="L136" s="238"/>
      <c r="M136" s="238"/>
      <c r="N136" s="238"/>
      <c r="O136" s="238"/>
      <c r="P136" s="238"/>
      <c r="Q136" s="238"/>
      <c r="R136" s="238"/>
      <c r="S136" s="238"/>
      <c r="T136" s="238"/>
      <c r="U136" s="238"/>
      <c r="V136" s="238"/>
      <c r="W136" s="238"/>
      <c r="X136" s="238"/>
      <c r="Y136" s="238"/>
      <c r="Z136" s="238"/>
    </row>
    <row r="137" spans="2:26" ht="27.75" customHeight="1">
      <c r="B137" s="242"/>
      <c r="C137" s="243"/>
      <c r="D137" s="243"/>
      <c r="E137" s="243"/>
      <c r="F137" s="243"/>
      <c r="K137" s="238"/>
      <c r="L137" s="238"/>
      <c r="M137" s="238"/>
      <c r="N137" s="238"/>
      <c r="O137" s="238"/>
      <c r="P137" s="238"/>
      <c r="Q137" s="238"/>
      <c r="R137" s="238"/>
      <c r="S137" s="238"/>
      <c r="T137" s="238"/>
      <c r="U137" s="238"/>
      <c r="V137" s="238"/>
      <c r="W137" s="238"/>
      <c r="X137" s="238"/>
      <c r="Y137" s="238"/>
      <c r="Z137" s="238"/>
    </row>
    <row r="138" spans="2:26" ht="27.75" customHeight="1">
      <c r="B138" s="242"/>
      <c r="C138" s="243"/>
      <c r="D138" s="243"/>
      <c r="E138" s="243"/>
      <c r="F138" s="243"/>
      <c r="K138" s="238"/>
      <c r="L138" s="238"/>
      <c r="M138" s="238"/>
      <c r="N138" s="238"/>
      <c r="O138" s="238"/>
      <c r="P138" s="238"/>
      <c r="Q138" s="238"/>
      <c r="R138" s="238"/>
      <c r="S138" s="238"/>
      <c r="T138" s="238"/>
      <c r="U138" s="238"/>
      <c r="V138" s="238"/>
      <c r="W138" s="238"/>
      <c r="X138" s="238"/>
      <c r="Y138" s="238"/>
      <c r="Z138" s="238"/>
    </row>
    <row r="139" spans="2:26" ht="27.75" customHeight="1">
      <c r="B139" s="242"/>
      <c r="C139" s="243"/>
      <c r="D139" s="243"/>
      <c r="E139" s="243"/>
      <c r="F139" s="243"/>
      <c r="K139" s="238"/>
      <c r="L139" s="238"/>
      <c r="M139" s="238"/>
      <c r="N139" s="238"/>
      <c r="O139" s="238"/>
      <c r="P139" s="238"/>
      <c r="Q139" s="238"/>
      <c r="R139" s="238"/>
      <c r="S139" s="238"/>
      <c r="T139" s="238"/>
      <c r="U139" s="238"/>
      <c r="V139" s="238"/>
      <c r="W139" s="238"/>
      <c r="X139" s="238"/>
      <c r="Y139" s="238"/>
      <c r="Z139" s="238"/>
    </row>
    <row r="140" spans="2:26" ht="27.75" customHeight="1">
      <c r="B140" s="242"/>
      <c r="C140" s="243"/>
      <c r="D140" s="243"/>
      <c r="E140" s="243"/>
      <c r="F140" s="243"/>
      <c r="K140" s="238"/>
      <c r="L140" s="238"/>
      <c r="M140" s="238"/>
      <c r="N140" s="238"/>
      <c r="O140" s="238"/>
      <c r="P140" s="238"/>
      <c r="Q140" s="238"/>
      <c r="R140" s="238"/>
      <c r="S140" s="238"/>
      <c r="T140" s="238"/>
      <c r="U140" s="238"/>
      <c r="V140" s="238"/>
      <c r="W140" s="238"/>
      <c r="X140" s="238"/>
      <c r="Y140" s="238"/>
      <c r="Z140" s="238"/>
    </row>
    <row r="141" spans="2:26" ht="27.75" customHeight="1">
      <c r="B141" s="242"/>
      <c r="C141" s="243"/>
      <c r="D141" s="243"/>
      <c r="E141" s="243"/>
      <c r="F141" s="243"/>
      <c r="K141" s="238"/>
      <c r="L141" s="238"/>
      <c r="M141" s="238"/>
      <c r="N141" s="238"/>
      <c r="O141" s="238"/>
      <c r="P141" s="238"/>
      <c r="Q141" s="238"/>
      <c r="R141" s="238"/>
      <c r="S141" s="238"/>
      <c r="T141" s="238"/>
      <c r="U141" s="238"/>
      <c r="V141" s="238"/>
      <c r="W141" s="238"/>
      <c r="X141" s="238"/>
      <c r="Y141" s="238"/>
      <c r="Z141" s="238"/>
    </row>
    <row r="142" spans="2:26" ht="27.75" customHeight="1">
      <c r="B142" s="242"/>
      <c r="C142" s="243"/>
      <c r="D142" s="243"/>
      <c r="E142" s="243"/>
      <c r="F142" s="243"/>
      <c r="K142" s="238"/>
      <c r="L142" s="238"/>
      <c r="M142" s="238"/>
      <c r="N142" s="238"/>
      <c r="O142" s="238"/>
      <c r="P142" s="238"/>
      <c r="Q142" s="238"/>
      <c r="R142" s="238"/>
      <c r="S142" s="238"/>
      <c r="T142" s="238"/>
      <c r="U142" s="238"/>
      <c r="V142" s="238"/>
      <c r="W142" s="238"/>
      <c r="X142" s="238"/>
      <c r="Y142" s="238"/>
      <c r="Z142" s="238"/>
    </row>
    <row r="143" spans="2:26" ht="27.75" customHeight="1">
      <c r="B143" s="242"/>
      <c r="C143" s="243"/>
      <c r="D143" s="243"/>
      <c r="E143" s="243"/>
      <c r="F143" s="243"/>
      <c r="K143" s="238"/>
      <c r="L143" s="238"/>
      <c r="M143" s="238"/>
      <c r="N143" s="238"/>
      <c r="O143" s="238"/>
      <c r="P143" s="238"/>
      <c r="Q143" s="238"/>
      <c r="R143" s="238"/>
      <c r="S143" s="238"/>
      <c r="T143" s="238"/>
      <c r="U143" s="238"/>
      <c r="V143" s="238"/>
      <c r="W143" s="238"/>
      <c r="X143" s="238"/>
      <c r="Y143" s="238"/>
      <c r="Z143" s="238"/>
    </row>
    <row r="144" spans="2:26" ht="27.75" customHeight="1">
      <c r="B144" s="242"/>
      <c r="C144" s="243"/>
      <c r="D144" s="243"/>
      <c r="E144" s="243"/>
      <c r="F144" s="243"/>
      <c r="K144" s="238"/>
      <c r="L144" s="238"/>
      <c r="M144" s="238"/>
      <c r="N144" s="238"/>
      <c r="O144" s="238"/>
      <c r="P144" s="238"/>
      <c r="Q144" s="238"/>
      <c r="R144" s="238"/>
      <c r="S144" s="238"/>
      <c r="T144" s="238"/>
      <c r="U144" s="238"/>
      <c r="V144" s="238"/>
      <c r="W144" s="238"/>
      <c r="X144" s="238"/>
      <c r="Y144" s="238"/>
      <c r="Z144" s="238"/>
    </row>
    <row r="145" spans="2:26" ht="27.75" customHeight="1">
      <c r="B145" s="242"/>
      <c r="C145" s="243"/>
      <c r="D145" s="243"/>
      <c r="E145" s="243"/>
      <c r="F145" s="243"/>
      <c r="K145" s="238"/>
      <c r="L145" s="238"/>
      <c r="M145" s="238"/>
      <c r="N145" s="238"/>
      <c r="O145" s="238"/>
      <c r="P145" s="238"/>
      <c r="Q145" s="238"/>
      <c r="R145" s="238"/>
      <c r="S145" s="238"/>
      <c r="T145" s="238"/>
      <c r="U145" s="238"/>
      <c r="V145" s="238"/>
      <c r="W145" s="238"/>
      <c r="X145" s="238"/>
      <c r="Y145" s="238"/>
      <c r="Z145" s="238"/>
    </row>
    <row r="146" spans="2:26" ht="27.75" customHeight="1">
      <c r="B146" s="242"/>
      <c r="C146" s="243"/>
      <c r="D146" s="243"/>
      <c r="E146" s="243"/>
      <c r="F146" s="243"/>
      <c r="K146" s="238"/>
      <c r="L146" s="238"/>
      <c r="M146" s="238"/>
      <c r="N146" s="238"/>
      <c r="O146" s="238"/>
      <c r="P146" s="238"/>
      <c r="Q146" s="238"/>
      <c r="R146" s="238"/>
      <c r="S146" s="238"/>
      <c r="T146" s="238"/>
      <c r="U146" s="238"/>
      <c r="V146" s="238"/>
      <c r="W146" s="238"/>
      <c r="X146" s="238"/>
      <c r="Y146" s="238"/>
      <c r="Z146" s="238"/>
    </row>
    <row r="147" spans="2:26" ht="27.75" customHeight="1">
      <c r="B147" s="242"/>
      <c r="C147" s="243"/>
      <c r="D147" s="243"/>
      <c r="E147" s="243"/>
      <c r="F147" s="243"/>
      <c r="K147" s="238"/>
      <c r="L147" s="238"/>
      <c r="M147" s="238"/>
      <c r="N147" s="238"/>
      <c r="O147" s="238"/>
      <c r="P147" s="238"/>
      <c r="Q147" s="238"/>
      <c r="R147" s="238"/>
      <c r="S147" s="238"/>
      <c r="T147" s="238"/>
      <c r="U147" s="238"/>
      <c r="V147" s="238"/>
      <c r="W147" s="238"/>
      <c r="X147" s="238"/>
      <c r="Y147" s="238"/>
      <c r="Z147" s="238"/>
    </row>
    <row r="148" spans="2:26" ht="27.75" customHeight="1">
      <c r="B148" s="242"/>
      <c r="C148" s="243"/>
      <c r="D148" s="243"/>
      <c r="E148" s="243"/>
      <c r="F148" s="243"/>
      <c r="K148" s="238"/>
      <c r="L148" s="238"/>
      <c r="M148" s="238"/>
      <c r="N148" s="238"/>
      <c r="O148" s="238"/>
      <c r="P148" s="238"/>
      <c r="Q148" s="238"/>
      <c r="R148" s="238"/>
      <c r="S148" s="238"/>
      <c r="T148" s="238"/>
      <c r="U148" s="238"/>
      <c r="V148" s="238"/>
      <c r="W148" s="238"/>
      <c r="X148" s="238"/>
      <c r="Y148" s="238"/>
      <c r="Z148" s="238"/>
    </row>
    <row r="149" spans="2:26" ht="27.75" customHeight="1">
      <c r="B149" s="242"/>
      <c r="C149" s="243"/>
      <c r="D149" s="243"/>
      <c r="E149" s="243"/>
      <c r="F149" s="243"/>
      <c r="K149" s="238"/>
      <c r="L149" s="238"/>
      <c r="M149" s="238"/>
      <c r="N149" s="238"/>
      <c r="O149" s="238"/>
      <c r="P149" s="238"/>
      <c r="Q149" s="238"/>
      <c r="R149" s="238"/>
      <c r="S149" s="238"/>
      <c r="T149" s="238"/>
      <c r="U149" s="238"/>
      <c r="V149" s="238"/>
      <c r="W149" s="238"/>
      <c r="X149" s="238"/>
      <c r="Y149" s="238"/>
      <c r="Z149" s="238"/>
    </row>
    <row r="150" spans="2:26" ht="27.75" customHeight="1">
      <c r="B150" s="242"/>
      <c r="C150" s="243"/>
      <c r="D150" s="243"/>
      <c r="E150" s="243"/>
      <c r="F150" s="243"/>
      <c r="K150" s="238"/>
      <c r="L150" s="238"/>
      <c r="M150" s="238"/>
      <c r="N150" s="238"/>
      <c r="O150" s="238"/>
      <c r="P150" s="238"/>
      <c r="Q150" s="238"/>
      <c r="R150" s="238"/>
      <c r="S150" s="238"/>
      <c r="T150" s="238"/>
      <c r="U150" s="238"/>
      <c r="V150" s="238"/>
      <c r="W150" s="238"/>
      <c r="X150" s="238"/>
      <c r="Y150" s="238"/>
      <c r="Z150" s="238"/>
    </row>
    <row r="151" spans="2:26" ht="27.75" customHeight="1">
      <c r="B151" s="242"/>
      <c r="C151" s="243"/>
      <c r="D151" s="243"/>
      <c r="E151" s="243"/>
      <c r="F151" s="243"/>
      <c r="K151" s="238"/>
      <c r="L151" s="238"/>
      <c r="M151" s="238"/>
      <c r="N151" s="238"/>
      <c r="O151" s="238"/>
      <c r="P151" s="238"/>
      <c r="Q151" s="238"/>
      <c r="R151" s="238"/>
      <c r="S151" s="238"/>
      <c r="T151" s="238"/>
      <c r="U151" s="238"/>
      <c r="V151" s="238"/>
      <c r="W151" s="238"/>
      <c r="X151" s="238"/>
      <c r="Y151" s="238"/>
      <c r="Z151" s="238"/>
    </row>
    <row r="152" spans="2:26" ht="27.75" customHeight="1">
      <c r="B152" s="242"/>
      <c r="C152" s="243"/>
      <c r="D152" s="243"/>
      <c r="E152" s="243"/>
      <c r="F152" s="243"/>
      <c r="K152" s="238"/>
      <c r="L152" s="238"/>
      <c r="M152" s="238"/>
      <c r="N152" s="238"/>
      <c r="O152" s="238"/>
      <c r="P152" s="238"/>
      <c r="Q152" s="238"/>
      <c r="R152" s="238"/>
      <c r="S152" s="238"/>
      <c r="T152" s="238"/>
      <c r="U152" s="238"/>
      <c r="V152" s="238"/>
      <c r="W152" s="238"/>
      <c r="X152" s="238"/>
      <c r="Y152" s="238"/>
      <c r="Z152" s="238"/>
    </row>
    <row r="153" spans="2:26" ht="27.75" customHeight="1">
      <c r="B153" s="242"/>
      <c r="C153" s="243"/>
      <c r="D153" s="243"/>
      <c r="E153" s="243"/>
      <c r="F153" s="243"/>
      <c r="K153" s="238"/>
      <c r="L153" s="238"/>
      <c r="M153" s="238"/>
      <c r="N153" s="238"/>
      <c r="O153" s="238"/>
      <c r="P153" s="238"/>
      <c r="Q153" s="238"/>
      <c r="R153" s="238"/>
      <c r="S153" s="238"/>
      <c r="T153" s="238"/>
      <c r="U153" s="238"/>
      <c r="V153" s="238"/>
      <c r="W153" s="238"/>
      <c r="X153" s="238"/>
      <c r="Y153" s="238"/>
      <c r="Z153" s="238"/>
    </row>
    <row r="154" spans="2:26" ht="27.75" customHeight="1">
      <c r="B154" s="242"/>
      <c r="C154" s="243"/>
      <c r="D154" s="243"/>
      <c r="E154" s="243"/>
      <c r="F154" s="243"/>
      <c r="K154" s="238"/>
      <c r="L154" s="238"/>
      <c r="M154" s="238"/>
      <c r="N154" s="238"/>
      <c r="O154" s="238"/>
      <c r="P154" s="238"/>
      <c r="Q154" s="238"/>
      <c r="R154" s="238"/>
      <c r="S154" s="238"/>
      <c r="T154" s="238"/>
      <c r="U154" s="238"/>
      <c r="V154" s="238"/>
      <c r="W154" s="238"/>
      <c r="X154" s="238"/>
      <c r="Y154" s="238"/>
      <c r="Z154" s="238"/>
    </row>
    <row r="155" spans="2:26" ht="27.75" customHeight="1">
      <c r="B155" s="242"/>
      <c r="C155" s="243"/>
      <c r="D155" s="243"/>
      <c r="E155" s="243"/>
      <c r="F155" s="243"/>
      <c r="K155" s="238"/>
      <c r="L155" s="238"/>
      <c r="M155" s="238"/>
      <c r="N155" s="238"/>
      <c r="O155" s="238"/>
      <c r="P155" s="238"/>
      <c r="Q155" s="238"/>
      <c r="R155" s="238"/>
      <c r="S155" s="238"/>
      <c r="T155" s="238"/>
      <c r="U155" s="238"/>
      <c r="V155" s="238"/>
      <c r="W155" s="238"/>
      <c r="X155" s="238"/>
      <c r="Y155" s="238"/>
      <c r="Z155" s="238"/>
    </row>
    <row r="156" spans="2:26" ht="27.75" customHeight="1">
      <c r="B156" s="242"/>
      <c r="C156" s="243"/>
      <c r="D156" s="243"/>
      <c r="E156" s="243"/>
      <c r="F156" s="243"/>
      <c r="K156" s="238"/>
      <c r="L156" s="238"/>
      <c r="M156" s="238"/>
      <c r="N156" s="238"/>
      <c r="O156" s="238"/>
      <c r="P156" s="238"/>
      <c r="Q156" s="238"/>
      <c r="R156" s="238"/>
      <c r="S156" s="238"/>
      <c r="T156" s="238"/>
      <c r="U156" s="238"/>
      <c r="V156" s="238"/>
      <c r="W156" s="238"/>
      <c r="X156" s="238"/>
      <c r="Y156" s="238"/>
      <c r="Z156" s="238"/>
    </row>
    <row r="157" spans="2:26" ht="27.75" customHeight="1">
      <c r="B157" s="242"/>
      <c r="C157" s="243"/>
      <c r="D157" s="243"/>
      <c r="E157" s="243"/>
      <c r="F157" s="243"/>
      <c r="K157" s="238"/>
      <c r="L157" s="238"/>
      <c r="M157" s="238"/>
      <c r="N157" s="238"/>
      <c r="O157" s="238"/>
      <c r="P157" s="238"/>
      <c r="Q157" s="238"/>
      <c r="R157" s="238"/>
      <c r="S157" s="238"/>
      <c r="T157" s="238"/>
      <c r="U157" s="238"/>
      <c r="V157" s="238"/>
      <c r="W157" s="238"/>
      <c r="X157" s="238"/>
      <c r="Y157" s="238"/>
      <c r="Z157" s="238"/>
    </row>
    <row r="158" spans="2:26" ht="27.75" customHeight="1">
      <c r="B158" s="242"/>
      <c r="C158" s="243"/>
      <c r="D158" s="243"/>
      <c r="E158" s="243"/>
      <c r="F158" s="243"/>
      <c r="K158" s="238"/>
      <c r="L158" s="238"/>
      <c r="M158" s="238"/>
      <c r="N158" s="238"/>
      <c r="O158" s="238"/>
      <c r="P158" s="238"/>
      <c r="Q158" s="238"/>
      <c r="R158" s="238"/>
      <c r="S158" s="238"/>
      <c r="T158" s="238"/>
      <c r="U158" s="238"/>
      <c r="V158" s="238"/>
      <c r="W158" s="238"/>
      <c r="X158" s="238"/>
      <c r="Y158" s="238"/>
      <c r="Z158" s="238"/>
    </row>
    <row r="159" spans="2:26" ht="27.75" customHeight="1">
      <c r="B159" s="242"/>
      <c r="C159" s="243"/>
      <c r="D159" s="243"/>
      <c r="E159" s="243"/>
      <c r="F159" s="243"/>
      <c r="K159" s="238"/>
      <c r="L159" s="238"/>
      <c r="M159" s="238"/>
      <c r="N159" s="238"/>
      <c r="O159" s="238"/>
      <c r="P159" s="238"/>
      <c r="Q159" s="238"/>
      <c r="R159" s="238"/>
      <c r="S159" s="238"/>
      <c r="T159" s="238"/>
      <c r="U159" s="238"/>
      <c r="V159" s="238"/>
      <c r="W159" s="238"/>
      <c r="X159" s="238"/>
      <c r="Y159" s="238"/>
      <c r="Z159" s="238"/>
    </row>
    <row r="160" spans="2:26" ht="27.75" customHeight="1">
      <c r="B160" s="242"/>
      <c r="C160" s="243"/>
      <c r="D160" s="243"/>
      <c r="E160" s="243"/>
      <c r="F160" s="243"/>
      <c r="K160" s="238"/>
      <c r="L160" s="238"/>
      <c r="M160" s="238"/>
      <c r="N160" s="238"/>
      <c r="O160" s="238"/>
      <c r="P160" s="238"/>
      <c r="Q160" s="238"/>
      <c r="R160" s="238"/>
      <c r="S160" s="238"/>
      <c r="T160" s="238"/>
      <c r="U160" s="238"/>
      <c r="V160" s="238"/>
      <c r="W160" s="238"/>
      <c r="X160" s="238"/>
      <c r="Y160" s="238"/>
      <c r="Z160" s="238"/>
    </row>
    <row r="161" spans="2:26" ht="27.75" customHeight="1">
      <c r="B161" s="242"/>
      <c r="C161" s="243"/>
      <c r="D161" s="243"/>
      <c r="E161" s="243"/>
      <c r="F161" s="243"/>
      <c r="K161" s="238"/>
      <c r="L161" s="238"/>
      <c r="M161" s="238"/>
      <c r="N161" s="238"/>
      <c r="O161" s="238"/>
      <c r="P161" s="238"/>
      <c r="Q161" s="238"/>
      <c r="R161" s="238"/>
      <c r="S161" s="238"/>
      <c r="T161" s="238"/>
      <c r="U161" s="238"/>
      <c r="V161" s="238"/>
      <c r="W161" s="238"/>
      <c r="X161" s="238"/>
      <c r="Y161" s="238"/>
      <c r="Z161" s="238"/>
    </row>
    <row r="162" spans="2:26" ht="27.75" customHeight="1">
      <c r="B162" s="242"/>
      <c r="C162" s="243"/>
      <c r="D162" s="243"/>
      <c r="E162" s="243"/>
      <c r="F162" s="243"/>
      <c r="K162" s="238"/>
      <c r="L162" s="238"/>
      <c r="M162" s="238"/>
      <c r="N162" s="238"/>
      <c r="O162" s="238"/>
      <c r="P162" s="238"/>
      <c r="Q162" s="238"/>
      <c r="R162" s="238"/>
      <c r="S162" s="238"/>
      <c r="T162" s="238"/>
      <c r="U162" s="238"/>
      <c r="V162" s="238"/>
      <c r="W162" s="238"/>
      <c r="X162" s="238"/>
      <c r="Y162" s="238"/>
      <c r="Z162" s="238"/>
    </row>
    <row r="163" spans="2:26" ht="27.75" customHeight="1">
      <c r="B163" s="242"/>
      <c r="C163" s="243"/>
      <c r="D163" s="243"/>
      <c r="E163" s="243"/>
      <c r="F163" s="243"/>
      <c r="K163" s="238"/>
      <c r="L163" s="238"/>
      <c r="M163" s="238"/>
      <c r="N163" s="238"/>
      <c r="O163" s="238"/>
      <c r="P163" s="238"/>
      <c r="Q163" s="238"/>
      <c r="R163" s="238"/>
      <c r="S163" s="238"/>
      <c r="T163" s="238"/>
      <c r="U163" s="238"/>
      <c r="V163" s="238"/>
      <c r="W163" s="238"/>
      <c r="X163" s="238"/>
      <c r="Y163" s="238"/>
      <c r="Z163" s="238"/>
    </row>
    <row r="164" spans="2:26" ht="27.75" customHeight="1">
      <c r="B164" s="242"/>
      <c r="C164" s="243"/>
      <c r="D164" s="243"/>
      <c r="E164" s="243"/>
      <c r="F164" s="243"/>
      <c r="K164" s="238"/>
      <c r="L164" s="238"/>
      <c r="M164" s="238"/>
      <c r="N164" s="238"/>
      <c r="O164" s="238"/>
      <c r="P164" s="238"/>
      <c r="Q164" s="238"/>
      <c r="R164" s="238"/>
      <c r="S164" s="238"/>
      <c r="T164" s="238"/>
      <c r="U164" s="238"/>
      <c r="V164" s="238"/>
      <c r="W164" s="238"/>
      <c r="X164" s="238"/>
      <c r="Y164" s="238"/>
      <c r="Z164" s="238"/>
    </row>
    <row r="165" spans="2:26" ht="27.75" customHeight="1">
      <c r="B165" s="242"/>
      <c r="C165" s="243"/>
      <c r="D165" s="243"/>
      <c r="E165" s="243"/>
      <c r="F165" s="243"/>
      <c r="K165" s="238"/>
      <c r="L165" s="238"/>
      <c r="M165" s="238"/>
      <c r="N165" s="238"/>
      <c r="O165" s="238"/>
      <c r="P165" s="238"/>
      <c r="Q165" s="238"/>
      <c r="R165" s="238"/>
      <c r="S165" s="238"/>
      <c r="T165" s="238"/>
      <c r="U165" s="238"/>
      <c r="V165" s="238"/>
      <c r="W165" s="238"/>
      <c r="X165" s="238"/>
      <c r="Y165" s="238"/>
      <c r="Z165" s="238"/>
    </row>
    <row r="166" spans="2:26" ht="27.75" customHeight="1">
      <c r="B166" s="242"/>
      <c r="C166" s="243"/>
      <c r="D166" s="243"/>
      <c r="E166" s="243"/>
      <c r="F166" s="243"/>
      <c r="K166" s="238"/>
      <c r="L166" s="238"/>
      <c r="M166" s="238"/>
      <c r="N166" s="238"/>
      <c r="O166" s="238"/>
      <c r="P166" s="238"/>
      <c r="Q166" s="238"/>
      <c r="R166" s="238"/>
      <c r="S166" s="238"/>
      <c r="T166" s="238"/>
      <c r="U166" s="238"/>
      <c r="V166" s="238"/>
      <c r="W166" s="238"/>
      <c r="X166" s="238"/>
      <c r="Y166" s="238"/>
      <c r="Z166" s="238"/>
    </row>
    <row r="167" spans="2:26" ht="27.75" customHeight="1">
      <c r="B167" s="242"/>
      <c r="C167" s="243"/>
      <c r="D167" s="243"/>
      <c r="E167" s="243"/>
      <c r="F167" s="243"/>
      <c r="K167" s="238"/>
      <c r="L167" s="238"/>
      <c r="M167" s="238"/>
      <c r="N167" s="238"/>
      <c r="O167" s="238"/>
      <c r="P167" s="238"/>
      <c r="Q167" s="238"/>
      <c r="R167" s="238"/>
      <c r="S167" s="238"/>
      <c r="T167" s="238"/>
      <c r="U167" s="238"/>
      <c r="V167" s="238"/>
      <c r="W167" s="238"/>
      <c r="X167" s="238"/>
      <c r="Y167" s="238"/>
      <c r="Z167" s="238"/>
    </row>
    <row r="168" spans="2:26" ht="27.75" customHeight="1">
      <c r="B168" s="242"/>
      <c r="C168" s="243"/>
      <c r="D168" s="243"/>
      <c r="E168" s="243"/>
      <c r="F168" s="243"/>
      <c r="K168" s="238"/>
      <c r="L168" s="238"/>
      <c r="M168" s="238"/>
      <c r="N168" s="238"/>
      <c r="O168" s="238"/>
      <c r="P168" s="238"/>
      <c r="Q168" s="238"/>
      <c r="R168" s="238"/>
      <c r="S168" s="238"/>
      <c r="T168" s="238"/>
      <c r="U168" s="238"/>
      <c r="V168" s="238"/>
      <c r="W168" s="238"/>
      <c r="X168" s="238"/>
      <c r="Y168" s="238"/>
      <c r="Z168" s="238"/>
    </row>
    <row r="169" spans="2:26" ht="27.75" customHeight="1">
      <c r="B169" s="242"/>
      <c r="C169" s="243"/>
      <c r="D169" s="243"/>
      <c r="E169" s="243"/>
      <c r="F169" s="243"/>
      <c r="K169" s="238"/>
      <c r="L169" s="238"/>
      <c r="M169" s="238"/>
      <c r="N169" s="238"/>
      <c r="O169" s="238"/>
      <c r="P169" s="238"/>
      <c r="Q169" s="238"/>
      <c r="R169" s="238"/>
      <c r="S169" s="238"/>
      <c r="T169" s="238"/>
      <c r="U169" s="238"/>
      <c r="V169" s="238"/>
      <c r="W169" s="238"/>
      <c r="X169" s="238"/>
      <c r="Y169" s="238"/>
      <c r="Z169" s="238"/>
    </row>
    <row r="170" spans="2:26" ht="27.75" customHeight="1">
      <c r="B170" s="242"/>
      <c r="C170" s="243"/>
      <c r="D170" s="243"/>
      <c r="E170" s="243"/>
      <c r="F170" s="243"/>
      <c r="K170" s="238"/>
      <c r="L170" s="238"/>
      <c r="M170" s="238"/>
      <c r="N170" s="238"/>
      <c r="O170" s="238"/>
      <c r="P170" s="238"/>
      <c r="Q170" s="238"/>
      <c r="R170" s="238"/>
      <c r="S170" s="238"/>
      <c r="T170" s="238"/>
      <c r="U170" s="238"/>
      <c r="V170" s="238"/>
      <c r="W170" s="238"/>
      <c r="X170" s="238"/>
      <c r="Y170" s="238"/>
      <c r="Z170" s="238"/>
    </row>
    <row r="171" spans="2:26" ht="27.75" customHeight="1">
      <c r="B171" s="242"/>
      <c r="C171" s="243"/>
      <c r="D171" s="243"/>
      <c r="E171" s="243"/>
      <c r="F171" s="243"/>
      <c r="K171" s="238"/>
      <c r="L171" s="238"/>
      <c r="M171" s="238"/>
      <c r="N171" s="238"/>
      <c r="O171" s="238"/>
      <c r="P171" s="238"/>
      <c r="Q171" s="238"/>
      <c r="R171" s="238"/>
      <c r="S171" s="238"/>
      <c r="T171" s="238"/>
      <c r="U171" s="238"/>
      <c r="V171" s="238"/>
      <c r="W171" s="238"/>
      <c r="X171" s="238"/>
      <c r="Y171" s="238"/>
      <c r="Z171" s="238"/>
    </row>
    <row r="172" spans="2:26" ht="27.75" customHeight="1">
      <c r="B172" s="242"/>
      <c r="C172" s="243"/>
      <c r="D172" s="243"/>
      <c r="E172" s="243"/>
      <c r="F172" s="243"/>
      <c r="K172" s="238"/>
      <c r="L172" s="238"/>
      <c r="M172" s="238"/>
      <c r="N172" s="238"/>
      <c r="O172" s="238"/>
      <c r="P172" s="238"/>
      <c r="Q172" s="238"/>
      <c r="R172" s="238"/>
      <c r="S172" s="238"/>
      <c r="T172" s="238"/>
      <c r="U172" s="238"/>
      <c r="V172" s="238"/>
      <c r="W172" s="238"/>
      <c r="X172" s="238"/>
      <c r="Y172" s="238"/>
      <c r="Z172" s="238"/>
    </row>
    <row r="173" spans="2:26" ht="27.75" customHeight="1">
      <c r="B173" s="242"/>
      <c r="C173" s="243"/>
      <c r="D173" s="243"/>
      <c r="E173" s="243"/>
      <c r="F173" s="243"/>
      <c r="K173" s="238"/>
      <c r="L173" s="238"/>
      <c r="M173" s="238"/>
      <c r="N173" s="238"/>
      <c r="O173" s="238"/>
      <c r="P173" s="238"/>
      <c r="Q173" s="238"/>
      <c r="R173" s="238"/>
      <c r="S173" s="238"/>
      <c r="T173" s="238"/>
      <c r="U173" s="238"/>
      <c r="V173" s="238"/>
      <c r="W173" s="238"/>
      <c r="X173" s="238"/>
      <c r="Y173" s="238"/>
      <c r="Z173" s="238"/>
    </row>
    <row r="174" spans="2:26" ht="27.75" customHeight="1">
      <c r="B174" s="242"/>
      <c r="C174" s="243"/>
      <c r="D174" s="243"/>
      <c r="E174" s="243"/>
      <c r="F174" s="243"/>
      <c r="K174" s="238"/>
      <c r="L174" s="238"/>
      <c r="M174" s="238"/>
      <c r="N174" s="238"/>
      <c r="O174" s="238"/>
      <c r="P174" s="238"/>
      <c r="Q174" s="238"/>
      <c r="R174" s="238"/>
      <c r="S174" s="238"/>
      <c r="T174" s="238"/>
      <c r="U174" s="238"/>
      <c r="V174" s="238"/>
      <c r="W174" s="238"/>
      <c r="X174" s="238"/>
      <c r="Y174" s="238"/>
      <c r="Z174" s="238"/>
    </row>
    <row r="175" spans="2:26" ht="27.75" customHeight="1">
      <c r="B175" s="242"/>
      <c r="C175" s="243"/>
      <c r="D175" s="243"/>
      <c r="E175" s="243"/>
      <c r="F175" s="243"/>
      <c r="K175" s="238"/>
      <c r="L175" s="238"/>
      <c r="M175" s="238"/>
      <c r="N175" s="238"/>
      <c r="O175" s="238"/>
      <c r="P175" s="238"/>
      <c r="Q175" s="238"/>
      <c r="R175" s="238"/>
      <c r="S175" s="238"/>
      <c r="T175" s="238"/>
      <c r="U175" s="238"/>
      <c r="V175" s="238"/>
      <c r="W175" s="238"/>
      <c r="X175" s="238"/>
      <c r="Y175" s="238"/>
      <c r="Z175" s="238"/>
    </row>
    <row r="176" spans="2:26" ht="27.75" customHeight="1">
      <c r="B176" s="242"/>
      <c r="C176" s="243"/>
      <c r="D176" s="243"/>
      <c r="E176" s="243"/>
      <c r="F176" s="243"/>
      <c r="K176" s="238"/>
      <c r="L176" s="238"/>
      <c r="M176" s="238"/>
      <c r="N176" s="238"/>
      <c r="O176" s="238"/>
      <c r="P176" s="238"/>
      <c r="Q176" s="238"/>
      <c r="R176" s="238"/>
      <c r="S176" s="238"/>
      <c r="T176" s="238"/>
      <c r="U176" s="238"/>
      <c r="V176" s="238"/>
      <c r="W176" s="238"/>
      <c r="X176" s="238"/>
      <c r="Y176" s="238"/>
      <c r="Z176" s="238"/>
    </row>
    <row r="177" spans="2:26" ht="27.75" customHeight="1">
      <c r="B177" s="242"/>
      <c r="C177" s="243"/>
      <c r="D177" s="243"/>
      <c r="E177" s="243"/>
      <c r="F177" s="243"/>
      <c r="K177" s="238"/>
      <c r="L177" s="238"/>
      <c r="M177" s="238"/>
      <c r="N177" s="238"/>
      <c r="O177" s="238"/>
      <c r="P177" s="238"/>
      <c r="Q177" s="238"/>
      <c r="R177" s="238"/>
      <c r="S177" s="238"/>
      <c r="T177" s="238"/>
      <c r="U177" s="238"/>
      <c r="V177" s="238"/>
      <c r="W177" s="238"/>
      <c r="X177" s="238"/>
      <c r="Y177" s="238"/>
      <c r="Z177" s="238"/>
    </row>
    <row r="178" spans="2:26" ht="27.75" customHeight="1">
      <c r="B178" s="242"/>
      <c r="C178" s="243"/>
      <c r="D178" s="243"/>
      <c r="E178" s="243"/>
      <c r="F178" s="243"/>
      <c r="K178" s="238"/>
      <c r="L178" s="238"/>
      <c r="M178" s="238"/>
      <c r="N178" s="238"/>
      <c r="O178" s="238"/>
      <c r="P178" s="238"/>
      <c r="Q178" s="238"/>
      <c r="R178" s="238"/>
      <c r="S178" s="238"/>
      <c r="T178" s="238"/>
      <c r="U178" s="238"/>
      <c r="V178" s="238"/>
      <c r="W178" s="238"/>
      <c r="X178" s="238"/>
      <c r="Y178" s="238"/>
      <c r="Z178" s="238"/>
    </row>
    <row r="179" spans="2:26" ht="27.75" customHeight="1">
      <c r="B179" s="242"/>
      <c r="C179" s="243"/>
      <c r="D179" s="243"/>
      <c r="E179" s="243"/>
      <c r="F179" s="243"/>
      <c r="K179" s="238"/>
      <c r="L179" s="238"/>
      <c r="M179" s="238"/>
      <c r="N179" s="238"/>
      <c r="O179" s="238"/>
      <c r="P179" s="238"/>
      <c r="Q179" s="238"/>
      <c r="R179" s="238"/>
      <c r="S179" s="238"/>
      <c r="T179" s="238"/>
      <c r="U179" s="238"/>
      <c r="V179" s="238"/>
      <c r="W179" s="238"/>
      <c r="X179" s="238"/>
      <c r="Y179" s="238"/>
      <c r="Z179" s="238"/>
    </row>
    <row r="180" spans="2:26" ht="27.75" customHeight="1">
      <c r="B180" s="242"/>
      <c r="C180" s="243"/>
      <c r="D180" s="243"/>
      <c r="E180" s="243"/>
      <c r="F180" s="243"/>
      <c r="K180" s="238"/>
      <c r="L180" s="238"/>
      <c r="M180" s="238"/>
      <c r="N180" s="238"/>
      <c r="O180" s="238"/>
      <c r="P180" s="238"/>
      <c r="Q180" s="238"/>
      <c r="R180" s="238"/>
      <c r="S180" s="238"/>
      <c r="T180" s="238"/>
      <c r="U180" s="238"/>
      <c r="V180" s="238"/>
      <c r="W180" s="238"/>
      <c r="X180" s="238"/>
      <c r="Y180" s="238"/>
      <c r="Z180" s="238"/>
    </row>
    <row r="181" spans="2:26" ht="27.75" customHeight="1">
      <c r="B181" s="242"/>
      <c r="C181" s="243"/>
      <c r="D181" s="243"/>
      <c r="E181" s="243"/>
      <c r="F181" s="243"/>
      <c r="K181" s="238"/>
      <c r="L181" s="238"/>
      <c r="M181" s="238"/>
      <c r="N181" s="238"/>
      <c r="O181" s="238"/>
      <c r="P181" s="238"/>
      <c r="Q181" s="238"/>
      <c r="R181" s="238"/>
      <c r="S181" s="238"/>
      <c r="T181" s="238"/>
      <c r="U181" s="238"/>
      <c r="V181" s="238"/>
      <c r="W181" s="238"/>
      <c r="X181" s="238"/>
      <c r="Y181" s="238"/>
      <c r="Z181" s="238"/>
    </row>
    <row r="182" spans="2:26" ht="27.75" customHeight="1">
      <c r="B182" s="242"/>
      <c r="C182" s="243"/>
      <c r="D182" s="243"/>
      <c r="E182" s="243"/>
      <c r="F182" s="243"/>
      <c r="K182" s="238"/>
      <c r="L182" s="238"/>
      <c r="M182" s="238"/>
      <c r="N182" s="238"/>
      <c r="O182" s="238"/>
      <c r="P182" s="238"/>
      <c r="Q182" s="238"/>
      <c r="R182" s="238"/>
      <c r="S182" s="238"/>
      <c r="T182" s="238"/>
      <c r="U182" s="238"/>
      <c r="V182" s="238"/>
      <c r="W182" s="238"/>
      <c r="X182" s="238"/>
      <c r="Y182" s="238"/>
      <c r="Z182" s="238"/>
    </row>
    <row r="183" spans="2:26" ht="27.75" customHeight="1">
      <c r="B183" s="242"/>
      <c r="C183" s="243"/>
      <c r="D183" s="243"/>
      <c r="E183" s="243"/>
      <c r="F183" s="243"/>
      <c r="K183" s="238"/>
      <c r="L183" s="238"/>
      <c r="M183" s="238"/>
      <c r="N183" s="238"/>
      <c r="O183" s="238"/>
      <c r="P183" s="238"/>
      <c r="Q183" s="238"/>
      <c r="R183" s="238"/>
      <c r="S183" s="238"/>
      <c r="T183" s="238"/>
      <c r="U183" s="238"/>
      <c r="V183" s="238"/>
      <c r="W183" s="238"/>
      <c r="X183" s="238"/>
      <c r="Y183" s="238"/>
      <c r="Z183" s="238"/>
    </row>
    <row r="184" spans="2:26" ht="27.75" customHeight="1">
      <c r="B184" s="242"/>
      <c r="C184" s="243"/>
      <c r="D184" s="243"/>
      <c r="E184" s="243"/>
      <c r="F184" s="243"/>
      <c r="K184" s="238"/>
      <c r="L184" s="238"/>
      <c r="M184" s="238"/>
      <c r="N184" s="238"/>
      <c r="O184" s="238"/>
      <c r="P184" s="238"/>
      <c r="Q184" s="238"/>
      <c r="R184" s="238"/>
      <c r="S184" s="238"/>
      <c r="T184" s="238"/>
      <c r="U184" s="238"/>
      <c r="V184" s="238"/>
      <c r="W184" s="238"/>
      <c r="X184" s="238"/>
      <c r="Y184" s="238"/>
      <c r="Z184" s="238"/>
    </row>
    <row r="185" spans="2:26" ht="27.75" customHeight="1">
      <c r="B185" s="242"/>
      <c r="C185" s="243"/>
      <c r="D185" s="243"/>
      <c r="E185" s="243"/>
      <c r="F185" s="243"/>
      <c r="K185" s="238"/>
      <c r="L185" s="238"/>
      <c r="M185" s="238"/>
      <c r="N185" s="238"/>
      <c r="O185" s="238"/>
      <c r="P185" s="238"/>
      <c r="Q185" s="238"/>
      <c r="R185" s="238"/>
      <c r="S185" s="238"/>
      <c r="T185" s="238"/>
      <c r="U185" s="238"/>
      <c r="V185" s="238"/>
      <c r="W185" s="238"/>
      <c r="X185" s="238"/>
      <c r="Y185" s="238"/>
      <c r="Z185" s="238"/>
    </row>
    <row r="186" spans="2:26" ht="27.75" customHeight="1">
      <c r="B186" s="242"/>
      <c r="C186" s="243"/>
      <c r="D186" s="243"/>
      <c r="E186" s="243"/>
      <c r="F186" s="243"/>
      <c r="K186" s="238"/>
      <c r="L186" s="238"/>
      <c r="M186" s="238"/>
      <c r="N186" s="238"/>
      <c r="O186" s="238"/>
      <c r="P186" s="238"/>
      <c r="Q186" s="238"/>
      <c r="R186" s="238"/>
      <c r="S186" s="238"/>
      <c r="T186" s="238"/>
      <c r="U186" s="238"/>
      <c r="V186" s="238"/>
      <c r="W186" s="238"/>
      <c r="X186" s="238"/>
      <c r="Y186" s="238"/>
      <c r="Z186" s="238"/>
    </row>
    <row r="187" spans="2:26" ht="27.75" customHeight="1">
      <c r="B187" s="242"/>
      <c r="C187" s="243"/>
      <c r="D187" s="243"/>
      <c r="E187" s="243"/>
      <c r="F187" s="243"/>
      <c r="K187" s="238"/>
      <c r="L187" s="238"/>
      <c r="M187" s="238"/>
      <c r="N187" s="238"/>
      <c r="O187" s="238"/>
      <c r="P187" s="238"/>
      <c r="Q187" s="238"/>
      <c r="R187" s="238"/>
      <c r="S187" s="238"/>
      <c r="T187" s="238"/>
      <c r="U187" s="238"/>
      <c r="V187" s="238"/>
      <c r="W187" s="238"/>
      <c r="X187" s="238"/>
      <c r="Y187" s="238"/>
      <c r="Z187" s="238"/>
    </row>
    <row r="188" spans="2:26" ht="27.75" customHeight="1">
      <c r="B188" s="242"/>
      <c r="C188" s="243"/>
      <c r="D188" s="243"/>
      <c r="E188" s="243"/>
      <c r="F188" s="243"/>
      <c r="K188" s="238"/>
      <c r="L188" s="238"/>
      <c r="M188" s="238"/>
      <c r="N188" s="238"/>
      <c r="O188" s="238"/>
      <c r="P188" s="238"/>
      <c r="Q188" s="238"/>
      <c r="R188" s="238"/>
      <c r="S188" s="238"/>
      <c r="T188" s="238"/>
      <c r="U188" s="238"/>
      <c r="V188" s="238"/>
      <c r="W188" s="238"/>
      <c r="X188" s="238"/>
      <c r="Y188" s="238"/>
      <c r="Z188" s="238"/>
    </row>
    <row r="189" spans="2:26" ht="27.75" customHeight="1">
      <c r="B189" s="242"/>
      <c r="C189" s="243"/>
      <c r="D189" s="243"/>
      <c r="E189" s="243"/>
      <c r="F189" s="243"/>
      <c r="K189" s="238"/>
      <c r="L189" s="238"/>
      <c r="M189" s="238"/>
      <c r="N189" s="238"/>
      <c r="O189" s="238"/>
      <c r="P189" s="238"/>
      <c r="Q189" s="238"/>
      <c r="R189" s="238"/>
      <c r="S189" s="238"/>
      <c r="T189" s="238"/>
      <c r="U189" s="238"/>
      <c r="V189" s="238"/>
      <c r="W189" s="238"/>
      <c r="X189" s="238"/>
      <c r="Y189" s="238"/>
      <c r="Z189" s="238"/>
    </row>
    <row r="190" spans="2:26" ht="27.75" customHeight="1">
      <c r="B190" s="242"/>
      <c r="C190" s="243"/>
      <c r="D190" s="243"/>
      <c r="E190" s="243"/>
      <c r="F190" s="243"/>
      <c r="K190" s="238"/>
      <c r="L190" s="238"/>
      <c r="M190" s="238"/>
      <c r="N190" s="238"/>
      <c r="O190" s="238"/>
      <c r="P190" s="238"/>
      <c r="Q190" s="238"/>
      <c r="R190" s="238"/>
      <c r="S190" s="238"/>
      <c r="T190" s="238"/>
      <c r="U190" s="238"/>
      <c r="V190" s="238"/>
      <c r="W190" s="238"/>
      <c r="X190" s="238"/>
      <c r="Y190" s="238"/>
      <c r="Z190" s="238"/>
    </row>
    <row r="191" spans="2:26" ht="27.75" customHeight="1">
      <c r="B191" s="242"/>
      <c r="C191" s="243"/>
      <c r="D191" s="243"/>
      <c r="E191" s="243"/>
      <c r="F191" s="243"/>
      <c r="K191" s="238"/>
      <c r="L191" s="238"/>
      <c r="M191" s="238"/>
      <c r="N191" s="238"/>
      <c r="O191" s="238"/>
      <c r="P191" s="238"/>
      <c r="Q191" s="238"/>
      <c r="R191" s="238"/>
      <c r="S191" s="238"/>
      <c r="T191" s="238"/>
      <c r="U191" s="238"/>
      <c r="V191" s="238"/>
      <c r="W191" s="238"/>
      <c r="X191" s="238"/>
      <c r="Y191" s="238"/>
      <c r="Z191" s="238"/>
    </row>
    <row r="192" spans="2:26" ht="27.75" customHeight="1">
      <c r="B192" s="242"/>
      <c r="C192" s="243"/>
      <c r="D192" s="243"/>
      <c r="E192" s="243"/>
      <c r="F192" s="243"/>
      <c r="K192" s="238"/>
      <c r="L192" s="238"/>
      <c r="M192" s="238"/>
      <c r="N192" s="238"/>
      <c r="O192" s="238"/>
      <c r="P192" s="238"/>
      <c r="Q192" s="238"/>
      <c r="R192" s="238"/>
      <c r="S192" s="238"/>
      <c r="T192" s="238"/>
      <c r="U192" s="238"/>
      <c r="V192" s="238"/>
      <c r="W192" s="238"/>
      <c r="X192" s="238"/>
      <c r="Y192" s="238"/>
      <c r="Z192" s="238"/>
    </row>
    <row r="193" spans="2:26" ht="27.75" customHeight="1">
      <c r="B193" s="242"/>
      <c r="C193" s="243"/>
      <c r="D193" s="243"/>
      <c r="E193" s="243"/>
      <c r="F193" s="243"/>
      <c r="K193" s="238"/>
      <c r="L193" s="238"/>
      <c r="M193" s="238"/>
      <c r="N193" s="238"/>
      <c r="O193" s="238"/>
      <c r="P193" s="238"/>
      <c r="Q193" s="238"/>
      <c r="R193" s="238"/>
      <c r="S193" s="238"/>
      <c r="T193" s="238"/>
      <c r="U193" s="238"/>
      <c r="V193" s="238"/>
      <c r="W193" s="238"/>
      <c r="X193" s="238"/>
      <c r="Y193" s="238"/>
      <c r="Z193" s="238"/>
    </row>
    <row r="194" spans="2:26" ht="27.75" customHeight="1">
      <c r="B194" s="242"/>
      <c r="C194" s="243"/>
      <c r="D194" s="243"/>
      <c r="E194" s="243"/>
      <c r="F194" s="243"/>
      <c r="K194" s="238"/>
      <c r="L194" s="238"/>
      <c r="M194" s="238"/>
      <c r="N194" s="238"/>
      <c r="O194" s="238"/>
      <c r="P194" s="238"/>
      <c r="Q194" s="238"/>
      <c r="R194" s="238"/>
      <c r="S194" s="238"/>
      <c r="T194" s="238"/>
      <c r="U194" s="238"/>
      <c r="V194" s="238"/>
      <c r="W194" s="238"/>
      <c r="X194" s="238"/>
      <c r="Y194" s="238"/>
      <c r="Z194" s="238"/>
    </row>
    <row r="195" spans="2:26" ht="27.75" customHeight="1">
      <c r="B195" s="242"/>
      <c r="C195" s="243"/>
      <c r="D195" s="243"/>
      <c r="E195" s="243"/>
      <c r="F195" s="243"/>
      <c r="K195" s="238"/>
      <c r="L195" s="238"/>
      <c r="M195" s="238"/>
      <c r="N195" s="238"/>
      <c r="O195" s="238"/>
      <c r="P195" s="238"/>
      <c r="Q195" s="238"/>
      <c r="R195" s="238"/>
      <c r="S195" s="238"/>
      <c r="T195" s="238"/>
      <c r="U195" s="238"/>
      <c r="V195" s="238"/>
      <c r="W195" s="238"/>
      <c r="X195" s="238"/>
      <c r="Y195" s="238"/>
      <c r="Z195" s="238"/>
    </row>
    <row r="196" spans="2:26" ht="27.75" customHeight="1">
      <c r="B196" s="242"/>
      <c r="C196" s="243"/>
      <c r="D196" s="243"/>
      <c r="E196" s="243"/>
      <c r="F196" s="243"/>
      <c r="K196" s="238"/>
      <c r="L196" s="238"/>
      <c r="M196" s="238"/>
      <c r="N196" s="238"/>
      <c r="O196" s="238"/>
      <c r="P196" s="238"/>
      <c r="Q196" s="238"/>
      <c r="R196" s="238"/>
      <c r="S196" s="238"/>
      <c r="T196" s="238"/>
      <c r="U196" s="238"/>
      <c r="V196" s="238"/>
      <c r="W196" s="238"/>
      <c r="X196" s="238"/>
      <c r="Y196" s="238"/>
      <c r="Z196" s="238"/>
    </row>
    <row r="197" spans="2:26" ht="27.75" customHeight="1">
      <c r="B197" s="242"/>
      <c r="C197" s="243"/>
      <c r="D197" s="243"/>
      <c r="E197" s="243"/>
      <c r="F197" s="243"/>
      <c r="K197" s="238"/>
      <c r="L197" s="238"/>
      <c r="M197" s="238"/>
      <c r="N197" s="238"/>
      <c r="O197" s="238"/>
      <c r="P197" s="238"/>
      <c r="Q197" s="238"/>
      <c r="R197" s="238"/>
      <c r="S197" s="238"/>
      <c r="T197" s="238"/>
      <c r="U197" s="238"/>
      <c r="V197" s="238"/>
      <c r="W197" s="238"/>
      <c r="X197" s="238"/>
      <c r="Y197" s="238"/>
      <c r="Z197" s="238"/>
    </row>
    <row r="198" spans="2:26" ht="27.75" customHeight="1">
      <c r="B198" s="242"/>
      <c r="C198" s="243"/>
      <c r="D198" s="243"/>
      <c r="E198" s="243"/>
      <c r="F198" s="243"/>
      <c r="K198" s="238"/>
      <c r="L198" s="238"/>
      <c r="M198" s="238"/>
      <c r="N198" s="238"/>
      <c r="O198" s="238"/>
      <c r="P198" s="238"/>
      <c r="Q198" s="238"/>
      <c r="R198" s="238"/>
      <c r="S198" s="238"/>
      <c r="T198" s="238"/>
      <c r="U198" s="238"/>
      <c r="V198" s="238"/>
      <c r="W198" s="238"/>
      <c r="X198" s="238"/>
      <c r="Y198" s="238"/>
      <c r="Z198" s="238"/>
    </row>
    <row r="199" spans="2:26" ht="27.75" customHeight="1">
      <c r="B199" s="242"/>
      <c r="C199" s="243"/>
      <c r="D199" s="243"/>
      <c r="E199" s="243"/>
      <c r="F199" s="243"/>
      <c r="K199" s="238"/>
      <c r="L199" s="238"/>
      <c r="M199" s="238"/>
      <c r="N199" s="238"/>
      <c r="O199" s="238"/>
      <c r="P199" s="238"/>
      <c r="Q199" s="238"/>
      <c r="R199" s="238"/>
      <c r="S199" s="238"/>
      <c r="T199" s="238"/>
      <c r="U199" s="238"/>
      <c r="V199" s="238"/>
      <c r="W199" s="238"/>
      <c r="X199" s="238"/>
      <c r="Y199" s="238"/>
      <c r="Z199" s="238"/>
    </row>
    <row r="200" spans="2:26" ht="27.75" customHeight="1">
      <c r="B200" s="242"/>
      <c r="C200" s="243"/>
      <c r="D200" s="243"/>
      <c r="E200" s="243"/>
      <c r="F200" s="243"/>
      <c r="K200" s="238"/>
      <c r="L200" s="238"/>
      <c r="M200" s="238"/>
      <c r="N200" s="238"/>
      <c r="O200" s="238"/>
      <c r="P200" s="238"/>
      <c r="Q200" s="238"/>
      <c r="R200" s="238"/>
      <c r="S200" s="238"/>
      <c r="T200" s="238"/>
      <c r="U200" s="238"/>
      <c r="V200" s="238"/>
      <c r="W200" s="238"/>
      <c r="X200" s="238"/>
      <c r="Y200" s="238"/>
      <c r="Z200" s="238"/>
    </row>
    <row r="201" spans="2:26" ht="27.75" customHeight="1">
      <c r="B201" s="242"/>
      <c r="C201" s="243"/>
      <c r="D201" s="243"/>
      <c r="E201" s="243"/>
      <c r="F201" s="243"/>
      <c r="K201" s="238"/>
      <c r="L201" s="238"/>
      <c r="M201" s="238"/>
      <c r="N201" s="238"/>
      <c r="O201" s="238"/>
      <c r="P201" s="238"/>
      <c r="Q201" s="238"/>
      <c r="R201" s="238"/>
      <c r="S201" s="238"/>
      <c r="T201" s="238"/>
      <c r="U201" s="238"/>
      <c r="V201" s="238"/>
      <c r="W201" s="238"/>
      <c r="X201" s="238"/>
      <c r="Y201" s="238"/>
      <c r="Z201" s="238"/>
    </row>
    <row r="202" spans="2:26" ht="27.75" customHeight="1">
      <c r="B202" s="242"/>
      <c r="C202" s="243"/>
      <c r="D202" s="243"/>
      <c r="E202" s="243"/>
      <c r="F202" s="243"/>
      <c r="K202" s="238"/>
      <c r="L202" s="238"/>
      <c r="M202" s="238"/>
      <c r="N202" s="238"/>
      <c r="O202" s="238"/>
      <c r="P202" s="238"/>
      <c r="Q202" s="238"/>
      <c r="R202" s="238"/>
      <c r="S202" s="238"/>
      <c r="T202" s="238"/>
      <c r="U202" s="238"/>
      <c r="V202" s="238"/>
      <c r="W202" s="238"/>
      <c r="X202" s="238"/>
      <c r="Y202" s="238"/>
      <c r="Z202" s="238"/>
    </row>
    <row r="203" spans="2:26" ht="27.75" customHeight="1">
      <c r="B203" s="242"/>
      <c r="C203" s="243"/>
      <c r="D203" s="243"/>
      <c r="E203" s="243"/>
      <c r="F203" s="243"/>
      <c r="K203" s="238"/>
      <c r="L203" s="238"/>
      <c r="M203" s="238"/>
      <c r="N203" s="238"/>
      <c r="O203" s="238"/>
      <c r="P203" s="238"/>
      <c r="Q203" s="238"/>
      <c r="R203" s="238"/>
      <c r="S203" s="238"/>
      <c r="T203" s="238"/>
      <c r="U203" s="238"/>
      <c r="V203" s="238"/>
      <c r="W203" s="238"/>
      <c r="X203" s="238"/>
      <c r="Y203" s="238"/>
      <c r="Z203" s="238"/>
    </row>
    <row r="204" spans="2:26" ht="27.75" customHeight="1">
      <c r="B204" s="242"/>
      <c r="C204" s="243"/>
      <c r="D204" s="243"/>
      <c r="E204" s="243"/>
      <c r="F204" s="243"/>
      <c r="K204" s="238"/>
      <c r="L204" s="238"/>
      <c r="M204" s="238"/>
      <c r="N204" s="238"/>
      <c r="O204" s="238"/>
      <c r="P204" s="238"/>
      <c r="Q204" s="238"/>
      <c r="R204" s="238"/>
      <c r="S204" s="238"/>
      <c r="T204" s="238"/>
      <c r="U204" s="238"/>
      <c r="V204" s="238"/>
      <c r="W204" s="238"/>
      <c r="X204" s="238"/>
      <c r="Y204" s="238"/>
      <c r="Z204" s="238"/>
    </row>
    <row r="205" spans="2:26" ht="27.75" customHeight="1">
      <c r="B205" s="242"/>
      <c r="C205" s="243"/>
      <c r="D205" s="243"/>
      <c r="E205" s="243"/>
      <c r="F205" s="243"/>
      <c r="K205" s="238"/>
      <c r="L205" s="238"/>
      <c r="M205" s="238"/>
      <c r="N205" s="238"/>
      <c r="O205" s="238"/>
      <c r="P205" s="238"/>
      <c r="Q205" s="238"/>
      <c r="R205" s="238"/>
      <c r="S205" s="238"/>
      <c r="T205" s="238"/>
      <c r="U205" s="238"/>
      <c r="V205" s="238"/>
      <c r="W205" s="238"/>
      <c r="X205" s="238"/>
      <c r="Y205" s="238"/>
      <c r="Z205" s="238"/>
    </row>
    <row r="206" spans="2:26" ht="27.75" customHeight="1">
      <c r="B206" s="242"/>
      <c r="C206" s="243"/>
      <c r="D206" s="243"/>
      <c r="E206" s="243"/>
      <c r="F206" s="243"/>
      <c r="K206" s="238"/>
      <c r="L206" s="238"/>
      <c r="M206" s="238"/>
      <c r="N206" s="238"/>
      <c r="O206" s="238"/>
      <c r="P206" s="238"/>
      <c r="Q206" s="238"/>
      <c r="R206" s="238"/>
      <c r="S206" s="238"/>
      <c r="T206" s="238"/>
      <c r="U206" s="238"/>
      <c r="V206" s="238"/>
      <c r="W206" s="238"/>
      <c r="X206" s="238"/>
      <c r="Y206" s="238"/>
      <c r="Z206" s="238"/>
    </row>
    <row r="207" spans="2:26" ht="27.75" customHeight="1">
      <c r="B207" s="242"/>
      <c r="C207" s="243"/>
      <c r="D207" s="243"/>
      <c r="E207" s="243"/>
      <c r="F207" s="243"/>
      <c r="K207" s="238"/>
      <c r="L207" s="238"/>
      <c r="M207" s="238"/>
      <c r="N207" s="238"/>
      <c r="O207" s="238"/>
      <c r="P207" s="238"/>
      <c r="Q207" s="238"/>
      <c r="R207" s="238"/>
      <c r="S207" s="238"/>
      <c r="T207" s="238"/>
      <c r="U207" s="238"/>
      <c r="V207" s="238"/>
      <c r="W207" s="238"/>
      <c r="X207" s="238"/>
      <c r="Y207" s="238"/>
      <c r="Z207" s="238"/>
    </row>
    <row r="208" spans="2:26" ht="27.75" customHeight="1">
      <c r="B208" s="242"/>
      <c r="C208" s="243"/>
      <c r="D208" s="243"/>
      <c r="E208" s="243"/>
      <c r="F208" s="243"/>
      <c r="K208" s="238"/>
      <c r="L208" s="238"/>
      <c r="M208" s="238"/>
      <c r="N208" s="238"/>
      <c r="O208" s="238"/>
      <c r="P208" s="238"/>
      <c r="Q208" s="238"/>
      <c r="R208" s="238"/>
      <c r="S208" s="238"/>
      <c r="T208" s="238"/>
      <c r="U208" s="238"/>
      <c r="V208" s="238"/>
      <c r="W208" s="238"/>
      <c r="X208" s="238"/>
      <c r="Y208" s="238"/>
      <c r="Z208" s="238"/>
    </row>
    <row r="209" spans="2:26" ht="27.75" customHeight="1">
      <c r="B209" s="242"/>
      <c r="C209" s="243"/>
      <c r="D209" s="243"/>
      <c r="E209" s="243"/>
      <c r="F209" s="243"/>
      <c r="K209" s="238"/>
      <c r="L209" s="238"/>
      <c r="M209" s="238"/>
      <c r="N209" s="238"/>
      <c r="O209" s="238"/>
      <c r="P209" s="238"/>
      <c r="Q209" s="238"/>
      <c r="R209" s="238"/>
      <c r="S209" s="238"/>
      <c r="T209" s="238"/>
      <c r="U209" s="238"/>
      <c r="V209" s="238"/>
      <c r="W209" s="238"/>
      <c r="X209" s="238"/>
      <c r="Y209" s="238"/>
      <c r="Z209" s="238"/>
    </row>
    <row r="210" spans="2:26" ht="27.75" customHeight="1">
      <c r="B210" s="242"/>
      <c r="C210" s="243"/>
      <c r="D210" s="243"/>
      <c r="E210" s="243"/>
      <c r="F210" s="243"/>
      <c r="K210" s="238"/>
      <c r="L210" s="238"/>
      <c r="M210" s="238"/>
      <c r="N210" s="238"/>
      <c r="O210" s="238"/>
      <c r="P210" s="238"/>
      <c r="Q210" s="238"/>
      <c r="R210" s="238"/>
      <c r="S210" s="238"/>
      <c r="T210" s="238"/>
      <c r="U210" s="238"/>
      <c r="V210" s="238"/>
      <c r="W210" s="238"/>
      <c r="X210" s="238"/>
      <c r="Y210" s="238"/>
      <c r="Z210" s="238"/>
    </row>
    <row r="211" spans="2:26" ht="27.75" customHeight="1">
      <c r="B211" s="242"/>
      <c r="C211" s="243"/>
      <c r="D211" s="243"/>
      <c r="E211" s="243"/>
      <c r="F211" s="243"/>
      <c r="K211" s="238"/>
      <c r="L211" s="238"/>
      <c r="M211" s="238"/>
      <c r="N211" s="238"/>
      <c r="O211" s="238"/>
      <c r="P211" s="238"/>
      <c r="Q211" s="238"/>
      <c r="R211" s="238"/>
      <c r="S211" s="238"/>
      <c r="T211" s="238"/>
      <c r="U211" s="238"/>
      <c r="V211" s="238"/>
      <c r="W211" s="238"/>
      <c r="X211" s="238"/>
      <c r="Y211" s="238"/>
      <c r="Z211" s="238"/>
    </row>
    <row r="212" spans="2:26" ht="27.75" customHeight="1">
      <c r="B212" s="242"/>
      <c r="C212" s="243"/>
      <c r="D212" s="243"/>
      <c r="E212" s="243"/>
      <c r="F212" s="243"/>
      <c r="K212" s="238"/>
      <c r="L212" s="238"/>
      <c r="M212" s="238"/>
      <c r="N212" s="238"/>
      <c r="O212" s="238"/>
      <c r="P212" s="238"/>
      <c r="Q212" s="238"/>
      <c r="R212" s="238"/>
      <c r="S212" s="238"/>
      <c r="T212" s="238"/>
      <c r="U212" s="238"/>
      <c r="V212" s="238"/>
      <c r="W212" s="238"/>
      <c r="X212" s="238"/>
      <c r="Y212" s="238"/>
      <c r="Z212" s="238"/>
    </row>
    <row r="213" spans="2:26" ht="27.75" customHeight="1">
      <c r="B213" s="242"/>
      <c r="C213" s="243"/>
      <c r="D213" s="243"/>
      <c r="E213" s="243"/>
      <c r="F213" s="243"/>
      <c r="K213" s="238"/>
      <c r="L213" s="238"/>
      <c r="M213" s="238"/>
      <c r="N213" s="238"/>
      <c r="O213" s="238"/>
      <c r="P213" s="238"/>
      <c r="Q213" s="238"/>
      <c r="R213" s="238"/>
      <c r="S213" s="238"/>
      <c r="T213" s="238"/>
      <c r="U213" s="238"/>
      <c r="V213" s="238"/>
      <c r="W213" s="238"/>
      <c r="X213" s="238"/>
      <c r="Y213" s="238"/>
      <c r="Z213" s="238"/>
    </row>
    <row r="214" spans="2:26" ht="27.75" customHeight="1">
      <c r="B214" s="242"/>
      <c r="C214" s="243"/>
      <c r="D214" s="243"/>
      <c r="E214" s="243"/>
      <c r="F214" s="243"/>
      <c r="K214" s="238"/>
      <c r="L214" s="238"/>
      <c r="M214" s="238"/>
      <c r="N214" s="238"/>
      <c r="O214" s="238"/>
      <c r="P214" s="238"/>
      <c r="Q214" s="238"/>
      <c r="R214" s="238"/>
      <c r="S214" s="238"/>
      <c r="T214" s="238"/>
      <c r="U214" s="238"/>
      <c r="V214" s="238"/>
      <c r="W214" s="238"/>
      <c r="X214" s="238"/>
      <c r="Y214" s="238"/>
      <c r="Z214" s="238"/>
    </row>
    <row r="215" spans="2:26" ht="27.75" customHeight="1">
      <c r="B215" s="242"/>
      <c r="C215" s="243"/>
      <c r="D215" s="243"/>
      <c r="E215" s="243"/>
      <c r="F215" s="243"/>
      <c r="K215" s="238"/>
      <c r="L215" s="238"/>
      <c r="M215" s="238"/>
      <c r="N215" s="238"/>
      <c r="O215" s="238"/>
      <c r="P215" s="238"/>
      <c r="Q215" s="238"/>
      <c r="R215" s="238"/>
      <c r="S215" s="238"/>
      <c r="T215" s="238"/>
      <c r="U215" s="238"/>
      <c r="V215" s="238"/>
      <c r="W215" s="238"/>
      <c r="X215" s="238"/>
      <c r="Y215" s="238"/>
      <c r="Z215" s="238"/>
    </row>
    <row r="216" spans="2:26" ht="27.75" customHeight="1">
      <c r="B216" s="242"/>
      <c r="C216" s="243"/>
      <c r="D216" s="243"/>
      <c r="E216" s="243"/>
      <c r="F216" s="243"/>
      <c r="K216" s="238"/>
      <c r="L216" s="238"/>
      <c r="M216" s="238"/>
      <c r="N216" s="238"/>
      <c r="O216" s="238"/>
      <c r="P216" s="238"/>
      <c r="Q216" s="238"/>
      <c r="R216" s="238"/>
      <c r="S216" s="238"/>
      <c r="T216" s="238"/>
      <c r="U216" s="238"/>
      <c r="V216" s="238"/>
      <c r="W216" s="238"/>
      <c r="X216" s="238"/>
      <c r="Y216" s="238"/>
      <c r="Z216" s="238"/>
    </row>
    <row r="217" spans="2:26" ht="27.75" customHeight="1">
      <c r="B217" s="242"/>
      <c r="C217" s="243"/>
      <c r="D217" s="243"/>
      <c r="E217" s="243"/>
      <c r="F217" s="243"/>
      <c r="K217" s="238"/>
      <c r="L217" s="238"/>
      <c r="M217" s="238"/>
      <c r="N217" s="238"/>
      <c r="O217" s="238"/>
      <c r="P217" s="238"/>
      <c r="Q217" s="238"/>
      <c r="R217" s="238"/>
      <c r="S217" s="238"/>
      <c r="T217" s="238"/>
      <c r="U217" s="238"/>
      <c r="V217" s="238"/>
      <c r="W217" s="238"/>
      <c r="X217" s="238"/>
      <c r="Y217" s="238"/>
      <c r="Z217" s="238"/>
    </row>
    <row r="218" spans="2:26" ht="27.75" customHeight="1">
      <c r="B218" s="242"/>
      <c r="C218" s="243"/>
      <c r="D218" s="243"/>
      <c r="E218" s="243"/>
      <c r="F218" s="243"/>
      <c r="K218" s="238"/>
      <c r="L218" s="238"/>
      <c r="M218" s="238"/>
      <c r="N218" s="238"/>
      <c r="O218" s="238"/>
      <c r="P218" s="238"/>
      <c r="Q218" s="238"/>
      <c r="R218" s="238"/>
      <c r="S218" s="238"/>
      <c r="T218" s="238"/>
      <c r="U218" s="238"/>
      <c r="V218" s="238"/>
      <c r="W218" s="238"/>
      <c r="X218" s="238"/>
      <c r="Y218" s="238"/>
      <c r="Z218" s="238"/>
    </row>
    <row r="219" spans="2:26" ht="27.75" customHeight="1">
      <c r="B219" s="242"/>
      <c r="C219" s="243"/>
      <c r="D219" s="243"/>
      <c r="E219" s="243"/>
      <c r="F219" s="243"/>
      <c r="K219" s="238"/>
      <c r="L219" s="238"/>
      <c r="M219" s="238"/>
      <c r="N219" s="238"/>
      <c r="O219" s="238"/>
      <c r="P219" s="238"/>
      <c r="Q219" s="238"/>
      <c r="R219" s="238"/>
      <c r="S219" s="238"/>
      <c r="T219" s="238"/>
      <c r="U219" s="238"/>
      <c r="V219" s="238"/>
      <c r="W219" s="238"/>
      <c r="X219" s="238"/>
      <c r="Y219" s="238"/>
      <c r="Z219" s="238"/>
    </row>
    <row r="220" spans="2:26" ht="27.75" customHeight="1">
      <c r="B220" s="242"/>
      <c r="C220" s="243"/>
      <c r="D220" s="243"/>
      <c r="E220" s="243"/>
      <c r="F220" s="243"/>
      <c r="K220" s="238"/>
      <c r="L220" s="238"/>
      <c r="M220" s="238"/>
      <c r="N220" s="238"/>
      <c r="O220" s="238"/>
      <c r="P220" s="238"/>
      <c r="Q220" s="238"/>
      <c r="R220" s="238"/>
      <c r="S220" s="238"/>
      <c r="T220" s="238"/>
      <c r="U220" s="238"/>
      <c r="V220" s="238"/>
      <c r="W220" s="238"/>
      <c r="X220" s="238"/>
      <c r="Y220" s="238"/>
      <c r="Z220" s="238"/>
    </row>
    <row r="221" spans="2:26" ht="27.75" customHeight="1">
      <c r="B221" s="242"/>
      <c r="C221" s="243"/>
      <c r="D221" s="243"/>
      <c r="E221" s="243"/>
      <c r="F221" s="243"/>
      <c r="K221" s="238"/>
      <c r="L221" s="238"/>
      <c r="M221" s="238"/>
      <c r="N221" s="238"/>
      <c r="O221" s="238"/>
      <c r="P221" s="238"/>
      <c r="Q221" s="238"/>
      <c r="R221" s="238"/>
      <c r="S221" s="238"/>
      <c r="T221" s="238"/>
      <c r="U221" s="238"/>
      <c r="V221" s="238"/>
      <c r="W221" s="238"/>
      <c r="X221" s="238"/>
      <c r="Y221" s="238"/>
      <c r="Z221" s="238"/>
    </row>
    <row r="222" spans="2:26" ht="27.75" customHeight="1">
      <c r="B222" s="242"/>
      <c r="C222" s="243"/>
      <c r="D222" s="243"/>
      <c r="E222" s="243"/>
      <c r="F222" s="243"/>
      <c r="K222" s="238"/>
      <c r="L222" s="238"/>
      <c r="M222" s="238"/>
      <c r="N222" s="238"/>
      <c r="O222" s="238"/>
      <c r="P222" s="238"/>
      <c r="Q222" s="238"/>
      <c r="R222" s="238"/>
      <c r="S222" s="238"/>
      <c r="T222" s="238"/>
      <c r="U222" s="238"/>
      <c r="V222" s="238"/>
      <c r="W222" s="238"/>
      <c r="X222" s="238"/>
      <c r="Y222" s="238"/>
      <c r="Z222" s="238"/>
    </row>
    <row r="223" spans="2:26" ht="27.75" customHeight="1">
      <c r="B223" s="242"/>
      <c r="C223" s="243"/>
      <c r="D223" s="243"/>
      <c r="E223" s="243"/>
      <c r="F223" s="243"/>
      <c r="K223" s="238"/>
      <c r="L223" s="238"/>
      <c r="M223" s="238"/>
      <c r="N223" s="238"/>
      <c r="O223" s="238"/>
      <c r="P223" s="238"/>
      <c r="Q223" s="238"/>
      <c r="R223" s="238"/>
      <c r="S223" s="238"/>
      <c r="T223" s="238"/>
      <c r="U223" s="238"/>
      <c r="V223" s="238"/>
      <c r="W223" s="238"/>
      <c r="X223" s="238"/>
      <c r="Y223" s="238"/>
      <c r="Z223" s="238"/>
    </row>
    <row r="224" spans="2:26" ht="27.75" customHeight="1">
      <c r="B224" s="242"/>
      <c r="C224" s="243"/>
      <c r="D224" s="243"/>
      <c r="E224" s="243"/>
      <c r="F224" s="243"/>
      <c r="K224" s="238"/>
      <c r="L224" s="238"/>
      <c r="M224" s="238"/>
      <c r="N224" s="238"/>
      <c r="O224" s="238"/>
      <c r="P224" s="238"/>
      <c r="Q224" s="238"/>
      <c r="R224" s="238"/>
      <c r="S224" s="238"/>
      <c r="T224" s="238"/>
      <c r="U224" s="238"/>
      <c r="V224" s="238"/>
      <c r="W224" s="238"/>
      <c r="X224" s="238"/>
      <c r="Y224" s="238"/>
      <c r="Z224" s="238"/>
    </row>
    <row r="225" spans="2:26" ht="27.75" customHeight="1">
      <c r="B225" s="242"/>
      <c r="C225" s="243"/>
      <c r="D225" s="243"/>
      <c r="E225" s="243"/>
      <c r="F225" s="243"/>
      <c r="K225" s="238"/>
      <c r="L225" s="238"/>
      <c r="M225" s="238"/>
      <c r="N225" s="238"/>
      <c r="O225" s="238"/>
      <c r="P225" s="238"/>
      <c r="Q225" s="238"/>
      <c r="R225" s="238"/>
      <c r="S225" s="238"/>
      <c r="T225" s="238"/>
      <c r="U225" s="238"/>
      <c r="V225" s="238"/>
      <c r="W225" s="238"/>
      <c r="X225" s="238"/>
      <c r="Y225" s="238"/>
      <c r="Z225" s="238"/>
    </row>
    <row r="226" spans="2:26" ht="27.75" customHeight="1">
      <c r="B226" s="242"/>
      <c r="C226" s="243"/>
      <c r="D226" s="243"/>
      <c r="E226" s="243"/>
      <c r="F226" s="243"/>
      <c r="K226" s="238"/>
      <c r="L226" s="238"/>
      <c r="M226" s="238"/>
      <c r="N226" s="238"/>
      <c r="O226" s="238"/>
      <c r="P226" s="238"/>
      <c r="Q226" s="238"/>
      <c r="R226" s="238"/>
      <c r="S226" s="238"/>
      <c r="T226" s="238"/>
      <c r="U226" s="238"/>
      <c r="V226" s="238"/>
      <c r="W226" s="238"/>
      <c r="X226" s="238"/>
      <c r="Y226" s="238"/>
      <c r="Z226" s="238"/>
    </row>
    <row r="227" spans="2:26" ht="27.75" customHeight="1">
      <c r="B227" s="242"/>
      <c r="C227" s="243"/>
      <c r="D227" s="243"/>
      <c r="E227" s="243"/>
      <c r="F227" s="243"/>
      <c r="K227" s="238"/>
      <c r="L227" s="238"/>
      <c r="M227" s="238"/>
      <c r="N227" s="238"/>
      <c r="O227" s="238"/>
      <c r="P227" s="238"/>
      <c r="Q227" s="238"/>
      <c r="R227" s="238"/>
      <c r="S227" s="238"/>
      <c r="T227" s="238"/>
      <c r="U227" s="238"/>
      <c r="V227" s="238"/>
      <c r="W227" s="238"/>
      <c r="X227" s="238"/>
      <c r="Y227" s="238"/>
      <c r="Z227" s="238"/>
    </row>
    <row r="228" spans="2:26" ht="27.75" customHeight="1">
      <c r="B228" s="242"/>
      <c r="C228" s="243"/>
      <c r="D228" s="243"/>
      <c r="E228" s="243"/>
      <c r="F228" s="243"/>
      <c r="K228" s="238"/>
      <c r="L228" s="238"/>
      <c r="M228" s="238"/>
      <c r="N228" s="238"/>
      <c r="O228" s="238"/>
      <c r="P228" s="238"/>
      <c r="Q228" s="238"/>
      <c r="R228" s="238"/>
      <c r="S228" s="238"/>
      <c r="T228" s="238"/>
      <c r="U228" s="238"/>
      <c r="V228" s="238"/>
      <c r="W228" s="238"/>
      <c r="X228" s="238"/>
      <c r="Y228" s="238"/>
      <c r="Z228" s="238"/>
    </row>
    <row r="229" spans="2:26" ht="27.75" customHeight="1">
      <c r="B229" s="242"/>
      <c r="C229" s="243"/>
      <c r="D229" s="243"/>
      <c r="E229" s="243"/>
      <c r="F229" s="243"/>
      <c r="K229" s="238"/>
      <c r="L229" s="238"/>
      <c r="M229" s="238"/>
      <c r="N229" s="238"/>
      <c r="O229" s="238"/>
      <c r="P229" s="238"/>
      <c r="Q229" s="238"/>
      <c r="R229" s="238"/>
      <c r="S229" s="238"/>
      <c r="T229" s="238"/>
      <c r="U229" s="238"/>
      <c r="V229" s="238"/>
      <c r="W229" s="238"/>
      <c r="X229" s="238"/>
      <c r="Y229" s="238"/>
      <c r="Z229" s="238"/>
    </row>
    <row r="230" spans="2:26" ht="27.75" customHeight="1">
      <c r="B230" s="242"/>
      <c r="C230" s="243"/>
      <c r="D230" s="243"/>
      <c r="E230" s="243"/>
      <c r="F230" s="243"/>
      <c r="K230" s="238"/>
      <c r="L230" s="238"/>
      <c r="M230" s="238"/>
      <c r="N230" s="238"/>
      <c r="O230" s="238"/>
      <c r="P230" s="238"/>
      <c r="Q230" s="238"/>
      <c r="R230" s="238"/>
      <c r="S230" s="238"/>
      <c r="T230" s="238"/>
      <c r="U230" s="238"/>
      <c r="V230" s="238"/>
      <c r="W230" s="238"/>
      <c r="X230" s="238"/>
      <c r="Y230" s="238"/>
      <c r="Z230" s="238"/>
    </row>
    <row r="231" spans="2:26" ht="27.75" customHeight="1">
      <c r="B231" s="242"/>
      <c r="C231" s="243"/>
      <c r="D231" s="243"/>
      <c r="E231" s="243"/>
      <c r="F231" s="243"/>
      <c r="K231" s="238"/>
      <c r="L231" s="238"/>
      <c r="M231" s="238"/>
      <c r="N231" s="238"/>
      <c r="O231" s="238"/>
      <c r="P231" s="238"/>
      <c r="Q231" s="238"/>
      <c r="R231" s="238"/>
      <c r="S231" s="238"/>
      <c r="T231" s="238"/>
      <c r="U231" s="238"/>
      <c r="V231" s="238"/>
      <c r="W231" s="238"/>
      <c r="X231" s="238"/>
      <c r="Y231" s="238"/>
      <c r="Z231" s="238"/>
    </row>
    <row r="232" spans="2:26" ht="27.75" customHeight="1">
      <c r="B232" s="242"/>
      <c r="C232" s="243"/>
      <c r="D232" s="243"/>
      <c r="E232" s="243"/>
      <c r="F232" s="243"/>
      <c r="K232" s="238"/>
      <c r="L232" s="238"/>
      <c r="M232" s="238"/>
      <c r="N232" s="238"/>
      <c r="O232" s="238"/>
      <c r="P232" s="238"/>
      <c r="Q232" s="238"/>
      <c r="R232" s="238"/>
      <c r="S232" s="238"/>
      <c r="T232" s="238"/>
      <c r="U232" s="238"/>
      <c r="V232" s="238"/>
      <c r="W232" s="238"/>
      <c r="X232" s="238"/>
      <c r="Y232" s="238"/>
      <c r="Z232" s="238"/>
    </row>
    <row r="233" spans="2:26" ht="27.75" customHeight="1">
      <c r="B233" s="242"/>
      <c r="C233" s="243"/>
      <c r="D233" s="243"/>
      <c r="E233" s="243"/>
      <c r="F233" s="243"/>
      <c r="K233" s="238"/>
      <c r="L233" s="238"/>
      <c r="M233" s="238"/>
      <c r="N233" s="238"/>
      <c r="O233" s="238"/>
      <c r="P233" s="238"/>
      <c r="Q233" s="238"/>
      <c r="R233" s="238"/>
      <c r="S233" s="238"/>
      <c r="T233" s="238"/>
      <c r="U233" s="238"/>
      <c r="V233" s="238"/>
      <c r="W233" s="238"/>
      <c r="X233" s="238"/>
      <c r="Y233" s="238"/>
      <c r="Z233" s="238"/>
    </row>
    <row r="234" spans="2:26" ht="27.75" customHeight="1">
      <c r="B234" s="242"/>
      <c r="C234" s="243"/>
      <c r="D234" s="243"/>
      <c r="E234" s="243"/>
      <c r="F234" s="243"/>
      <c r="K234" s="238"/>
      <c r="L234" s="238"/>
      <c r="M234" s="238"/>
      <c r="N234" s="238"/>
      <c r="O234" s="238"/>
      <c r="P234" s="238"/>
      <c r="Q234" s="238"/>
      <c r="R234" s="238"/>
      <c r="S234" s="238"/>
      <c r="T234" s="238"/>
      <c r="U234" s="238"/>
      <c r="V234" s="238"/>
      <c r="W234" s="238"/>
      <c r="X234" s="238"/>
      <c r="Y234" s="238"/>
      <c r="Z234" s="238"/>
    </row>
    <row r="235" spans="2:26" ht="27.75" customHeight="1">
      <c r="B235" s="242"/>
      <c r="C235" s="243"/>
      <c r="D235" s="243"/>
      <c r="E235" s="243"/>
      <c r="F235" s="243"/>
      <c r="K235" s="238"/>
      <c r="L235" s="238"/>
      <c r="M235" s="238"/>
      <c r="N235" s="238"/>
      <c r="O235" s="238"/>
      <c r="P235" s="238"/>
      <c r="Q235" s="238"/>
      <c r="R235" s="238"/>
      <c r="S235" s="238"/>
      <c r="T235" s="238"/>
      <c r="U235" s="238"/>
      <c r="V235" s="238"/>
      <c r="W235" s="238"/>
      <c r="X235" s="238"/>
      <c r="Y235" s="238"/>
      <c r="Z235" s="238"/>
    </row>
    <row r="236" spans="2:26" ht="27.75" customHeight="1">
      <c r="B236" s="242"/>
      <c r="C236" s="243"/>
      <c r="D236" s="243"/>
      <c r="E236" s="243"/>
      <c r="F236" s="243"/>
      <c r="K236" s="238"/>
      <c r="L236" s="238"/>
      <c r="M236" s="238"/>
      <c r="N236" s="238"/>
      <c r="O236" s="238"/>
      <c r="P236" s="238"/>
      <c r="Q236" s="238"/>
      <c r="R236" s="238"/>
      <c r="S236" s="238"/>
      <c r="T236" s="238"/>
      <c r="U236" s="238"/>
      <c r="V236" s="238"/>
      <c r="W236" s="238"/>
      <c r="X236" s="238"/>
      <c r="Y236" s="238"/>
      <c r="Z236" s="238"/>
    </row>
    <row r="237" spans="2:26" ht="27.75" customHeight="1">
      <c r="B237" s="242"/>
      <c r="C237" s="243"/>
      <c r="D237" s="243"/>
      <c r="E237" s="243"/>
      <c r="F237" s="243"/>
      <c r="K237" s="238"/>
      <c r="L237" s="238"/>
      <c r="M237" s="238"/>
      <c r="N237" s="238"/>
      <c r="O237" s="238"/>
      <c r="P237" s="238"/>
      <c r="Q237" s="238"/>
      <c r="R237" s="238"/>
      <c r="S237" s="238"/>
      <c r="T237" s="238"/>
      <c r="U237" s="238"/>
      <c r="V237" s="238"/>
      <c r="W237" s="238"/>
      <c r="X237" s="238"/>
      <c r="Y237" s="238"/>
      <c r="Z237" s="238"/>
    </row>
    <row r="238" spans="2:26" ht="27.75" customHeight="1">
      <c r="B238" s="242"/>
      <c r="C238" s="243"/>
      <c r="D238" s="243"/>
      <c r="E238" s="243"/>
      <c r="F238" s="243"/>
      <c r="K238" s="238"/>
      <c r="L238" s="238"/>
      <c r="M238" s="238"/>
      <c r="N238" s="238"/>
      <c r="O238" s="238"/>
      <c r="P238" s="238"/>
      <c r="Q238" s="238"/>
      <c r="R238" s="238"/>
      <c r="S238" s="238"/>
      <c r="T238" s="238"/>
      <c r="U238" s="238"/>
      <c r="V238" s="238"/>
      <c r="W238" s="238"/>
      <c r="X238" s="238"/>
      <c r="Y238" s="238"/>
      <c r="Z238" s="238"/>
    </row>
    <row r="239" spans="2:26" ht="27.75" customHeight="1">
      <c r="B239" s="242"/>
      <c r="C239" s="243"/>
      <c r="D239" s="243"/>
      <c r="E239" s="243"/>
      <c r="F239" s="243"/>
      <c r="K239" s="238"/>
      <c r="L239" s="238"/>
      <c r="M239" s="238"/>
      <c r="N239" s="238"/>
      <c r="O239" s="238"/>
      <c r="P239" s="238"/>
      <c r="Q239" s="238"/>
      <c r="R239" s="238"/>
      <c r="S239" s="238"/>
      <c r="T239" s="238"/>
      <c r="U239" s="238"/>
      <c r="V239" s="238"/>
      <c r="W239" s="238"/>
      <c r="X239" s="238"/>
      <c r="Y239" s="238"/>
      <c r="Z239" s="238"/>
    </row>
    <row r="240" spans="2:26" ht="27.75" customHeight="1">
      <c r="B240" s="242"/>
      <c r="C240" s="243"/>
      <c r="D240" s="243"/>
      <c r="E240" s="243"/>
      <c r="F240" s="243"/>
      <c r="K240" s="238"/>
      <c r="L240" s="238"/>
      <c r="M240" s="238"/>
      <c r="N240" s="238"/>
      <c r="O240" s="238"/>
      <c r="P240" s="238"/>
      <c r="Q240" s="238"/>
      <c r="R240" s="238"/>
      <c r="S240" s="238"/>
      <c r="T240" s="238"/>
      <c r="U240" s="238"/>
      <c r="V240" s="238"/>
      <c r="W240" s="238"/>
      <c r="X240" s="238"/>
      <c r="Y240" s="238"/>
      <c r="Z240" s="238"/>
    </row>
    <row r="241" spans="2:26" ht="27.75" customHeight="1">
      <c r="B241" s="242"/>
      <c r="C241" s="243"/>
      <c r="D241" s="243"/>
      <c r="E241" s="243"/>
      <c r="F241" s="243"/>
      <c r="K241" s="238"/>
      <c r="L241" s="238"/>
      <c r="M241" s="238"/>
      <c r="N241" s="238"/>
      <c r="O241" s="238"/>
      <c r="P241" s="238"/>
      <c r="Q241" s="238"/>
      <c r="R241" s="238"/>
      <c r="S241" s="238"/>
      <c r="T241" s="238"/>
      <c r="U241" s="238"/>
      <c r="V241" s="238"/>
      <c r="W241" s="238"/>
      <c r="X241" s="238"/>
      <c r="Y241" s="238"/>
      <c r="Z241" s="238"/>
    </row>
    <row r="242" spans="2:26" ht="27.75" customHeight="1">
      <c r="B242" s="242"/>
      <c r="C242" s="243"/>
      <c r="D242" s="243"/>
      <c r="E242" s="243"/>
      <c r="F242" s="243"/>
      <c r="K242" s="238"/>
      <c r="L242" s="238"/>
      <c r="M242" s="238"/>
      <c r="N242" s="238"/>
      <c r="O242" s="238"/>
      <c r="P242" s="238"/>
      <c r="Q242" s="238"/>
      <c r="R242" s="238"/>
      <c r="S242" s="238"/>
      <c r="T242" s="238"/>
      <c r="U242" s="238"/>
      <c r="V242" s="238"/>
      <c r="W242" s="238"/>
      <c r="X242" s="238"/>
      <c r="Y242" s="238"/>
      <c r="Z242" s="238"/>
    </row>
    <row r="243" spans="2:26" ht="27.75" customHeight="1">
      <c r="B243" s="242"/>
      <c r="C243" s="243"/>
      <c r="D243" s="243"/>
      <c r="E243" s="243"/>
      <c r="F243" s="243"/>
      <c r="K243" s="238"/>
      <c r="L243" s="238"/>
      <c r="M243" s="238"/>
      <c r="N243" s="238"/>
      <c r="O243" s="238"/>
      <c r="P243" s="238"/>
      <c r="Q243" s="238"/>
      <c r="R243" s="238"/>
      <c r="S243" s="238"/>
      <c r="T243" s="238"/>
      <c r="U243" s="238"/>
      <c r="V243" s="238"/>
      <c r="W243" s="238"/>
      <c r="X243" s="238"/>
      <c r="Y243" s="238"/>
      <c r="Z243" s="238"/>
    </row>
    <row r="244" spans="2:26" ht="27.75" customHeight="1">
      <c r="B244" s="242"/>
      <c r="C244" s="243"/>
      <c r="D244" s="243"/>
      <c r="E244" s="243"/>
      <c r="F244" s="243"/>
      <c r="K244" s="238"/>
      <c r="L244" s="238"/>
      <c r="M244" s="238"/>
      <c r="N244" s="238"/>
      <c r="O244" s="238"/>
      <c r="P244" s="238"/>
      <c r="Q244" s="238"/>
      <c r="R244" s="238"/>
      <c r="S244" s="238"/>
      <c r="T244" s="238"/>
      <c r="U244" s="238"/>
      <c r="V244" s="238"/>
      <c r="W244" s="238"/>
      <c r="X244" s="238"/>
      <c r="Y244" s="238"/>
      <c r="Z244" s="238"/>
    </row>
    <row r="245" spans="2:26" ht="27.75" customHeight="1">
      <c r="B245" s="242"/>
      <c r="C245" s="243"/>
      <c r="D245" s="243"/>
      <c r="E245" s="243"/>
      <c r="F245" s="243"/>
      <c r="K245" s="238"/>
      <c r="L245" s="238"/>
      <c r="M245" s="238"/>
      <c r="N245" s="238"/>
      <c r="O245" s="238"/>
      <c r="P245" s="238"/>
      <c r="Q245" s="238"/>
      <c r="R245" s="238"/>
      <c r="S245" s="238"/>
      <c r="T245" s="238"/>
      <c r="U245" s="238"/>
      <c r="V245" s="238"/>
      <c r="W245" s="238"/>
      <c r="X245" s="238"/>
      <c r="Y245" s="238"/>
      <c r="Z245" s="238"/>
    </row>
    <row r="246" spans="2:26" ht="27.75" customHeight="1">
      <c r="B246" s="242"/>
      <c r="C246" s="243"/>
      <c r="D246" s="243"/>
      <c r="E246" s="243"/>
      <c r="F246" s="243"/>
      <c r="K246" s="238"/>
      <c r="L246" s="238"/>
      <c r="M246" s="238"/>
      <c r="N246" s="238"/>
      <c r="O246" s="238"/>
      <c r="P246" s="238"/>
      <c r="Q246" s="238"/>
      <c r="R246" s="238"/>
      <c r="S246" s="238"/>
      <c r="T246" s="238"/>
      <c r="U246" s="238"/>
      <c r="V246" s="238"/>
      <c r="W246" s="238"/>
      <c r="X246" s="238"/>
      <c r="Y246" s="238"/>
      <c r="Z246" s="238"/>
    </row>
    <row r="247" spans="2:26" ht="27.75" customHeight="1">
      <c r="B247" s="242"/>
      <c r="C247" s="243"/>
      <c r="D247" s="243"/>
      <c r="E247" s="243"/>
      <c r="F247" s="243"/>
      <c r="K247" s="238"/>
      <c r="L247" s="238"/>
      <c r="M247" s="238"/>
      <c r="N247" s="238"/>
      <c r="O247" s="238"/>
      <c r="P247" s="238"/>
      <c r="Q247" s="238"/>
      <c r="R247" s="238"/>
      <c r="S247" s="238"/>
      <c r="T247" s="238"/>
      <c r="U247" s="238"/>
      <c r="V247" s="238"/>
      <c r="W247" s="238"/>
      <c r="X247" s="238"/>
      <c r="Y247" s="238"/>
      <c r="Z247" s="238"/>
    </row>
    <row r="248" spans="2:26" ht="27.75" customHeight="1">
      <c r="B248" s="242"/>
      <c r="C248" s="243"/>
      <c r="D248" s="243"/>
      <c r="E248" s="243"/>
      <c r="F248" s="243"/>
      <c r="K248" s="238"/>
      <c r="L248" s="238"/>
      <c r="M248" s="238"/>
      <c r="N248" s="238"/>
      <c r="O248" s="238"/>
      <c r="P248" s="238"/>
      <c r="Q248" s="238"/>
      <c r="R248" s="238"/>
      <c r="S248" s="238"/>
      <c r="T248" s="238"/>
      <c r="U248" s="238"/>
      <c r="V248" s="238"/>
      <c r="W248" s="238"/>
      <c r="X248" s="238"/>
      <c r="Y248" s="238"/>
      <c r="Z248" s="238"/>
    </row>
    <row r="249" spans="2:26" ht="27.75" customHeight="1">
      <c r="B249" s="242"/>
      <c r="C249" s="243"/>
      <c r="D249" s="243"/>
      <c r="E249" s="243"/>
      <c r="F249" s="243"/>
      <c r="K249" s="238"/>
      <c r="L249" s="238"/>
      <c r="M249" s="238"/>
      <c r="N249" s="238"/>
      <c r="O249" s="238"/>
      <c r="P249" s="238"/>
      <c r="Q249" s="238"/>
      <c r="R249" s="238"/>
      <c r="S249" s="238"/>
      <c r="T249" s="238"/>
      <c r="U249" s="238"/>
      <c r="V249" s="238"/>
      <c r="W249" s="238"/>
      <c r="X249" s="238"/>
      <c r="Y249" s="238"/>
      <c r="Z249" s="238"/>
    </row>
    <row r="250" spans="2:26" ht="27.75" customHeight="1">
      <c r="B250" s="242"/>
      <c r="C250" s="243"/>
      <c r="D250" s="243"/>
      <c r="E250" s="243"/>
      <c r="F250" s="243"/>
      <c r="K250" s="238"/>
      <c r="L250" s="238"/>
      <c r="M250" s="238"/>
      <c r="N250" s="238"/>
      <c r="O250" s="238"/>
      <c r="P250" s="238"/>
      <c r="Q250" s="238"/>
      <c r="R250" s="238"/>
      <c r="S250" s="238"/>
      <c r="T250" s="238"/>
      <c r="U250" s="238"/>
      <c r="V250" s="238"/>
      <c r="W250" s="238"/>
      <c r="X250" s="238"/>
      <c r="Y250" s="238"/>
      <c r="Z250" s="238"/>
    </row>
    <row r="251" spans="2:26" ht="27.75" customHeight="1">
      <c r="B251" s="242"/>
      <c r="C251" s="243"/>
      <c r="D251" s="243"/>
      <c r="E251" s="243"/>
      <c r="F251" s="243"/>
      <c r="K251" s="238"/>
      <c r="L251" s="238"/>
      <c r="M251" s="238"/>
      <c r="N251" s="238"/>
      <c r="O251" s="238"/>
      <c r="P251" s="238"/>
      <c r="Q251" s="238"/>
      <c r="R251" s="238"/>
      <c r="S251" s="238"/>
      <c r="T251" s="238"/>
      <c r="U251" s="238"/>
      <c r="V251" s="238"/>
      <c r="W251" s="238"/>
      <c r="X251" s="238"/>
      <c r="Y251" s="238"/>
      <c r="Z251" s="238"/>
    </row>
    <row r="252" spans="2:26" ht="27.75" customHeight="1">
      <c r="B252" s="242"/>
      <c r="C252" s="243"/>
      <c r="D252" s="243"/>
      <c r="E252" s="243"/>
      <c r="F252" s="243"/>
      <c r="K252" s="238"/>
      <c r="L252" s="238"/>
      <c r="M252" s="238"/>
      <c r="N252" s="238"/>
      <c r="O252" s="238"/>
      <c r="P252" s="238"/>
      <c r="Q252" s="238"/>
      <c r="R252" s="238"/>
      <c r="S252" s="238"/>
      <c r="T252" s="238"/>
      <c r="U252" s="238"/>
      <c r="V252" s="238"/>
      <c r="W252" s="238"/>
      <c r="X252" s="238"/>
      <c r="Y252" s="238"/>
      <c r="Z252" s="238"/>
    </row>
    <row r="253" spans="2:26" ht="27.75" customHeight="1">
      <c r="B253" s="242"/>
      <c r="C253" s="243"/>
      <c r="D253" s="243"/>
      <c r="E253" s="243"/>
      <c r="F253" s="243"/>
      <c r="K253" s="238"/>
      <c r="L253" s="238"/>
      <c r="M253" s="238"/>
      <c r="N253" s="238"/>
      <c r="O253" s="238"/>
      <c r="P253" s="238"/>
      <c r="Q253" s="238"/>
      <c r="R253" s="238"/>
      <c r="S253" s="238"/>
      <c r="T253" s="238"/>
      <c r="U253" s="238"/>
      <c r="V253" s="238"/>
      <c r="W253" s="238"/>
      <c r="X253" s="238"/>
      <c r="Y253" s="238"/>
      <c r="Z253" s="238"/>
    </row>
    <row r="254" spans="2:26" ht="27.75" customHeight="1">
      <c r="B254" s="242"/>
      <c r="C254" s="243"/>
      <c r="D254" s="243"/>
      <c r="E254" s="243"/>
      <c r="F254" s="243"/>
      <c r="K254" s="238"/>
      <c r="L254" s="238"/>
      <c r="M254" s="238"/>
      <c r="N254" s="238"/>
      <c r="O254" s="238"/>
      <c r="P254" s="238"/>
      <c r="Q254" s="238"/>
      <c r="R254" s="238"/>
      <c r="S254" s="238"/>
      <c r="T254" s="238"/>
      <c r="U254" s="238"/>
      <c r="V254" s="238"/>
      <c r="W254" s="238"/>
      <c r="X254" s="238"/>
      <c r="Y254" s="238"/>
      <c r="Z254" s="238"/>
    </row>
    <row r="255" spans="2:26" ht="27.75" customHeight="1">
      <c r="B255" s="242"/>
      <c r="C255" s="243"/>
      <c r="D255" s="243"/>
      <c r="E255" s="243"/>
      <c r="F255" s="243"/>
      <c r="K255" s="238"/>
      <c r="L255" s="238"/>
      <c r="M255" s="238"/>
      <c r="N255" s="238"/>
      <c r="O255" s="238"/>
      <c r="P255" s="238"/>
      <c r="Q255" s="238"/>
      <c r="R255" s="238"/>
      <c r="S255" s="238"/>
      <c r="T255" s="238"/>
      <c r="U255" s="238"/>
      <c r="V255" s="238"/>
      <c r="W255" s="238"/>
      <c r="X255" s="238"/>
      <c r="Y255" s="238"/>
      <c r="Z255" s="238"/>
    </row>
    <row r="256" spans="2:26" ht="27.75" customHeight="1">
      <c r="B256" s="242"/>
      <c r="C256" s="243"/>
      <c r="D256" s="243"/>
      <c r="E256" s="243"/>
      <c r="F256" s="243"/>
      <c r="K256" s="238"/>
      <c r="L256" s="238"/>
      <c r="M256" s="238"/>
      <c r="N256" s="238"/>
      <c r="O256" s="238"/>
      <c r="P256" s="238"/>
      <c r="Q256" s="238"/>
      <c r="R256" s="238"/>
      <c r="S256" s="238"/>
      <c r="T256" s="238"/>
      <c r="U256" s="238"/>
      <c r="V256" s="238"/>
      <c r="W256" s="238"/>
      <c r="X256" s="238"/>
      <c r="Y256" s="238"/>
      <c r="Z256" s="238"/>
    </row>
    <row r="257" spans="2:26" ht="27.75" customHeight="1">
      <c r="B257" s="242"/>
      <c r="C257" s="243"/>
      <c r="D257" s="243"/>
      <c r="E257" s="243"/>
      <c r="F257" s="243"/>
      <c r="K257" s="238"/>
      <c r="L257" s="238"/>
      <c r="M257" s="238"/>
      <c r="N257" s="238"/>
      <c r="O257" s="238"/>
      <c r="P257" s="238"/>
      <c r="Q257" s="238"/>
      <c r="R257" s="238"/>
      <c r="S257" s="238"/>
      <c r="T257" s="238"/>
      <c r="U257" s="238"/>
      <c r="V257" s="238"/>
      <c r="W257" s="238"/>
      <c r="X257" s="238"/>
      <c r="Y257" s="238"/>
      <c r="Z257" s="238"/>
    </row>
    <row r="258" spans="2:26" ht="27.75" customHeight="1">
      <c r="B258" s="242"/>
      <c r="C258" s="243"/>
      <c r="D258" s="243"/>
      <c r="E258" s="243"/>
      <c r="F258" s="243"/>
      <c r="K258" s="238"/>
      <c r="L258" s="238"/>
      <c r="M258" s="238"/>
      <c r="N258" s="238"/>
      <c r="O258" s="238"/>
      <c r="P258" s="238"/>
      <c r="Q258" s="238"/>
      <c r="R258" s="238"/>
      <c r="S258" s="238"/>
      <c r="T258" s="238"/>
      <c r="U258" s="238"/>
      <c r="V258" s="238"/>
      <c r="W258" s="238"/>
      <c r="X258" s="238"/>
      <c r="Y258" s="238"/>
      <c r="Z258" s="238"/>
    </row>
    <row r="259" spans="2:26" ht="27.75" customHeight="1">
      <c r="B259" s="242"/>
      <c r="C259" s="243"/>
      <c r="D259" s="243"/>
      <c r="E259" s="243"/>
      <c r="F259" s="243"/>
      <c r="K259" s="238"/>
      <c r="L259" s="238"/>
      <c r="M259" s="238"/>
      <c r="N259" s="238"/>
      <c r="O259" s="238"/>
      <c r="P259" s="238"/>
      <c r="Q259" s="238"/>
      <c r="R259" s="238"/>
      <c r="S259" s="238"/>
      <c r="T259" s="238"/>
      <c r="U259" s="238"/>
      <c r="V259" s="238"/>
      <c r="W259" s="238"/>
      <c r="X259" s="238"/>
      <c r="Y259" s="238"/>
      <c r="Z259" s="238"/>
    </row>
    <row r="260" spans="2:26" ht="27.75" customHeight="1">
      <c r="B260" s="242"/>
      <c r="C260" s="243"/>
      <c r="D260" s="243"/>
      <c r="E260" s="243"/>
      <c r="F260" s="243"/>
      <c r="K260" s="238"/>
      <c r="L260" s="238"/>
      <c r="M260" s="238"/>
      <c r="N260" s="238"/>
      <c r="O260" s="238"/>
      <c r="P260" s="238"/>
      <c r="Q260" s="238"/>
      <c r="R260" s="238"/>
      <c r="S260" s="238"/>
      <c r="T260" s="238"/>
      <c r="U260" s="238"/>
      <c r="V260" s="238"/>
      <c r="W260" s="238"/>
      <c r="X260" s="238"/>
      <c r="Y260" s="238"/>
      <c r="Z260" s="238"/>
    </row>
    <row r="261" spans="2:26" ht="27.75" customHeight="1">
      <c r="B261" s="242"/>
      <c r="C261" s="243"/>
      <c r="D261" s="243"/>
      <c r="E261" s="243"/>
      <c r="F261" s="243"/>
      <c r="K261" s="238"/>
      <c r="L261" s="238"/>
      <c r="M261" s="238"/>
      <c r="N261" s="238"/>
      <c r="O261" s="238"/>
      <c r="P261" s="238"/>
      <c r="Q261" s="238"/>
      <c r="R261" s="238"/>
      <c r="S261" s="238"/>
      <c r="T261" s="238"/>
      <c r="U261" s="238"/>
      <c r="V261" s="238"/>
      <c r="W261" s="238"/>
      <c r="X261" s="238"/>
      <c r="Y261" s="238"/>
      <c r="Z261" s="238"/>
    </row>
    <row r="262" spans="2:26" ht="27.75" customHeight="1">
      <c r="B262" s="242"/>
      <c r="C262" s="243"/>
      <c r="D262" s="243"/>
      <c r="E262" s="243"/>
      <c r="F262" s="243"/>
      <c r="K262" s="238"/>
      <c r="L262" s="238"/>
      <c r="M262" s="238"/>
      <c r="N262" s="238"/>
      <c r="O262" s="238"/>
      <c r="P262" s="238"/>
      <c r="Q262" s="238"/>
      <c r="R262" s="238"/>
      <c r="S262" s="238"/>
      <c r="T262" s="238"/>
      <c r="U262" s="238"/>
      <c r="V262" s="238"/>
      <c r="W262" s="238"/>
      <c r="X262" s="238"/>
      <c r="Y262" s="238"/>
      <c r="Z262" s="238"/>
    </row>
    <row r="263" spans="2:26" ht="27.75" customHeight="1">
      <c r="B263" s="242"/>
      <c r="C263" s="243"/>
      <c r="D263" s="243"/>
      <c r="E263" s="243"/>
      <c r="F263" s="243"/>
      <c r="K263" s="238"/>
      <c r="L263" s="238"/>
      <c r="M263" s="238"/>
      <c r="N263" s="238"/>
      <c r="O263" s="238"/>
      <c r="P263" s="238"/>
      <c r="Q263" s="238"/>
      <c r="R263" s="238"/>
      <c r="S263" s="238"/>
      <c r="T263" s="238"/>
      <c r="U263" s="238"/>
      <c r="V263" s="238"/>
      <c r="W263" s="238"/>
      <c r="X263" s="238"/>
      <c r="Y263" s="238"/>
      <c r="Z263" s="238"/>
    </row>
    <row r="264" spans="2:26" ht="27.75" customHeight="1">
      <c r="B264" s="242"/>
      <c r="C264" s="243"/>
      <c r="D264" s="243"/>
      <c r="E264" s="243"/>
      <c r="F264" s="243"/>
      <c r="K264" s="238"/>
      <c r="L264" s="238"/>
      <c r="M264" s="238"/>
      <c r="N264" s="238"/>
      <c r="O264" s="238"/>
      <c r="P264" s="238"/>
      <c r="Q264" s="238"/>
      <c r="R264" s="238"/>
      <c r="S264" s="238"/>
      <c r="T264" s="238"/>
      <c r="U264" s="238"/>
      <c r="V264" s="238"/>
      <c r="W264" s="238"/>
      <c r="X264" s="238"/>
      <c r="Y264" s="238"/>
      <c r="Z264" s="238"/>
    </row>
    <row r="265" spans="2:26" ht="27.75" customHeight="1">
      <c r="B265" s="242"/>
      <c r="C265" s="243"/>
      <c r="D265" s="243"/>
      <c r="E265" s="243"/>
      <c r="F265" s="243"/>
      <c r="K265" s="238"/>
      <c r="L265" s="238"/>
      <c r="M265" s="238"/>
      <c r="N265" s="238"/>
      <c r="O265" s="238"/>
      <c r="P265" s="238"/>
      <c r="Q265" s="238"/>
      <c r="R265" s="238"/>
      <c r="S265" s="238"/>
      <c r="T265" s="238"/>
      <c r="U265" s="238"/>
      <c r="V265" s="238"/>
      <c r="W265" s="238"/>
      <c r="X265" s="238"/>
      <c r="Y265" s="238"/>
      <c r="Z265" s="238"/>
    </row>
    <row r="266" spans="2:26" ht="27.75" customHeight="1">
      <c r="B266" s="242"/>
      <c r="C266" s="243"/>
      <c r="D266" s="243"/>
      <c r="E266" s="243"/>
      <c r="F266" s="243"/>
      <c r="K266" s="238"/>
      <c r="L266" s="238"/>
      <c r="M266" s="238"/>
      <c r="N266" s="238"/>
      <c r="O266" s="238"/>
      <c r="P266" s="238"/>
      <c r="Q266" s="238"/>
      <c r="R266" s="238"/>
      <c r="S266" s="238"/>
      <c r="T266" s="238"/>
      <c r="U266" s="238"/>
      <c r="V266" s="238"/>
      <c r="W266" s="238"/>
      <c r="X266" s="238"/>
      <c r="Y266" s="238"/>
      <c r="Z266" s="238"/>
    </row>
    <row r="267" spans="2:26" ht="27.75" customHeight="1">
      <c r="B267" s="242"/>
      <c r="C267" s="243"/>
      <c r="D267" s="243"/>
      <c r="E267" s="243"/>
      <c r="F267" s="243"/>
      <c r="K267" s="238"/>
      <c r="L267" s="238"/>
      <c r="M267" s="238"/>
      <c r="N267" s="238"/>
      <c r="O267" s="238"/>
      <c r="P267" s="238"/>
      <c r="Q267" s="238"/>
      <c r="R267" s="238"/>
      <c r="S267" s="238"/>
      <c r="T267" s="238"/>
      <c r="U267" s="238"/>
      <c r="V267" s="238"/>
      <c r="W267" s="238"/>
      <c r="X267" s="238"/>
      <c r="Y267" s="238"/>
      <c r="Z267" s="238"/>
    </row>
    <row r="268" spans="2:26" ht="27.75" customHeight="1">
      <c r="B268" s="242"/>
      <c r="C268" s="243"/>
      <c r="D268" s="243"/>
      <c r="E268" s="243"/>
      <c r="F268" s="243"/>
      <c r="K268" s="238"/>
      <c r="L268" s="238"/>
      <c r="M268" s="238"/>
      <c r="N268" s="238"/>
      <c r="O268" s="238"/>
      <c r="P268" s="238"/>
      <c r="Q268" s="238"/>
      <c r="R268" s="238"/>
      <c r="S268" s="238"/>
      <c r="T268" s="238"/>
      <c r="U268" s="238"/>
      <c r="V268" s="238"/>
      <c r="W268" s="238"/>
      <c r="X268" s="238"/>
      <c r="Y268" s="238"/>
      <c r="Z268" s="238"/>
    </row>
    <row r="269" spans="2:26" ht="27.75" customHeight="1">
      <c r="B269" s="242"/>
      <c r="C269" s="243"/>
      <c r="D269" s="243"/>
      <c r="E269" s="243"/>
      <c r="F269" s="243"/>
      <c r="K269" s="238"/>
      <c r="L269" s="238"/>
      <c r="M269" s="238"/>
      <c r="N269" s="238"/>
      <c r="O269" s="238"/>
      <c r="P269" s="238"/>
      <c r="Q269" s="238"/>
      <c r="R269" s="238"/>
      <c r="S269" s="238"/>
      <c r="T269" s="238"/>
      <c r="U269" s="238"/>
      <c r="V269" s="238"/>
      <c r="W269" s="238"/>
      <c r="X269" s="238"/>
      <c r="Y269" s="238"/>
      <c r="Z269" s="238"/>
    </row>
    <row r="270" spans="2:26" ht="27.75" customHeight="1">
      <c r="B270" s="242"/>
      <c r="C270" s="243"/>
      <c r="D270" s="243"/>
      <c r="E270" s="243"/>
      <c r="F270" s="243"/>
      <c r="K270" s="238"/>
      <c r="L270" s="238"/>
      <c r="M270" s="238"/>
      <c r="N270" s="238"/>
      <c r="O270" s="238"/>
      <c r="P270" s="238"/>
      <c r="Q270" s="238"/>
      <c r="R270" s="238"/>
      <c r="S270" s="238"/>
      <c r="T270" s="238"/>
      <c r="U270" s="238"/>
      <c r="V270" s="238"/>
      <c r="W270" s="238"/>
      <c r="X270" s="238"/>
      <c r="Y270" s="238"/>
      <c r="Z270" s="238"/>
    </row>
    <row r="271" spans="2:26" ht="27.75" customHeight="1">
      <c r="B271" s="242"/>
      <c r="C271" s="243"/>
      <c r="D271" s="243"/>
      <c r="E271" s="243"/>
      <c r="F271" s="243"/>
      <c r="K271" s="238"/>
      <c r="L271" s="238"/>
      <c r="M271" s="238"/>
      <c r="N271" s="238"/>
      <c r="O271" s="238"/>
      <c r="P271" s="238"/>
      <c r="Q271" s="238"/>
      <c r="R271" s="238"/>
      <c r="S271" s="238"/>
      <c r="T271" s="238"/>
      <c r="U271" s="238"/>
      <c r="V271" s="238"/>
      <c r="W271" s="238"/>
      <c r="X271" s="238"/>
      <c r="Y271" s="238"/>
      <c r="Z271" s="238"/>
    </row>
    <row r="272" spans="2:26" ht="27.75" customHeight="1">
      <c r="B272" s="242"/>
      <c r="C272" s="243"/>
      <c r="D272" s="243"/>
      <c r="E272" s="243"/>
      <c r="F272" s="243"/>
      <c r="K272" s="238"/>
      <c r="L272" s="238"/>
      <c r="M272" s="238"/>
      <c r="N272" s="238"/>
      <c r="O272" s="238"/>
      <c r="P272" s="238"/>
      <c r="Q272" s="238"/>
      <c r="R272" s="238"/>
      <c r="S272" s="238"/>
      <c r="T272" s="238"/>
      <c r="U272" s="238"/>
      <c r="V272" s="238"/>
      <c r="W272" s="238"/>
      <c r="X272" s="238"/>
      <c r="Y272" s="238"/>
      <c r="Z272" s="238"/>
    </row>
    <row r="273" spans="2:26" ht="27.75" customHeight="1">
      <c r="B273" s="242"/>
      <c r="C273" s="243"/>
      <c r="D273" s="243"/>
      <c r="E273" s="243"/>
      <c r="F273" s="243"/>
      <c r="K273" s="238"/>
      <c r="L273" s="238"/>
      <c r="M273" s="238"/>
      <c r="N273" s="238"/>
      <c r="O273" s="238"/>
      <c r="P273" s="238"/>
      <c r="Q273" s="238"/>
      <c r="R273" s="238"/>
      <c r="S273" s="238"/>
      <c r="T273" s="238"/>
      <c r="U273" s="238"/>
      <c r="V273" s="238"/>
      <c r="W273" s="238"/>
      <c r="X273" s="238"/>
      <c r="Y273" s="238"/>
      <c r="Z273" s="238"/>
    </row>
    <row r="274" spans="2:26" ht="27.75" customHeight="1">
      <c r="B274" s="242"/>
      <c r="C274" s="243"/>
      <c r="D274" s="243"/>
      <c r="E274" s="243"/>
      <c r="F274" s="243"/>
      <c r="K274" s="238"/>
      <c r="L274" s="238"/>
      <c r="M274" s="238"/>
      <c r="N274" s="238"/>
      <c r="O274" s="238"/>
      <c r="P274" s="238"/>
      <c r="Q274" s="238"/>
      <c r="R274" s="238"/>
      <c r="S274" s="238"/>
      <c r="T274" s="238"/>
      <c r="U274" s="238"/>
      <c r="V274" s="238"/>
      <c r="W274" s="238"/>
      <c r="X274" s="238"/>
      <c r="Y274" s="238"/>
      <c r="Z274" s="238"/>
    </row>
    <row r="275" spans="2:26" ht="27.75" customHeight="1">
      <c r="B275" s="242"/>
      <c r="C275" s="243"/>
      <c r="D275" s="243"/>
      <c r="E275" s="243"/>
      <c r="F275" s="243"/>
      <c r="K275" s="238"/>
      <c r="L275" s="238"/>
      <c r="M275" s="238"/>
      <c r="N275" s="238"/>
      <c r="O275" s="238"/>
      <c r="P275" s="238"/>
      <c r="Q275" s="238"/>
      <c r="R275" s="238"/>
      <c r="S275" s="238"/>
      <c r="T275" s="238"/>
      <c r="U275" s="238"/>
      <c r="V275" s="238"/>
      <c r="W275" s="238"/>
      <c r="X275" s="238"/>
      <c r="Y275" s="238"/>
      <c r="Z275" s="238"/>
    </row>
    <row r="276" spans="2:26" ht="27.75" customHeight="1">
      <c r="B276" s="242"/>
      <c r="C276" s="243"/>
      <c r="D276" s="243"/>
      <c r="E276" s="243"/>
      <c r="F276" s="243"/>
      <c r="K276" s="238"/>
      <c r="L276" s="238"/>
      <c r="M276" s="238"/>
      <c r="N276" s="238"/>
      <c r="O276" s="238"/>
      <c r="P276" s="238"/>
      <c r="Q276" s="238"/>
      <c r="R276" s="238"/>
      <c r="S276" s="238"/>
      <c r="T276" s="238"/>
      <c r="U276" s="238"/>
      <c r="V276" s="238"/>
      <c r="W276" s="238"/>
      <c r="X276" s="238"/>
      <c r="Y276" s="238"/>
      <c r="Z276" s="238"/>
    </row>
    <row r="277" spans="2:26" ht="27.75" customHeight="1">
      <c r="B277" s="242"/>
      <c r="C277" s="243"/>
      <c r="D277" s="243"/>
      <c r="E277" s="243"/>
      <c r="F277" s="243"/>
      <c r="K277" s="238"/>
      <c r="L277" s="238"/>
      <c r="M277" s="238"/>
      <c r="N277" s="238"/>
      <c r="O277" s="238"/>
      <c r="P277" s="238"/>
      <c r="Q277" s="238"/>
      <c r="R277" s="238"/>
      <c r="S277" s="238"/>
      <c r="T277" s="238"/>
      <c r="U277" s="238"/>
      <c r="V277" s="238"/>
      <c r="W277" s="238"/>
      <c r="X277" s="238"/>
      <c r="Y277" s="238"/>
      <c r="Z277" s="238"/>
    </row>
    <row r="278" spans="2:26" ht="27.75" customHeight="1">
      <c r="B278" s="242"/>
      <c r="C278" s="243"/>
      <c r="D278" s="243"/>
      <c r="E278" s="243"/>
      <c r="F278" s="243"/>
      <c r="K278" s="238"/>
      <c r="L278" s="238"/>
      <c r="M278" s="238"/>
      <c r="N278" s="238"/>
      <c r="O278" s="238"/>
      <c r="P278" s="238"/>
      <c r="Q278" s="238"/>
      <c r="R278" s="238"/>
      <c r="S278" s="238"/>
      <c r="T278" s="238"/>
      <c r="U278" s="238"/>
      <c r="V278" s="238"/>
      <c r="W278" s="238"/>
      <c r="X278" s="238"/>
      <c r="Y278" s="238"/>
      <c r="Z278" s="238"/>
    </row>
    <row r="279" spans="2:26" ht="27.75" customHeight="1">
      <c r="B279" s="242"/>
      <c r="C279" s="243"/>
      <c r="D279" s="243"/>
      <c r="E279" s="243"/>
      <c r="F279" s="243"/>
      <c r="K279" s="238"/>
      <c r="L279" s="238"/>
      <c r="M279" s="238"/>
      <c r="N279" s="238"/>
      <c r="O279" s="238"/>
      <c r="P279" s="238"/>
      <c r="Q279" s="238"/>
      <c r="R279" s="238"/>
      <c r="S279" s="238"/>
      <c r="T279" s="238"/>
      <c r="U279" s="238"/>
      <c r="V279" s="238"/>
      <c r="W279" s="238"/>
      <c r="X279" s="238"/>
      <c r="Y279" s="238"/>
      <c r="Z279" s="238"/>
    </row>
    <row r="280" spans="2:26" ht="27.75" customHeight="1">
      <c r="B280" s="242"/>
      <c r="C280" s="243"/>
      <c r="D280" s="243"/>
      <c r="E280" s="243"/>
      <c r="F280" s="243"/>
      <c r="K280" s="238"/>
      <c r="L280" s="238"/>
      <c r="M280" s="238"/>
      <c r="N280" s="238"/>
      <c r="O280" s="238"/>
      <c r="P280" s="238"/>
      <c r="Q280" s="238"/>
      <c r="R280" s="238"/>
      <c r="S280" s="238"/>
      <c r="T280" s="238"/>
      <c r="U280" s="238"/>
      <c r="V280" s="238"/>
      <c r="W280" s="238"/>
      <c r="X280" s="238"/>
      <c r="Y280" s="238"/>
      <c r="Z280" s="238"/>
    </row>
    <row r="281" spans="2:26" ht="27.75" customHeight="1">
      <c r="B281" s="242"/>
      <c r="C281" s="243"/>
      <c r="D281" s="243"/>
      <c r="E281" s="243"/>
      <c r="F281" s="243"/>
      <c r="K281" s="238"/>
      <c r="L281" s="238"/>
      <c r="M281" s="238"/>
      <c r="N281" s="238"/>
      <c r="O281" s="238"/>
      <c r="P281" s="238"/>
      <c r="Q281" s="238"/>
      <c r="R281" s="238"/>
      <c r="S281" s="238"/>
      <c r="T281" s="238"/>
      <c r="U281" s="238"/>
      <c r="V281" s="238"/>
      <c r="W281" s="238"/>
      <c r="X281" s="238"/>
      <c r="Y281" s="238"/>
      <c r="Z281" s="238"/>
    </row>
    <row r="282" spans="2:26" ht="27.75" customHeight="1">
      <c r="B282" s="242"/>
      <c r="C282" s="243"/>
      <c r="D282" s="243"/>
      <c r="E282" s="243"/>
      <c r="F282" s="243"/>
      <c r="K282" s="238"/>
      <c r="L282" s="238"/>
      <c r="M282" s="238"/>
      <c r="N282" s="238"/>
      <c r="O282" s="238"/>
      <c r="P282" s="238"/>
      <c r="Q282" s="238"/>
      <c r="R282" s="238"/>
      <c r="S282" s="238"/>
      <c r="T282" s="238"/>
      <c r="U282" s="238"/>
      <c r="V282" s="238"/>
      <c r="W282" s="238"/>
      <c r="X282" s="238"/>
      <c r="Y282" s="238"/>
      <c r="Z282" s="238"/>
    </row>
    <row r="283" spans="2:26" ht="27.75" customHeight="1">
      <c r="B283" s="242"/>
      <c r="C283" s="243"/>
      <c r="D283" s="243"/>
      <c r="E283" s="243"/>
      <c r="F283" s="243"/>
      <c r="K283" s="238"/>
      <c r="L283" s="238"/>
      <c r="M283" s="238"/>
      <c r="N283" s="238"/>
      <c r="O283" s="238"/>
      <c r="P283" s="238"/>
      <c r="Q283" s="238"/>
      <c r="R283" s="238"/>
      <c r="S283" s="238"/>
      <c r="T283" s="238"/>
      <c r="U283" s="238"/>
      <c r="V283" s="238"/>
      <c r="W283" s="238"/>
      <c r="X283" s="238"/>
      <c r="Y283" s="238"/>
      <c r="Z283" s="238"/>
    </row>
    <row r="284" spans="2:26" ht="27.75" customHeight="1">
      <c r="B284" s="242"/>
      <c r="C284" s="243"/>
      <c r="D284" s="243"/>
      <c r="E284" s="243"/>
      <c r="F284" s="243"/>
      <c r="K284" s="238"/>
      <c r="L284" s="238"/>
      <c r="M284" s="238"/>
      <c r="N284" s="238"/>
      <c r="O284" s="238"/>
      <c r="P284" s="238"/>
      <c r="Q284" s="238"/>
      <c r="R284" s="238"/>
      <c r="S284" s="238"/>
      <c r="T284" s="238"/>
      <c r="U284" s="238"/>
      <c r="V284" s="238"/>
      <c r="W284" s="238"/>
      <c r="X284" s="238"/>
      <c r="Y284" s="238"/>
      <c r="Z284" s="238"/>
    </row>
    <row r="285" spans="2:26" ht="27.75" customHeight="1">
      <c r="B285" s="242"/>
      <c r="C285" s="243"/>
      <c r="D285" s="243"/>
      <c r="E285" s="243"/>
      <c r="F285" s="243"/>
      <c r="K285" s="238"/>
      <c r="L285" s="238"/>
      <c r="M285" s="238"/>
      <c r="N285" s="238"/>
      <c r="O285" s="238"/>
      <c r="P285" s="238"/>
      <c r="Q285" s="238"/>
      <c r="R285" s="238"/>
      <c r="S285" s="238"/>
      <c r="T285" s="238"/>
      <c r="U285" s="238"/>
      <c r="V285" s="238"/>
      <c r="W285" s="238"/>
      <c r="X285" s="238"/>
      <c r="Y285" s="238"/>
      <c r="Z285" s="238"/>
    </row>
    <row r="286" spans="2:26" ht="27.75" customHeight="1">
      <c r="B286" s="242"/>
      <c r="C286" s="243"/>
      <c r="D286" s="243"/>
      <c r="E286" s="243"/>
      <c r="F286" s="243"/>
      <c r="K286" s="238"/>
      <c r="L286" s="238"/>
      <c r="M286" s="238"/>
      <c r="N286" s="238"/>
      <c r="O286" s="238"/>
      <c r="P286" s="238"/>
      <c r="Q286" s="238"/>
      <c r="R286" s="238"/>
      <c r="S286" s="238"/>
      <c r="T286" s="238"/>
      <c r="U286" s="238"/>
      <c r="V286" s="238"/>
      <c r="W286" s="238"/>
      <c r="X286" s="238"/>
      <c r="Y286" s="238"/>
      <c r="Z286" s="238"/>
    </row>
    <row r="287" spans="2:26" ht="27.75" customHeight="1">
      <c r="B287" s="242"/>
      <c r="C287" s="243"/>
      <c r="D287" s="243"/>
      <c r="E287" s="243"/>
      <c r="F287" s="243"/>
      <c r="K287" s="238"/>
      <c r="L287" s="238"/>
      <c r="M287" s="238"/>
      <c r="N287" s="238"/>
      <c r="O287" s="238"/>
      <c r="P287" s="238"/>
      <c r="Q287" s="238"/>
      <c r="R287" s="238"/>
      <c r="S287" s="238"/>
      <c r="T287" s="238"/>
      <c r="U287" s="238"/>
      <c r="V287" s="238"/>
      <c r="W287" s="238"/>
      <c r="X287" s="238"/>
      <c r="Y287" s="238"/>
      <c r="Z287" s="238"/>
    </row>
    <row r="288" spans="2:26" ht="27.75" customHeight="1">
      <c r="B288" s="242"/>
      <c r="C288" s="243"/>
      <c r="D288" s="243"/>
      <c r="E288" s="243"/>
      <c r="F288" s="243"/>
      <c r="K288" s="238"/>
      <c r="L288" s="238"/>
      <c r="M288" s="238"/>
      <c r="N288" s="238"/>
      <c r="O288" s="238"/>
      <c r="P288" s="238"/>
      <c r="Q288" s="238"/>
      <c r="R288" s="238"/>
      <c r="S288" s="238"/>
      <c r="T288" s="238"/>
      <c r="U288" s="238"/>
      <c r="V288" s="238"/>
      <c r="W288" s="238"/>
      <c r="X288" s="238"/>
      <c r="Y288" s="238"/>
      <c r="Z288" s="238"/>
    </row>
    <row r="289" spans="2:26" ht="27.75" customHeight="1">
      <c r="B289" s="242"/>
      <c r="C289" s="243"/>
      <c r="D289" s="243"/>
      <c r="E289" s="243"/>
      <c r="F289" s="243"/>
      <c r="K289" s="238"/>
      <c r="L289" s="238"/>
      <c r="M289" s="238"/>
      <c r="N289" s="238"/>
      <c r="O289" s="238"/>
      <c r="P289" s="238"/>
      <c r="Q289" s="238"/>
      <c r="R289" s="238"/>
      <c r="S289" s="238"/>
      <c r="T289" s="238"/>
      <c r="U289" s="238"/>
      <c r="V289" s="238"/>
      <c r="W289" s="238"/>
      <c r="X289" s="238"/>
      <c r="Y289" s="238"/>
      <c r="Z289" s="238"/>
    </row>
    <row r="290" spans="2:26" ht="27.75" customHeight="1">
      <c r="B290" s="242"/>
      <c r="C290" s="243"/>
      <c r="D290" s="243"/>
      <c r="E290" s="243"/>
      <c r="F290" s="243"/>
      <c r="K290" s="238"/>
      <c r="L290" s="238"/>
      <c r="M290" s="238"/>
      <c r="N290" s="238"/>
      <c r="O290" s="238"/>
      <c r="P290" s="238"/>
      <c r="Q290" s="238"/>
      <c r="R290" s="238"/>
      <c r="S290" s="238"/>
      <c r="T290" s="238"/>
      <c r="U290" s="238"/>
      <c r="V290" s="238"/>
      <c r="W290" s="238"/>
      <c r="X290" s="238"/>
      <c r="Y290" s="238"/>
      <c r="Z290" s="238"/>
    </row>
    <row r="291" spans="2:26" ht="27.75" customHeight="1">
      <c r="B291" s="242"/>
      <c r="C291" s="243"/>
      <c r="D291" s="243"/>
      <c r="E291" s="243"/>
      <c r="F291" s="243"/>
      <c r="K291" s="238"/>
      <c r="L291" s="238"/>
      <c r="M291" s="238"/>
      <c r="N291" s="238"/>
      <c r="O291" s="238"/>
      <c r="P291" s="238"/>
      <c r="Q291" s="238"/>
      <c r="R291" s="238"/>
      <c r="S291" s="238"/>
      <c r="T291" s="238"/>
      <c r="U291" s="238"/>
      <c r="V291" s="238"/>
      <c r="W291" s="238"/>
      <c r="X291" s="238"/>
      <c r="Y291" s="238"/>
      <c r="Z291" s="238"/>
    </row>
    <row r="292" spans="2:26" ht="27.75" customHeight="1">
      <c r="B292" s="242"/>
      <c r="C292" s="243"/>
      <c r="D292" s="243"/>
      <c r="E292" s="243"/>
      <c r="F292" s="243"/>
      <c r="K292" s="238"/>
      <c r="L292" s="238"/>
      <c r="M292" s="238"/>
      <c r="N292" s="238"/>
      <c r="O292" s="238"/>
      <c r="P292" s="238"/>
      <c r="Q292" s="238"/>
      <c r="R292" s="238"/>
      <c r="S292" s="238"/>
      <c r="T292" s="238"/>
      <c r="U292" s="238"/>
      <c r="V292" s="238"/>
      <c r="W292" s="238"/>
      <c r="X292" s="238"/>
      <c r="Y292" s="238"/>
      <c r="Z292" s="238"/>
    </row>
    <row r="293" spans="2:26" ht="27.75" customHeight="1">
      <c r="B293" s="242"/>
      <c r="C293" s="243"/>
      <c r="D293" s="243"/>
      <c r="E293" s="243"/>
      <c r="F293" s="243"/>
      <c r="K293" s="238"/>
      <c r="L293" s="238"/>
      <c r="M293" s="238"/>
      <c r="N293" s="238"/>
      <c r="O293" s="238"/>
      <c r="P293" s="238"/>
      <c r="Q293" s="238"/>
      <c r="R293" s="238"/>
      <c r="S293" s="238"/>
      <c r="T293" s="238"/>
      <c r="U293" s="238"/>
      <c r="V293" s="238"/>
      <c r="W293" s="238"/>
      <c r="X293" s="238"/>
      <c r="Y293" s="238"/>
      <c r="Z293" s="238"/>
    </row>
    <row r="294" spans="2:26" ht="27.75" customHeight="1">
      <c r="B294" s="242"/>
      <c r="C294" s="243"/>
      <c r="D294" s="243"/>
      <c r="E294" s="243"/>
      <c r="F294" s="243"/>
      <c r="K294" s="238"/>
      <c r="L294" s="238"/>
      <c r="M294" s="238"/>
      <c r="N294" s="238"/>
      <c r="O294" s="238"/>
      <c r="P294" s="238"/>
      <c r="Q294" s="238"/>
      <c r="R294" s="238"/>
      <c r="S294" s="238"/>
      <c r="T294" s="238"/>
      <c r="U294" s="238"/>
      <c r="V294" s="238"/>
      <c r="W294" s="238"/>
      <c r="X294" s="238"/>
      <c r="Y294" s="238"/>
      <c r="Z294" s="238"/>
    </row>
    <row r="295" spans="2:26" ht="27.75" customHeight="1">
      <c r="B295" s="242"/>
      <c r="C295" s="243"/>
      <c r="D295" s="243"/>
      <c r="E295" s="243"/>
      <c r="F295" s="243"/>
      <c r="K295" s="238"/>
      <c r="L295" s="238"/>
      <c r="M295" s="238"/>
      <c r="N295" s="238"/>
      <c r="O295" s="238"/>
      <c r="P295" s="238"/>
      <c r="Q295" s="238"/>
      <c r="R295" s="238"/>
      <c r="S295" s="238"/>
      <c r="T295" s="238"/>
      <c r="U295" s="238"/>
      <c r="V295" s="238"/>
      <c r="W295" s="238"/>
      <c r="X295" s="238"/>
      <c r="Y295" s="238"/>
      <c r="Z295" s="238"/>
    </row>
    <row r="296" spans="2:26" ht="27.75" customHeight="1">
      <c r="B296" s="242"/>
      <c r="C296" s="243"/>
      <c r="D296" s="243"/>
      <c r="E296" s="243"/>
      <c r="F296" s="243"/>
      <c r="K296" s="238"/>
      <c r="L296" s="238"/>
      <c r="M296" s="238"/>
      <c r="N296" s="238"/>
      <c r="O296" s="238"/>
      <c r="P296" s="238"/>
      <c r="Q296" s="238"/>
      <c r="R296" s="238"/>
      <c r="S296" s="238"/>
      <c r="T296" s="238"/>
      <c r="U296" s="238"/>
      <c r="V296" s="238"/>
      <c r="W296" s="238"/>
      <c r="X296" s="238"/>
      <c r="Y296" s="238"/>
      <c r="Z296" s="238"/>
    </row>
    <row r="297" spans="2:26" ht="27.75" customHeight="1">
      <c r="B297" s="242"/>
      <c r="C297" s="243"/>
      <c r="D297" s="243"/>
      <c r="E297" s="243"/>
      <c r="F297" s="243"/>
      <c r="K297" s="238"/>
      <c r="L297" s="238"/>
      <c r="M297" s="238"/>
      <c r="N297" s="238"/>
      <c r="O297" s="238"/>
      <c r="P297" s="238"/>
      <c r="Q297" s="238"/>
      <c r="R297" s="238"/>
      <c r="S297" s="238"/>
      <c r="T297" s="238"/>
      <c r="U297" s="238"/>
      <c r="V297" s="238"/>
      <c r="W297" s="238"/>
      <c r="X297" s="238"/>
      <c r="Y297" s="238"/>
      <c r="Z297" s="238"/>
    </row>
    <row r="298" spans="2:26" ht="27.75" customHeight="1">
      <c r="B298" s="242"/>
      <c r="C298" s="243"/>
      <c r="D298" s="243"/>
      <c r="E298" s="243"/>
      <c r="F298" s="243"/>
      <c r="K298" s="238"/>
      <c r="L298" s="238"/>
      <c r="M298" s="238"/>
      <c r="N298" s="238"/>
      <c r="O298" s="238"/>
      <c r="P298" s="238"/>
      <c r="Q298" s="238"/>
      <c r="R298" s="238"/>
      <c r="S298" s="238"/>
      <c r="T298" s="238"/>
      <c r="U298" s="238"/>
      <c r="V298" s="238"/>
      <c r="W298" s="238"/>
      <c r="X298" s="238"/>
      <c r="Y298" s="238"/>
      <c r="Z298" s="238"/>
    </row>
    <row r="299" spans="2:26" ht="27.75" customHeight="1">
      <c r="B299" s="242"/>
      <c r="C299" s="243"/>
      <c r="D299" s="243"/>
      <c r="E299" s="243"/>
      <c r="F299" s="243"/>
      <c r="K299" s="238"/>
      <c r="L299" s="238"/>
      <c r="M299" s="238"/>
      <c r="N299" s="238"/>
      <c r="O299" s="238"/>
      <c r="P299" s="238"/>
      <c r="Q299" s="238"/>
      <c r="R299" s="238"/>
      <c r="S299" s="238"/>
      <c r="T299" s="238"/>
      <c r="U299" s="238"/>
      <c r="V299" s="238"/>
      <c r="W299" s="238"/>
      <c r="X299" s="238"/>
      <c r="Y299" s="238"/>
      <c r="Z299" s="238"/>
    </row>
    <row r="300" spans="2:26" ht="27.75" customHeight="1">
      <c r="B300" s="242"/>
      <c r="C300" s="243"/>
      <c r="D300" s="243"/>
      <c r="E300" s="243"/>
      <c r="F300" s="243"/>
      <c r="K300" s="238"/>
      <c r="L300" s="238"/>
      <c r="M300" s="238"/>
      <c r="N300" s="238"/>
      <c r="O300" s="238"/>
      <c r="P300" s="238"/>
      <c r="Q300" s="238"/>
      <c r="R300" s="238"/>
      <c r="S300" s="238"/>
      <c r="T300" s="238"/>
      <c r="U300" s="238"/>
      <c r="V300" s="238"/>
      <c r="W300" s="238"/>
      <c r="X300" s="238"/>
      <c r="Y300" s="238"/>
      <c r="Z300" s="238"/>
    </row>
    <row r="301" spans="2:26" ht="27.75" customHeight="1">
      <c r="B301" s="242"/>
      <c r="C301" s="243"/>
      <c r="D301" s="243"/>
      <c r="E301" s="243"/>
      <c r="F301" s="243"/>
      <c r="K301" s="238"/>
      <c r="L301" s="238"/>
      <c r="M301" s="238"/>
      <c r="N301" s="238"/>
      <c r="O301" s="238"/>
      <c r="P301" s="238"/>
      <c r="Q301" s="238"/>
      <c r="R301" s="238"/>
      <c r="S301" s="238"/>
      <c r="T301" s="238"/>
      <c r="U301" s="238"/>
      <c r="V301" s="238"/>
      <c r="W301" s="238"/>
      <c r="X301" s="238"/>
      <c r="Y301" s="238"/>
      <c r="Z301" s="238"/>
    </row>
    <row r="302" spans="2:26" ht="27.75" customHeight="1">
      <c r="B302" s="242"/>
      <c r="C302" s="243"/>
      <c r="D302" s="243"/>
      <c r="E302" s="243"/>
      <c r="F302" s="243"/>
      <c r="K302" s="238"/>
      <c r="L302" s="238"/>
      <c r="M302" s="238"/>
      <c r="N302" s="238"/>
      <c r="O302" s="238"/>
      <c r="P302" s="238"/>
      <c r="Q302" s="238"/>
      <c r="R302" s="238"/>
      <c r="S302" s="238"/>
      <c r="T302" s="238"/>
      <c r="U302" s="238"/>
      <c r="V302" s="238"/>
      <c r="W302" s="238"/>
      <c r="X302" s="238"/>
      <c r="Y302" s="238"/>
      <c r="Z302" s="238"/>
    </row>
    <row r="303" spans="2:26" ht="27.75" customHeight="1">
      <c r="B303" s="242"/>
      <c r="C303" s="243"/>
      <c r="D303" s="243"/>
      <c r="E303" s="243"/>
      <c r="F303" s="243"/>
      <c r="K303" s="238"/>
      <c r="L303" s="238"/>
      <c r="M303" s="238"/>
      <c r="N303" s="238"/>
      <c r="O303" s="238"/>
      <c r="P303" s="238"/>
      <c r="Q303" s="238"/>
      <c r="R303" s="238"/>
      <c r="S303" s="238"/>
      <c r="T303" s="238"/>
      <c r="U303" s="238"/>
      <c r="V303" s="238"/>
      <c r="W303" s="238"/>
      <c r="X303" s="238"/>
      <c r="Y303" s="238"/>
      <c r="Z303" s="238"/>
    </row>
    <row r="304" spans="2:26" ht="27.75" customHeight="1">
      <c r="B304" s="242"/>
      <c r="C304" s="243"/>
      <c r="D304" s="243"/>
      <c r="E304" s="243"/>
      <c r="F304" s="243"/>
      <c r="K304" s="238"/>
      <c r="L304" s="238"/>
      <c r="M304" s="238"/>
      <c r="N304" s="238"/>
      <c r="O304" s="238"/>
      <c r="P304" s="238"/>
      <c r="Q304" s="238"/>
      <c r="R304" s="238"/>
      <c r="S304" s="238"/>
      <c r="T304" s="238"/>
      <c r="U304" s="238"/>
      <c r="V304" s="238"/>
      <c r="W304" s="238"/>
      <c r="X304" s="238"/>
      <c r="Y304" s="238"/>
      <c r="Z304" s="238"/>
    </row>
    <row r="305" spans="2:26" ht="27.75" customHeight="1">
      <c r="B305" s="242"/>
      <c r="C305" s="243"/>
      <c r="D305" s="243"/>
      <c r="E305" s="243"/>
      <c r="F305" s="243"/>
      <c r="K305" s="238"/>
      <c r="L305" s="238"/>
      <c r="M305" s="238"/>
      <c r="N305" s="238"/>
      <c r="O305" s="238"/>
      <c r="P305" s="238"/>
      <c r="Q305" s="238"/>
      <c r="R305" s="238"/>
      <c r="S305" s="238"/>
      <c r="T305" s="238"/>
      <c r="U305" s="238"/>
      <c r="V305" s="238"/>
      <c r="W305" s="238"/>
      <c r="X305" s="238"/>
      <c r="Y305" s="238"/>
      <c r="Z305" s="238"/>
    </row>
    <row r="306" spans="2:26" ht="27.75" customHeight="1">
      <c r="B306" s="242"/>
      <c r="C306" s="243"/>
      <c r="D306" s="243"/>
      <c r="E306" s="243"/>
      <c r="F306" s="243"/>
      <c r="K306" s="238"/>
      <c r="L306" s="238"/>
      <c r="M306" s="238"/>
      <c r="N306" s="238"/>
      <c r="O306" s="238"/>
      <c r="P306" s="238"/>
      <c r="Q306" s="238"/>
      <c r="R306" s="238"/>
      <c r="S306" s="238"/>
      <c r="T306" s="238"/>
      <c r="U306" s="238"/>
      <c r="V306" s="238"/>
      <c r="W306" s="238"/>
      <c r="X306" s="238"/>
      <c r="Y306" s="238"/>
      <c r="Z306" s="238"/>
    </row>
    <row r="307" spans="2:26" ht="27.75" customHeight="1">
      <c r="B307" s="242"/>
      <c r="C307" s="243"/>
      <c r="D307" s="243"/>
      <c r="E307" s="243"/>
      <c r="F307" s="243"/>
      <c r="K307" s="238"/>
      <c r="L307" s="238"/>
      <c r="M307" s="238"/>
      <c r="N307" s="238"/>
      <c r="O307" s="238"/>
      <c r="P307" s="238"/>
      <c r="Q307" s="238"/>
      <c r="R307" s="238"/>
      <c r="S307" s="238"/>
      <c r="T307" s="238"/>
      <c r="U307" s="238"/>
      <c r="V307" s="238"/>
      <c r="W307" s="238"/>
      <c r="X307" s="238"/>
      <c r="Y307" s="238"/>
      <c r="Z307" s="238"/>
    </row>
    <row r="308" spans="2:26" ht="27.75" customHeight="1">
      <c r="B308" s="242"/>
      <c r="C308" s="243"/>
      <c r="D308" s="243"/>
      <c r="E308" s="243"/>
      <c r="F308" s="243"/>
      <c r="K308" s="238"/>
      <c r="L308" s="238"/>
      <c r="M308" s="238"/>
      <c r="N308" s="238"/>
      <c r="O308" s="238"/>
      <c r="P308" s="238"/>
      <c r="Q308" s="238"/>
      <c r="R308" s="238"/>
      <c r="S308" s="238"/>
      <c r="T308" s="238"/>
      <c r="U308" s="238"/>
      <c r="V308" s="238"/>
      <c r="W308" s="238"/>
      <c r="X308" s="238"/>
      <c r="Y308" s="238"/>
      <c r="Z308" s="238"/>
    </row>
    <row r="309" spans="2:26" ht="27.75" customHeight="1">
      <c r="B309" s="242"/>
      <c r="C309" s="243"/>
      <c r="D309" s="243"/>
      <c r="E309" s="243"/>
      <c r="F309" s="243"/>
      <c r="K309" s="238"/>
      <c r="L309" s="238"/>
      <c r="M309" s="238"/>
      <c r="N309" s="238"/>
      <c r="O309" s="238"/>
      <c r="P309" s="238"/>
      <c r="Q309" s="238"/>
      <c r="R309" s="238"/>
      <c r="S309" s="238"/>
      <c r="T309" s="238"/>
      <c r="U309" s="238"/>
      <c r="V309" s="238"/>
      <c r="W309" s="238"/>
      <c r="X309" s="238"/>
      <c r="Y309" s="238"/>
      <c r="Z309" s="238"/>
    </row>
    <row r="310" spans="2:26" ht="27.75" customHeight="1">
      <c r="B310" s="242"/>
      <c r="C310" s="243"/>
      <c r="D310" s="243"/>
      <c r="E310" s="243"/>
      <c r="F310" s="243"/>
      <c r="K310" s="238"/>
      <c r="L310" s="238"/>
      <c r="M310" s="238"/>
      <c r="N310" s="238"/>
      <c r="O310" s="238"/>
      <c r="P310" s="238"/>
      <c r="Q310" s="238"/>
      <c r="R310" s="238"/>
      <c r="S310" s="238"/>
      <c r="T310" s="238"/>
      <c r="U310" s="238"/>
      <c r="V310" s="238"/>
      <c r="W310" s="238"/>
      <c r="X310" s="238"/>
      <c r="Y310" s="238"/>
      <c r="Z310" s="238"/>
    </row>
    <row r="311" spans="2:26" ht="27.75" customHeight="1">
      <c r="B311" s="242"/>
      <c r="C311" s="243"/>
      <c r="D311" s="243"/>
      <c r="E311" s="243"/>
      <c r="F311" s="243"/>
      <c r="K311" s="238"/>
      <c r="L311" s="238"/>
      <c r="M311" s="238"/>
      <c r="N311" s="238"/>
      <c r="O311" s="238"/>
      <c r="P311" s="238"/>
      <c r="Q311" s="238"/>
      <c r="R311" s="238"/>
      <c r="S311" s="238"/>
      <c r="T311" s="238"/>
      <c r="U311" s="238"/>
      <c r="V311" s="238"/>
      <c r="W311" s="238"/>
      <c r="X311" s="238"/>
      <c r="Y311" s="238"/>
      <c r="Z311" s="238"/>
    </row>
    <row r="312" spans="2:26" ht="27.75" customHeight="1">
      <c r="B312" s="242"/>
      <c r="C312" s="243"/>
      <c r="D312" s="243"/>
      <c r="E312" s="243"/>
      <c r="F312" s="243"/>
      <c r="K312" s="238"/>
      <c r="L312" s="238"/>
      <c r="M312" s="238"/>
      <c r="N312" s="238"/>
      <c r="O312" s="238"/>
      <c r="P312" s="238"/>
      <c r="Q312" s="238"/>
      <c r="R312" s="238"/>
      <c r="S312" s="238"/>
      <c r="T312" s="238"/>
      <c r="U312" s="238"/>
      <c r="V312" s="238"/>
      <c r="W312" s="238"/>
      <c r="X312" s="238"/>
      <c r="Y312" s="238"/>
      <c r="Z312" s="238"/>
    </row>
    <row r="313" spans="2:26" ht="27.75" customHeight="1">
      <c r="B313" s="242"/>
      <c r="C313" s="243"/>
      <c r="D313" s="243"/>
      <c r="E313" s="243"/>
      <c r="F313" s="243"/>
      <c r="K313" s="238"/>
      <c r="L313" s="238"/>
      <c r="M313" s="238"/>
      <c r="N313" s="238"/>
      <c r="O313" s="238"/>
      <c r="P313" s="238"/>
      <c r="Q313" s="238"/>
      <c r="R313" s="238"/>
      <c r="S313" s="238"/>
      <c r="T313" s="238"/>
      <c r="U313" s="238"/>
      <c r="V313" s="238"/>
      <c r="W313" s="238"/>
      <c r="X313" s="238"/>
      <c r="Y313" s="238"/>
      <c r="Z313" s="238"/>
    </row>
    <row r="314" spans="2:26" ht="27.75" customHeight="1">
      <c r="B314" s="242"/>
      <c r="C314" s="243"/>
      <c r="D314" s="243"/>
      <c r="E314" s="243"/>
      <c r="F314" s="243"/>
      <c r="K314" s="238"/>
      <c r="L314" s="238"/>
      <c r="M314" s="238"/>
      <c r="N314" s="238"/>
      <c r="O314" s="238"/>
      <c r="P314" s="238"/>
      <c r="Q314" s="238"/>
      <c r="R314" s="238"/>
      <c r="S314" s="238"/>
      <c r="T314" s="238"/>
      <c r="U314" s="238"/>
      <c r="V314" s="238"/>
      <c r="W314" s="238"/>
      <c r="X314" s="238"/>
      <c r="Y314" s="238"/>
      <c r="Z314" s="238"/>
    </row>
    <row r="315" spans="2:26" ht="27.75" customHeight="1">
      <c r="B315" s="242"/>
      <c r="C315" s="243"/>
      <c r="D315" s="243"/>
      <c r="E315" s="243"/>
      <c r="F315" s="243"/>
      <c r="K315" s="238"/>
      <c r="L315" s="238"/>
      <c r="M315" s="238"/>
      <c r="N315" s="238"/>
      <c r="O315" s="238"/>
      <c r="P315" s="238"/>
      <c r="Q315" s="238"/>
      <c r="R315" s="238"/>
      <c r="S315" s="238"/>
      <c r="T315" s="238"/>
      <c r="U315" s="238"/>
      <c r="V315" s="238"/>
      <c r="W315" s="238"/>
      <c r="X315" s="238"/>
      <c r="Y315" s="238"/>
      <c r="Z315" s="238"/>
    </row>
    <row r="316" spans="2:26" ht="27.75" customHeight="1">
      <c r="B316" s="242"/>
      <c r="C316" s="243"/>
      <c r="D316" s="243"/>
      <c r="E316" s="243"/>
      <c r="F316" s="243"/>
      <c r="K316" s="238"/>
      <c r="L316" s="238"/>
      <c r="M316" s="238"/>
      <c r="N316" s="238"/>
      <c r="O316" s="238"/>
      <c r="P316" s="238"/>
      <c r="Q316" s="238"/>
      <c r="R316" s="238"/>
      <c r="S316" s="238"/>
      <c r="T316" s="238"/>
      <c r="U316" s="238"/>
      <c r="V316" s="238"/>
      <c r="W316" s="238"/>
      <c r="X316" s="238"/>
      <c r="Y316" s="238"/>
      <c r="Z316" s="238"/>
    </row>
    <row r="317" spans="2:26" ht="27.75" customHeight="1">
      <c r="B317" s="242"/>
      <c r="C317" s="243"/>
      <c r="D317" s="243"/>
      <c r="E317" s="243"/>
      <c r="F317" s="243"/>
      <c r="K317" s="238"/>
      <c r="L317" s="238"/>
      <c r="M317" s="238"/>
      <c r="N317" s="238"/>
      <c r="O317" s="238"/>
      <c r="P317" s="238"/>
      <c r="Q317" s="238"/>
      <c r="R317" s="238"/>
      <c r="S317" s="238"/>
      <c r="T317" s="238"/>
      <c r="U317" s="238"/>
      <c r="V317" s="238"/>
      <c r="W317" s="238"/>
      <c r="X317" s="238"/>
      <c r="Y317" s="238"/>
      <c r="Z317" s="238"/>
    </row>
    <row r="318" spans="2:26" ht="27.75" customHeight="1">
      <c r="B318" s="242"/>
      <c r="C318" s="243"/>
      <c r="D318" s="243"/>
      <c r="E318" s="243"/>
      <c r="F318" s="243"/>
      <c r="K318" s="238"/>
      <c r="L318" s="238"/>
      <c r="M318" s="238"/>
      <c r="N318" s="238"/>
      <c r="O318" s="238"/>
      <c r="P318" s="238"/>
      <c r="Q318" s="238"/>
      <c r="R318" s="238"/>
      <c r="S318" s="238"/>
      <c r="T318" s="238"/>
      <c r="U318" s="238"/>
      <c r="V318" s="238"/>
      <c r="W318" s="238"/>
      <c r="X318" s="238"/>
      <c r="Y318" s="238"/>
      <c r="Z318" s="238"/>
    </row>
    <row r="319" spans="2:26" ht="27.75" customHeight="1">
      <c r="B319" s="242"/>
      <c r="C319" s="243"/>
      <c r="D319" s="243"/>
      <c r="E319" s="243"/>
      <c r="F319" s="243"/>
      <c r="K319" s="238"/>
      <c r="L319" s="238"/>
      <c r="M319" s="238"/>
      <c r="N319" s="238"/>
      <c r="O319" s="238"/>
      <c r="P319" s="238"/>
      <c r="Q319" s="238"/>
      <c r="R319" s="238"/>
      <c r="S319" s="238"/>
      <c r="T319" s="238"/>
      <c r="U319" s="238"/>
      <c r="V319" s="238"/>
      <c r="W319" s="238"/>
      <c r="X319" s="238"/>
      <c r="Y319" s="238"/>
      <c r="Z319" s="238"/>
    </row>
    <row r="320" spans="2:26" ht="27.75" customHeight="1">
      <c r="B320" s="242"/>
      <c r="C320" s="243"/>
      <c r="D320" s="243"/>
      <c r="E320" s="243"/>
      <c r="F320" s="243"/>
      <c r="K320" s="238"/>
      <c r="L320" s="238"/>
      <c r="M320" s="238"/>
      <c r="N320" s="238"/>
      <c r="O320" s="238"/>
      <c r="P320" s="238"/>
      <c r="Q320" s="238"/>
      <c r="R320" s="238"/>
      <c r="S320" s="238"/>
      <c r="T320" s="238"/>
      <c r="U320" s="238"/>
      <c r="V320" s="238"/>
      <c r="W320" s="238"/>
      <c r="X320" s="238"/>
      <c r="Y320" s="238"/>
      <c r="Z320" s="238"/>
    </row>
    <row r="321" spans="2:26" ht="27.75" customHeight="1">
      <c r="B321" s="242"/>
      <c r="C321" s="243"/>
      <c r="D321" s="243"/>
      <c r="E321" s="243"/>
      <c r="F321" s="243"/>
      <c r="K321" s="238"/>
      <c r="L321" s="238"/>
      <c r="M321" s="238"/>
      <c r="N321" s="238"/>
      <c r="O321" s="238"/>
      <c r="P321" s="238"/>
      <c r="Q321" s="238"/>
      <c r="R321" s="238"/>
      <c r="S321" s="238"/>
      <c r="T321" s="238"/>
      <c r="U321" s="238"/>
      <c r="V321" s="238"/>
      <c r="W321" s="238"/>
      <c r="X321" s="238"/>
      <c r="Y321" s="238"/>
      <c r="Z321" s="238"/>
    </row>
    <row r="322" spans="2:26" ht="27.75" customHeight="1">
      <c r="B322" s="242"/>
      <c r="C322" s="243"/>
      <c r="D322" s="243"/>
      <c r="E322" s="243"/>
      <c r="F322" s="243"/>
      <c r="K322" s="238"/>
      <c r="L322" s="238"/>
      <c r="M322" s="238"/>
      <c r="N322" s="238"/>
      <c r="O322" s="238"/>
      <c r="P322" s="238"/>
      <c r="Q322" s="238"/>
      <c r="R322" s="238"/>
      <c r="S322" s="238"/>
      <c r="T322" s="238"/>
      <c r="U322" s="238"/>
      <c r="V322" s="238"/>
      <c r="W322" s="238"/>
      <c r="X322" s="238"/>
      <c r="Y322" s="238"/>
      <c r="Z322" s="238"/>
    </row>
    <row r="323" spans="2:26" ht="27.75" customHeight="1">
      <c r="B323" s="242"/>
      <c r="C323" s="243"/>
      <c r="D323" s="243"/>
      <c r="E323" s="243"/>
      <c r="F323" s="243"/>
      <c r="K323" s="238"/>
      <c r="L323" s="238"/>
      <c r="M323" s="238"/>
      <c r="N323" s="238"/>
      <c r="O323" s="238"/>
      <c r="P323" s="238"/>
      <c r="Q323" s="238"/>
      <c r="R323" s="238"/>
      <c r="S323" s="238"/>
      <c r="T323" s="238"/>
      <c r="U323" s="238"/>
      <c r="V323" s="238"/>
      <c r="W323" s="238"/>
      <c r="X323" s="238"/>
      <c r="Y323" s="238"/>
      <c r="Z323" s="238"/>
    </row>
    <row r="324" spans="2:26" ht="27.75" customHeight="1">
      <c r="B324" s="242"/>
      <c r="C324" s="243"/>
      <c r="D324" s="243"/>
      <c r="E324" s="243"/>
      <c r="F324" s="243"/>
      <c r="K324" s="238"/>
      <c r="L324" s="238"/>
      <c r="M324" s="238"/>
      <c r="N324" s="238"/>
      <c r="O324" s="238"/>
      <c r="P324" s="238"/>
      <c r="Q324" s="238"/>
      <c r="R324" s="238"/>
      <c r="S324" s="238"/>
      <c r="T324" s="238"/>
      <c r="U324" s="238"/>
      <c r="V324" s="238"/>
      <c r="W324" s="238"/>
      <c r="X324" s="238"/>
      <c r="Y324" s="238"/>
      <c r="Z324" s="238"/>
    </row>
    <row r="325" spans="2:26" ht="27.75" customHeight="1">
      <c r="B325" s="242"/>
      <c r="C325" s="243"/>
      <c r="D325" s="243"/>
      <c r="E325" s="243"/>
      <c r="F325" s="243"/>
      <c r="K325" s="238"/>
      <c r="L325" s="238"/>
      <c r="M325" s="238"/>
      <c r="N325" s="238"/>
      <c r="O325" s="238"/>
      <c r="P325" s="238"/>
      <c r="Q325" s="238"/>
      <c r="R325" s="238"/>
      <c r="S325" s="238"/>
      <c r="T325" s="238"/>
      <c r="U325" s="238"/>
      <c r="V325" s="238"/>
      <c r="W325" s="238"/>
      <c r="X325" s="238"/>
      <c r="Y325" s="238"/>
      <c r="Z325" s="238"/>
    </row>
    <row r="326" spans="2:26" ht="27.75" customHeight="1">
      <c r="B326" s="242"/>
      <c r="C326" s="243"/>
      <c r="D326" s="243"/>
      <c r="E326" s="243"/>
      <c r="F326" s="243"/>
      <c r="K326" s="238"/>
      <c r="L326" s="238"/>
      <c r="M326" s="238"/>
      <c r="N326" s="238"/>
      <c r="O326" s="238"/>
      <c r="P326" s="238"/>
      <c r="Q326" s="238"/>
      <c r="R326" s="238"/>
      <c r="S326" s="238"/>
      <c r="T326" s="238"/>
      <c r="U326" s="238"/>
      <c r="V326" s="238"/>
      <c r="W326" s="238"/>
      <c r="X326" s="238"/>
      <c r="Y326" s="238"/>
      <c r="Z326" s="238"/>
    </row>
    <row r="327" spans="2:26" ht="27.75" customHeight="1">
      <c r="B327" s="242"/>
      <c r="C327" s="243"/>
      <c r="D327" s="243"/>
      <c r="E327" s="243"/>
      <c r="F327" s="243"/>
      <c r="K327" s="238"/>
      <c r="L327" s="238"/>
      <c r="M327" s="238"/>
      <c r="N327" s="238"/>
      <c r="O327" s="238"/>
      <c r="P327" s="238"/>
      <c r="Q327" s="238"/>
      <c r="R327" s="238"/>
      <c r="S327" s="238"/>
      <c r="T327" s="238"/>
      <c r="U327" s="238"/>
      <c r="V327" s="238"/>
      <c r="W327" s="238"/>
      <c r="X327" s="238"/>
      <c r="Y327" s="238"/>
      <c r="Z327" s="238"/>
    </row>
    <row r="328" spans="2:26" ht="27.75" customHeight="1">
      <c r="B328" s="242"/>
      <c r="C328" s="243"/>
      <c r="D328" s="243"/>
      <c r="E328" s="243"/>
      <c r="F328" s="243"/>
      <c r="K328" s="238"/>
      <c r="L328" s="238"/>
      <c r="M328" s="238"/>
      <c r="N328" s="238"/>
      <c r="O328" s="238"/>
      <c r="P328" s="238"/>
      <c r="Q328" s="238"/>
      <c r="R328" s="238"/>
      <c r="S328" s="238"/>
      <c r="T328" s="238"/>
      <c r="U328" s="238"/>
      <c r="V328" s="238"/>
      <c r="W328" s="238"/>
      <c r="X328" s="238"/>
      <c r="Y328" s="238"/>
      <c r="Z328" s="238"/>
    </row>
    <row r="329" spans="2:26" ht="27.75" customHeight="1">
      <c r="B329" s="242"/>
      <c r="C329" s="243"/>
      <c r="D329" s="243"/>
      <c r="E329" s="243"/>
      <c r="F329" s="243"/>
      <c r="K329" s="238"/>
      <c r="L329" s="238"/>
      <c r="M329" s="238"/>
      <c r="N329" s="238"/>
      <c r="O329" s="238"/>
      <c r="P329" s="238"/>
      <c r="Q329" s="238"/>
      <c r="R329" s="238"/>
      <c r="S329" s="238"/>
      <c r="T329" s="238"/>
      <c r="U329" s="238"/>
      <c r="V329" s="238"/>
      <c r="W329" s="238"/>
      <c r="X329" s="238"/>
      <c r="Y329" s="238"/>
      <c r="Z329" s="238"/>
    </row>
    <row r="330" spans="2:26" ht="27.75" customHeight="1">
      <c r="B330" s="242"/>
      <c r="C330" s="243"/>
      <c r="D330" s="243"/>
      <c r="E330" s="243"/>
      <c r="F330" s="243"/>
      <c r="K330" s="238"/>
      <c r="L330" s="238"/>
      <c r="M330" s="238"/>
      <c r="N330" s="238"/>
      <c r="O330" s="238"/>
      <c r="P330" s="238"/>
      <c r="Q330" s="238"/>
      <c r="R330" s="238"/>
      <c r="S330" s="238"/>
      <c r="T330" s="238"/>
      <c r="U330" s="238"/>
      <c r="V330" s="238"/>
      <c r="W330" s="238"/>
      <c r="X330" s="238"/>
      <c r="Y330" s="238"/>
      <c r="Z330" s="238"/>
    </row>
    <row r="331" spans="2:26" ht="27.75" customHeight="1">
      <c r="B331" s="242"/>
      <c r="C331" s="243"/>
      <c r="D331" s="243"/>
      <c r="E331" s="243"/>
      <c r="F331" s="243"/>
      <c r="K331" s="238"/>
      <c r="L331" s="238"/>
      <c r="M331" s="238"/>
      <c r="N331" s="238"/>
      <c r="O331" s="238"/>
      <c r="P331" s="238"/>
      <c r="Q331" s="238"/>
      <c r="R331" s="238"/>
      <c r="S331" s="238"/>
      <c r="T331" s="238"/>
      <c r="U331" s="238"/>
      <c r="V331" s="238"/>
      <c r="W331" s="238"/>
      <c r="X331" s="238"/>
      <c r="Y331" s="238"/>
      <c r="Z331" s="238"/>
    </row>
    <row r="332" spans="2:26" ht="27.75" customHeight="1">
      <c r="B332" s="242"/>
      <c r="C332" s="243"/>
      <c r="D332" s="243"/>
      <c r="E332" s="243"/>
      <c r="F332" s="243"/>
      <c r="K332" s="238"/>
      <c r="L332" s="238"/>
      <c r="M332" s="238"/>
      <c r="N332" s="238"/>
      <c r="O332" s="238"/>
      <c r="P332" s="238"/>
      <c r="Q332" s="238"/>
      <c r="R332" s="238"/>
      <c r="S332" s="238"/>
      <c r="T332" s="238"/>
      <c r="U332" s="238"/>
      <c r="V332" s="238"/>
      <c r="W332" s="238"/>
      <c r="X332" s="238"/>
      <c r="Y332" s="238"/>
      <c r="Z332" s="238"/>
    </row>
    <row r="333" spans="2:26" ht="27.75" customHeight="1">
      <c r="B333" s="242"/>
      <c r="C333" s="243"/>
      <c r="D333" s="243"/>
      <c r="E333" s="243"/>
      <c r="F333" s="243"/>
      <c r="K333" s="238"/>
      <c r="L333" s="238"/>
      <c r="M333" s="238"/>
      <c r="N333" s="238"/>
      <c r="O333" s="238"/>
      <c r="P333" s="238"/>
      <c r="Q333" s="238"/>
      <c r="R333" s="238"/>
      <c r="S333" s="238"/>
      <c r="T333" s="238"/>
      <c r="U333" s="238"/>
      <c r="V333" s="238"/>
      <c r="W333" s="238"/>
      <c r="X333" s="238"/>
      <c r="Y333" s="238"/>
      <c r="Z333" s="238"/>
    </row>
    <row r="334" spans="2:26" ht="27.75" customHeight="1">
      <c r="B334" s="242"/>
      <c r="C334" s="243"/>
      <c r="D334" s="243"/>
      <c r="E334" s="243"/>
      <c r="F334" s="243"/>
      <c r="K334" s="238"/>
      <c r="L334" s="238"/>
      <c r="M334" s="238"/>
      <c r="N334" s="238"/>
      <c r="O334" s="238"/>
      <c r="P334" s="238"/>
      <c r="Q334" s="238"/>
      <c r="R334" s="238"/>
      <c r="S334" s="238"/>
      <c r="T334" s="238"/>
      <c r="U334" s="238"/>
      <c r="V334" s="238"/>
      <c r="W334" s="238"/>
      <c r="X334" s="238"/>
      <c r="Y334" s="238"/>
      <c r="Z334" s="238"/>
    </row>
    <row r="335" spans="2:26" ht="27.75" customHeight="1">
      <c r="B335" s="242"/>
      <c r="C335" s="243"/>
      <c r="D335" s="243"/>
      <c r="E335" s="243"/>
      <c r="F335" s="243"/>
      <c r="K335" s="238"/>
      <c r="L335" s="238"/>
      <c r="M335" s="238"/>
      <c r="N335" s="238"/>
      <c r="O335" s="238"/>
      <c r="P335" s="238"/>
      <c r="Q335" s="238"/>
      <c r="R335" s="238"/>
      <c r="S335" s="238"/>
      <c r="T335" s="238"/>
      <c r="U335" s="238"/>
      <c r="V335" s="238"/>
      <c r="W335" s="238"/>
      <c r="X335" s="238"/>
      <c r="Y335" s="238"/>
      <c r="Z335" s="238"/>
    </row>
    <row r="336" spans="2:26" ht="27.75" customHeight="1">
      <c r="B336" s="242"/>
      <c r="C336" s="243"/>
      <c r="D336" s="243"/>
      <c r="E336" s="243"/>
      <c r="F336" s="243"/>
      <c r="K336" s="238"/>
      <c r="L336" s="238"/>
      <c r="M336" s="238"/>
      <c r="N336" s="238"/>
      <c r="O336" s="238"/>
      <c r="P336" s="238"/>
      <c r="Q336" s="238"/>
      <c r="R336" s="238"/>
      <c r="S336" s="238"/>
      <c r="T336" s="238"/>
      <c r="U336" s="238"/>
      <c r="V336" s="238"/>
      <c r="W336" s="238"/>
      <c r="X336" s="238"/>
      <c r="Y336" s="238"/>
      <c r="Z336" s="238"/>
    </row>
    <row r="337" spans="2:26" ht="27.75" customHeight="1">
      <c r="B337" s="242"/>
      <c r="C337" s="243"/>
      <c r="D337" s="243"/>
      <c r="E337" s="243"/>
      <c r="F337" s="243"/>
      <c r="K337" s="238"/>
      <c r="L337" s="238"/>
      <c r="M337" s="238"/>
      <c r="N337" s="238"/>
      <c r="O337" s="238"/>
      <c r="P337" s="238"/>
      <c r="Q337" s="238"/>
      <c r="R337" s="238"/>
      <c r="S337" s="238"/>
      <c r="T337" s="238"/>
      <c r="U337" s="238"/>
      <c r="V337" s="238"/>
      <c r="W337" s="238"/>
      <c r="X337" s="238"/>
      <c r="Y337" s="238"/>
      <c r="Z337" s="238"/>
    </row>
    <row r="338" spans="2:26" ht="27.75" customHeight="1">
      <c r="B338" s="242"/>
      <c r="C338" s="243"/>
      <c r="D338" s="243"/>
      <c r="E338" s="243"/>
      <c r="F338" s="243"/>
      <c r="K338" s="238"/>
      <c r="L338" s="238"/>
      <c r="M338" s="238"/>
      <c r="N338" s="238"/>
      <c r="O338" s="238"/>
      <c r="P338" s="238"/>
      <c r="Q338" s="238"/>
      <c r="R338" s="238"/>
      <c r="S338" s="238"/>
      <c r="T338" s="238"/>
      <c r="U338" s="238"/>
      <c r="V338" s="238"/>
      <c r="W338" s="238"/>
      <c r="X338" s="238"/>
      <c r="Y338" s="238"/>
      <c r="Z338" s="238"/>
    </row>
    <row r="339" spans="2:26" ht="27.75" customHeight="1">
      <c r="B339" s="242"/>
      <c r="C339" s="243"/>
      <c r="D339" s="243"/>
      <c r="E339" s="243"/>
      <c r="F339" s="243"/>
      <c r="K339" s="238"/>
      <c r="L339" s="238"/>
      <c r="M339" s="238"/>
      <c r="N339" s="238"/>
      <c r="O339" s="238"/>
      <c r="P339" s="238"/>
      <c r="Q339" s="238"/>
      <c r="R339" s="238"/>
      <c r="S339" s="238"/>
      <c r="T339" s="238"/>
      <c r="U339" s="238"/>
      <c r="V339" s="238"/>
      <c r="W339" s="238"/>
      <c r="X339" s="238"/>
      <c r="Y339" s="238"/>
      <c r="Z339" s="238"/>
    </row>
    <row r="340" spans="2:26" ht="27.75" customHeight="1">
      <c r="B340" s="242"/>
      <c r="C340" s="243"/>
      <c r="D340" s="243"/>
      <c r="E340" s="243"/>
      <c r="F340" s="243"/>
      <c r="K340" s="238"/>
      <c r="L340" s="238"/>
      <c r="M340" s="238"/>
      <c r="N340" s="238"/>
      <c r="O340" s="238"/>
      <c r="P340" s="238"/>
      <c r="Q340" s="238"/>
      <c r="R340" s="238"/>
      <c r="S340" s="238"/>
      <c r="T340" s="238"/>
      <c r="U340" s="238"/>
      <c r="V340" s="238"/>
      <c r="W340" s="238"/>
      <c r="X340" s="238"/>
      <c r="Y340" s="238"/>
      <c r="Z340" s="238"/>
    </row>
    <row r="341" spans="2:26" ht="27.75" customHeight="1">
      <c r="B341" s="242"/>
      <c r="C341" s="243"/>
      <c r="D341" s="243"/>
      <c r="E341" s="243"/>
      <c r="F341" s="243"/>
      <c r="K341" s="238"/>
      <c r="L341" s="238"/>
      <c r="M341" s="238"/>
      <c r="N341" s="238"/>
      <c r="O341" s="238"/>
      <c r="P341" s="238"/>
      <c r="Q341" s="238"/>
      <c r="R341" s="238"/>
      <c r="S341" s="238"/>
      <c r="T341" s="238"/>
      <c r="U341" s="238"/>
      <c r="V341" s="238"/>
      <c r="W341" s="238"/>
      <c r="X341" s="238"/>
      <c r="Y341" s="238"/>
      <c r="Z341" s="238"/>
    </row>
    <row r="342" spans="2:26" ht="27.75" customHeight="1">
      <c r="B342" s="242"/>
      <c r="C342" s="243"/>
      <c r="D342" s="243"/>
      <c r="E342" s="243"/>
      <c r="F342" s="243"/>
      <c r="K342" s="238"/>
      <c r="L342" s="238"/>
      <c r="M342" s="238"/>
      <c r="N342" s="238"/>
      <c r="O342" s="238"/>
      <c r="P342" s="238"/>
      <c r="Q342" s="238"/>
      <c r="R342" s="238"/>
      <c r="S342" s="238"/>
      <c r="T342" s="238"/>
      <c r="U342" s="238"/>
      <c r="V342" s="238"/>
      <c r="W342" s="238"/>
      <c r="X342" s="238"/>
      <c r="Y342" s="238"/>
      <c r="Z342" s="238"/>
    </row>
    <row r="343" spans="2:26" ht="27.75" customHeight="1">
      <c r="B343" s="242"/>
      <c r="C343" s="243"/>
      <c r="D343" s="243"/>
      <c r="E343" s="243"/>
      <c r="F343" s="243"/>
      <c r="K343" s="238"/>
      <c r="L343" s="238"/>
      <c r="M343" s="238"/>
      <c r="N343" s="238"/>
      <c r="O343" s="238"/>
      <c r="P343" s="238"/>
      <c r="Q343" s="238"/>
      <c r="R343" s="238"/>
      <c r="S343" s="238"/>
      <c r="T343" s="238"/>
      <c r="U343" s="238"/>
      <c r="V343" s="238"/>
      <c r="W343" s="238"/>
      <c r="X343" s="238"/>
      <c r="Y343" s="238"/>
      <c r="Z343" s="238"/>
    </row>
    <row r="344" spans="2:26" ht="27.75" customHeight="1">
      <c r="B344" s="242"/>
      <c r="C344" s="243"/>
      <c r="D344" s="243"/>
      <c r="E344" s="243"/>
      <c r="F344" s="243"/>
      <c r="K344" s="238"/>
      <c r="L344" s="238"/>
      <c r="M344" s="238"/>
      <c r="N344" s="238"/>
      <c r="O344" s="238"/>
      <c r="P344" s="238"/>
      <c r="Q344" s="238"/>
      <c r="R344" s="238"/>
      <c r="S344" s="238"/>
      <c r="T344" s="238"/>
      <c r="U344" s="238"/>
      <c r="V344" s="238"/>
      <c r="W344" s="238"/>
      <c r="X344" s="238"/>
      <c r="Y344" s="238"/>
      <c r="Z344" s="238"/>
    </row>
    <row r="345" spans="2:26" ht="27.75" customHeight="1">
      <c r="B345" s="242"/>
      <c r="C345" s="243"/>
      <c r="D345" s="243"/>
      <c r="E345" s="243"/>
      <c r="F345" s="243"/>
      <c r="K345" s="238"/>
      <c r="L345" s="238"/>
      <c r="M345" s="238"/>
      <c r="N345" s="238"/>
      <c r="O345" s="238"/>
      <c r="P345" s="238"/>
      <c r="Q345" s="238"/>
      <c r="R345" s="238"/>
      <c r="S345" s="238"/>
      <c r="T345" s="238"/>
      <c r="U345" s="238"/>
      <c r="V345" s="238"/>
      <c r="W345" s="238"/>
      <c r="X345" s="238"/>
      <c r="Y345" s="238"/>
      <c r="Z345" s="238"/>
    </row>
    <row r="346" spans="2:26" ht="27.75" customHeight="1">
      <c r="B346" s="242"/>
      <c r="C346" s="243"/>
      <c r="D346" s="243"/>
      <c r="E346" s="243"/>
      <c r="F346" s="243"/>
      <c r="K346" s="238"/>
      <c r="L346" s="238"/>
      <c r="M346" s="238"/>
      <c r="N346" s="238"/>
      <c r="O346" s="238"/>
      <c r="P346" s="238"/>
      <c r="Q346" s="238"/>
      <c r="R346" s="238"/>
      <c r="S346" s="238"/>
      <c r="T346" s="238"/>
      <c r="U346" s="238"/>
      <c r="V346" s="238"/>
      <c r="W346" s="238"/>
      <c r="X346" s="238"/>
      <c r="Y346" s="238"/>
      <c r="Z346" s="238"/>
    </row>
    <row r="347" spans="2:26" ht="27.75" customHeight="1">
      <c r="B347" s="242"/>
      <c r="C347" s="243"/>
      <c r="D347" s="243"/>
      <c r="E347" s="243"/>
      <c r="F347" s="243"/>
      <c r="K347" s="238"/>
      <c r="L347" s="238"/>
      <c r="M347" s="238"/>
      <c r="N347" s="238"/>
      <c r="O347" s="238"/>
      <c r="P347" s="238"/>
      <c r="Q347" s="238"/>
      <c r="R347" s="238"/>
      <c r="S347" s="238"/>
      <c r="T347" s="238"/>
      <c r="U347" s="238"/>
      <c r="V347" s="238"/>
      <c r="W347" s="238"/>
      <c r="X347" s="238"/>
      <c r="Y347" s="238"/>
      <c r="Z347" s="238"/>
    </row>
    <row r="348" spans="2:26" ht="27.75" customHeight="1">
      <c r="B348" s="242"/>
      <c r="C348" s="243"/>
      <c r="D348" s="243"/>
      <c r="E348" s="243"/>
      <c r="F348" s="243"/>
      <c r="K348" s="238"/>
      <c r="L348" s="238"/>
      <c r="M348" s="238"/>
      <c r="N348" s="238"/>
      <c r="O348" s="238"/>
      <c r="P348" s="238"/>
      <c r="Q348" s="238"/>
      <c r="R348" s="238"/>
      <c r="S348" s="238"/>
      <c r="T348" s="238"/>
      <c r="U348" s="238"/>
      <c r="V348" s="238"/>
      <c r="W348" s="238"/>
      <c r="X348" s="238"/>
      <c r="Y348" s="238"/>
      <c r="Z348" s="238"/>
    </row>
    <row r="349" spans="2:26" ht="27.75" customHeight="1">
      <c r="B349" s="242"/>
      <c r="C349" s="243"/>
      <c r="D349" s="243"/>
      <c r="E349" s="243"/>
      <c r="F349" s="243"/>
      <c r="K349" s="238"/>
      <c r="L349" s="238"/>
      <c r="M349" s="238"/>
      <c r="N349" s="238"/>
      <c r="O349" s="238"/>
      <c r="P349" s="238"/>
      <c r="Q349" s="238"/>
      <c r="R349" s="238"/>
      <c r="S349" s="238"/>
      <c r="T349" s="238"/>
      <c r="U349" s="238"/>
      <c r="V349" s="238"/>
      <c r="W349" s="238"/>
      <c r="X349" s="238"/>
      <c r="Y349" s="238"/>
      <c r="Z349" s="238"/>
    </row>
    <row r="350" spans="2:26" ht="27.75" customHeight="1">
      <c r="B350" s="242"/>
      <c r="C350" s="243"/>
      <c r="D350" s="243"/>
      <c r="E350" s="243"/>
      <c r="F350" s="243"/>
      <c r="K350" s="238"/>
      <c r="L350" s="238"/>
      <c r="M350" s="238"/>
      <c r="N350" s="238"/>
      <c r="O350" s="238"/>
      <c r="P350" s="238"/>
      <c r="Q350" s="238"/>
      <c r="R350" s="238"/>
      <c r="S350" s="238"/>
      <c r="T350" s="238"/>
      <c r="U350" s="238"/>
      <c r="V350" s="238"/>
      <c r="W350" s="238"/>
      <c r="X350" s="238"/>
      <c r="Y350" s="238"/>
      <c r="Z350" s="238"/>
    </row>
    <row r="351" spans="2:26" ht="27.75" customHeight="1">
      <c r="B351" s="242"/>
      <c r="C351" s="243"/>
      <c r="D351" s="243"/>
      <c r="E351" s="243"/>
      <c r="F351" s="243"/>
      <c r="K351" s="238"/>
      <c r="L351" s="238"/>
      <c r="M351" s="238"/>
      <c r="N351" s="238"/>
      <c r="O351" s="238"/>
      <c r="P351" s="238"/>
      <c r="Q351" s="238"/>
      <c r="R351" s="238"/>
      <c r="S351" s="238"/>
      <c r="T351" s="238"/>
      <c r="U351" s="238"/>
      <c r="V351" s="238"/>
      <c r="W351" s="238"/>
      <c r="X351" s="238"/>
      <c r="Y351" s="238"/>
      <c r="Z351" s="238"/>
    </row>
    <row r="352" spans="2:26" ht="27.75" customHeight="1">
      <c r="B352" s="242"/>
      <c r="C352" s="243"/>
      <c r="D352" s="243"/>
      <c r="E352" s="243"/>
      <c r="F352" s="243"/>
      <c r="K352" s="238"/>
      <c r="L352" s="238"/>
      <c r="M352" s="238"/>
      <c r="N352" s="238"/>
      <c r="O352" s="238"/>
      <c r="P352" s="238"/>
      <c r="Q352" s="238"/>
      <c r="R352" s="238"/>
      <c r="S352" s="238"/>
      <c r="T352" s="238"/>
      <c r="U352" s="238"/>
      <c r="V352" s="238"/>
      <c r="W352" s="238"/>
      <c r="X352" s="238"/>
      <c r="Y352" s="238"/>
      <c r="Z352" s="238"/>
    </row>
    <row r="353" spans="2:26" ht="27.75" customHeight="1">
      <c r="B353" s="242"/>
      <c r="C353" s="243"/>
      <c r="D353" s="243"/>
      <c r="E353" s="243"/>
      <c r="F353" s="243"/>
      <c r="K353" s="238"/>
      <c r="L353" s="238"/>
      <c r="M353" s="238"/>
      <c r="N353" s="238"/>
      <c r="O353" s="238"/>
      <c r="P353" s="238"/>
      <c r="Q353" s="238"/>
      <c r="R353" s="238"/>
      <c r="S353" s="238"/>
      <c r="T353" s="238"/>
      <c r="U353" s="238"/>
      <c r="V353" s="238"/>
      <c r="W353" s="238"/>
      <c r="X353" s="238"/>
      <c r="Y353" s="238"/>
      <c r="Z353" s="238"/>
    </row>
    <row r="354" spans="2:26" ht="27.75" customHeight="1">
      <c r="B354" s="242"/>
      <c r="C354" s="243"/>
      <c r="D354" s="243"/>
      <c r="E354" s="243"/>
      <c r="F354" s="243"/>
      <c r="K354" s="238"/>
      <c r="L354" s="238"/>
      <c r="M354" s="238"/>
      <c r="N354" s="238"/>
      <c r="O354" s="238"/>
      <c r="P354" s="238"/>
      <c r="Q354" s="238"/>
      <c r="R354" s="238"/>
      <c r="S354" s="238"/>
      <c r="T354" s="238"/>
      <c r="U354" s="238"/>
      <c r="V354" s="238"/>
      <c r="W354" s="238"/>
      <c r="X354" s="238"/>
      <c r="Y354" s="238"/>
      <c r="Z354" s="238"/>
    </row>
    <row r="355" spans="2:26" ht="27.75" customHeight="1">
      <c r="B355" s="242"/>
      <c r="C355" s="243"/>
      <c r="D355" s="243"/>
      <c r="E355" s="243"/>
      <c r="F355" s="243"/>
      <c r="K355" s="238"/>
      <c r="L355" s="238"/>
      <c r="M355" s="238"/>
      <c r="N355" s="238"/>
      <c r="O355" s="238"/>
      <c r="P355" s="238"/>
      <c r="Q355" s="238"/>
      <c r="R355" s="238"/>
      <c r="S355" s="238"/>
      <c r="T355" s="238"/>
      <c r="U355" s="238"/>
      <c r="V355" s="238"/>
      <c r="W355" s="238"/>
      <c r="X355" s="238"/>
      <c r="Y355" s="238"/>
      <c r="Z355" s="238"/>
    </row>
    <row r="356" spans="2:26" ht="27.75" customHeight="1">
      <c r="B356" s="242"/>
      <c r="C356" s="243"/>
      <c r="D356" s="243"/>
      <c r="E356" s="243"/>
      <c r="F356" s="243"/>
      <c r="K356" s="238"/>
      <c r="L356" s="238"/>
      <c r="M356" s="238"/>
      <c r="N356" s="238"/>
      <c r="O356" s="238"/>
      <c r="P356" s="238"/>
      <c r="Q356" s="238"/>
      <c r="R356" s="238"/>
      <c r="S356" s="238"/>
      <c r="T356" s="238"/>
      <c r="U356" s="238"/>
      <c r="V356" s="238"/>
      <c r="W356" s="238"/>
      <c r="X356" s="238"/>
      <c r="Y356" s="238"/>
      <c r="Z356" s="238"/>
    </row>
    <row r="357" spans="2:26" ht="27.75" customHeight="1">
      <c r="B357" s="242"/>
      <c r="C357" s="243"/>
      <c r="D357" s="243"/>
      <c r="E357" s="243"/>
      <c r="F357" s="243"/>
      <c r="K357" s="238"/>
      <c r="L357" s="238"/>
      <c r="M357" s="238"/>
      <c r="N357" s="238"/>
      <c r="O357" s="238"/>
      <c r="P357" s="238"/>
      <c r="Q357" s="238"/>
      <c r="R357" s="238"/>
      <c r="S357" s="238"/>
      <c r="T357" s="238"/>
      <c r="U357" s="238"/>
      <c r="V357" s="238"/>
      <c r="W357" s="238"/>
      <c r="X357" s="238"/>
      <c r="Y357" s="238"/>
      <c r="Z357" s="238"/>
    </row>
    <row r="358" spans="2:26" ht="27.75" customHeight="1">
      <c r="B358" s="242"/>
      <c r="C358" s="243"/>
      <c r="D358" s="243"/>
      <c r="E358" s="243"/>
      <c r="F358" s="243"/>
      <c r="K358" s="238"/>
      <c r="L358" s="238"/>
      <c r="M358" s="238"/>
      <c r="N358" s="238"/>
      <c r="O358" s="238"/>
      <c r="P358" s="238"/>
      <c r="Q358" s="238"/>
      <c r="R358" s="238"/>
      <c r="S358" s="238"/>
      <c r="T358" s="238"/>
      <c r="U358" s="238"/>
      <c r="V358" s="238"/>
      <c r="W358" s="238"/>
      <c r="X358" s="238"/>
      <c r="Y358" s="238"/>
      <c r="Z358" s="238"/>
    </row>
    <row r="359" spans="2:26" ht="27.75" customHeight="1">
      <c r="B359" s="242"/>
      <c r="C359" s="243"/>
      <c r="D359" s="243"/>
      <c r="E359" s="243"/>
      <c r="F359" s="243"/>
      <c r="K359" s="238"/>
      <c r="L359" s="238"/>
      <c r="M359" s="238"/>
      <c r="N359" s="238"/>
      <c r="O359" s="238"/>
      <c r="P359" s="238"/>
      <c r="Q359" s="238"/>
      <c r="R359" s="238"/>
      <c r="S359" s="238"/>
      <c r="T359" s="238"/>
      <c r="U359" s="238"/>
      <c r="V359" s="238"/>
      <c r="W359" s="238"/>
      <c r="X359" s="238"/>
      <c r="Y359" s="238"/>
      <c r="Z359" s="238"/>
    </row>
    <row r="360" spans="2:26" ht="27.75" customHeight="1">
      <c r="B360" s="242"/>
      <c r="C360" s="243"/>
      <c r="D360" s="243"/>
      <c r="E360" s="243"/>
      <c r="F360" s="243"/>
      <c r="K360" s="238"/>
      <c r="L360" s="238"/>
      <c r="M360" s="238"/>
      <c r="N360" s="238"/>
      <c r="O360" s="238"/>
      <c r="P360" s="238"/>
      <c r="Q360" s="238"/>
      <c r="R360" s="238"/>
      <c r="S360" s="238"/>
      <c r="T360" s="238"/>
      <c r="U360" s="238"/>
      <c r="V360" s="238"/>
      <c r="W360" s="238"/>
      <c r="X360" s="238"/>
      <c r="Y360" s="238"/>
      <c r="Z360" s="238"/>
    </row>
    <row r="361" spans="2:26" ht="27.75" customHeight="1">
      <c r="B361" s="242"/>
      <c r="C361" s="243"/>
      <c r="D361" s="243"/>
      <c r="E361" s="243"/>
      <c r="F361" s="243"/>
      <c r="K361" s="238"/>
      <c r="L361" s="238"/>
      <c r="M361" s="238"/>
      <c r="N361" s="238"/>
      <c r="O361" s="238"/>
      <c r="P361" s="238"/>
      <c r="Q361" s="238"/>
      <c r="R361" s="238"/>
      <c r="S361" s="238"/>
      <c r="T361" s="238"/>
      <c r="U361" s="238"/>
      <c r="V361" s="238"/>
      <c r="W361" s="238"/>
      <c r="X361" s="238"/>
      <c r="Y361" s="238"/>
      <c r="Z361" s="238"/>
    </row>
    <row r="362" spans="2:26" ht="27.75" customHeight="1">
      <c r="B362" s="242"/>
      <c r="C362" s="243"/>
      <c r="D362" s="243"/>
      <c r="E362" s="243"/>
      <c r="F362" s="243"/>
      <c r="K362" s="238"/>
      <c r="L362" s="238"/>
      <c r="M362" s="238"/>
      <c r="N362" s="238"/>
      <c r="O362" s="238"/>
      <c r="P362" s="238"/>
      <c r="Q362" s="238"/>
      <c r="R362" s="238"/>
      <c r="S362" s="238"/>
      <c r="T362" s="238"/>
      <c r="U362" s="238"/>
      <c r="V362" s="238"/>
      <c r="W362" s="238"/>
      <c r="X362" s="238"/>
      <c r="Y362" s="238"/>
      <c r="Z362" s="238"/>
    </row>
    <row r="363" spans="2:26" ht="27.75" customHeight="1">
      <c r="B363" s="242"/>
      <c r="C363" s="243"/>
      <c r="D363" s="243"/>
      <c r="E363" s="243"/>
      <c r="F363" s="243"/>
      <c r="K363" s="238"/>
      <c r="L363" s="238"/>
      <c r="M363" s="238"/>
      <c r="N363" s="238"/>
      <c r="O363" s="238"/>
      <c r="P363" s="238"/>
      <c r="Q363" s="238"/>
      <c r="R363" s="238"/>
      <c r="S363" s="238"/>
      <c r="T363" s="238"/>
      <c r="U363" s="238"/>
      <c r="V363" s="238"/>
      <c r="W363" s="238"/>
      <c r="X363" s="238"/>
      <c r="Y363" s="238"/>
      <c r="Z363" s="238"/>
    </row>
    <row r="364" spans="2:26" ht="27.75" customHeight="1">
      <c r="B364" s="242"/>
      <c r="C364" s="243"/>
      <c r="D364" s="243"/>
      <c r="E364" s="243"/>
      <c r="F364" s="243"/>
      <c r="K364" s="238"/>
      <c r="L364" s="238"/>
      <c r="M364" s="238"/>
      <c r="N364" s="238"/>
      <c r="O364" s="238"/>
      <c r="P364" s="238"/>
      <c r="Q364" s="238"/>
      <c r="R364" s="238"/>
      <c r="S364" s="238"/>
      <c r="T364" s="238"/>
      <c r="U364" s="238"/>
      <c r="V364" s="238"/>
      <c r="W364" s="238"/>
      <c r="X364" s="238"/>
      <c r="Y364" s="238"/>
      <c r="Z364" s="238"/>
    </row>
    <row r="365" spans="2:26" ht="27.75" customHeight="1">
      <c r="B365" s="242"/>
      <c r="C365" s="243"/>
      <c r="D365" s="243"/>
      <c r="E365" s="243"/>
      <c r="F365" s="243"/>
      <c r="K365" s="238"/>
      <c r="L365" s="238"/>
      <c r="M365" s="238"/>
      <c r="N365" s="238"/>
      <c r="O365" s="238"/>
      <c r="P365" s="238"/>
      <c r="Q365" s="238"/>
      <c r="R365" s="238"/>
      <c r="S365" s="238"/>
      <c r="T365" s="238"/>
      <c r="U365" s="238"/>
      <c r="V365" s="238"/>
      <c r="W365" s="238"/>
      <c r="X365" s="238"/>
      <c r="Y365" s="238"/>
      <c r="Z365" s="238"/>
    </row>
    <row r="366" spans="2:26" ht="27.75" customHeight="1">
      <c r="B366" s="242"/>
      <c r="C366" s="243"/>
      <c r="D366" s="243"/>
      <c r="E366" s="243"/>
      <c r="F366" s="243"/>
      <c r="K366" s="238"/>
      <c r="L366" s="238"/>
      <c r="M366" s="238"/>
      <c r="N366" s="238"/>
      <c r="O366" s="238"/>
      <c r="P366" s="238"/>
      <c r="Q366" s="238"/>
      <c r="R366" s="238"/>
      <c r="S366" s="238"/>
      <c r="T366" s="238"/>
      <c r="U366" s="238"/>
      <c r="V366" s="238"/>
      <c r="W366" s="238"/>
      <c r="X366" s="238"/>
      <c r="Y366" s="238"/>
      <c r="Z366" s="238"/>
    </row>
    <row r="367" spans="2:26" ht="27.75" customHeight="1">
      <c r="B367" s="242"/>
      <c r="C367" s="243"/>
      <c r="D367" s="243"/>
      <c r="E367" s="243"/>
      <c r="F367" s="243"/>
      <c r="K367" s="238"/>
      <c r="L367" s="238"/>
      <c r="M367" s="238"/>
      <c r="N367" s="238"/>
      <c r="O367" s="238"/>
      <c r="P367" s="238"/>
      <c r="Q367" s="238"/>
      <c r="R367" s="238"/>
      <c r="S367" s="238"/>
      <c r="T367" s="238"/>
      <c r="U367" s="238"/>
      <c r="V367" s="238"/>
      <c r="W367" s="238"/>
      <c r="X367" s="238"/>
      <c r="Y367" s="238"/>
      <c r="Z367" s="238"/>
    </row>
    <row r="368" spans="2:26" ht="27.75" customHeight="1">
      <c r="B368" s="242"/>
      <c r="C368" s="243"/>
      <c r="D368" s="243"/>
      <c r="E368" s="243"/>
      <c r="F368" s="243"/>
      <c r="K368" s="238"/>
      <c r="L368" s="238"/>
      <c r="M368" s="238"/>
      <c r="N368" s="238"/>
      <c r="O368" s="238"/>
      <c r="P368" s="238"/>
      <c r="Q368" s="238"/>
      <c r="R368" s="238"/>
      <c r="S368" s="238"/>
      <c r="T368" s="238"/>
      <c r="U368" s="238"/>
      <c r="V368" s="238"/>
      <c r="W368" s="238"/>
      <c r="X368" s="238"/>
      <c r="Y368" s="238"/>
      <c r="Z368" s="238"/>
    </row>
    <row r="369" spans="2:26" ht="27.75" customHeight="1">
      <c r="B369" s="242"/>
      <c r="C369" s="243"/>
      <c r="D369" s="243"/>
      <c r="E369" s="243"/>
      <c r="F369" s="243"/>
      <c r="K369" s="238"/>
      <c r="L369" s="238"/>
      <c r="M369" s="238"/>
      <c r="N369" s="238"/>
      <c r="O369" s="238"/>
      <c r="P369" s="238"/>
      <c r="Q369" s="238"/>
      <c r="R369" s="238"/>
      <c r="S369" s="238"/>
      <c r="T369" s="238"/>
      <c r="U369" s="238"/>
      <c r="V369" s="238"/>
      <c r="W369" s="238"/>
      <c r="X369" s="238"/>
      <c r="Y369" s="238"/>
      <c r="Z369" s="238"/>
    </row>
    <row r="370" spans="2:26" ht="27.75" customHeight="1">
      <c r="B370" s="242"/>
      <c r="C370" s="243"/>
      <c r="D370" s="243"/>
      <c r="E370" s="243"/>
      <c r="F370" s="243"/>
      <c r="K370" s="238"/>
      <c r="L370" s="238"/>
      <c r="M370" s="238"/>
      <c r="N370" s="238"/>
      <c r="O370" s="238"/>
      <c r="P370" s="238"/>
      <c r="Q370" s="238"/>
      <c r="R370" s="238"/>
      <c r="S370" s="238"/>
      <c r="T370" s="238"/>
      <c r="U370" s="238"/>
      <c r="V370" s="238"/>
      <c r="W370" s="238"/>
      <c r="X370" s="238"/>
      <c r="Y370" s="238"/>
      <c r="Z370" s="238"/>
    </row>
    <row r="371" spans="2:26" ht="27.75" customHeight="1">
      <c r="B371" s="242"/>
      <c r="C371" s="243"/>
      <c r="D371" s="243"/>
      <c r="E371" s="243"/>
      <c r="F371" s="243"/>
      <c r="K371" s="238"/>
      <c r="L371" s="238"/>
      <c r="M371" s="238"/>
      <c r="N371" s="238"/>
      <c r="O371" s="238"/>
      <c r="P371" s="238"/>
      <c r="Q371" s="238"/>
      <c r="R371" s="238"/>
      <c r="S371" s="238"/>
      <c r="T371" s="238"/>
      <c r="U371" s="238"/>
      <c r="V371" s="238"/>
      <c r="W371" s="238"/>
      <c r="X371" s="238"/>
      <c r="Y371" s="238"/>
      <c r="Z371" s="238"/>
    </row>
    <row r="372" spans="2:26" ht="27.75" customHeight="1">
      <c r="B372" s="242"/>
      <c r="C372" s="243"/>
      <c r="D372" s="243"/>
      <c r="E372" s="243"/>
      <c r="F372" s="243"/>
      <c r="K372" s="238"/>
      <c r="L372" s="238"/>
      <c r="M372" s="238"/>
      <c r="N372" s="238"/>
      <c r="O372" s="238"/>
      <c r="P372" s="238"/>
      <c r="Q372" s="238"/>
      <c r="R372" s="238"/>
      <c r="S372" s="238"/>
      <c r="T372" s="238"/>
      <c r="U372" s="238"/>
      <c r="V372" s="238"/>
      <c r="W372" s="238"/>
      <c r="X372" s="238"/>
      <c r="Y372" s="238"/>
      <c r="Z372" s="238"/>
    </row>
    <row r="373" spans="2:26" ht="27.75" customHeight="1">
      <c r="B373" s="242"/>
      <c r="C373" s="243"/>
      <c r="D373" s="243"/>
      <c r="E373" s="243"/>
      <c r="F373" s="243"/>
      <c r="K373" s="238"/>
      <c r="L373" s="238"/>
      <c r="M373" s="238"/>
      <c r="N373" s="238"/>
      <c r="O373" s="238"/>
      <c r="P373" s="238"/>
      <c r="Q373" s="238"/>
      <c r="R373" s="238"/>
      <c r="S373" s="238"/>
      <c r="T373" s="238"/>
      <c r="U373" s="238"/>
      <c r="V373" s="238"/>
      <c r="W373" s="238"/>
      <c r="X373" s="238"/>
      <c r="Y373" s="238"/>
      <c r="Z373" s="238"/>
    </row>
    <row r="374" spans="2:26" ht="27.75" customHeight="1">
      <c r="B374" s="242"/>
      <c r="C374" s="243"/>
      <c r="D374" s="243"/>
      <c r="E374" s="243"/>
      <c r="F374" s="243"/>
      <c r="K374" s="238"/>
      <c r="L374" s="238"/>
      <c r="M374" s="238"/>
      <c r="N374" s="238"/>
      <c r="O374" s="238"/>
      <c r="P374" s="238"/>
      <c r="Q374" s="238"/>
      <c r="R374" s="238"/>
      <c r="S374" s="238"/>
      <c r="T374" s="238"/>
      <c r="U374" s="238"/>
      <c r="V374" s="238"/>
      <c r="W374" s="238"/>
      <c r="X374" s="238"/>
      <c r="Y374" s="238"/>
      <c r="Z374" s="238"/>
    </row>
    <row r="375" spans="2:26" ht="27.75" customHeight="1">
      <c r="B375" s="242"/>
      <c r="C375" s="243"/>
      <c r="D375" s="243"/>
      <c r="E375" s="243"/>
      <c r="F375" s="243"/>
      <c r="K375" s="238"/>
      <c r="L375" s="238"/>
      <c r="M375" s="238"/>
      <c r="N375" s="238"/>
      <c r="O375" s="238"/>
      <c r="P375" s="238"/>
      <c r="Q375" s="238"/>
      <c r="R375" s="238"/>
      <c r="S375" s="238"/>
      <c r="T375" s="238"/>
      <c r="U375" s="238"/>
      <c r="V375" s="238"/>
      <c r="W375" s="238"/>
      <c r="X375" s="238"/>
      <c r="Y375" s="238"/>
      <c r="Z375" s="238"/>
    </row>
    <row r="376" spans="2:26" ht="27.75" customHeight="1">
      <c r="B376" s="242"/>
      <c r="C376" s="243"/>
      <c r="D376" s="243"/>
      <c r="E376" s="243"/>
      <c r="F376" s="243"/>
      <c r="K376" s="238"/>
      <c r="L376" s="238"/>
      <c r="M376" s="238"/>
      <c r="N376" s="238"/>
      <c r="O376" s="238"/>
      <c r="P376" s="238"/>
      <c r="Q376" s="238"/>
      <c r="R376" s="238"/>
      <c r="S376" s="238"/>
      <c r="T376" s="238"/>
      <c r="U376" s="238"/>
      <c r="V376" s="238"/>
      <c r="W376" s="238"/>
      <c r="X376" s="238"/>
      <c r="Y376" s="238"/>
      <c r="Z376" s="238"/>
    </row>
    <row r="377" spans="2:26" ht="27.75" customHeight="1">
      <c r="B377" s="242"/>
      <c r="C377" s="243"/>
      <c r="D377" s="243"/>
      <c r="E377" s="243"/>
      <c r="F377" s="243"/>
      <c r="K377" s="238"/>
      <c r="L377" s="238"/>
      <c r="M377" s="238"/>
      <c r="N377" s="238"/>
      <c r="O377" s="238"/>
      <c r="P377" s="238"/>
      <c r="Q377" s="238"/>
      <c r="R377" s="238"/>
      <c r="S377" s="238"/>
      <c r="T377" s="238"/>
      <c r="U377" s="238"/>
      <c r="V377" s="238"/>
      <c r="W377" s="238"/>
      <c r="X377" s="238"/>
      <c r="Y377" s="238"/>
      <c r="Z377" s="238"/>
    </row>
    <row r="378" spans="2:26" ht="27.75" customHeight="1">
      <c r="B378" s="242"/>
      <c r="C378" s="243"/>
      <c r="D378" s="243"/>
      <c r="E378" s="243"/>
      <c r="F378" s="243"/>
      <c r="K378" s="238"/>
      <c r="L378" s="238"/>
      <c r="M378" s="238"/>
      <c r="N378" s="238"/>
      <c r="O378" s="238"/>
      <c r="P378" s="238"/>
      <c r="Q378" s="238"/>
      <c r="R378" s="238"/>
      <c r="S378" s="238"/>
      <c r="T378" s="238"/>
      <c r="U378" s="238"/>
      <c r="V378" s="238"/>
      <c r="W378" s="238"/>
      <c r="X378" s="238"/>
      <c r="Y378" s="238"/>
      <c r="Z378" s="238"/>
    </row>
    <row r="379" spans="2:26" ht="27.75" customHeight="1">
      <c r="B379" s="242"/>
      <c r="C379" s="243"/>
      <c r="D379" s="243"/>
      <c r="E379" s="243"/>
      <c r="F379" s="243"/>
      <c r="K379" s="238"/>
      <c r="L379" s="238"/>
      <c r="M379" s="238"/>
      <c r="N379" s="238"/>
      <c r="O379" s="238"/>
      <c r="P379" s="238"/>
      <c r="Q379" s="238"/>
      <c r="R379" s="238"/>
      <c r="S379" s="238"/>
      <c r="T379" s="238"/>
      <c r="U379" s="238"/>
      <c r="V379" s="238"/>
      <c r="W379" s="238"/>
      <c r="X379" s="238"/>
      <c r="Y379" s="238"/>
      <c r="Z379" s="238"/>
    </row>
    <row r="380" spans="2:26" ht="27.75" customHeight="1">
      <c r="B380" s="242"/>
      <c r="C380" s="243"/>
      <c r="D380" s="243"/>
      <c r="E380" s="243"/>
      <c r="F380" s="243"/>
      <c r="K380" s="238"/>
      <c r="L380" s="238"/>
      <c r="M380" s="238"/>
      <c r="N380" s="238"/>
      <c r="O380" s="238"/>
      <c r="P380" s="238"/>
      <c r="Q380" s="238"/>
      <c r="R380" s="238"/>
      <c r="S380" s="238"/>
      <c r="T380" s="238"/>
      <c r="U380" s="238"/>
      <c r="V380" s="238"/>
      <c r="W380" s="238"/>
      <c r="X380" s="238"/>
      <c r="Y380" s="238"/>
      <c r="Z380" s="238"/>
    </row>
    <row r="381" spans="2:26" ht="27.75" customHeight="1">
      <c r="B381" s="242"/>
      <c r="C381" s="243"/>
      <c r="D381" s="243"/>
      <c r="E381" s="243"/>
      <c r="F381" s="243"/>
      <c r="K381" s="238"/>
      <c r="L381" s="238"/>
      <c r="M381" s="238"/>
      <c r="N381" s="238"/>
      <c r="O381" s="238"/>
      <c r="P381" s="238"/>
      <c r="Q381" s="238"/>
      <c r="R381" s="238"/>
      <c r="S381" s="238"/>
      <c r="T381" s="238"/>
      <c r="U381" s="238"/>
      <c r="V381" s="238"/>
      <c r="W381" s="238"/>
      <c r="X381" s="238"/>
      <c r="Y381" s="238"/>
      <c r="Z381" s="238"/>
    </row>
    <row r="382" spans="2:26" ht="27.75" customHeight="1">
      <c r="B382" s="242"/>
      <c r="C382" s="243"/>
      <c r="D382" s="243"/>
      <c r="E382" s="243"/>
      <c r="F382" s="243"/>
      <c r="K382" s="238"/>
      <c r="L382" s="238"/>
      <c r="M382" s="238"/>
      <c r="N382" s="238"/>
      <c r="O382" s="238"/>
      <c r="P382" s="238"/>
      <c r="Q382" s="238"/>
      <c r="R382" s="238"/>
      <c r="S382" s="238"/>
      <c r="T382" s="238"/>
      <c r="U382" s="238"/>
      <c r="V382" s="238"/>
      <c r="W382" s="238"/>
      <c r="X382" s="238"/>
      <c r="Y382" s="238"/>
      <c r="Z382" s="238"/>
    </row>
    <row r="383" spans="2:26" ht="27.75" customHeight="1">
      <c r="B383" s="242"/>
      <c r="C383" s="243"/>
      <c r="D383" s="243"/>
      <c r="E383" s="243"/>
      <c r="F383" s="243"/>
      <c r="K383" s="238"/>
      <c r="L383" s="238"/>
      <c r="M383" s="238"/>
      <c r="N383" s="238"/>
      <c r="O383" s="238"/>
      <c r="P383" s="238"/>
      <c r="Q383" s="238"/>
      <c r="R383" s="238"/>
      <c r="S383" s="238"/>
      <c r="T383" s="238"/>
      <c r="U383" s="238"/>
      <c r="V383" s="238"/>
      <c r="W383" s="238"/>
      <c r="X383" s="238"/>
      <c r="Y383" s="238"/>
      <c r="Z383" s="238"/>
    </row>
    <row r="384" spans="2:26" ht="27.75" customHeight="1">
      <c r="B384" s="242"/>
      <c r="C384" s="243"/>
      <c r="D384" s="243"/>
      <c r="E384" s="243"/>
      <c r="F384" s="243"/>
      <c r="K384" s="238"/>
      <c r="L384" s="238"/>
      <c r="M384" s="238"/>
      <c r="N384" s="238"/>
      <c r="O384" s="238"/>
      <c r="P384" s="238"/>
      <c r="Q384" s="238"/>
      <c r="R384" s="238"/>
      <c r="S384" s="238"/>
      <c r="T384" s="238"/>
      <c r="U384" s="238"/>
      <c r="V384" s="238"/>
      <c r="W384" s="238"/>
      <c r="X384" s="238"/>
      <c r="Y384" s="238"/>
      <c r="Z384" s="238"/>
    </row>
    <row r="385" spans="2:26" ht="27.75" customHeight="1">
      <c r="B385" s="242"/>
      <c r="C385" s="243"/>
      <c r="D385" s="243"/>
      <c r="E385" s="243"/>
      <c r="F385" s="243"/>
      <c r="K385" s="238"/>
      <c r="L385" s="238"/>
      <c r="M385" s="238"/>
      <c r="N385" s="238"/>
      <c r="O385" s="238"/>
      <c r="P385" s="238"/>
      <c r="Q385" s="238"/>
      <c r="R385" s="238"/>
      <c r="S385" s="238"/>
      <c r="T385" s="238"/>
      <c r="U385" s="238"/>
      <c r="V385" s="238"/>
      <c r="W385" s="238"/>
      <c r="X385" s="238"/>
      <c r="Y385" s="238"/>
      <c r="Z385" s="238"/>
    </row>
    <row r="386" spans="2:26" ht="27.75" customHeight="1">
      <c r="B386" s="242"/>
      <c r="C386" s="243"/>
      <c r="D386" s="243"/>
      <c r="E386" s="243"/>
      <c r="F386" s="243"/>
      <c r="K386" s="238"/>
      <c r="L386" s="238"/>
      <c r="M386" s="238"/>
      <c r="N386" s="238"/>
      <c r="O386" s="238"/>
      <c r="P386" s="238"/>
      <c r="Q386" s="238"/>
      <c r="R386" s="238"/>
      <c r="S386" s="238"/>
      <c r="T386" s="238"/>
      <c r="U386" s="238"/>
      <c r="V386" s="238"/>
      <c r="W386" s="238"/>
      <c r="X386" s="238"/>
      <c r="Y386" s="238"/>
      <c r="Z386" s="238"/>
    </row>
    <row r="387" spans="2:26" ht="27.75" customHeight="1">
      <c r="B387" s="242"/>
      <c r="C387" s="243"/>
      <c r="D387" s="243"/>
      <c r="E387" s="243"/>
      <c r="F387" s="243"/>
      <c r="K387" s="238"/>
      <c r="L387" s="238"/>
      <c r="M387" s="238"/>
      <c r="N387" s="238"/>
      <c r="O387" s="238"/>
      <c r="P387" s="238"/>
      <c r="Q387" s="238"/>
      <c r="R387" s="238"/>
      <c r="S387" s="238"/>
      <c r="T387" s="238"/>
      <c r="U387" s="238"/>
      <c r="V387" s="238"/>
      <c r="W387" s="238"/>
      <c r="X387" s="238"/>
      <c r="Y387" s="238"/>
      <c r="Z387" s="238"/>
    </row>
    <row r="388" spans="2:26" ht="27.75" customHeight="1">
      <c r="B388" s="242"/>
      <c r="C388" s="243"/>
      <c r="D388" s="243"/>
      <c r="E388" s="243"/>
      <c r="F388" s="243"/>
      <c r="K388" s="238"/>
      <c r="L388" s="238"/>
      <c r="M388" s="238"/>
      <c r="N388" s="238"/>
      <c r="O388" s="238"/>
      <c r="P388" s="238"/>
      <c r="Q388" s="238"/>
      <c r="R388" s="238"/>
      <c r="S388" s="238"/>
      <c r="T388" s="238"/>
      <c r="U388" s="238"/>
      <c r="V388" s="238"/>
      <c r="W388" s="238"/>
      <c r="X388" s="238"/>
      <c r="Y388" s="238"/>
      <c r="Z388" s="238"/>
    </row>
    <row r="389" spans="2:26" ht="27.75" customHeight="1">
      <c r="B389" s="242"/>
      <c r="C389" s="243"/>
      <c r="D389" s="243"/>
      <c r="E389" s="243"/>
      <c r="F389" s="243"/>
      <c r="K389" s="238"/>
      <c r="L389" s="238"/>
      <c r="M389" s="238"/>
      <c r="N389" s="238"/>
      <c r="O389" s="238"/>
      <c r="P389" s="238"/>
      <c r="Q389" s="238"/>
      <c r="R389" s="238"/>
      <c r="S389" s="238"/>
      <c r="T389" s="238"/>
      <c r="U389" s="238"/>
      <c r="V389" s="238"/>
      <c r="W389" s="238"/>
      <c r="X389" s="238"/>
      <c r="Y389" s="238"/>
      <c r="Z389" s="238"/>
    </row>
    <row r="390" spans="2:26" ht="27.75" customHeight="1">
      <c r="B390" s="242"/>
      <c r="C390" s="243"/>
      <c r="D390" s="243"/>
      <c r="E390" s="243"/>
      <c r="F390" s="243"/>
      <c r="K390" s="238"/>
      <c r="L390" s="238"/>
      <c r="M390" s="238"/>
      <c r="N390" s="238"/>
      <c r="O390" s="238"/>
      <c r="P390" s="238"/>
      <c r="Q390" s="238"/>
      <c r="R390" s="238"/>
      <c r="S390" s="238"/>
      <c r="T390" s="238"/>
      <c r="U390" s="238"/>
      <c r="V390" s="238"/>
      <c r="W390" s="238"/>
      <c r="X390" s="238"/>
      <c r="Y390" s="238"/>
      <c r="Z390" s="238"/>
    </row>
    <row r="391" spans="2:26" ht="27.75" customHeight="1">
      <c r="B391" s="242"/>
      <c r="C391" s="243"/>
      <c r="D391" s="243"/>
      <c r="E391" s="243"/>
      <c r="F391" s="243"/>
      <c r="K391" s="238"/>
      <c r="L391" s="238"/>
      <c r="M391" s="238"/>
      <c r="N391" s="238"/>
      <c r="O391" s="238"/>
      <c r="P391" s="238"/>
      <c r="Q391" s="238"/>
      <c r="R391" s="238"/>
      <c r="S391" s="238"/>
      <c r="T391" s="238"/>
      <c r="U391" s="238"/>
      <c r="V391" s="238"/>
      <c r="W391" s="238"/>
      <c r="X391" s="238"/>
      <c r="Y391" s="238"/>
      <c r="Z391" s="238"/>
    </row>
    <row r="392" spans="2:26" ht="27.75" customHeight="1">
      <c r="B392" s="242"/>
      <c r="C392" s="243"/>
      <c r="D392" s="243"/>
      <c r="E392" s="243"/>
      <c r="F392" s="243"/>
      <c r="K392" s="238"/>
      <c r="L392" s="238"/>
      <c r="M392" s="238"/>
      <c r="N392" s="238"/>
      <c r="O392" s="238"/>
      <c r="P392" s="238"/>
      <c r="Q392" s="238"/>
      <c r="R392" s="238"/>
      <c r="S392" s="238"/>
      <c r="T392" s="238"/>
      <c r="U392" s="238"/>
      <c r="V392" s="238"/>
      <c r="W392" s="238"/>
      <c r="X392" s="238"/>
      <c r="Y392" s="238"/>
      <c r="Z392" s="238"/>
    </row>
    <row r="393" spans="2:26" ht="27.75" customHeight="1">
      <c r="B393" s="242"/>
      <c r="C393" s="243"/>
      <c r="D393" s="243"/>
      <c r="E393" s="243"/>
      <c r="F393" s="243"/>
      <c r="K393" s="238"/>
      <c r="L393" s="238"/>
      <c r="M393" s="238"/>
      <c r="N393" s="238"/>
      <c r="O393" s="238"/>
      <c r="P393" s="238"/>
      <c r="Q393" s="238"/>
      <c r="R393" s="238"/>
      <c r="S393" s="238"/>
      <c r="T393" s="238"/>
      <c r="U393" s="238"/>
      <c r="V393" s="238"/>
      <c r="W393" s="238"/>
      <c r="X393" s="238"/>
      <c r="Y393" s="238"/>
      <c r="Z393" s="238"/>
    </row>
    <row r="394" spans="2:26" ht="27.75" customHeight="1">
      <c r="B394" s="242"/>
      <c r="C394" s="243"/>
      <c r="D394" s="243"/>
      <c r="E394" s="243"/>
      <c r="F394" s="243"/>
      <c r="K394" s="238"/>
      <c r="L394" s="238"/>
      <c r="M394" s="238"/>
      <c r="N394" s="238"/>
      <c r="O394" s="238"/>
      <c r="P394" s="238"/>
      <c r="Q394" s="238"/>
      <c r="R394" s="238"/>
      <c r="S394" s="238"/>
      <c r="T394" s="238"/>
      <c r="U394" s="238"/>
      <c r="V394" s="238"/>
      <c r="W394" s="238"/>
      <c r="X394" s="238"/>
      <c r="Y394" s="238"/>
      <c r="Z394" s="238"/>
    </row>
    <row r="395" spans="2:26" ht="27.75" customHeight="1">
      <c r="B395" s="242"/>
      <c r="C395" s="243"/>
      <c r="D395" s="243"/>
      <c r="E395" s="243"/>
      <c r="F395" s="243"/>
      <c r="K395" s="238"/>
      <c r="L395" s="238"/>
      <c r="M395" s="238"/>
      <c r="N395" s="238"/>
      <c r="O395" s="238"/>
      <c r="P395" s="238"/>
      <c r="Q395" s="238"/>
      <c r="R395" s="238"/>
      <c r="S395" s="238"/>
      <c r="T395" s="238"/>
      <c r="U395" s="238"/>
      <c r="V395" s="238"/>
      <c r="W395" s="238"/>
      <c r="X395" s="238"/>
      <c r="Y395" s="238"/>
      <c r="Z395" s="238"/>
    </row>
    <row r="396" spans="2:26" ht="27.75" customHeight="1">
      <c r="B396" s="242"/>
      <c r="C396" s="243"/>
      <c r="D396" s="243"/>
      <c r="E396" s="243"/>
      <c r="F396" s="243"/>
      <c r="K396" s="238"/>
      <c r="L396" s="238"/>
      <c r="M396" s="238"/>
      <c r="N396" s="238"/>
      <c r="O396" s="238"/>
      <c r="P396" s="238"/>
      <c r="Q396" s="238"/>
      <c r="R396" s="238"/>
      <c r="S396" s="238"/>
      <c r="T396" s="238"/>
      <c r="U396" s="238"/>
      <c r="V396" s="238"/>
      <c r="W396" s="238"/>
      <c r="X396" s="238"/>
      <c r="Y396" s="238"/>
      <c r="Z396" s="238"/>
    </row>
    <row r="397" spans="2:26" ht="27.75" customHeight="1">
      <c r="B397" s="242"/>
      <c r="C397" s="243"/>
      <c r="D397" s="243"/>
      <c r="E397" s="243"/>
      <c r="F397" s="243"/>
      <c r="K397" s="238"/>
      <c r="L397" s="238"/>
      <c r="M397" s="238"/>
      <c r="N397" s="238"/>
      <c r="O397" s="238"/>
      <c r="P397" s="238"/>
      <c r="Q397" s="238"/>
      <c r="R397" s="238"/>
      <c r="S397" s="238"/>
      <c r="T397" s="238"/>
      <c r="U397" s="238"/>
      <c r="V397" s="238"/>
      <c r="W397" s="238"/>
      <c r="X397" s="238"/>
      <c r="Y397" s="238"/>
      <c r="Z397" s="238"/>
    </row>
    <row r="398" spans="2:26" ht="27.75" customHeight="1">
      <c r="B398" s="242"/>
      <c r="C398" s="243"/>
      <c r="D398" s="243"/>
      <c r="E398" s="243"/>
      <c r="F398" s="243"/>
      <c r="K398" s="238"/>
      <c r="L398" s="238"/>
      <c r="M398" s="238"/>
      <c r="N398" s="238"/>
      <c r="O398" s="238"/>
      <c r="P398" s="238"/>
      <c r="Q398" s="238"/>
      <c r="R398" s="238"/>
      <c r="S398" s="238"/>
      <c r="T398" s="238"/>
      <c r="U398" s="238"/>
      <c r="V398" s="238"/>
      <c r="W398" s="238"/>
      <c r="X398" s="238"/>
      <c r="Y398" s="238"/>
      <c r="Z398" s="238"/>
    </row>
    <row r="399" spans="2:26" ht="27.75" customHeight="1">
      <c r="B399" s="242"/>
      <c r="C399" s="243"/>
      <c r="D399" s="243"/>
      <c r="E399" s="243"/>
      <c r="F399" s="243"/>
      <c r="K399" s="238"/>
      <c r="L399" s="238"/>
      <c r="M399" s="238"/>
      <c r="N399" s="238"/>
      <c r="O399" s="238"/>
      <c r="P399" s="238"/>
      <c r="Q399" s="238"/>
      <c r="R399" s="238"/>
      <c r="S399" s="238"/>
      <c r="T399" s="238"/>
      <c r="U399" s="238"/>
      <c r="V399" s="238"/>
      <c r="W399" s="238"/>
      <c r="X399" s="238"/>
      <c r="Y399" s="238"/>
      <c r="Z399" s="238"/>
    </row>
    <row r="400" spans="2:26" ht="27.75" customHeight="1">
      <c r="B400" s="242"/>
      <c r="C400" s="243"/>
      <c r="D400" s="243"/>
      <c r="E400" s="243"/>
      <c r="F400" s="243"/>
      <c r="K400" s="238"/>
      <c r="L400" s="238"/>
      <c r="M400" s="238"/>
      <c r="N400" s="238"/>
      <c r="O400" s="238"/>
      <c r="P400" s="238"/>
      <c r="Q400" s="238"/>
      <c r="R400" s="238"/>
      <c r="S400" s="238"/>
      <c r="T400" s="238"/>
      <c r="U400" s="238"/>
      <c r="V400" s="238"/>
      <c r="W400" s="238"/>
      <c r="X400" s="238"/>
      <c r="Y400" s="238"/>
      <c r="Z400" s="238"/>
    </row>
    <row r="401" spans="2:26" ht="27.75" customHeight="1">
      <c r="B401" s="242"/>
      <c r="C401" s="243"/>
      <c r="D401" s="243"/>
      <c r="E401" s="243"/>
      <c r="F401" s="243"/>
      <c r="K401" s="238"/>
      <c r="L401" s="238"/>
      <c r="M401" s="238"/>
      <c r="N401" s="238"/>
      <c r="O401" s="238"/>
      <c r="P401" s="238"/>
      <c r="Q401" s="238"/>
      <c r="R401" s="238"/>
      <c r="S401" s="238"/>
      <c r="T401" s="238"/>
      <c r="U401" s="238"/>
      <c r="V401" s="238"/>
      <c r="W401" s="238"/>
      <c r="X401" s="238"/>
      <c r="Y401" s="238"/>
      <c r="Z401" s="238"/>
    </row>
    <row r="402" spans="2:26" ht="27.75" customHeight="1">
      <c r="B402" s="242"/>
      <c r="C402" s="243"/>
      <c r="D402" s="243"/>
      <c r="E402" s="243"/>
      <c r="F402" s="243"/>
      <c r="K402" s="238"/>
      <c r="L402" s="238"/>
      <c r="M402" s="238"/>
      <c r="N402" s="238"/>
      <c r="O402" s="238"/>
      <c r="P402" s="238"/>
      <c r="Q402" s="238"/>
      <c r="R402" s="238"/>
      <c r="S402" s="238"/>
      <c r="T402" s="238"/>
      <c r="U402" s="238"/>
      <c r="V402" s="238"/>
      <c r="W402" s="238"/>
      <c r="X402" s="238"/>
      <c r="Y402" s="238"/>
      <c r="Z402" s="238"/>
    </row>
    <row r="403" spans="2:26" ht="27.75" customHeight="1">
      <c r="B403" s="242"/>
      <c r="C403" s="243"/>
      <c r="D403" s="243"/>
      <c r="E403" s="243"/>
      <c r="F403" s="243"/>
      <c r="K403" s="238"/>
      <c r="L403" s="238"/>
      <c r="M403" s="238"/>
      <c r="N403" s="238"/>
      <c r="O403" s="238"/>
      <c r="P403" s="238"/>
      <c r="Q403" s="238"/>
      <c r="R403" s="238"/>
      <c r="S403" s="238"/>
      <c r="T403" s="238"/>
      <c r="U403" s="238"/>
      <c r="V403" s="238"/>
      <c r="W403" s="238"/>
      <c r="X403" s="238"/>
      <c r="Y403" s="238"/>
      <c r="Z403" s="238"/>
    </row>
    <row r="404" spans="2:26" ht="27.75" customHeight="1">
      <c r="B404" s="242"/>
      <c r="C404" s="243"/>
      <c r="D404" s="243"/>
      <c r="E404" s="243"/>
      <c r="F404" s="243"/>
      <c r="K404" s="238"/>
      <c r="L404" s="238"/>
      <c r="M404" s="238"/>
      <c r="N404" s="238"/>
      <c r="O404" s="238"/>
      <c r="P404" s="238"/>
      <c r="Q404" s="238"/>
      <c r="R404" s="238"/>
      <c r="S404" s="238"/>
      <c r="T404" s="238"/>
      <c r="U404" s="238"/>
      <c r="V404" s="238"/>
      <c r="W404" s="238"/>
      <c r="X404" s="238"/>
      <c r="Y404" s="238"/>
      <c r="Z404" s="238"/>
    </row>
    <row r="405" spans="2:26" ht="27.75" customHeight="1">
      <c r="B405" s="242"/>
      <c r="C405" s="243"/>
      <c r="D405" s="243"/>
      <c r="E405" s="243"/>
      <c r="F405" s="243"/>
      <c r="K405" s="238"/>
      <c r="L405" s="238"/>
      <c r="M405" s="238"/>
      <c r="N405" s="238"/>
      <c r="O405" s="238"/>
      <c r="P405" s="238"/>
      <c r="Q405" s="238"/>
      <c r="R405" s="238"/>
      <c r="S405" s="238"/>
      <c r="T405" s="238"/>
      <c r="U405" s="238"/>
      <c r="V405" s="238"/>
      <c r="W405" s="238"/>
      <c r="X405" s="238"/>
      <c r="Y405" s="238"/>
      <c r="Z405" s="238"/>
    </row>
    <row r="406" spans="2:26" ht="27.75" customHeight="1">
      <c r="B406" s="242"/>
      <c r="C406" s="243"/>
      <c r="D406" s="243"/>
      <c r="E406" s="243"/>
      <c r="F406" s="243"/>
      <c r="K406" s="238"/>
      <c r="L406" s="238"/>
      <c r="M406" s="238"/>
      <c r="N406" s="238"/>
      <c r="O406" s="238"/>
      <c r="P406" s="238"/>
      <c r="Q406" s="238"/>
      <c r="R406" s="238"/>
      <c r="S406" s="238"/>
      <c r="T406" s="238"/>
      <c r="U406" s="238"/>
      <c r="V406" s="238"/>
      <c r="W406" s="238"/>
      <c r="X406" s="238"/>
      <c r="Y406" s="238"/>
      <c r="Z406" s="238"/>
    </row>
    <row r="407" spans="2:26" ht="27.75" customHeight="1">
      <c r="B407" s="242"/>
      <c r="C407" s="243"/>
      <c r="D407" s="243"/>
      <c r="E407" s="243"/>
      <c r="F407" s="243"/>
      <c r="K407" s="238"/>
      <c r="L407" s="238"/>
      <c r="M407" s="238"/>
      <c r="N407" s="238"/>
      <c r="O407" s="238"/>
      <c r="P407" s="238"/>
      <c r="Q407" s="238"/>
      <c r="R407" s="238"/>
      <c r="S407" s="238"/>
      <c r="T407" s="238"/>
      <c r="U407" s="238"/>
      <c r="V407" s="238"/>
      <c r="W407" s="238"/>
      <c r="X407" s="238"/>
      <c r="Y407" s="238"/>
      <c r="Z407" s="238"/>
    </row>
    <row r="408" spans="2:26" ht="27.75" customHeight="1">
      <c r="B408" s="242"/>
      <c r="C408" s="243"/>
      <c r="D408" s="243"/>
      <c r="E408" s="243"/>
      <c r="F408" s="243"/>
      <c r="K408" s="238"/>
      <c r="L408" s="238"/>
      <c r="M408" s="238"/>
      <c r="N408" s="238"/>
      <c r="O408" s="238"/>
      <c r="P408" s="238"/>
      <c r="Q408" s="238"/>
      <c r="R408" s="238"/>
      <c r="S408" s="238"/>
      <c r="T408" s="238"/>
      <c r="U408" s="238"/>
      <c r="V408" s="238"/>
      <c r="W408" s="238"/>
      <c r="X408" s="238"/>
      <c r="Y408" s="238"/>
      <c r="Z408" s="238"/>
    </row>
    <row r="409" spans="2:26" ht="27.75" customHeight="1">
      <c r="B409" s="242"/>
      <c r="C409" s="243"/>
      <c r="D409" s="243"/>
      <c r="E409" s="243"/>
      <c r="F409" s="243"/>
      <c r="K409" s="238"/>
      <c r="L409" s="238"/>
      <c r="M409" s="238"/>
      <c r="N409" s="238"/>
      <c r="O409" s="238"/>
      <c r="P409" s="238"/>
      <c r="Q409" s="238"/>
      <c r="R409" s="238"/>
      <c r="S409" s="238"/>
      <c r="T409" s="238"/>
      <c r="U409" s="238"/>
      <c r="V409" s="238"/>
      <c r="W409" s="238"/>
      <c r="X409" s="238"/>
      <c r="Y409" s="238"/>
      <c r="Z409" s="238"/>
    </row>
    <row r="410" spans="2:26" ht="27.75" customHeight="1">
      <c r="B410" s="242"/>
      <c r="C410" s="243"/>
      <c r="D410" s="243"/>
      <c r="E410" s="243"/>
      <c r="F410" s="243"/>
      <c r="K410" s="238"/>
      <c r="L410" s="238"/>
      <c r="M410" s="238"/>
      <c r="N410" s="238"/>
      <c r="O410" s="238"/>
      <c r="P410" s="238"/>
      <c r="Q410" s="238"/>
      <c r="R410" s="238"/>
      <c r="S410" s="238"/>
      <c r="T410" s="238"/>
      <c r="U410" s="238"/>
      <c r="V410" s="238"/>
      <c r="W410" s="238"/>
      <c r="X410" s="238"/>
      <c r="Y410" s="238"/>
      <c r="Z410" s="238"/>
    </row>
    <row r="411" spans="2:26" ht="27.75" customHeight="1">
      <c r="B411" s="242"/>
      <c r="C411" s="243"/>
      <c r="D411" s="243"/>
      <c r="E411" s="243"/>
      <c r="F411" s="243"/>
      <c r="K411" s="238"/>
      <c r="L411" s="238"/>
      <c r="M411" s="238"/>
      <c r="N411" s="238"/>
      <c r="O411" s="238"/>
      <c r="P411" s="238"/>
      <c r="Q411" s="238"/>
      <c r="R411" s="238"/>
      <c r="S411" s="238"/>
      <c r="T411" s="238"/>
      <c r="U411" s="238"/>
      <c r="V411" s="238"/>
      <c r="W411" s="238"/>
      <c r="X411" s="238"/>
      <c r="Y411" s="238"/>
      <c r="Z411" s="238"/>
    </row>
    <row r="412" spans="2:26" ht="27.75" customHeight="1">
      <c r="B412" s="242"/>
      <c r="C412" s="243"/>
      <c r="D412" s="243"/>
      <c r="E412" s="243"/>
      <c r="F412" s="243"/>
      <c r="K412" s="238"/>
      <c r="L412" s="238"/>
      <c r="M412" s="238"/>
      <c r="N412" s="238"/>
      <c r="O412" s="238"/>
      <c r="P412" s="238"/>
      <c r="Q412" s="238"/>
      <c r="R412" s="238"/>
      <c r="S412" s="238"/>
      <c r="T412" s="238"/>
      <c r="U412" s="238"/>
      <c r="V412" s="238"/>
      <c r="W412" s="238"/>
      <c r="X412" s="238"/>
      <c r="Y412" s="238"/>
      <c r="Z412" s="238"/>
    </row>
    <row r="413" spans="2:26" ht="27.75" customHeight="1">
      <c r="B413" s="242"/>
      <c r="C413" s="243"/>
      <c r="D413" s="243"/>
      <c r="E413" s="243"/>
      <c r="F413" s="243"/>
      <c r="K413" s="238"/>
      <c r="L413" s="238"/>
      <c r="M413" s="238"/>
      <c r="N413" s="238"/>
      <c r="O413" s="238"/>
      <c r="P413" s="238"/>
      <c r="Q413" s="238"/>
      <c r="R413" s="238"/>
      <c r="S413" s="238"/>
      <c r="T413" s="238"/>
      <c r="U413" s="238"/>
      <c r="V413" s="238"/>
      <c r="W413" s="238"/>
      <c r="X413" s="238"/>
      <c r="Y413" s="238"/>
      <c r="Z413" s="238"/>
    </row>
    <row r="414" spans="2:26" ht="27.75" customHeight="1">
      <c r="B414" s="242"/>
      <c r="C414" s="243"/>
      <c r="D414" s="243"/>
      <c r="E414" s="243"/>
      <c r="F414" s="243"/>
      <c r="K414" s="238"/>
      <c r="L414" s="238"/>
      <c r="M414" s="238"/>
      <c r="N414" s="238"/>
      <c r="O414" s="238"/>
      <c r="P414" s="238"/>
      <c r="Q414" s="238"/>
      <c r="R414" s="238"/>
      <c r="S414" s="238"/>
      <c r="T414" s="238"/>
      <c r="U414" s="238"/>
      <c r="V414" s="238"/>
      <c r="W414" s="238"/>
      <c r="X414" s="238"/>
      <c r="Y414" s="238"/>
      <c r="Z414" s="238"/>
    </row>
    <row r="415" spans="2:26" ht="27.75" customHeight="1">
      <c r="B415" s="242"/>
      <c r="C415" s="243"/>
      <c r="D415" s="243"/>
      <c r="E415" s="243"/>
      <c r="F415" s="243"/>
      <c r="K415" s="238"/>
      <c r="L415" s="238"/>
      <c r="M415" s="238"/>
      <c r="N415" s="238"/>
      <c r="O415" s="238"/>
      <c r="P415" s="238"/>
      <c r="Q415" s="238"/>
      <c r="R415" s="238"/>
      <c r="S415" s="238"/>
      <c r="T415" s="238"/>
      <c r="U415" s="238"/>
      <c r="V415" s="238"/>
      <c r="W415" s="238"/>
      <c r="X415" s="238"/>
      <c r="Y415" s="238"/>
      <c r="Z415" s="238"/>
    </row>
    <row r="416" spans="2:26" ht="27.75" customHeight="1">
      <c r="B416" s="242"/>
      <c r="C416" s="243"/>
      <c r="D416" s="243"/>
      <c r="E416" s="243"/>
      <c r="F416" s="243"/>
      <c r="K416" s="238"/>
      <c r="L416" s="238"/>
      <c r="M416" s="238"/>
      <c r="N416" s="238"/>
      <c r="O416" s="238"/>
      <c r="P416" s="238"/>
      <c r="Q416" s="238"/>
      <c r="R416" s="238"/>
      <c r="S416" s="238"/>
      <c r="T416" s="238"/>
      <c r="U416" s="238"/>
      <c r="V416" s="238"/>
      <c r="W416" s="238"/>
      <c r="X416" s="238"/>
      <c r="Y416" s="238"/>
      <c r="Z416" s="238"/>
    </row>
    <row r="417" spans="2:26" ht="27.75" customHeight="1">
      <c r="B417" s="242"/>
      <c r="C417" s="243"/>
      <c r="D417" s="243"/>
      <c r="E417" s="243"/>
      <c r="F417" s="243"/>
      <c r="K417" s="238"/>
      <c r="L417" s="238"/>
      <c r="M417" s="238"/>
      <c r="N417" s="238"/>
      <c r="O417" s="238"/>
      <c r="P417" s="238"/>
      <c r="Q417" s="238"/>
      <c r="R417" s="238"/>
      <c r="S417" s="238"/>
      <c r="T417" s="238"/>
      <c r="U417" s="238"/>
      <c r="V417" s="238"/>
      <c r="W417" s="238"/>
      <c r="X417" s="238"/>
      <c r="Y417" s="238"/>
      <c r="Z417" s="238"/>
    </row>
    <row r="418" spans="2:26" ht="27.75" customHeight="1">
      <c r="B418" s="242"/>
      <c r="C418" s="243"/>
      <c r="D418" s="243"/>
      <c r="E418" s="243"/>
      <c r="F418" s="243"/>
      <c r="K418" s="238"/>
      <c r="L418" s="238"/>
      <c r="M418" s="238"/>
      <c r="N418" s="238"/>
      <c r="O418" s="238"/>
      <c r="P418" s="238"/>
      <c r="Q418" s="238"/>
      <c r="R418" s="238"/>
      <c r="S418" s="238"/>
      <c r="T418" s="238"/>
      <c r="U418" s="238"/>
      <c r="V418" s="238"/>
      <c r="W418" s="238"/>
      <c r="X418" s="238"/>
      <c r="Y418" s="238"/>
      <c r="Z418" s="238"/>
    </row>
    <row r="419" spans="2:26" ht="27.75" customHeight="1">
      <c r="B419" s="242"/>
      <c r="C419" s="243"/>
      <c r="D419" s="243"/>
      <c r="E419" s="243"/>
      <c r="F419" s="243"/>
      <c r="K419" s="238"/>
      <c r="L419" s="238"/>
      <c r="M419" s="238"/>
      <c r="N419" s="238"/>
      <c r="O419" s="238"/>
      <c r="P419" s="238"/>
      <c r="Q419" s="238"/>
      <c r="R419" s="238"/>
      <c r="S419" s="238"/>
      <c r="T419" s="238"/>
      <c r="U419" s="238"/>
      <c r="V419" s="238"/>
      <c r="W419" s="238"/>
      <c r="X419" s="238"/>
      <c r="Y419" s="238"/>
      <c r="Z419" s="238"/>
    </row>
    <row r="420" spans="2:26" ht="27.75" customHeight="1">
      <c r="B420" s="242"/>
      <c r="C420" s="243"/>
      <c r="D420" s="243"/>
      <c r="E420" s="243"/>
      <c r="F420" s="243"/>
      <c r="K420" s="238"/>
      <c r="L420" s="238"/>
      <c r="M420" s="238"/>
      <c r="N420" s="238"/>
      <c r="O420" s="238"/>
      <c r="P420" s="238"/>
      <c r="Q420" s="238"/>
      <c r="R420" s="238"/>
      <c r="S420" s="238"/>
      <c r="T420" s="238"/>
      <c r="U420" s="238"/>
      <c r="V420" s="238"/>
      <c r="W420" s="238"/>
      <c r="X420" s="238"/>
      <c r="Y420" s="238"/>
      <c r="Z420" s="238"/>
    </row>
    <row r="421" spans="2:26" ht="27.75" customHeight="1">
      <c r="B421" s="242"/>
      <c r="C421" s="243"/>
      <c r="D421" s="243"/>
      <c r="E421" s="243"/>
      <c r="F421" s="243"/>
      <c r="K421" s="238"/>
      <c r="L421" s="238"/>
      <c r="M421" s="238"/>
      <c r="N421" s="238"/>
      <c r="O421" s="238"/>
      <c r="P421" s="238"/>
      <c r="Q421" s="238"/>
      <c r="R421" s="238"/>
      <c r="S421" s="238"/>
      <c r="T421" s="238"/>
      <c r="U421" s="238"/>
      <c r="V421" s="238"/>
      <c r="W421" s="238"/>
      <c r="X421" s="238"/>
      <c r="Y421" s="238"/>
      <c r="Z421" s="238"/>
    </row>
    <row r="422" spans="2:26" ht="27.75" customHeight="1">
      <c r="B422" s="242"/>
      <c r="C422" s="243"/>
      <c r="D422" s="243"/>
      <c r="E422" s="243"/>
      <c r="F422" s="243"/>
      <c r="K422" s="238"/>
      <c r="L422" s="238"/>
      <c r="M422" s="238"/>
      <c r="N422" s="238"/>
      <c r="O422" s="238"/>
      <c r="P422" s="238"/>
      <c r="Q422" s="238"/>
      <c r="R422" s="238"/>
      <c r="S422" s="238"/>
      <c r="T422" s="238"/>
      <c r="U422" s="238"/>
      <c r="V422" s="238"/>
      <c r="W422" s="238"/>
      <c r="X422" s="238"/>
      <c r="Y422" s="238"/>
      <c r="Z422" s="238"/>
    </row>
    <row r="423" spans="2:26" ht="27.75" customHeight="1">
      <c r="B423" s="242"/>
      <c r="C423" s="243"/>
      <c r="D423" s="243"/>
      <c r="E423" s="243"/>
      <c r="F423" s="243"/>
      <c r="K423" s="238"/>
      <c r="L423" s="238"/>
      <c r="M423" s="238"/>
      <c r="N423" s="238"/>
      <c r="O423" s="238"/>
      <c r="P423" s="238"/>
      <c r="Q423" s="238"/>
      <c r="R423" s="238"/>
      <c r="S423" s="238"/>
      <c r="T423" s="238"/>
      <c r="U423" s="238"/>
      <c r="V423" s="238"/>
      <c r="W423" s="238"/>
      <c r="X423" s="238"/>
      <c r="Y423" s="238"/>
      <c r="Z423" s="238"/>
    </row>
    <row r="424" spans="2:26" ht="27.75" customHeight="1">
      <c r="B424" s="242"/>
      <c r="C424" s="243"/>
      <c r="D424" s="243"/>
      <c r="E424" s="243"/>
      <c r="F424" s="243"/>
      <c r="K424" s="238"/>
      <c r="L424" s="238"/>
      <c r="M424" s="238"/>
      <c r="N424" s="238"/>
      <c r="O424" s="238"/>
      <c r="P424" s="238"/>
      <c r="Q424" s="238"/>
      <c r="R424" s="238"/>
      <c r="S424" s="238"/>
      <c r="T424" s="238"/>
      <c r="U424" s="238"/>
      <c r="V424" s="238"/>
      <c r="W424" s="238"/>
      <c r="X424" s="238"/>
      <c r="Y424" s="238"/>
      <c r="Z424" s="238"/>
    </row>
    <row r="425" spans="2:26" ht="27.75" customHeight="1">
      <c r="B425" s="242"/>
      <c r="C425" s="243"/>
      <c r="D425" s="243"/>
      <c r="E425" s="243"/>
      <c r="F425" s="243"/>
      <c r="K425" s="238"/>
      <c r="L425" s="238"/>
      <c r="M425" s="238"/>
      <c r="N425" s="238"/>
      <c r="O425" s="238"/>
      <c r="P425" s="238"/>
      <c r="Q425" s="238"/>
      <c r="R425" s="238"/>
      <c r="S425" s="238"/>
      <c r="T425" s="238"/>
      <c r="U425" s="238"/>
      <c r="V425" s="238"/>
      <c r="W425" s="238"/>
      <c r="X425" s="238"/>
      <c r="Y425" s="238"/>
      <c r="Z425" s="238"/>
    </row>
    <row r="426" spans="2:26" ht="27.75" customHeight="1">
      <c r="B426" s="242"/>
      <c r="C426" s="243"/>
      <c r="D426" s="243"/>
      <c r="E426" s="243"/>
      <c r="F426" s="243"/>
      <c r="K426" s="238"/>
      <c r="L426" s="238"/>
      <c r="M426" s="238"/>
      <c r="N426" s="238"/>
      <c r="O426" s="238"/>
      <c r="P426" s="238"/>
      <c r="Q426" s="238"/>
      <c r="R426" s="238"/>
      <c r="S426" s="238"/>
      <c r="T426" s="238"/>
      <c r="U426" s="238"/>
      <c r="V426" s="238"/>
      <c r="W426" s="238"/>
      <c r="X426" s="238"/>
      <c r="Y426" s="238"/>
      <c r="Z426" s="238"/>
    </row>
    <row r="427" spans="2:26" ht="27.75" customHeight="1">
      <c r="B427" s="242"/>
      <c r="C427" s="243"/>
      <c r="D427" s="243"/>
      <c r="E427" s="243"/>
      <c r="F427" s="243"/>
      <c r="K427" s="238"/>
      <c r="L427" s="238"/>
      <c r="M427" s="238"/>
      <c r="N427" s="238"/>
      <c r="O427" s="238"/>
      <c r="P427" s="238"/>
      <c r="Q427" s="238"/>
      <c r="R427" s="238"/>
      <c r="S427" s="238"/>
      <c r="T427" s="238"/>
      <c r="U427" s="238"/>
      <c r="V427" s="238"/>
      <c r="W427" s="238"/>
      <c r="X427" s="238"/>
      <c r="Y427" s="238"/>
      <c r="Z427" s="238"/>
    </row>
    <row r="428" spans="2:26" ht="27.75" customHeight="1">
      <c r="B428" s="242"/>
      <c r="C428" s="243"/>
      <c r="D428" s="243"/>
      <c r="E428" s="243"/>
      <c r="F428" s="243"/>
      <c r="K428" s="238"/>
      <c r="L428" s="238"/>
      <c r="M428" s="238"/>
      <c r="N428" s="238"/>
      <c r="O428" s="238"/>
      <c r="P428" s="238"/>
      <c r="Q428" s="238"/>
      <c r="R428" s="238"/>
      <c r="S428" s="238"/>
      <c r="T428" s="238"/>
      <c r="U428" s="238"/>
      <c r="V428" s="238"/>
      <c r="W428" s="238"/>
      <c r="X428" s="238"/>
      <c r="Y428" s="238"/>
      <c r="Z428" s="238"/>
    </row>
    <row r="429" spans="2:26" ht="27.75" customHeight="1">
      <c r="B429" s="242"/>
      <c r="C429" s="243"/>
      <c r="D429" s="243"/>
      <c r="E429" s="243"/>
      <c r="F429" s="243"/>
      <c r="K429" s="238"/>
      <c r="L429" s="238"/>
      <c r="M429" s="238"/>
      <c r="N429" s="238"/>
      <c r="O429" s="238"/>
      <c r="P429" s="238"/>
      <c r="Q429" s="238"/>
      <c r="R429" s="238"/>
      <c r="S429" s="238"/>
      <c r="T429" s="238"/>
      <c r="U429" s="238"/>
      <c r="V429" s="238"/>
      <c r="W429" s="238"/>
      <c r="X429" s="238"/>
      <c r="Y429" s="238"/>
      <c r="Z429" s="238"/>
    </row>
    <row r="430" spans="2:26" ht="27.75" customHeight="1">
      <c r="B430" s="242"/>
      <c r="C430" s="243"/>
      <c r="D430" s="243"/>
      <c r="E430" s="243"/>
      <c r="F430" s="243"/>
      <c r="K430" s="238"/>
      <c r="L430" s="238"/>
      <c r="M430" s="238"/>
      <c r="N430" s="238"/>
      <c r="O430" s="238"/>
      <c r="P430" s="238"/>
      <c r="Q430" s="238"/>
      <c r="R430" s="238"/>
      <c r="S430" s="238"/>
      <c r="T430" s="238"/>
      <c r="U430" s="238"/>
      <c r="V430" s="238"/>
      <c r="W430" s="238"/>
      <c r="X430" s="238"/>
      <c r="Y430" s="238"/>
      <c r="Z430" s="238"/>
    </row>
    <row r="431" spans="2:26" ht="27.75" customHeight="1">
      <c r="B431" s="242"/>
      <c r="C431" s="243"/>
      <c r="D431" s="243"/>
      <c r="E431" s="243"/>
      <c r="F431" s="243"/>
      <c r="K431" s="238"/>
      <c r="L431" s="238"/>
      <c r="M431" s="238"/>
      <c r="N431" s="238"/>
      <c r="O431" s="238"/>
      <c r="P431" s="238"/>
      <c r="Q431" s="238"/>
      <c r="R431" s="238"/>
      <c r="S431" s="238"/>
      <c r="T431" s="238"/>
      <c r="U431" s="238"/>
      <c r="V431" s="238"/>
      <c r="W431" s="238"/>
      <c r="X431" s="238"/>
      <c r="Y431" s="238"/>
      <c r="Z431" s="238"/>
    </row>
    <row r="432" spans="2:26" ht="27.75" customHeight="1">
      <c r="B432" s="242"/>
      <c r="C432" s="243"/>
      <c r="D432" s="243"/>
      <c r="E432" s="243"/>
      <c r="F432" s="243"/>
      <c r="K432" s="238"/>
      <c r="L432" s="238"/>
      <c r="M432" s="238"/>
      <c r="N432" s="238"/>
      <c r="O432" s="238"/>
      <c r="P432" s="238"/>
      <c r="Q432" s="238"/>
      <c r="R432" s="238"/>
      <c r="S432" s="238"/>
      <c r="T432" s="238"/>
      <c r="U432" s="238"/>
      <c r="V432" s="238"/>
      <c r="W432" s="238"/>
      <c r="X432" s="238"/>
      <c r="Y432" s="238"/>
      <c r="Z432" s="238"/>
    </row>
    <row r="433" spans="2:26" ht="27.75" customHeight="1">
      <c r="B433" s="242"/>
      <c r="C433" s="243"/>
      <c r="D433" s="243"/>
      <c r="E433" s="243"/>
      <c r="F433" s="243"/>
      <c r="K433" s="238"/>
      <c r="L433" s="238"/>
      <c r="M433" s="238"/>
      <c r="N433" s="238"/>
      <c r="O433" s="238"/>
      <c r="P433" s="238"/>
      <c r="Q433" s="238"/>
      <c r="R433" s="238"/>
      <c r="S433" s="238"/>
      <c r="T433" s="238"/>
      <c r="U433" s="238"/>
      <c r="V433" s="238"/>
      <c r="W433" s="238"/>
      <c r="X433" s="238"/>
      <c r="Y433" s="238"/>
      <c r="Z433" s="238"/>
    </row>
    <row r="434" spans="2:26" ht="27.75" customHeight="1">
      <c r="B434" s="242"/>
      <c r="C434" s="243"/>
      <c r="D434" s="243"/>
      <c r="E434" s="243"/>
      <c r="F434" s="243"/>
      <c r="K434" s="238"/>
      <c r="L434" s="238"/>
      <c r="M434" s="238"/>
      <c r="N434" s="238"/>
      <c r="O434" s="238"/>
      <c r="P434" s="238"/>
      <c r="Q434" s="238"/>
      <c r="R434" s="238"/>
      <c r="S434" s="238"/>
      <c r="T434" s="238"/>
      <c r="U434" s="238"/>
      <c r="V434" s="238"/>
      <c r="W434" s="238"/>
      <c r="X434" s="238"/>
      <c r="Y434" s="238"/>
      <c r="Z434" s="238"/>
    </row>
    <row r="435" spans="2:26" ht="27.75" customHeight="1">
      <c r="B435" s="242"/>
      <c r="C435" s="243"/>
      <c r="D435" s="243"/>
      <c r="E435" s="243"/>
      <c r="F435" s="243"/>
      <c r="K435" s="238"/>
      <c r="L435" s="238"/>
      <c r="M435" s="238"/>
      <c r="N435" s="238"/>
      <c r="O435" s="238"/>
      <c r="P435" s="238"/>
      <c r="Q435" s="238"/>
      <c r="R435" s="238"/>
      <c r="S435" s="238"/>
      <c r="T435" s="238"/>
      <c r="U435" s="238"/>
      <c r="V435" s="238"/>
      <c r="W435" s="238"/>
      <c r="X435" s="238"/>
      <c r="Y435" s="238"/>
      <c r="Z435" s="238"/>
    </row>
    <row r="436" spans="2:26" ht="27.75" customHeight="1">
      <c r="B436" s="242"/>
      <c r="C436" s="243"/>
      <c r="D436" s="243"/>
      <c r="E436" s="243"/>
      <c r="F436" s="243"/>
      <c r="K436" s="238"/>
      <c r="L436" s="238"/>
      <c r="M436" s="238"/>
      <c r="N436" s="238"/>
      <c r="O436" s="238"/>
      <c r="P436" s="238"/>
      <c r="Q436" s="238"/>
      <c r="R436" s="238"/>
      <c r="S436" s="238"/>
      <c r="T436" s="238"/>
      <c r="U436" s="238"/>
      <c r="V436" s="238"/>
      <c r="W436" s="238"/>
      <c r="X436" s="238"/>
      <c r="Y436" s="238"/>
      <c r="Z436" s="238"/>
    </row>
    <row r="437" spans="2:26" ht="27.75" customHeight="1">
      <c r="B437" s="242"/>
      <c r="C437" s="243"/>
      <c r="D437" s="243"/>
      <c r="E437" s="243"/>
      <c r="F437" s="243"/>
      <c r="K437" s="238"/>
      <c r="L437" s="238"/>
      <c r="M437" s="238"/>
      <c r="N437" s="238"/>
      <c r="O437" s="238"/>
      <c r="P437" s="238"/>
      <c r="Q437" s="238"/>
      <c r="R437" s="238"/>
      <c r="S437" s="238"/>
      <c r="T437" s="238"/>
      <c r="U437" s="238"/>
      <c r="V437" s="238"/>
      <c r="W437" s="238"/>
      <c r="X437" s="238"/>
      <c r="Y437" s="238"/>
      <c r="Z437" s="238"/>
    </row>
    <row r="438" spans="2:26" ht="27.75" customHeight="1">
      <c r="B438" s="242"/>
      <c r="C438" s="243"/>
      <c r="D438" s="243"/>
      <c r="E438" s="243"/>
      <c r="F438" s="243"/>
      <c r="K438" s="238"/>
      <c r="L438" s="238"/>
      <c r="M438" s="238"/>
      <c r="N438" s="238"/>
      <c r="O438" s="238"/>
      <c r="P438" s="238"/>
      <c r="Q438" s="238"/>
      <c r="R438" s="238"/>
      <c r="S438" s="238"/>
      <c r="T438" s="238"/>
      <c r="U438" s="238"/>
      <c r="V438" s="238"/>
      <c r="W438" s="238"/>
      <c r="X438" s="238"/>
      <c r="Y438" s="238"/>
      <c r="Z438" s="238"/>
    </row>
    <row r="439" spans="2:26" ht="27.75" customHeight="1">
      <c r="B439" s="242"/>
      <c r="C439" s="243"/>
      <c r="D439" s="243"/>
      <c r="E439" s="243"/>
      <c r="F439" s="243"/>
      <c r="K439" s="238"/>
      <c r="L439" s="238"/>
      <c r="M439" s="238"/>
      <c r="N439" s="238"/>
      <c r="O439" s="238"/>
      <c r="P439" s="238"/>
      <c r="Q439" s="238"/>
      <c r="R439" s="238"/>
      <c r="S439" s="238"/>
      <c r="T439" s="238"/>
      <c r="U439" s="238"/>
      <c r="V439" s="238"/>
      <c r="W439" s="238"/>
      <c r="X439" s="238"/>
      <c r="Y439" s="238"/>
      <c r="Z439" s="238"/>
    </row>
    <row r="440" spans="2:26" ht="27.75" customHeight="1">
      <c r="B440" s="242"/>
      <c r="C440" s="243"/>
      <c r="D440" s="243"/>
      <c r="E440" s="243"/>
      <c r="F440" s="243"/>
      <c r="K440" s="238"/>
      <c r="L440" s="238"/>
      <c r="M440" s="238"/>
      <c r="N440" s="238"/>
      <c r="O440" s="238"/>
      <c r="P440" s="238"/>
      <c r="Q440" s="238"/>
      <c r="R440" s="238"/>
      <c r="S440" s="238"/>
      <c r="T440" s="238"/>
      <c r="U440" s="238"/>
      <c r="V440" s="238"/>
      <c r="W440" s="238"/>
      <c r="X440" s="238"/>
      <c r="Y440" s="238"/>
      <c r="Z440" s="238"/>
    </row>
    <row r="441" spans="2:26" ht="27.75" customHeight="1">
      <c r="B441" s="242"/>
      <c r="C441" s="243"/>
      <c r="D441" s="243"/>
      <c r="E441" s="243"/>
      <c r="F441" s="243"/>
      <c r="K441" s="238"/>
      <c r="L441" s="238"/>
      <c r="M441" s="238"/>
      <c r="N441" s="238"/>
      <c r="O441" s="238"/>
      <c r="P441" s="238"/>
      <c r="Q441" s="238"/>
      <c r="R441" s="238"/>
      <c r="S441" s="238"/>
      <c r="T441" s="238"/>
      <c r="U441" s="238"/>
      <c r="V441" s="238"/>
      <c r="W441" s="238"/>
      <c r="X441" s="238"/>
      <c r="Y441" s="238"/>
      <c r="Z441" s="238"/>
    </row>
    <row r="442" spans="2:26" ht="27.75" customHeight="1">
      <c r="B442" s="242"/>
      <c r="C442" s="243"/>
      <c r="D442" s="243"/>
      <c r="E442" s="243"/>
      <c r="F442" s="243"/>
      <c r="K442" s="238"/>
      <c r="L442" s="238"/>
      <c r="M442" s="238"/>
      <c r="N442" s="238"/>
      <c r="O442" s="238"/>
      <c r="P442" s="238"/>
      <c r="Q442" s="238"/>
      <c r="R442" s="238"/>
      <c r="S442" s="238"/>
      <c r="T442" s="238"/>
      <c r="U442" s="238"/>
      <c r="V442" s="238"/>
      <c r="W442" s="238"/>
      <c r="X442" s="238"/>
      <c r="Y442" s="238"/>
      <c r="Z442" s="238"/>
    </row>
    <row r="443" spans="2:26" ht="27.75" customHeight="1">
      <c r="B443" s="242"/>
      <c r="C443" s="243"/>
      <c r="D443" s="243"/>
      <c r="E443" s="243"/>
      <c r="F443" s="243"/>
      <c r="K443" s="238"/>
      <c r="L443" s="238"/>
      <c r="M443" s="238"/>
      <c r="N443" s="238"/>
      <c r="O443" s="238"/>
      <c r="P443" s="238"/>
      <c r="Q443" s="238"/>
      <c r="R443" s="238"/>
      <c r="S443" s="238"/>
      <c r="T443" s="238"/>
      <c r="U443" s="238"/>
      <c r="V443" s="238"/>
      <c r="W443" s="238"/>
      <c r="X443" s="238"/>
      <c r="Y443" s="238"/>
      <c r="Z443" s="238"/>
    </row>
    <row r="444" spans="2:26" ht="27.75" customHeight="1">
      <c r="B444" s="242"/>
      <c r="C444" s="243"/>
      <c r="D444" s="243"/>
      <c r="E444" s="243"/>
      <c r="F444" s="243"/>
      <c r="K444" s="238"/>
      <c r="L444" s="238"/>
      <c r="M444" s="238"/>
      <c r="N444" s="238"/>
      <c r="O444" s="238"/>
      <c r="P444" s="238"/>
      <c r="Q444" s="238"/>
      <c r="R444" s="238"/>
      <c r="S444" s="238"/>
      <c r="T444" s="238"/>
      <c r="U444" s="238"/>
      <c r="V444" s="238"/>
      <c r="W444" s="238"/>
      <c r="X444" s="238"/>
      <c r="Y444" s="238"/>
      <c r="Z444" s="238"/>
    </row>
    <row r="445" spans="2:26" ht="27.75" customHeight="1">
      <c r="B445" s="242"/>
      <c r="C445" s="243"/>
      <c r="D445" s="243"/>
      <c r="E445" s="243"/>
      <c r="F445" s="243"/>
      <c r="K445" s="238"/>
      <c r="L445" s="238"/>
      <c r="M445" s="238"/>
      <c r="N445" s="238"/>
      <c r="O445" s="238"/>
      <c r="P445" s="238"/>
      <c r="Q445" s="238"/>
      <c r="R445" s="238"/>
      <c r="S445" s="238"/>
      <c r="T445" s="238"/>
      <c r="U445" s="238"/>
      <c r="V445" s="238"/>
      <c r="W445" s="238"/>
      <c r="X445" s="238"/>
      <c r="Y445" s="238"/>
      <c r="Z445" s="238"/>
    </row>
    <row r="446" spans="2:26" ht="27.75" customHeight="1">
      <c r="B446" s="242"/>
      <c r="C446" s="243"/>
      <c r="D446" s="243"/>
      <c r="E446" s="243"/>
      <c r="F446" s="243"/>
      <c r="K446" s="238"/>
      <c r="L446" s="238"/>
      <c r="M446" s="238"/>
      <c r="N446" s="238"/>
      <c r="O446" s="238"/>
      <c r="P446" s="238"/>
      <c r="Q446" s="238"/>
      <c r="R446" s="238"/>
      <c r="S446" s="238"/>
      <c r="T446" s="238"/>
      <c r="U446" s="238"/>
      <c r="V446" s="238"/>
      <c r="W446" s="238"/>
      <c r="X446" s="238"/>
      <c r="Y446" s="238"/>
      <c r="Z446" s="238"/>
    </row>
    <row r="447" spans="2:26" ht="27.75" customHeight="1">
      <c r="B447" s="242"/>
      <c r="C447" s="243"/>
      <c r="D447" s="243"/>
      <c r="E447" s="243"/>
      <c r="F447" s="243"/>
      <c r="K447" s="238"/>
      <c r="L447" s="238"/>
      <c r="M447" s="238"/>
      <c r="N447" s="238"/>
      <c r="O447" s="238"/>
      <c r="P447" s="238"/>
      <c r="Q447" s="238"/>
      <c r="R447" s="238"/>
      <c r="S447" s="238"/>
      <c r="T447" s="238"/>
      <c r="U447" s="238"/>
      <c r="V447" s="238"/>
      <c r="W447" s="238"/>
      <c r="X447" s="238"/>
      <c r="Y447" s="238"/>
      <c r="Z447" s="238"/>
    </row>
    <row r="448" spans="2:26" ht="27.75" customHeight="1">
      <c r="B448" s="242"/>
      <c r="C448" s="243"/>
      <c r="D448" s="243"/>
      <c r="E448" s="243"/>
      <c r="F448" s="243"/>
      <c r="K448" s="238"/>
      <c r="L448" s="238"/>
      <c r="M448" s="238"/>
      <c r="N448" s="238"/>
      <c r="O448" s="238"/>
      <c r="P448" s="238"/>
      <c r="Q448" s="238"/>
      <c r="R448" s="238"/>
      <c r="S448" s="238"/>
      <c r="T448" s="238"/>
      <c r="U448" s="238"/>
      <c r="V448" s="238"/>
      <c r="W448" s="238"/>
      <c r="X448" s="238"/>
      <c r="Y448" s="238"/>
      <c r="Z448" s="238"/>
    </row>
    <row r="449" spans="2:26" ht="27.75" customHeight="1">
      <c r="B449" s="242"/>
      <c r="C449" s="243"/>
      <c r="D449" s="243"/>
      <c r="E449" s="243"/>
      <c r="F449" s="243"/>
      <c r="K449" s="238"/>
      <c r="L449" s="238"/>
      <c r="M449" s="238"/>
      <c r="N449" s="238"/>
      <c r="O449" s="238"/>
      <c r="P449" s="238"/>
      <c r="Q449" s="238"/>
      <c r="R449" s="238"/>
      <c r="S449" s="238"/>
      <c r="T449" s="238"/>
      <c r="U449" s="238"/>
      <c r="V449" s="238"/>
      <c r="W449" s="238"/>
      <c r="X449" s="238"/>
      <c r="Y449" s="238"/>
      <c r="Z449" s="238"/>
    </row>
    <row r="450" spans="2:26" ht="27.75" customHeight="1">
      <c r="B450" s="242"/>
      <c r="C450" s="243"/>
      <c r="D450" s="243"/>
      <c r="E450" s="243"/>
      <c r="F450" s="243"/>
      <c r="K450" s="238"/>
      <c r="L450" s="238"/>
      <c r="M450" s="238"/>
      <c r="N450" s="238"/>
      <c r="O450" s="238"/>
      <c r="P450" s="238"/>
      <c r="Q450" s="238"/>
      <c r="R450" s="238"/>
      <c r="S450" s="238"/>
      <c r="T450" s="238"/>
      <c r="U450" s="238"/>
      <c r="V450" s="238"/>
      <c r="W450" s="238"/>
      <c r="X450" s="238"/>
      <c r="Y450" s="238"/>
      <c r="Z450" s="238"/>
    </row>
    <row r="451" spans="2:26" ht="27.75" customHeight="1">
      <c r="B451" s="242"/>
      <c r="C451" s="243"/>
      <c r="D451" s="243"/>
      <c r="E451" s="243"/>
      <c r="F451" s="243"/>
      <c r="K451" s="238"/>
      <c r="L451" s="238"/>
      <c r="M451" s="238"/>
      <c r="N451" s="238"/>
      <c r="O451" s="238"/>
      <c r="P451" s="238"/>
      <c r="Q451" s="238"/>
      <c r="R451" s="238"/>
      <c r="S451" s="238"/>
      <c r="T451" s="238"/>
      <c r="U451" s="238"/>
      <c r="V451" s="238"/>
      <c r="W451" s="238"/>
      <c r="X451" s="238"/>
      <c r="Y451" s="238"/>
      <c r="Z451" s="238"/>
    </row>
    <row r="452" spans="2:26" ht="27.75" customHeight="1">
      <c r="B452" s="242"/>
      <c r="C452" s="243"/>
      <c r="D452" s="243"/>
      <c r="E452" s="243"/>
      <c r="F452" s="243"/>
      <c r="K452" s="238"/>
      <c r="L452" s="238"/>
      <c r="M452" s="238"/>
      <c r="N452" s="238"/>
      <c r="O452" s="238"/>
      <c r="P452" s="238"/>
      <c r="Q452" s="238"/>
      <c r="R452" s="238"/>
      <c r="S452" s="238"/>
      <c r="T452" s="238"/>
      <c r="U452" s="238"/>
      <c r="V452" s="238"/>
      <c r="W452" s="238"/>
      <c r="X452" s="238"/>
      <c r="Y452" s="238"/>
      <c r="Z452" s="238"/>
    </row>
    <row r="453" spans="2:26" ht="27.75" customHeight="1">
      <c r="B453" s="242"/>
      <c r="C453" s="243"/>
      <c r="D453" s="243"/>
      <c r="E453" s="243"/>
      <c r="F453" s="243"/>
      <c r="K453" s="238"/>
      <c r="L453" s="238"/>
      <c r="M453" s="238"/>
      <c r="N453" s="238"/>
      <c r="O453" s="238"/>
      <c r="P453" s="238"/>
      <c r="Q453" s="238"/>
      <c r="R453" s="238"/>
      <c r="S453" s="238"/>
      <c r="T453" s="238"/>
      <c r="U453" s="238"/>
      <c r="V453" s="238"/>
      <c r="W453" s="238"/>
      <c r="X453" s="238"/>
      <c r="Y453" s="238"/>
      <c r="Z453" s="238"/>
    </row>
    <row r="454" spans="2:26" ht="27.75" customHeight="1">
      <c r="B454" s="242"/>
      <c r="C454" s="243"/>
      <c r="D454" s="243"/>
      <c r="E454" s="243"/>
      <c r="F454" s="243"/>
      <c r="K454" s="238"/>
      <c r="L454" s="238"/>
      <c r="M454" s="238"/>
      <c r="N454" s="238"/>
      <c r="O454" s="238"/>
      <c r="P454" s="238"/>
      <c r="Q454" s="238"/>
      <c r="R454" s="238"/>
      <c r="S454" s="238"/>
      <c r="T454" s="238"/>
      <c r="U454" s="238"/>
      <c r="V454" s="238"/>
      <c r="W454" s="238"/>
      <c r="X454" s="238"/>
      <c r="Y454" s="238"/>
      <c r="Z454" s="238"/>
    </row>
    <row r="455" spans="2:26" ht="27.75" customHeight="1">
      <c r="B455" s="242"/>
      <c r="C455" s="243"/>
      <c r="D455" s="243"/>
      <c r="E455" s="243"/>
      <c r="F455" s="243"/>
      <c r="K455" s="238"/>
      <c r="L455" s="238"/>
      <c r="M455" s="238"/>
      <c r="N455" s="238"/>
      <c r="O455" s="238"/>
      <c r="P455" s="238"/>
      <c r="Q455" s="238"/>
      <c r="R455" s="238"/>
      <c r="S455" s="238"/>
      <c r="T455" s="238"/>
      <c r="U455" s="238"/>
      <c r="V455" s="238"/>
      <c r="W455" s="238"/>
      <c r="X455" s="238"/>
      <c r="Y455" s="238"/>
      <c r="Z455" s="238"/>
    </row>
    <row r="456" spans="2:26" ht="27.75" customHeight="1">
      <c r="B456" s="242"/>
      <c r="C456" s="243"/>
      <c r="D456" s="243"/>
      <c r="E456" s="243"/>
      <c r="F456" s="243"/>
      <c r="K456" s="238"/>
      <c r="L456" s="238"/>
      <c r="M456" s="238"/>
      <c r="N456" s="238"/>
      <c r="O456" s="238"/>
      <c r="P456" s="238"/>
      <c r="Q456" s="238"/>
      <c r="R456" s="238"/>
      <c r="S456" s="238"/>
      <c r="T456" s="238"/>
      <c r="U456" s="238"/>
      <c r="V456" s="238"/>
      <c r="W456" s="238"/>
      <c r="X456" s="238"/>
      <c r="Y456" s="238"/>
      <c r="Z456" s="238"/>
    </row>
    <row r="457" spans="2:26" ht="27.75" customHeight="1">
      <c r="B457" s="242"/>
      <c r="C457" s="243"/>
      <c r="D457" s="243"/>
      <c r="E457" s="243"/>
      <c r="F457" s="243"/>
      <c r="K457" s="238"/>
      <c r="L457" s="238"/>
      <c r="M457" s="238"/>
      <c r="N457" s="238"/>
      <c r="O457" s="238"/>
      <c r="P457" s="238"/>
      <c r="Q457" s="238"/>
      <c r="R457" s="238"/>
      <c r="S457" s="238"/>
      <c r="T457" s="238"/>
      <c r="U457" s="238"/>
      <c r="V457" s="238"/>
      <c r="W457" s="238"/>
      <c r="X457" s="238"/>
      <c r="Y457" s="238"/>
      <c r="Z457" s="238"/>
    </row>
    <row r="458" spans="2:26" ht="27.75" customHeight="1">
      <c r="B458" s="242"/>
      <c r="C458" s="243"/>
      <c r="D458" s="243"/>
      <c r="E458" s="243"/>
      <c r="F458" s="243"/>
      <c r="K458" s="238"/>
      <c r="L458" s="238"/>
      <c r="M458" s="238"/>
      <c r="N458" s="238"/>
      <c r="O458" s="238"/>
      <c r="P458" s="238"/>
      <c r="Q458" s="238"/>
      <c r="R458" s="238"/>
      <c r="S458" s="238"/>
      <c r="T458" s="238"/>
      <c r="U458" s="238"/>
      <c r="V458" s="238"/>
      <c r="W458" s="238"/>
      <c r="X458" s="238"/>
      <c r="Y458" s="238"/>
      <c r="Z458" s="238"/>
    </row>
    <row r="459" spans="2:26" ht="27.75" customHeight="1">
      <c r="B459" s="242"/>
      <c r="C459" s="243"/>
      <c r="D459" s="243"/>
      <c r="E459" s="243"/>
      <c r="F459" s="243"/>
      <c r="K459" s="238"/>
      <c r="L459" s="238"/>
      <c r="M459" s="238"/>
      <c r="N459" s="238"/>
      <c r="O459" s="238"/>
      <c r="P459" s="238"/>
      <c r="Q459" s="238"/>
      <c r="R459" s="238"/>
      <c r="S459" s="238"/>
      <c r="T459" s="238"/>
      <c r="U459" s="238"/>
      <c r="V459" s="238"/>
      <c r="W459" s="238"/>
      <c r="X459" s="238"/>
      <c r="Y459" s="238"/>
      <c r="Z459" s="238"/>
    </row>
    <row r="460" spans="2:26" ht="27.75" customHeight="1">
      <c r="B460" s="242"/>
      <c r="C460" s="243"/>
      <c r="D460" s="243"/>
      <c r="E460" s="243"/>
      <c r="F460" s="243"/>
      <c r="K460" s="238"/>
      <c r="L460" s="238"/>
      <c r="M460" s="238"/>
      <c r="N460" s="238"/>
      <c r="O460" s="238"/>
      <c r="P460" s="238"/>
      <c r="Q460" s="238"/>
      <c r="R460" s="238"/>
      <c r="S460" s="238"/>
      <c r="T460" s="238"/>
      <c r="U460" s="238"/>
      <c r="V460" s="238"/>
      <c r="W460" s="238"/>
      <c r="X460" s="238"/>
      <c r="Y460" s="238"/>
      <c r="Z460" s="238"/>
    </row>
    <row r="461" spans="2:26" ht="27.75" customHeight="1">
      <c r="B461" s="242"/>
      <c r="C461" s="243"/>
      <c r="D461" s="243"/>
      <c r="E461" s="243"/>
      <c r="F461" s="243"/>
      <c r="K461" s="238"/>
      <c r="L461" s="238"/>
      <c r="M461" s="238"/>
      <c r="N461" s="238"/>
      <c r="O461" s="238"/>
      <c r="P461" s="238"/>
      <c r="Q461" s="238"/>
      <c r="R461" s="238"/>
      <c r="S461" s="238"/>
      <c r="T461" s="238"/>
      <c r="U461" s="238"/>
      <c r="V461" s="238"/>
      <c r="W461" s="238"/>
      <c r="X461" s="238"/>
      <c r="Y461" s="238"/>
      <c r="Z461" s="238"/>
    </row>
    <row r="462" spans="2:26" ht="27.75" customHeight="1">
      <c r="B462" s="242"/>
      <c r="C462" s="243"/>
      <c r="D462" s="243"/>
      <c r="E462" s="243"/>
      <c r="F462" s="243"/>
      <c r="K462" s="238"/>
      <c r="L462" s="238"/>
      <c r="M462" s="238"/>
      <c r="N462" s="238"/>
      <c r="O462" s="238"/>
      <c r="P462" s="238"/>
      <c r="Q462" s="238"/>
      <c r="R462" s="238"/>
      <c r="S462" s="238"/>
      <c r="T462" s="238"/>
      <c r="U462" s="238"/>
      <c r="V462" s="238"/>
      <c r="W462" s="238"/>
      <c r="X462" s="238"/>
      <c r="Y462" s="238"/>
      <c r="Z462" s="238"/>
    </row>
    <row r="463" spans="2:26" ht="27.75" customHeight="1">
      <c r="B463" s="242"/>
      <c r="C463" s="243"/>
      <c r="D463" s="243"/>
      <c r="E463" s="243"/>
      <c r="F463" s="243"/>
      <c r="K463" s="238"/>
      <c r="L463" s="238"/>
      <c r="M463" s="238"/>
      <c r="N463" s="238"/>
      <c r="O463" s="238"/>
      <c r="P463" s="238"/>
      <c r="Q463" s="238"/>
      <c r="R463" s="238"/>
      <c r="S463" s="238"/>
      <c r="T463" s="238"/>
      <c r="U463" s="238"/>
      <c r="V463" s="238"/>
      <c r="W463" s="238"/>
      <c r="X463" s="238"/>
      <c r="Y463" s="238"/>
      <c r="Z463" s="238"/>
    </row>
    <row r="464" spans="2:26" ht="27.75" customHeight="1">
      <c r="B464" s="242"/>
      <c r="C464" s="243"/>
      <c r="D464" s="243"/>
      <c r="E464" s="243"/>
      <c r="F464" s="243"/>
      <c r="K464" s="238"/>
      <c r="L464" s="238"/>
      <c r="M464" s="238"/>
      <c r="N464" s="238"/>
      <c r="O464" s="238"/>
      <c r="P464" s="238"/>
      <c r="Q464" s="238"/>
      <c r="R464" s="238"/>
      <c r="S464" s="238"/>
      <c r="T464" s="238"/>
      <c r="U464" s="238"/>
      <c r="V464" s="238"/>
      <c r="W464" s="238"/>
      <c r="X464" s="238"/>
      <c r="Y464" s="238"/>
      <c r="Z464" s="238"/>
    </row>
    <row r="465" spans="2:26" ht="27.75" customHeight="1">
      <c r="B465" s="242"/>
      <c r="C465" s="243"/>
      <c r="D465" s="243"/>
      <c r="E465" s="243"/>
      <c r="F465" s="243"/>
      <c r="K465" s="238"/>
      <c r="L465" s="238"/>
      <c r="M465" s="238"/>
      <c r="N465" s="238"/>
      <c r="O465" s="238"/>
      <c r="P465" s="238"/>
      <c r="Q465" s="238"/>
      <c r="R465" s="238"/>
      <c r="S465" s="238"/>
      <c r="T465" s="238"/>
      <c r="U465" s="238"/>
      <c r="V465" s="238"/>
      <c r="W465" s="238"/>
      <c r="X465" s="238"/>
      <c r="Y465" s="238"/>
      <c r="Z465" s="238"/>
    </row>
    <row r="466" spans="2:26" ht="27.75" customHeight="1">
      <c r="B466" s="242"/>
      <c r="C466" s="243"/>
      <c r="D466" s="243"/>
      <c r="E466" s="243"/>
      <c r="F466" s="243"/>
      <c r="K466" s="238"/>
      <c r="L466" s="238"/>
      <c r="M466" s="238"/>
      <c r="N466" s="238"/>
      <c r="O466" s="238"/>
      <c r="P466" s="238"/>
      <c r="Q466" s="238"/>
      <c r="R466" s="238"/>
      <c r="S466" s="238"/>
      <c r="T466" s="238"/>
      <c r="U466" s="238"/>
      <c r="V466" s="238"/>
      <c r="W466" s="238"/>
      <c r="X466" s="238"/>
      <c r="Y466" s="238"/>
      <c r="Z466" s="238"/>
    </row>
    <row r="467" spans="2:26" ht="27.75" customHeight="1">
      <c r="B467" s="242"/>
      <c r="C467" s="243"/>
      <c r="D467" s="243"/>
      <c r="E467" s="243"/>
      <c r="F467" s="243"/>
      <c r="K467" s="238"/>
      <c r="L467" s="238"/>
      <c r="M467" s="238"/>
      <c r="N467" s="238"/>
      <c r="O467" s="238"/>
      <c r="P467" s="238"/>
      <c r="Q467" s="238"/>
      <c r="R467" s="238"/>
      <c r="S467" s="238"/>
      <c r="T467" s="238"/>
      <c r="U467" s="238"/>
      <c r="V467" s="238"/>
      <c r="W467" s="238"/>
      <c r="X467" s="238"/>
      <c r="Y467" s="238"/>
      <c r="Z467" s="238"/>
    </row>
    <row r="468" spans="2:26" ht="27.75" customHeight="1">
      <c r="B468" s="242"/>
      <c r="C468" s="243"/>
      <c r="D468" s="243"/>
      <c r="E468" s="243"/>
      <c r="F468" s="243"/>
      <c r="K468" s="238"/>
      <c r="L468" s="238"/>
      <c r="M468" s="238"/>
      <c r="N468" s="238"/>
      <c r="O468" s="238"/>
      <c r="P468" s="238"/>
      <c r="Q468" s="238"/>
      <c r="R468" s="238"/>
      <c r="S468" s="238"/>
      <c r="T468" s="238"/>
      <c r="U468" s="238"/>
      <c r="V468" s="238"/>
      <c r="W468" s="238"/>
      <c r="X468" s="238"/>
      <c r="Y468" s="238"/>
      <c r="Z468" s="238"/>
    </row>
    <row r="469" spans="2:26" ht="27.75" customHeight="1">
      <c r="B469" s="242"/>
      <c r="C469" s="243"/>
      <c r="D469" s="243"/>
      <c r="E469" s="243"/>
      <c r="F469" s="243"/>
      <c r="K469" s="238"/>
      <c r="L469" s="238"/>
      <c r="M469" s="238"/>
      <c r="N469" s="238"/>
      <c r="O469" s="238"/>
      <c r="P469" s="238"/>
      <c r="Q469" s="238"/>
      <c r="R469" s="238"/>
      <c r="S469" s="238"/>
      <c r="T469" s="238"/>
      <c r="U469" s="238"/>
      <c r="V469" s="238"/>
      <c r="W469" s="238"/>
      <c r="X469" s="238"/>
      <c r="Y469" s="238"/>
      <c r="Z469" s="238"/>
    </row>
    <row r="470" spans="2:26" ht="27.75" customHeight="1">
      <c r="B470" s="242"/>
      <c r="C470" s="243"/>
      <c r="D470" s="243"/>
      <c r="E470" s="243"/>
      <c r="F470" s="243"/>
      <c r="K470" s="238"/>
      <c r="L470" s="238"/>
      <c r="M470" s="238"/>
      <c r="N470" s="238"/>
      <c r="O470" s="238"/>
      <c r="P470" s="238"/>
      <c r="Q470" s="238"/>
      <c r="R470" s="238"/>
      <c r="S470" s="238"/>
      <c r="T470" s="238"/>
      <c r="U470" s="238"/>
      <c r="V470" s="238"/>
      <c r="W470" s="238"/>
      <c r="X470" s="238"/>
      <c r="Y470" s="238"/>
      <c r="Z470" s="238"/>
    </row>
    <row r="471" spans="2:26" ht="27.75" customHeight="1">
      <c r="B471" s="242"/>
      <c r="C471" s="243"/>
      <c r="D471" s="243"/>
      <c r="E471" s="243"/>
      <c r="F471" s="243"/>
      <c r="K471" s="238"/>
      <c r="L471" s="238"/>
      <c r="M471" s="238"/>
      <c r="N471" s="238"/>
      <c r="O471" s="238"/>
      <c r="P471" s="238"/>
      <c r="Q471" s="238"/>
      <c r="R471" s="238"/>
      <c r="S471" s="238"/>
      <c r="T471" s="238"/>
      <c r="U471" s="238"/>
      <c r="V471" s="238"/>
      <c r="W471" s="238"/>
      <c r="X471" s="238"/>
      <c r="Y471" s="238"/>
      <c r="Z471" s="238"/>
    </row>
    <row r="472" spans="2:26" ht="27.75" customHeight="1">
      <c r="B472" s="242"/>
      <c r="C472" s="243"/>
      <c r="D472" s="243"/>
      <c r="E472" s="243"/>
      <c r="F472" s="243"/>
      <c r="K472" s="238"/>
      <c r="L472" s="238"/>
      <c r="M472" s="238"/>
      <c r="N472" s="238"/>
      <c r="O472" s="238"/>
      <c r="P472" s="238"/>
      <c r="Q472" s="238"/>
      <c r="R472" s="238"/>
      <c r="S472" s="238"/>
      <c r="T472" s="238"/>
      <c r="U472" s="238"/>
      <c r="V472" s="238"/>
      <c r="W472" s="238"/>
      <c r="X472" s="238"/>
      <c r="Y472" s="238"/>
      <c r="Z472" s="238"/>
    </row>
    <row r="473" spans="2:26" ht="27.75" customHeight="1">
      <c r="B473" s="242"/>
      <c r="C473" s="243"/>
      <c r="D473" s="243"/>
      <c r="E473" s="243"/>
      <c r="F473" s="243"/>
      <c r="K473" s="238"/>
      <c r="L473" s="238"/>
      <c r="M473" s="238"/>
      <c r="N473" s="238"/>
      <c r="O473" s="238"/>
      <c r="P473" s="238"/>
      <c r="Q473" s="238"/>
      <c r="R473" s="238"/>
      <c r="S473" s="238"/>
      <c r="T473" s="238"/>
      <c r="U473" s="238"/>
      <c r="V473" s="238"/>
      <c r="W473" s="238"/>
      <c r="X473" s="238"/>
      <c r="Y473" s="238"/>
      <c r="Z473" s="238"/>
    </row>
    <row r="474" spans="2:26" ht="27.75" customHeight="1">
      <c r="B474" s="242"/>
      <c r="C474" s="243"/>
      <c r="D474" s="243"/>
      <c r="E474" s="243"/>
      <c r="F474" s="243"/>
      <c r="K474" s="238"/>
      <c r="L474" s="238"/>
      <c r="M474" s="238"/>
      <c r="N474" s="238"/>
      <c r="O474" s="238"/>
      <c r="P474" s="238"/>
      <c r="Q474" s="238"/>
      <c r="R474" s="238"/>
      <c r="S474" s="238"/>
      <c r="T474" s="238"/>
      <c r="U474" s="238"/>
      <c r="V474" s="238"/>
      <c r="W474" s="238"/>
      <c r="X474" s="238"/>
      <c r="Y474" s="238"/>
      <c r="Z474" s="238"/>
    </row>
    <row r="475" spans="2:26" ht="27.75" customHeight="1">
      <c r="B475" s="242"/>
      <c r="C475" s="243"/>
      <c r="D475" s="243"/>
      <c r="E475" s="243"/>
      <c r="F475" s="243"/>
      <c r="K475" s="238"/>
      <c r="L475" s="238"/>
      <c r="M475" s="238"/>
      <c r="N475" s="238"/>
      <c r="O475" s="238"/>
      <c r="P475" s="238"/>
      <c r="Q475" s="238"/>
      <c r="R475" s="238"/>
      <c r="S475" s="238"/>
      <c r="T475" s="238"/>
      <c r="U475" s="238"/>
      <c r="V475" s="238"/>
      <c r="W475" s="238"/>
      <c r="X475" s="238"/>
      <c r="Y475" s="238"/>
      <c r="Z475" s="238"/>
    </row>
    <row r="476" spans="2:26" ht="27.75" customHeight="1">
      <c r="B476" s="242"/>
      <c r="C476" s="243"/>
      <c r="D476" s="243"/>
      <c r="E476" s="243"/>
      <c r="F476" s="243"/>
      <c r="K476" s="238"/>
      <c r="L476" s="238"/>
      <c r="M476" s="238"/>
      <c r="N476" s="238"/>
      <c r="O476" s="238"/>
      <c r="P476" s="238"/>
      <c r="Q476" s="238"/>
      <c r="R476" s="238"/>
      <c r="S476" s="238"/>
      <c r="T476" s="238"/>
      <c r="U476" s="238"/>
      <c r="V476" s="238"/>
      <c r="W476" s="238"/>
      <c r="X476" s="238"/>
      <c r="Y476" s="238"/>
      <c r="Z476" s="238"/>
    </row>
    <row r="477" spans="2:26" ht="27.75" customHeight="1">
      <c r="B477" s="242"/>
      <c r="C477" s="243"/>
      <c r="D477" s="243"/>
      <c r="E477" s="243"/>
      <c r="F477" s="243"/>
      <c r="K477" s="238"/>
      <c r="L477" s="238"/>
      <c r="M477" s="238"/>
      <c r="N477" s="238"/>
      <c r="O477" s="238"/>
      <c r="P477" s="238"/>
      <c r="Q477" s="238"/>
      <c r="R477" s="238"/>
      <c r="S477" s="238"/>
      <c r="T477" s="238"/>
      <c r="U477" s="238"/>
      <c r="V477" s="238"/>
      <c r="W477" s="238"/>
      <c r="X477" s="238"/>
      <c r="Y477" s="238"/>
      <c r="Z477" s="238"/>
    </row>
    <row r="478" spans="2:26" ht="27.75" customHeight="1">
      <c r="B478" s="242"/>
      <c r="C478" s="243"/>
      <c r="D478" s="243"/>
      <c r="E478" s="243"/>
      <c r="F478" s="243"/>
      <c r="K478" s="238"/>
      <c r="L478" s="238"/>
      <c r="M478" s="238"/>
      <c r="N478" s="238"/>
      <c r="O478" s="238"/>
      <c r="P478" s="238"/>
      <c r="Q478" s="238"/>
      <c r="R478" s="238"/>
      <c r="S478" s="238"/>
      <c r="T478" s="238"/>
      <c r="U478" s="238"/>
      <c r="V478" s="238"/>
      <c r="W478" s="238"/>
      <c r="X478" s="238"/>
      <c r="Y478" s="238"/>
      <c r="Z478" s="238"/>
    </row>
    <row r="479" spans="2:26" ht="27.75" customHeight="1">
      <c r="B479" s="242"/>
      <c r="C479" s="243"/>
      <c r="D479" s="243"/>
      <c r="E479" s="243"/>
      <c r="F479" s="243"/>
      <c r="K479" s="238"/>
      <c r="L479" s="238"/>
      <c r="M479" s="238"/>
      <c r="N479" s="238"/>
      <c r="O479" s="238"/>
      <c r="P479" s="238"/>
      <c r="Q479" s="238"/>
      <c r="R479" s="238"/>
      <c r="S479" s="238"/>
      <c r="T479" s="238"/>
      <c r="U479" s="238"/>
      <c r="V479" s="238"/>
      <c r="W479" s="238"/>
      <c r="X479" s="238"/>
      <c r="Y479" s="238"/>
      <c r="Z479" s="238"/>
    </row>
    <row r="480" spans="2:26" ht="27.75" customHeight="1">
      <c r="B480" s="242"/>
      <c r="C480" s="243"/>
      <c r="D480" s="243"/>
      <c r="E480" s="243"/>
      <c r="F480" s="243"/>
      <c r="K480" s="238"/>
      <c r="L480" s="238"/>
      <c r="M480" s="238"/>
      <c r="N480" s="238"/>
      <c r="O480" s="238"/>
      <c r="P480" s="238"/>
      <c r="Q480" s="238"/>
      <c r="R480" s="238"/>
      <c r="S480" s="238"/>
      <c r="T480" s="238"/>
      <c r="U480" s="238"/>
      <c r="V480" s="238"/>
      <c r="W480" s="238"/>
      <c r="X480" s="238"/>
      <c r="Y480" s="238"/>
      <c r="Z480" s="238"/>
    </row>
    <row r="481" spans="2:26" ht="27.75" customHeight="1">
      <c r="B481" s="242"/>
      <c r="C481" s="243"/>
      <c r="D481" s="243"/>
      <c r="E481" s="243"/>
      <c r="F481" s="243"/>
      <c r="K481" s="238"/>
      <c r="L481" s="238"/>
      <c r="M481" s="238"/>
      <c r="N481" s="238"/>
      <c r="O481" s="238"/>
      <c r="P481" s="238"/>
      <c r="Q481" s="238"/>
      <c r="R481" s="238"/>
      <c r="S481" s="238"/>
      <c r="T481" s="238"/>
      <c r="U481" s="238"/>
      <c r="V481" s="238"/>
      <c r="W481" s="238"/>
      <c r="X481" s="238"/>
      <c r="Y481" s="238"/>
      <c r="Z481" s="238"/>
    </row>
    <row r="482" spans="2:26" ht="27.75" customHeight="1">
      <c r="B482" s="242"/>
      <c r="C482" s="243"/>
      <c r="D482" s="243"/>
      <c r="E482" s="243"/>
      <c r="F482" s="243"/>
      <c r="K482" s="238"/>
      <c r="L482" s="238"/>
      <c r="M482" s="238"/>
      <c r="N482" s="238"/>
      <c r="O482" s="238"/>
      <c r="P482" s="238"/>
      <c r="Q482" s="238"/>
      <c r="R482" s="238"/>
      <c r="S482" s="238"/>
      <c r="T482" s="238"/>
      <c r="U482" s="238"/>
      <c r="V482" s="238"/>
      <c r="W482" s="238"/>
      <c r="X482" s="238"/>
      <c r="Y482" s="238"/>
      <c r="Z482" s="238"/>
    </row>
    <row r="483" spans="2:26" ht="27.75" customHeight="1">
      <c r="B483" s="242"/>
      <c r="C483" s="243"/>
      <c r="D483" s="243"/>
      <c r="E483" s="243"/>
      <c r="F483" s="243"/>
      <c r="K483" s="238"/>
      <c r="L483" s="238"/>
      <c r="M483" s="238"/>
      <c r="N483" s="238"/>
      <c r="O483" s="238"/>
      <c r="P483" s="238"/>
      <c r="Q483" s="238"/>
      <c r="R483" s="238"/>
      <c r="S483" s="238"/>
      <c r="T483" s="238"/>
      <c r="U483" s="238"/>
      <c r="V483" s="238"/>
      <c r="W483" s="238"/>
      <c r="X483" s="238"/>
      <c r="Y483" s="238"/>
      <c r="Z483" s="238"/>
    </row>
    <row r="484" spans="2:26" ht="27.75" customHeight="1">
      <c r="B484" s="242"/>
      <c r="C484" s="243"/>
      <c r="D484" s="243"/>
      <c r="E484" s="243"/>
      <c r="F484" s="243"/>
      <c r="K484" s="238"/>
      <c r="L484" s="238"/>
      <c r="M484" s="238"/>
      <c r="N484" s="238"/>
      <c r="O484" s="238"/>
      <c r="P484" s="238"/>
      <c r="Q484" s="238"/>
      <c r="R484" s="238"/>
      <c r="S484" s="238"/>
      <c r="T484" s="238"/>
      <c r="U484" s="238"/>
      <c r="V484" s="238"/>
      <c r="W484" s="238"/>
      <c r="X484" s="238"/>
      <c r="Y484" s="238"/>
      <c r="Z484" s="238"/>
    </row>
    <row r="485" spans="2:26" ht="27.75" customHeight="1">
      <c r="B485" s="242"/>
      <c r="C485" s="243"/>
      <c r="D485" s="243"/>
      <c r="E485" s="243"/>
      <c r="F485" s="243"/>
      <c r="K485" s="238"/>
      <c r="L485" s="238"/>
      <c r="M485" s="238"/>
      <c r="N485" s="238"/>
      <c r="O485" s="238"/>
      <c r="P485" s="238"/>
      <c r="Q485" s="238"/>
      <c r="R485" s="238"/>
      <c r="S485" s="238"/>
      <c r="T485" s="238"/>
      <c r="U485" s="238"/>
      <c r="V485" s="238"/>
      <c r="W485" s="238"/>
      <c r="X485" s="238"/>
      <c r="Y485" s="238"/>
      <c r="Z485" s="238"/>
    </row>
    <row r="486" spans="2:26" ht="27.75" customHeight="1">
      <c r="B486" s="242"/>
      <c r="C486" s="243"/>
      <c r="D486" s="243"/>
      <c r="E486" s="243"/>
      <c r="F486" s="243"/>
      <c r="K486" s="238"/>
      <c r="L486" s="238"/>
      <c r="M486" s="238"/>
      <c r="N486" s="238"/>
      <c r="O486" s="238"/>
      <c r="P486" s="238"/>
      <c r="Q486" s="238"/>
      <c r="R486" s="238"/>
      <c r="S486" s="238"/>
      <c r="T486" s="238"/>
      <c r="U486" s="238"/>
      <c r="V486" s="238"/>
      <c r="W486" s="238"/>
      <c r="X486" s="238"/>
      <c r="Y486" s="238"/>
      <c r="Z486" s="238"/>
    </row>
    <row r="487" spans="2:26" ht="27.75" customHeight="1">
      <c r="B487" s="242"/>
      <c r="C487" s="243"/>
      <c r="D487" s="243"/>
      <c r="E487" s="243"/>
      <c r="F487" s="243"/>
      <c r="K487" s="238"/>
      <c r="L487" s="238"/>
      <c r="M487" s="238"/>
      <c r="N487" s="238"/>
      <c r="O487" s="238"/>
      <c r="P487" s="238"/>
      <c r="Q487" s="238"/>
      <c r="R487" s="238"/>
      <c r="S487" s="238"/>
      <c r="T487" s="238"/>
      <c r="U487" s="238"/>
      <c r="V487" s="238"/>
      <c r="W487" s="238"/>
      <c r="X487" s="238"/>
      <c r="Y487" s="238"/>
      <c r="Z487" s="238"/>
    </row>
    <row r="488" spans="2:26" ht="27.75" customHeight="1">
      <c r="B488" s="242"/>
      <c r="C488" s="243"/>
      <c r="D488" s="243"/>
      <c r="E488" s="243"/>
      <c r="F488" s="243"/>
      <c r="K488" s="238"/>
      <c r="L488" s="238"/>
      <c r="M488" s="238"/>
      <c r="N488" s="238"/>
      <c r="O488" s="238"/>
      <c r="P488" s="238"/>
      <c r="Q488" s="238"/>
      <c r="R488" s="238"/>
      <c r="S488" s="238"/>
      <c r="T488" s="238"/>
      <c r="U488" s="238"/>
      <c r="V488" s="238"/>
      <c r="W488" s="238"/>
      <c r="X488" s="238"/>
      <c r="Y488" s="238"/>
      <c r="Z488" s="238"/>
    </row>
    <row r="489" spans="2:26" ht="27.75" customHeight="1">
      <c r="B489" s="242"/>
      <c r="C489" s="243"/>
      <c r="D489" s="243"/>
      <c r="E489" s="243"/>
      <c r="F489" s="243"/>
      <c r="K489" s="238"/>
      <c r="L489" s="238"/>
      <c r="M489" s="238"/>
      <c r="N489" s="238"/>
      <c r="O489" s="238"/>
      <c r="P489" s="238"/>
      <c r="Q489" s="238"/>
      <c r="R489" s="238"/>
      <c r="S489" s="238"/>
      <c r="T489" s="238"/>
      <c r="U489" s="238"/>
      <c r="V489" s="238"/>
      <c r="W489" s="238"/>
      <c r="X489" s="238"/>
      <c r="Y489" s="238"/>
      <c r="Z489" s="238"/>
    </row>
    <row r="490" spans="2:26" ht="27.75" customHeight="1">
      <c r="B490" s="242"/>
      <c r="C490" s="243"/>
      <c r="D490" s="243"/>
      <c r="E490" s="243"/>
      <c r="F490" s="243"/>
      <c r="K490" s="238"/>
      <c r="L490" s="238"/>
      <c r="M490" s="238"/>
      <c r="N490" s="238"/>
      <c r="O490" s="238"/>
      <c r="P490" s="238"/>
      <c r="Q490" s="238"/>
      <c r="R490" s="238"/>
      <c r="S490" s="238"/>
      <c r="T490" s="238"/>
      <c r="U490" s="238"/>
      <c r="V490" s="238"/>
      <c r="W490" s="238"/>
      <c r="X490" s="238"/>
      <c r="Y490" s="238"/>
      <c r="Z490" s="238"/>
    </row>
    <row r="491" spans="2:26" ht="27.75" customHeight="1">
      <c r="B491" s="242"/>
      <c r="C491" s="243"/>
      <c r="D491" s="243"/>
      <c r="E491" s="243"/>
      <c r="F491" s="243"/>
      <c r="K491" s="238"/>
      <c r="L491" s="238"/>
      <c r="M491" s="238"/>
      <c r="N491" s="238"/>
      <c r="O491" s="238"/>
      <c r="P491" s="238"/>
      <c r="Q491" s="238"/>
      <c r="R491" s="238"/>
      <c r="S491" s="238"/>
      <c r="T491" s="238"/>
      <c r="U491" s="238"/>
      <c r="V491" s="238"/>
      <c r="W491" s="238"/>
      <c r="X491" s="238"/>
      <c r="Y491" s="238"/>
      <c r="Z491" s="238"/>
    </row>
    <row r="492" spans="2:26" ht="27.75" customHeight="1">
      <c r="B492" s="242"/>
      <c r="C492" s="243"/>
      <c r="D492" s="243"/>
      <c r="E492" s="243"/>
      <c r="F492" s="243"/>
      <c r="K492" s="238"/>
      <c r="L492" s="238"/>
      <c r="M492" s="238"/>
      <c r="N492" s="238"/>
      <c r="O492" s="238"/>
      <c r="P492" s="238"/>
      <c r="Q492" s="238"/>
      <c r="R492" s="238"/>
      <c r="S492" s="238"/>
      <c r="T492" s="238"/>
      <c r="U492" s="238"/>
      <c r="V492" s="238"/>
      <c r="W492" s="238"/>
      <c r="X492" s="238"/>
      <c r="Y492" s="238"/>
      <c r="Z492" s="238"/>
    </row>
    <row r="493" spans="2:26" ht="27.75" customHeight="1">
      <c r="B493" s="242"/>
      <c r="C493" s="243"/>
      <c r="D493" s="243"/>
      <c r="E493" s="243"/>
      <c r="F493" s="243"/>
      <c r="K493" s="238"/>
      <c r="L493" s="238"/>
      <c r="M493" s="238"/>
      <c r="N493" s="238"/>
      <c r="O493" s="238"/>
      <c r="P493" s="238"/>
      <c r="Q493" s="238"/>
      <c r="R493" s="238"/>
      <c r="S493" s="238"/>
      <c r="T493" s="238"/>
      <c r="U493" s="238"/>
      <c r="V493" s="238"/>
      <c r="W493" s="238"/>
      <c r="X493" s="238"/>
      <c r="Y493" s="238"/>
      <c r="Z493" s="238"/>
    </row>
    <row r="494" spans="2:26" ht="27.75" customHeight="1">
      <c r="B494" s="242"/>
      <c r="C494" s="243"/>
      <c r="D494" s="243"/>
      <c r="E494" s="243"/>
      <c r="F494" s="243"/>
      <c r="K494" s="238"/>
      <c r="L494" s="238"/>
      <c r="M494" s="238"/>
      <c r="N494" s="238"/>
      <c r="O494" s="238"/>
      <c r="P494" s="238"/>
      <c r="Q494" s="238"/>
      <c r="R494" s="238"/>
      <c r="S494" s="238"/>
      <c r="T494" s="238"/>
      <c r="U494" s="238"/>
      <c r="V494" s="238"/>
      <c r="W494" s="238"/>
      <c r="X494" s="238"/>
      <c r="Y494" s="238"/>
      <c r="Z494" s="238"/>
    </row>
    <row r="495" spans="2:26" ht="27.75" customHeight="1">
      <c r="B495" s="242"/>
      <c r="C495" s="243"/>
      <c r="D495" s="243"/>
      <c r="E495" s="243"/>
      <c r="F495" s="243"/>
      <c r="K495" s="238"/>
      <c r="L495" s="238"/>
      <c r="M495" s="238"/>
      <c r="N495" s="238"/>
      <c r="O495" s="238"/>
      <c r="P495" s="238"/>
      <c r="Q495" s="238"/>
      <c r="R495" s="238"/>
      <c r="S495" s="238"/>
      <c r="T495" s="238"/>
      <c r="U495" s="238"/>
      <c r="V495" s="238"/>
      <c r="W495" s="238"/>
      <c r="X495" s="238"/>
      <c r="Y495" s="238"/>
      <c r="Z495" s="238"/>
    </row>
    <row r="496" spans="2:26" ht="27.75" customHeight="1">
      <c r="B496" s="242"/>
      <c r="C496" s="243"/>
      <c r="D496" s="243"/>
      <c r="E496" s="243"/>
      <c r="F496" s="243"/>
      <c r="K496" s="238"/>
      <c r="L496" s="238"/>
      <c r="M496" s="238"/>
      <c r="N496" s="238"/>
      <c r="O496" s="238"/>
      <c r="P496" s="238"/>
      <c r="Q496" s="238"/>
      <c r="R496" s="238"/>
      <c r="S496" s="238"/>
      <c r="T496" s="238"/>
      <c r="U496" s="238"/>
      <c r="V496" s="238"/>
      <c r="W496" s="238"/>
      <c r="X496" s="238"/>
      <c r="Y496" s="238"/>
      <c r="Z496" s="238"/>
    </row>
    <row r="497" spans="2:26" ht="27.75" customHeight="1">
      <c r="B497" s="242"/>
      <c r="C497" s="243"/>
      <c r="D497" s="243"/>
      <c r="E497" s="243"/>
      <c r="F497" s="243"/>
      <c r="K497" s="238"/>
      <c r="L497" s="238"/>
      <c r="M497" s="238"/>
      <c r="N497" s="238"/>
      <c r="O497" s="238"/>
      <c r="P497" s="238"/>
      <c r="Q497" s="238"/>
      <c r="R497" s="238"/>
      <c r="S497" s="238"/>
      <c r="T497" s="238"/>
      <c r="U497" s="238"/>
      <c r="V497" s="238"/>
      <c r="W497" s="238"/>
      <c r="X497" s="238"/>
      <c r="Y497" s="238"/>
      <c r="Z497" s="238"/>
    </row>
    <row r="498" spans="2:26" ht="27.75" customHeight="1">
      <c r="B498" s="242"/>
      <c r="C498" s="243"/>
      <c r="D498" s="243"/>
      <c r="E498" s="243"/>
      <c r="F498" s="243"/>
      <c r="K498" s="238"/>
      <c r="L498" s="238"/>
      <c r="M498" s="238"/>
      <c r="N498" s="238"/>
      <c r="O498" s="238"/>
      <c r="P498" s="238"/>
      <c r="Q498" s="238"/>
      <c r="R498" s="238"/>
      <c r="S498" s="238"/>
      <c r="T498" s="238"/>
      <c r="U498" s="238"/>
      <c r="V498" s="238"/>
      <c r="W498" s="238"/>
      <c r="X498" s="238"/>
      <c r="Y498" s="238"/>
      <c r="Z498" s="238"/>
    </row>
    <row r="499" spans="2:26" ht="27.75" customHeight="1">
      <c r="B499" s="242"/>
      <c r="C499" s="243"/>
      <c r="D499" s="243"/>
      <c r="E499" s="243"/>
      <c r="F499" s="243"/>
      <c r="K499" s="238"/>
      <c r="L499" s="238"/>
      <c r="M499" s="238"/>
      <c r="N499" s="238"/>
      <c r="O499" s="238"/>
      <c r="P499" s="238"/>
      <c r="Q499" s="238"/>
      <c r="R499" s="238"/>
      <c r="S499" s="238"/>
      <c r="T499" s="238"/>
      <c r="U499" s="238"/>
      <c r="V499" s="238"/>
      <c r="W499" s="238"/>
      <c r="X499" s="238"/>
      <c r="Y499" s="238"/>
      <c r="Z499" s="238"/>
    </row>
    <row r="500" spans="2:26" ht="27.75" customHeight="1">
      <c r="B500" s="242"/>
      <c r="C500" s="243"/>
      <c r="D500" s="243"/>
      <c r="E500" s="243"/>
      <c r="F500" s="243"/>
      <c r="K500" s="238"/>
      <c r="L500" s="238"/>
      <c r="M500" s="238"/>
      <c r="N500" s="238"/>
      <c r="O500" s="238"/>
      <c r="P500" s="238"/>
      <c r="Q500" s="238"/>
      <c r="R500" s="238"/>
      <c r="S500" s="238"/>
      <c r="T500" s="238"/>
      <c r="U500" s="238"/>
      <c r="V500" s="238"/>
      <c r="W500" s="238"/>
      <c r="X500" s="238"/>
      <c r="Y500" s="238"/>
      <c r="Z500" s="238"/>
    </row>
    <row r="501" spans="2:26" ht="27.75" customHeight="1">
      <c r="B501" s="242"/>
      <c r="C501" s="243"/>
      <c r="D501" s="243"/>
      <c r="E501" s="243"/>
      <c r="F501" s="243"/>
      <c r="K501" s="238"/>
      <c r="L501" s="238"/>
      <c r="M501" s="238"/>
      <c r="N501" s="238"/>
      <c r="O501" s="238"/>
      <c r="P501" s="238"/>
      <c r="Q501" s="238"/>
      <c r="R501" s="238"/>
      <c r="S501" s="238"/>
      <c r="T501" s="238"/>
      <c r="U501" s="238"/>
      <c r="V501" s="238"/>
      <c r="W501" s="238"/>
      <c r="X501" s="238"/>
      <c r="Y501" s="238"/>
      <c r="Z501" s="238"/>
    </row>
    <row r="502" spans="2:26" ht="27.75" customHeight="1">
      <c r="B502" s="242"/>
      <c r="C502" s="243"/>
      <c r="D502" s="243"/>
      <c r="E502" s="243"/>
      <c r="F502" s="243"/>
      <c r="K502" s="238"/>
      <c r="L502" s="238"/>
      <c r="M502" s="238"/>
      <c r="N502" s="238"/>
      <c r="O502" s="238"/>
      <c r="P502" s="238"/>
      <c r="Q502" s="238"/>
      <c r="R502" s="238"/>
      <c r="S502" s="238"/>
      <c r="T502" s="238"/>
      <c r="U502" s="238"/>
      <c r="V502" s="238"/>
      <c r="W502" s="238"/>
      <c r="X502" s="238"/>
      <c r="Y502" s="238"/>
      <c r="Z502" s="238"/>
    </row>
    <row r="503" spans="2:26" ht="27.75" customHeight="1">
      <c r="B503" s="242"/>
      <c r="C503" s="243"/>
      <c r="D503" s="243"/>
      <c r="E503" s="243"/>
      <c r="F503" s="243"/>
      <c r="K503" s="238"/>
      <c r="L503" s="238"/>
      <c r="M503" s="238"/>
      <c r="N503" s="238"/>
      <c r="O503" s="238"/>
      <c r="P503" s="238"/>
      <c r="Q503" s="238"/>
      <c r="R503" s="238"/>
      <c r="S503" s="238"/>
      <c r="T503" s="238"/>
      <c r="U503" s="238"/>
      <c r="V503" s="238"/>
      <c r="W503" s="238"/>
      <c r="X503" s="238"/>
      <c r="Y503" s="238"/>
      <c r="Z503" s="238"/>
    </row>
    <row r="504" spans="2:26" ht="27.75" customHeight="1">
      <c r="B504" s="242"/>
      <c r="C504" s="243"/>
      <c r="D504" s="243"/>
      <c r="E504" s="243"/>
      <c r="F504" s="243"/>
      <c r="K504" s="238"/>
      <c r="L504" s="238"/>
      <c r="M504" s="238"/>
      <c r="N504" s="238"/>
      <c r="O504" s="238"/>
      <c r="P504" s="238"/>
      <c r="Q504" s="238"/>
      <c r="R504" s="238"/>
      <c r="S504" s="238"/>
      <c r="T504" s="238"/>
      <c r="U504" s="238"/>
      <c r="V504" s="238"/>
      <c r="W504" s="238"/>
      <c r="X504" s="238"/>
      <c r="Y504" s="238"/>
      <c r="Z504" s="238"/>
    </row>
    <row r="505" spans="2:26" ht="27.75" customHeight="1">
      <c r="B505" s="242"/>
      <c r="C505" s="243"/>
      <c r="D505" s="243"/>
      <c r="E505" s="243"/>
      <c r="F505" s="243"/>
      <c r="K505" s="238"/>
      <c r="L505" s="238"/>
      <c r="M505" s="238"/>
      <c r="N505" s="238"/>
      <c r="O505" s="238"/>
      <c r="P505" s="238"/>
      <c r="Q505" s="238"/>
      <c r="R505" s="238"/>
      <c r="S505" s="238"/>
      <c r="T505" s="238"/>
      <c r="U505" s="238"/>
      <c r="V505" s="238"/>
      <c r="W505" s="238"/>
      <c r="X505" s="238"/>
      <c r="Y505" s="238"/>
      <c r="Z505" s="238"/>
    </row>
    <row r="506" spans="2:26" ht="27.75" customHeight="1">
      <c r="B506" s="242"/>
      <c r="C506" s="243"/>
      <c r="D506" s="243"/>
      <c r="E506" s="243"/>
      <c r="F506" s="243"/>
      <c r="K506" s="238"/>
      <c r="L506" s="238"/>
      <c r="M506" s="238"/>
      <c r="N506" s="238"/>
      <c r="O506" s="238"/>
      <c r="P506" s="238"/>
      <c r="Q506" s="238"/>
      <c r="R506" s="238"/>
      <c r="S506" s="238"/>
      <c r="T506" s="238"/>
      <c r="U506" s="238"/>
      <c r="V506" s="238"/>
      <c r="W506" s="238"/>
      <c r="X506" s="238"/>
      <c r="Y506" s="238"/>
      <c r="Z506" s="238"/>
    </row>
    <row r="507" spans="2:26" ht="27.75" customHeight="1">
      <c r="B507" s="242"/>
      <c r="C507" s="243"/>
      <c r="D507" s="243"/>
      <c r="E507" s="243"/>
      <c r="F507" s="243"/>
      <c r="K507" s="238"/>
      <c r="L507" s="238"/>
      <c r="M507" s="238"/>
      <c r="N507" s="238"/>
      <c r="O507" s="238"/>
      <c r="P507" s="238"/>
      <c r="Q507" s="238"/>
      <c r="R507" s="238"/>
      <c r="S507" s="238"/>
      <c r="T507" s="238"/>
      <c r="U507" s="238"/>
      <c r="V507" s="238"/>
      <c r="W507" s="238"/>
      <c r="X507" s="238"/>
      <c r="Y507" s="238"/>
      <c r="Z507" s="238"/>
    </row>
    <row r="508" spans="2:26" ht="27.75" customHeight="1">
      <c r="B508" s="242"/>
      <c r="C508" s="243"/>
      <c r="D508" s="243"/>
      <c r="E508" s="243"/>
      <c r="F508" s="243"/>
      <c r="K508" s="238"/>
      <c r="L508" s="238"/>
      <c r="M508" s="238"/>
      <c r="N508" s="238"/>
      <c r="O508" s="238"/>
      <c r="P508" s="238"/>
      <c r="Q508" s="238"/>
      <c r="R508" s="238"/>
      <c r="S508" s="238"/>
      <c r="T508" s="238"/>
      <c r="U508" s="238"/>
      <c r="V508" s="238"/>
      <c r="W508" s="238"/>
      <c r="X508" s="238"/>
      <c r="Y508" s="238"/>
      <c r="Z508" s="238"/>
    </row>
    <row r="509" spans="2:26" ht="27.75" customHeight="1">
      <c r="B509" s="242"/>
      <c r="C509" s="243"/>
      <c r="D509" s="243"/>
      <c r="E509" s="243"/>
      <c r="F509" s="243"/>
      <c r="K509" s="238"/>
      <c r="L509" s="238"/>
      <c r="M509" s="238"/>
      <c r="N509" s="238"/>
      <c r="O509" s="238"/>
      <c r="P509" s="238"/>
      <c r="Q509" s="238"/>
      <c r="R509" s="238"/>
      <c r="S509" s="238"/>
      <c r="T509" s="238"/>
      <c r="U509" s="238"/>
      <c r="V509" s="238"/>
      <c r="W509" s="238"/>
      <c r="X509" s="238"/>
      <c r="Y509" s="238"/>
      <c r="Z509" s="238"/>
    </row>
    <row r="510" spans="2:26" ht="27.75" customHeight="1">
      <c r="B510" s="242"/>
      <c r="C510" s="243"/>
      <c r="D510" s="243"/>
      <c r="E510" s="243"/>
      <c r="F510" s="243"/>
      <c r="K510" s="238"/>
      <c r="L510" s="238"/>
      <c r="M510" s="238"/>
      <c r="N510" s="238"/>
      <c r="O510" s="238"/>
      <c r="P510" s="238"/>
      <c r="Q510" s="238"/>
      <c r="R510" s="238"/>
      <c r="S510" s="238"/>
      <c r="T510" s="238"/>
      <c r="U510" s="238"/>
      <c r="V510" s="238"/>
      <c r="W510" s="238"/>
      <c r="X510" s="238"/>
      <c r="Y510" s="238"/>
      <c r="Z510" s="238"/>
    </row>
    <row r="511" spans="2:26" ht="27.75" customHeight="1">
      <c r="B511" s="242"/>
      <c r="C511" s="243"/>
      <c r="D511" s="243"/>
      <c r="E511" s="243"/>
      <c r="F511" s="243"/>
      <c r="K511" s="238"/>
      <c r="L511" s="238"/>
      <c r="M511" s="238"/>
      <c r="N511" s="238"/>
      <c r="O511" s="238"/>
      <c r="P511" s="238"/>
      <c r="Q511" s="238"/>
      <c r="R511" s="238"/>
      <c r="S511" s="238"/>
      <c r="T511" s="238"/>
      <c r="U511" s="238"/>
      <c r="V511" s="238"/>
      <c r="W511" s="238"/>
      <c r="X511" s="238"/>
      <c r="Y511" s="238"/>
      <c r="Z511" s="238"/>
    </row>
    <row r="512" spans="2:26" ht="27.75" customHeight="1">
      <c r="B512" s="242"/>
      <c r="C512" s="243"/>
      <c r="D512" s="243"/>
      <c r="E512" s="243"/>
      <c r="F512" s="243"/>
      <c r="K512" s="238"/>
      <c r="L512" s="238"/>
      <c r="M512" s="238"/>
      <c r="N512" s="238"/>
      <c r="O512" s="238"/>
      <c r="P512" s="238"/>
      <c r="Q512" s="238"/>
      <c r="R512" s="238"/>
      <c r="S512" s="238"/>
      <c r="T512" s="238"/>
      <c r="U512" s="238"/>
      <c r="V512" s="238"/>
      <c r="W512" s="238"/>
      <c r="X512" s="238"/>
      <c r="Y512" s="238"/>
      <c r="Z512" s="238"/>
    </row>
    <row r="513" spans="2:26" ht="27.75" customHeight="1">
      <c r="B513" s="242"/>
      <c r="C513" s="243"/>
      <c r="D513" s="243"/>
      <c r="E513" s="243"/>
      <c r="F513" s="243"/>
      <c r="K513" s="238"/>
      <c r="L513" s="238"/>
      <c r="M513" s="238"/>
      <c r="N513" s="238"/>
      <c r="O513" s="238"/>
      <c r="P513" s="238"/>
      <c r="Q513" s="238"/>
      <c r="R513" s="238"/>
      <c r="S513" s="238"/>
      <c r="T513" s="238"/>
      <c r="U513" s="238"/>
      <c r="V513" s="238"/>
      <c r="W513" s="238"/>
      <c r="X513" s="238"/>
      <c r="Y513" s="238"/>
      <c r="Z513" s="238"/>
    </row>
    <row r="514" spans="2:26" ht="27.75" customHeight="1">
      <c r="B514" s="242"/>
      <c r="C514" s="243"/>
      <c r="D514" s="243"/>
      <c r="E514" s="243"/>
      <c r="F514" s="243"/>
      <c r="K514" s="238"/>
      <c r="L514" s="238"/>
      <c r="M514" s="238"/>
      <c r="N514" s="238"/>
      <c r="O514" s="238"/>
      <c r="P514" s="238"/>
      <c r="Q514" s="238"/>
      <c r="R514" s="238"/>
      <c r="S514" s="238"/>
      <c r="T514" s="238"/>
      <c r="U514" s="238"/>
      <c r="V514" s="238"/>
      <c r="W514" s="238"/>
      <c r="X514" s="238"/>
      <c r="Y514" s="238"/>
      <c r="Z514" s="238"/>
    </row>
    <row r="515" spans="2:26" ht="27.75" customHeight="1">
      <c r="B515" s="242"/>
      <c r="C515" s="243"/>
      <c r="D515" s="243"/>
      <c r="E515" s="243"/>
      <c r="F515" s="243"/>
      <c r="K515" s="238"/>
      <c r="L515" s="238"/>
      <c r="M515" s="238"/>
      <c r="N515" s="238"/>
      <c r="O515" s="238"/>
      <c r="P515" s="238"/>
      <c r="Q515" s="238"/>
      <c r="R515" s="238"/>
      <c r="S515" s="238"/>
      <c r="T515" s="238"/>
      <c r="U515" s="238"/>
      <c r="V515" s="238"/>
      <c r="W515" s="238"/>
      <c r="X515" s="238"/>
      <c r="Y515" s="238"/>
      <c r="Z515" s="238"/>
    </row>
    <row r="516" spans="2:26" ht="27.75" customHeight="1">
      <c r="B516" s="242"/>
      <c r="C516" s="243"/>
      <c r="D516" s="243"/>
      <c r="E516" s="243"/>
      <c r="F516" s="243"/>
      <c r="K516" s="238"/>
      <c r="L516" s="238"/>
      <c r="M516" s="238"/>
      <c r="N516" s="238"/>
      <c r="O516" s="238"/>
      <c r="P516" s="238"/>
      <c r="Q516" s="238"/>
      <c r="R516" s="238"/>
      <c r="S516" s="238"/>
      <c r="T516" s="238"/>
      <c r="U516" s="238"/>
      <c r="V516" s="238"/>
      <c r="W516" s="238"/>
      <c r="X516" s="238"/>
      <c r="Y516" s="238"/>
      <c r="Z516" s="238"/>
    </row>
    <row r="517" spans="2:26" ht="27.75" customHeight="1">
      <c r="B517" s="242"/>
      <c r="C517" s="243"/>
      <c r="D517" s="243"/>
      <c r="E517" s="243"/>
      <c r="F517" s="243"/>
      <c r="K517" s="238"/>
      <c r="L517" s="238"/>
      <c r="M517" s="238"/>
      <c r="N517" s="238"/>
      <c r="O517" s="238"/>
      <c r="P517" s="238"/>
      <c r="Q517" s="238"/>
      <c r="R517" s="238"/>
      <c r="S517" s="238"/>
      <c r="T517" s="238"/>
      <c r="U517" s="238"/>
      <c r="V517" s="238"/>
      <c r="W517" s="238"/>
      <c r="X517" s="238"/>
      <c r="Y517" s="238"/>
      <c r="Z517" s="238"/>
    </row>
    <row r="518" spans="2:26" ht="27.75" customHeight="1">
      <c r="B518" s="242"/>
      <c r="C518" s="243"/>
      <c r="D518" s="243"/>
      <c r="E518" s="243"/>
      <c r="F518" s="243"/>
      <c r="K518" s="238"/>
      <c r="L518" s="238"/>
      <c r="M518" s="238"/>
      <c r="N518" s="238"/>
      <c r="O518" s="238"/>
      <c r="P518" s="238"/>
      <c r="Q518" s="238"/>
      <c r="R518" s="238"/>
      <c r="S518" s="238"/>
      <c r="T518" s="238"/>
      <c r="U518" s="238"/>
      <c r="V518" s="238"/>
      <c r="W518" s="238"/>
      <c r="X518" s="238"/>
      <c r="Y518" s="238"/>
      <c r="Z518" s="238"/>
    </row>
    <row r="519" spans="2:26" ht="27.75" customHeight="1">
      <c r="B519" s="242"/>
      <c r="C519" s="243"/>
      <c r="D519" s="243"/>
      <c r="E519" s="243"/>
      <c r="F519" s="243"/>
      <c r="K519" s="238"/>
      <c r="L519" s="238"/>
      <c r="M519" s="238"/>
      <c r="N519" s="238"/>
      <c r="O519" s="238"/>
      <c r="P519" s="238"/>
      <c r="Q519" s="238"/>
      <c r="R519" s="238"/>
      <c r="S519" s="238"/>
      <c r="T519" s="238"/>
      <c r="U519" s="238"/>
      <c r="V519" s="238"/>
      <c r="W519" s="238"/>
      <c r="X519" s="238"/>
      <c r="Y519" s="238"/>
      <c r="Z519" s="238"/>
    </row>
    <row r="520" spans="2:26" ht="27.75" customHeight="1">
      <c r="B520" s="242"/>
      <c r="C520" s="243"/>
      <c r="D520" s="243"/>
      <c r="E520" s="243"/>
      <c r="F520" s="243"/>
      <c r="K520" s="238"/>
      <c r="L520" s="238"/>
      <c r="M520" s="238"/>
      <c r="N520" s="238"/>
      <c r="O520" s="238"/>
      <c r="P520" s="238"/>
      <c r="Q520" s="238"/>
      <c r="R520" s="238"/>
      <c r="S520" s="238"/>
      <c r="T520" s="238"/>
      <c r="U520" s="238"/>
      <c r="V520" s="238"/>
      <c r="W520" s="238"/>
      <c r="X520" s="238"/>
      <c r="Y520" s="238"/>
      <c r="Z520" s="238"/>
    </row>
    <row r="521" spans="2:26" ht="27.75" customHeight="1">
      <c r="B521" s="242"/>
      <c r="C521" s="243"/>
      <c r="D521" s="243"/>
      <c r="E521" s="243"/>
      <c r="F521" s="243"/>
      <c r="K521" s="238"/>
      <c r="L521" s="238"/>
      <c r="M521" s="238"/>
      <c r="N521" s="238"/>
      <c r="O521" s="238"/>
      <c r="P521" s="238"/>
      <c r="Q521" s="238"/>
      <c r="R521" s="238"/>
      <c r="S521" s="238"/>
      <c r="T521" s="238"/>
      <c r="U521" s="238"/>
      <c r="V521" s="238"/>
      <c r="W521" s="238"/>
      <c r="X521" s="238"/>
      <c r="Y521" s="238"/>
      <c r="Z521" s="238"/>
    </row>
    <row r="522" spans="2:26" ht="27.75" customHeight="1">
      <c r="B522" s="242"/>
      <c r="C522" s="243"/>
      <c r="D522" s="243"/>
      <c r="E522" s="243"/>
      <c r="F522" s="243"/>
      <c r="K522" s="238"/>
      <c r="L522" s="238"/>
      <c r="M522" s="238"/>
      <c r="N522" s="238"/>
      <c r="O522" s="238"/>
      <c r="P522" s="238"/>
      <c r="Q522" s="238"/>
      <c r="R522" s="238"/>
      <c r="S522" s="238"/>
      <c r="T522" s="238"/>
      <c r="U522" s="238"/>
      <c r="V522" s="238"/>
      <c r="W522" s="238"/>
      <c r="X522" s="238"/>
      <c r="Y522" s="238"/>
      <c r="Z522" s="238"/>
    </row>
    <row r="523" spans="2:26" ht="27.75" customHeight="1">
      <c r="B523" s="242"/>
      <c r="C523" s="243"/>
      <c r="D523" s="243"/>
      <c r="E523" s="243"/>
      <c r="F523" s="243"/>
      <c r="K523" s="238"/>
      <c r="L523" s="238"/>
      <c r="M523" s="238"/>
      <c r="N523" s="238"/>
      <c r="O523" s="238"/>
      <c r="P523" s="238"/>
      <c r="Q523" s="238"/>
      <c r="R523" s="238"/>
      <c r="S523" s="238"/>
      <c r="T523" s="238"/>
      <c r="U523" s="238"/>
      <c r="V523" s="238"/>
      <c r="W523" s="238"/>
      <c r="X523" s="238"/>
      <c r="Y523" s="238"/>
      <c r="Z523" s="238"/>
    </row>
    <row r="524" spans="2:26" ht="27.75" customHeight="1">
      <c r="B524" s="242"/>
      <c r="C524" s="243"/>
      <c r="D524" s="243"/>
      <c r="E524" s="243"/>
      <c r="F524" s="243"/>
      <c r="K524" s="238"/>
      <c r="L524" s="238"/>
      <c r="M524" s="238"/>
      <c r="N524" s="238"/>
      <c r="O524" s="238"/>
      <c r="P524" s="238"/>
      <c r="Q524" s="238"/>
      <c r="R524" s="238"/>
      <c r="S524" s="238"/>
      <c r="T524" s="238"/>
      <c r="U524" s="238"/>
      <c r="V524" s="238"/>
      <c r="W524" s="238"/>
      <c r="X524" s="238"/>
      <c r="Y524" s="238"/>
      <c r="Z524" s="238"/>
    </row>
    <row r="525" spans="2:26" ht="27.75" customHeight="1">
      <c r="B525" s="242"/>
      <c r="C525" s="243"/>
      <c r="D525" s="243"/>
      <c r="E525" s="243"/>
      <c r="F525" s="243"/>
      <c r="K525" s="238"/>
      <c r="L525" s="238"/>
      <c r="M525" s="238"/>
      <c r="N525" s="238"/>
      <c r="O525" s="238"/>
      <c r="P525" s="238"/>
      <c r="Q525" s="238"/>
      <c r="R525" s="238"/>
      <c r="S525" s="238"/>
      <c r="T525" s="238"/>
      <c r="U525" s="238"/>
      <c r="V525" s="238"/>
      <c r="W525" s="238"/>
      <c r="X525" s="238"/>
      <c r="Y525" s="238"/>
      <c r="Z525" s="238"/>
    </row>
    <row r="526" spans="2:26" ht="27.75" customHeight="1">
      <c r="B526" s="242"/>
      <c r="C526" s="243"/>
      <c r="D526" s="243"/>
      <c r="E526" s="243"/>
      <c r="F526" s="243"/>
      <c r="K526" s="238"/>
      <c r="L526" s="238"/>
      <c r="M526" s="238"/>
      <c r="N526" s="238"/>
      <c r="O526" s="238"/>
      <c r="P526" s="238"/>
      <c r="Q526" s="238"/>
      <c r="R526" s="238"/>
      <c r="S526" s="238"/>
      <c r="T526" s="238"/>
      <c r="U526" s="238"/>
      <c r="V526" s="238"/>
      <c r="W526" s="238"/>
      <c r="X526" s="238"/>
      <c r="Y526" s="238"/>
      <c r="Z526" s="238"/>
    </row>
    <row r="527" spans="2:26" ht="27.75" customHeight="1">
      <c r="B527" s="242"/>
      <c r="C527" s="243"/>
      <c r="D527" s="243"/>
      <c r="E527" s="243"/>
      <c r="F527" s="243"/>
      <c r="K527" s="238"/>
      <c r="L527" s="238"/>
      <c r="M527" s="238"/>
      <c r="N527" s="238"/>
      <c r="O527" s="238"/>
      <c r="P527" s="238"/>
      <c r="Q527" s="238"/>
      <c r="R527" s="238"/>
      <c r="S527" s="238"/>
      <c r="T527" s="238"/>
      <c r="U527" s="238"/>
      <c r="V527" s="238"/>
      <c r="W527" s="238"/>
      <c r="X527" s="238"/>
      <c r="Y527" s="238"/>
      <c r="Z527" s="238"/>
    </row>
    <row r="528" spans="2:26" ht="27.75" customHeight="1">
      <c r="B528" s="242"/>
      <c r="C528" s="243"/>
      <c r="D528" s="243"/>
      <c r="E528" s="243"/>
      <c r="F528" s="243"/>
      <c r="K528" s="238"/>
      <c r="L528" s="238"/>
      <c r="M528" s="238"/>
      <c r="N528" s="238"/>
      <c r="O528" s="238"/>
      <c r="P528" s="238"/>
      <c r="Q528" s="238"/>
      <c r="R528" s="238"/>
      <c r="S528" s="238"/>
      <c r="T528" s="238"/>
      <c r="U528" s="238"/>
      <c r="V528" s="238"/>
      <c r="W528" s="238"/>
      <c r="X528" s="238"/>
      <c r="Y528" s="238"/>
      <c r="Z528" s="238"/>
    </row>
    <row r="529" spans="2:26" ht="27.75" customHeight="1">
      <c r="B529" s="242"/>
      <c r="C529" s="243"/>
      <c r="D529" s="243"/>
      <c r="E529" s="243"/>
      <c r="F529" s="243"/>
      <c r="K529" s="238"/>
      <c r="L529" s="238"/>
      <c r="M529" s="238"/>
      <c r="N529" s="238"/>
      <c r="O529" s="238"/>
      <c r="P529" s="238"/>
      <c r="Q529" s="238"/>
      <c r="R529" s="238"/>
      <c r="S529" s="238"/>
      <c r="T529" s="238"/>
      <c r="U529" s="238"/>
      <c r="V529" s="238"/>
      <c r="W529" s="238"/>
      <c r="X529" s="238"/>
      <c r="Y529" s="238"/>
      <c r="Z529" s="238"/>
    </row>
    <row r="530" spans="2:26" ht="27.75" customHeight="1">
      <c r="B530" s="242"/>
      <c r="C530" s="243"/>
      <c r="D530" s="243"/>
      <c r="E530" s="243"/>
      <c r="F530" s="243"/>
      <c r="K530" s="238"/>
      <c r="L530" s="238"/>
      <c r="M530" s="238"/>
      <c r="N530" s="238"/>
      <c r="O530" s="238"/>
      <c r="P530" s="238"/>
      <c r="Q530" s="238"/>
      <c r="R530" s="238"/>
      <c r="S530" s="238"/>
      <c r="T530" s="238"/>
      <c r="U530" s="238"/>
      <c r="V530" s="238"/>
      <c r="W530" s="238"/>
      <c r="X530" s="238"/>
      <c r="Y530" s="238"/>
      <c r="Z530" s="238"/>
    </row>
    <row r="531" spans="2:26" ht="27.75" customHeight="1">
      <c r="B531" s="242"/>
      <c r="C531" s="243"/>
      <c r="D531" s="243"/>
      <c r="E531" s="243"/>
      <c r="F531" s="243"/>
      <c r="K531" s="238"/>
      <c r="L531" s="238"/>
      <c r="M531" s="238"/>
      <c r="N531" s="238"/>
      <c r="O531" s="238"/>
      <c r="P531" s="238"/>
      <c r="Q531" s="238"/>
      <c r="R531" s="238"/>
      <c r="S531" s="238"/>
      <c r="T531" s="238"/>
      <c r="U531" s="238"/>
      <c r="V531" s="238"/>
      <c r="W531" s="238"/>
      <c r="X531" s="238"/>
      <c r="Y531" s="238"/>
      <c r="Z531" s="238"/>
    </row>
    <row r="532" spans="2:26" ht="27.75" customHeight="1">
      <c r="B532" s="242"/>
      <c r="C532" s="243"/>
      <c r="D532" s="243"/>
      <c r="E532" s="243"/>
      <c r="F532" s="243"/>
      <c r="K532" s="238"/>
      <c r="L532" s="238"/>
      <c r="M532" s="238"/>
      <c r="N532" s="238"/>
      <c r="O532" s="238"/>
      <c r="P532" s="238"/>
      <c r="Q532" s="238"/>
      <c r="R532" s="238"/>
      <c r="S532" s="238"/>
      <c r="T532" s="238"/>
      <c r="U532" s="238"/>
      <c r="V532" s="238"/>
      <c r="W532" s="238"/>
      <c r="X532" s="238"/>
      <c r="Y532" s="238"/>
      <c r="Z532" s="238"/>
    </row>
    <row r="533" spans="2:26" ht="27.75" customHeight="1">
      <c r="B533" s="242"/>
      <c r="C533" s="243"/>
      <c r="D533" s="243"/>
      <c r="E533" s="243"/>
      <c r="F533" s="243"/>
      <c r="K533" s="238"/>
      <c r="L533" s="238"/>
      <c r="M533" s="238"/>
      <c r="N533" s="238"/>
      <c r="O533" s="238"/>
      <c r="P533" s="238"/>
      <c r="Q533" s="238"/>
      <c r="R533" s="238"/>
      <c r="S533" s="238"/>
      <c r="T533" s="238"/>
      <c r="U533" s="238"/>
      <c r="V533" s="238"/>
      <c r="W533" s="238"/>
      <c r="X533" s="238"/>
      <c r="Y533" s="238"/>
      <c r="Z533" s="238"/>
    </row>
    <row r="534" spans="2:26" ht="27.75" customHeight="1">
      <c r="B534" s="242"/>
      <c r="C534" s="243"/>
      <c r="D534" s="243"/>
      <c r="E534" s="243"/>
      <c r="F534" s="243"/>
      <c r="K534" s="238"/>
      <c r="L534" s="238"/>
      <c r="M534" s="238"/>
      <c r="N534" s="238"/>
      <c r="O534" s="238"/>
      <c r="P534" s="238"/>
      <c r="Q534" s="238"/>
      <c r="R534" s="238"/>
      <c r="S534" s="238"/>
      <c r="T534" s="238"/>
      <c r="U534" s="238"/>
      <c r="V534" s="238"/>
      <c r="W534" s="238"/>
      <c r="X534" s="238"/>
      <c r="Y534" s="238"/>
      <c r="Z534" s="238"/>
    </row>
    <row r="535" spans="2:26" ht="27.75" customHeight="1">
      <c r="B535" s="242"/>
      <c r="C535" s="243"/>
      <c r="D535" s="243"/>
      <c r="E535" s="243"/>
      <c r="F535" s="243"/>
      <c r="K535" s="238"/>
      <c r="L535" s="238"/>
      <c r="M535" s="238"/>
      <c r="N535" s="238"/>
      <c r="O535" s="238"/>
      <c r="P535" s="238"/>
      <c r="Q535" s="238"/>
      <c r="R535" s="238"/>
      <c r="S535" s="238"/>
      <c r="T535" s="238"/>
      <c r="U535" s="238"/>
      <c r="V535" s="238"/>
      <c r="W535" s="238"/>
      <c r="X535" s="238"/>
      <c r="Y535" s="238"/>
      <c r="Z535" s="238"/>
    </row>
    <row r="536" spans="2:26" ht="27.75" customHeight="1">
      <c r="B536" s="242"/>
      <c r="C536" s="243"/>
      <c r="D536" s="243"/>
      <c r="E536" s="243"/>
      <c r="F536" s="243"/>
      <c r="K536" s="238"/>
      <c r="L536" s="238"/>
      <c r="M536" s="238"/>
      <c r="N536" s="238"/>
      <c r="O536" s="238"/>
      <c r="P536" s="238"/>
      <c r="Q536" s="238"/>
      <c r="R536" s="238"/>
      <c r="S536" s="238"/>
      <c r="T536" s="238"/>
      <c r="U536" s="238"/>
      <c r="V536" s="238"/>
      <c r="W536" s="238"/>
      <c r="X536" s="238"/>
      <c r="Y536" s="238"/>
      <c r="Z536" s="238"/>
    </row>
    <row r="537" spans="2:26" ht="27.75" customHeight="1">
      <c r="B537" s="242"/>
      <c r="C537" s="243"/>
      <c r="D537" s="243"/>
      <c r="E537" s="243"/>
      <c r="F537" s="243"/>
      <c r="K537" s="238"/>
      <c r="L537" s="238"/>
      <c r="M537" s="238"/>
      <c r="N537" s="238"/>
      <c r="O537" s="238"/>
      <c r="P537" s="238"/>
      <c r="Q537" s="238"/>
      <c r="R537" s="238"/>
      <c r="S537" s="238"/>
      <c r="T537" s="238"/>
      <c r="U537" s="238"/>
      <c r="V537" s="238"/>
      <c r="W537" s="238"/>
      <c r="X537" s="238"/>
      <c r="Y537" s="238"/>
      <c r="Z537" s="238"/>
    </row>
    <row r="538" spans="2:26" ht="27.75" customHeight="1">
      <c r="B538" s="242"/>
      <c r="C538" s="243"/>
      <c r="D538" s="243"/>
      <c r="E538" s="243"/>
      <c r="F538" s="243"/>
      <c r="K538" s="238"/>
      <c r="L538" s="238"/>
      <c r="M538" s="238"/>
      <c r="N538" s="238"/>
      <c r="O538" s="238"/>
      <c r="P538" s="238"/>
      <c r="Q538" s="238"/>
      <c r="R538" s="238"/>
      <c r="S538" s="238"/>
      <c r="T538" s="238"/>
      <c r="U538" s="238"/>
      <c r="V538" s="238"/>
      <c r="W538" s="238"/>
      <c r="X538" s="238"/>
      <c r="Y538" s="238"/>
      <c r="Z538" s="238"/>
    </row>
    <row r="539" spans="2:26" ht="27.75" customHeight="1">
      <c r="B539" s="242"/>
      <c r="C539" s="243"/>
      <c r="D539" s="243"/>
      <c r="E539" s="243"/>
      <c r="F539" s="243"/>
      <c r="K539" s="238"/>
      <c r="L539" s="238"/>
      <c r="M539" s="238"/>
      <c r="N539" s="238"/>
      <c r="O539" s="238"/>
      <c r="P539" s="238"/>
      <c r="Q539" s="238"/>
      <c r="R539" s="238"/>
      <c r="S539" s="238"/>
      <c r="T539" s="238"/>
      <c r="U539" s="238"/>
      <c r="V539" s="238"/>
      <c r="W539" s="238"/>
      <c r="X539" s="238"/>
      <c r="Y539" s="238"/>
      <c r="Z539" s="238"/>
    </row>
    <row r="540" spans="2:26" ht="27.75" customHeight="1">
      <c r="B540" s="242"/>
      <c r="C540" s="243"/>
      <c r="D540" s="243"/>
      <c r="E540" s="243"/>
      <c r="F540" s="243"/>
      <c r="K540" s="238"/>
      <c r="L540" s="238"/>
      <c r="M540" s="238"/>
      <c r="N540" s="238"/>
      <c r="O540" s="238"/>
      <c r="P540" s="238"/>
      <c r="Q540" s="238"/>
      <c r="R540" s="238"/>
      <c r="S540" s="238"/>
      <c r="T540" s="238"/>
      <c r="U540" s="238"/>
      <c r="V540" s="238"/>
      <c r="W540" s="238"/>
      <c r="X540" s="238"/>
      <c r="Y540" s="238"/>
      <c r="Z540" s="238"/>
    </row>
    <row r="541" spans="2:26" ht="27.75" customHeight="1">
      <c r="B541" s="242"/>
      <c r="C541" s="243"/>
      <c r="D541" s="243"/>
      <c r="E541" s="243"/>
      <c r="F541" s="243"/>
      <c r="K541" s="238"/>
      <c r="L541" s="238"/>
      <c r="M541" s="238"/>
      <c r="N541" s="238"/>
      <c r="O541" s="238"/>
      <c r="P541" s="238"/>
      <c r="Q541" s="238"/>
      <c r="R541" s="238"/>
      <c r="S541" s="238"/>
      <c r="T541" s="238"/>
      <c r="U541" s="238"/>
      <c r="V541" s="238"/>
      <c r="W541" s="238"/>
      <c r="X541" s="238"/>
      <c r="Y541" s="238"/>
      <c r="Z541" s="238"/>
    </row>
    <row r="542" spans="2:26" ht="27.75" customHeight="1">
      <c r="B542" s="242"/>
      <c r="C542" s="243"/>
      <c r="D542" s="243"/>
      <c r="E542" s="243"/>
      <c r="F542" s="243"/>
      <c r="K542" s="238"/>
      <c r="L542" s="238"/>
      <c r="M542" s="238"/>
      <c r="N542" s="238"/>
      <c r="O542" s="238"/>
      <c r="P542" s="238"/>
      <c r="Q542" s="238"/>
      <c r="R542" s="238"/>
      <c r="S542" s="238"/>
      <c r="T542" s="238"/>
      <c r="U542" s="238"/>
      <c r="V542" s="238"/>
      <c r="W542" s="238"/>
      <c r="X542" s="238"/>
      <c r="Y542" s="238"/>
      <c r="Z542" s="238"/>
    </row>
    <row r="543" spans="2:26" ht="27.75" customHeight="1">
      <c r="B543" s="242"/>
      <c r="C543" s="243"/>
      <c r="D543" s="243"/>
      <c r="E543" s="243"/>
      <c r="F543" s="243"/>
      <c r="K543" s="238"/>
      <c r="L543" s="238"/>
      <c r="M543" s="238"/>
      <c r="N543" s="238"/>
      <c r="O543" s="238"/>
      <c r="P543" s="238"/>
      <c r="Q543" s="238"/>
      <c r="R543" s="238"/>
      <c r="S543" s="238"/>
      <c r="T543" s="238"/>
      <c r="U543" s="238"/>
      <c r="V543" s="238"/>
      <c r="W543" s="238"/>
      <c r="X543" s="238"/>
      <c r="Y543" s="238"/>
      <c r="Z543" s="238"/>
    </row>
    <row r="544" spans="2:26" ht="27.75" customHeight="1">
      <c r="B544" s="242"/>
      <c r="C544" s="243"/>
      <c r="D544" s="243"/>
      <c r="E544" s="243"/>
      <c r="F544" s="243"/>
      <c r="K544" s="238"/>
      <c r="L544" s="238"/>
      <c r="M544" s="238"/>
      <c r="N544" s="238"/>
      <c r="O544" s="238"/>
      <c r="P544" s="238"/>
      <c r="Q544" s="238"/>
      <c r="R544" s="238"/>
      <c r="S544" s="238"/>
      <c r="T544" s="238"/>
      <c r="U544" s="238"/>
      <c r="V544" s="238"/>
      <c r="W544" s="238"/>
      <c r="X544" s="238"/>
      <c r="Y544" s="238"/>
      <c r="Z544" s="238"/>
    </row>
    <row r="545" spans="2:26" ht="27.75" customHeight="1">
      <c r="B545" s="242"/>
      <c r="C545" s="243"/>
      <c r="D545" s="243"/>
      <c r="E545" s="243"/>
      <c r="F545" s="243"/>
      <c r="K545" s="238"/>
      <c r="L545" s="238"/>
      <c r="M545" s="238"/>
      <c r="N545" s="238"/>
      <c r="O545" s="238"/>
      <c r="P545" s="238"/>
      <c r="Q545" s="238"/>
      <c r="R545" s="238"/>
      <c r="S545" s="238"/>
      <c r="T545" s="238"/>
      <c r="U545" s="238"/>
      <c r="V545" s="238"/>
      <c r="W545" s="238"/>
      <c r="X545" s="238"/>
      <c r="Y545" s="238"/>
      <c r="Z545" s="238"/>
    </row>
    <row r="546" spans="2:26" ht="27.75" customHeight="1">
      <c r="B546" s="242"/>
      <c r="C546" s="243"/>
      <c r="D546" s="243"/>
      <c r="E546" s="243"/>
      <c r="F546" s="243"/>
      <c r="K546" s="238"/>
      <c r="L546" s="238"/>
      <c r="M546" s="238"/>
      <c r="N546" s="238"/>
      <c r="O546" s="238"/>
      <c r="P546" s="238"/>
      <c r="Q546" s="238"/>
      <c r="R546" s="238"/>
      <c r="S546" s="238"/>
      <c r="T546" s="238"/>
      <c r="U546" s="238"/>
      <c r="V546" s="238"/>
      <c r="W546" s="238"/>
      <c r="X546" s="238"/>
      <c r="Y546" s="238"/>
      <c r="Z546" s="238"/>
    </row>
    <row r="547" spans="2:26" ht="27.75" customHeight="1">
      <c r="B547" s="242"/>
      <c r="C547" s="243"/>
      <c r="D547" s="243"/>
      <c r="E547" s="243"/>
      <c r="F547" s="243"/>
      <c r="K547" s="238"/>
      <c r="L547" s="238"/>
      <c r="M547" s="238"/>
      <c r="N547" s="238"/>
      <c r="O547" s="238"/>
      <c r="P547" s="238"/>
      <c r="Q547" s="238"/>
      <c r="R547" s="238"/>
      <c r="S547" s="238"/>
      <c r="T547" s="238"/>
      <c r="U547" s="238"/>
      <c r="V547" s="238"/>
      <c r="W547" s="238"/>
      <c r="X547" s="238"/>
      <c r="Y547" s="238"/>
      <c r="Z547" s="238"/>
    </row>
    <row r="548" spans="2:26" ht="27.75" customHeight="1">
      <c r="B548" s="242"/>
      <c r="C548" s="243"/>
      <c r="D548" s="243"/>
      <c r="E548" s="243"/>
      <c r="F548" s="243"/>
      <c r="K548" s="238"/>
      <c r="L548" s="238"/>
      <c r="M548" s="238"/>
      <c r="N548" s="238"/>
      <c r="O548" s="238"/>
      <c r="P548" s="238"/>
      <c r="Q548" s="238"/>
      <c r="R548" s="238"/>
      <c r="S548" s="238"/>
      <c r="T548" s="238"/>
      <c r="U548" s="238"/>
      <c r="V548" s="238"/>
      <c r="W548" s="238"/>
      <c r="X548" s="238"/>
      <c r="Y548" s="238"/>
      <c r="Z548" s="238"/>
    </row>
    <row r="549" spans="2:26" ht="27.75" customHeight="1">
      <c r="B549" s="242"/>
      <c r="C549" s="243"/>
      <c r="D549" s="243"/>
      <c r="E549" s="243"/>
      <c r="F549" s="243"/>
      <c r="K549" s="238"/>
      <c r="L549" s="238"/>
      <c r="M549" s="238"/>
      <c r="N549" s="238"/>
      <c r="O549" s="238"/>
      <c r="P549" s="238"/>
      <c r="Q549" s="238"/>
      <c r="R549" s="238"/>
      <c r="S549" s="238"/>
      <c r="T549" s="238"/>
      <c r="U549" s="238"/>
      <c r="V549" s="238"/>
      <c r="W549" s="238"/>
      <c r="X549" s="238"/>
      <c r="Y549" s="238"/>
      <c r="Z549" s="238"/>
    </row>
    <row r="550" spans="2:26" ht="27.75" customHeight="1">
      <c r="B550" s="242"/>
      <c r="C550" s="243"/>
      <c r="D550" s="243"/>
      <c r="E550" s="243"/>
      <c r="F550" s="243"/>
      <c r="K550" s="238"/>
      <c r="L550" s="238"/>
      <c r="M550" s="238"/>
      <c r="N550" s="238"/>
      <c r="O550" s="238"/>
      <c r="P550" s="238"/>
      <c r="Q550" s="238"/>
      <c r="R550" s="238"/>
      <c r="S550" s="238"/>
      <c r="T550" s="238"/>
      <c r="U550" s="238"/>
      <c r="V550" s="238"/>
      <c r="W550" s="238"/>
      <c r="X550" s="238"/>
      <c r="Y550" s="238"/>
      <c r="Z550" s="238"/>
    </row>
    <row r="551" spans="2:26" ht="27.75" customHeight="1">
      <c r="B551" s="242"/>
      <c r="C551" s="243"/>
      <c r="D551" s="243"/>
      <c r="E551" s="243"/>
      <c r="F551" s="243"/>
      <c r="K551" s="238"/>
      <c r="L551" s="238"/>
      <c r="M551" s="238"/>
      <c r="N551" s="238"/>
      <c r="O551" s="238"/>
      <c r="P551" s="238"/>
      <c r="Q551" s="238"/>
      <c r="R551" s="238"/>
      <c r="S551" s="238"/>
      <c r="T551" s="238"/>
      <c r="U551" s="238"/>
      <c r="V551" s="238"/>
      <c r="W551" s="238"/>
      <c r="X551" s="238"/>
      <c r="Y551" s="238"/>
      <c r="Z551" s="238"/>
    </row>
    <row r="552" spans="2:26" ht="27.75" customHeight="1">
      <c r="B552" s="242"/>
      <c r="C552" s="243"/>
      <c r="D552" s="243"/>
      <c r="E552" s="243"/>
      <c r="F552" s="243"/>
      <c r="K552" s="238"/>
      <c r="L552" s="238"/>
      <c r="M552" s="238"/>
      <c r="N552" s="238"/>
      <c r="O552" s="238"/>
      <c r="P552" s="238"/>
      <c r="Q552" s="238"/>
      <c r="R552" s="238"/>
      <c r="S552" s="238"/>
      <c r="T552" s="238"/>
      <c r="U552" s="238"/>
      <c r="V552" s="238"/>
      <c r="W552" s="238"/>
      <c r="X552" s="238"/>
      <c r="Y552" s="238"/>
      <c r="Z552" s="238"/>
    </row>
    <row r="553" spans="2:26" ht="27.75" customHeight="1">
      <c r="B553" s="242"/>
      <c r="C553" s="243"/>
      <c r="D553" s="243"/>
      <c r="E553" s="243"/>
      <c r="F553" s="243"/>
      <c r="K553" s="238"/>
      <c r="L553" s="238"/>
      <c r="M553" s="238"/>
      <c r="N553" s="238"/>
      <c r="O553" s="238"/>
      <c r="P553" s="238"/>
      <c r="Q553" s="238"/>
      <c r="R553" s="238"/>
      <c r="S553" s="238"/>
      <c r="T553" s="238"/>
      <c r="U553" s="238"/>
      <c r="V553" s="238"/>
      <c r="W553" s="238"/>
      <c r="X553" s="238"/>
      <c r="Y553" s="238"/>
      <c r="Z553" s="238"/>
    </row>
    <row r="554" spans="2:26" ht="27.75" customHeight="1">
      <c r="B554" s="242"/>
      <c r="C554" s="243"/>
      <c r="D554" s="243"/>
      <c r="E554" s="243"/>
      <c r="F554" s="243"/>
      <c r="K554" s="238"/>
      <c r="L554" s="238"/>
      <c r="M554" s="238"/>
      <c r="N554" s="238"/>
      <c r="O554" s="238"/>
      <c r="P554" s="238"/>
      <c r="Q554" s="238"/>
      <c r="R554" s="238"/>
      <c r="S554" s="238"/>
      <c r="T554" s="238"/>
      <c r="U554" s="238"/>
      <c r="V554" s="238"/>
      <c r="W554" s="238"/>
      <c r="X554" s="238"/>
      <c r="Y554" s="238"/>
      <c r="Z554" s="238"/>
    </row>
    <row r="555" spans="2:26" ht="27.75" customHeight="1">
      <c r="B555" s="242"/>
      <c r="C555" s="243"/>
      <c r="D555" s="243"/>
      <c r="E555" s="243"/>
      <c r="F555" s="243"/>
      <c r="K555" s="238"/>
      <c r="L555" s="238"/>
      <c r="M555" s="238"/>
      <c r="N555" s="238"/>
      <c r="O555" s="238"/>
      <c r="P555" s="238"/>
      <c r="Q555" s="238"/>
      <c r="R555" s="238"/>
      <c r="S555" s="238"/>
      <c r="T555" s="238"/>
      <c r="U555" s="238"/>
      <c r="V555" s="238"/>
      <c r="W555" s="238"/>
      <c r="X555" s="238"/>
      <c r="Y555" s="238"/>
      <c r="Z555" s="238"/>
    </row>
    <row r="556" spans="2:26" ht="27.75" customHeight="1">
      <c r="B556" s="242"/>
      <c r="C556" s="243"/>
      <c r="D556" s="243"/>
      <c r="E556" s="243"/>
      <c r="F556" s="243"/>
      <c r="K556" s="238"/>
      <c r="L556" s="238"/>
      <c r="M556" s="238"/>
      <c r="N556" s="238"/>
      <c r="O556" s="238"/>
      <c r="P556" s="238"/>
      <c r="Q556" s="238"/>
      <c r="R556" s="238"/>
      <c r="S556" s="238"/>
      <c r="T556" s="238"/>
      <c r="U556" s="238"/>
      <c r="V556" s="238"/>
      <c r="W556" s="238"/>
      <c r="X556" s="238"/>
      <c r="Y556" s="238"/>
      <c r="Z556" s="238"/>
    </row>
    <row r="557" spans="2:26" ht="27.75" customHeight="1">
      <c r="B557" s="242"/>
      <c r="C557" s="243"/>
      <c r="D557" s="243"/>
      <c r="E557" s="243"/>
      <c r="F557" s="243"/>
      <c r="K557" s="238"/>
      <c r="L557" s="238"/>
      <c r="M557" s="238"/>
      <c r="N557" s="238"/>
      <c r="O557" s="238"/>
      <c r="P557" s="238"/>
      <c r="Q557" s="238"/>
      <c r="R557" s="238"/>
      <c r="S557" s="238"/>
      <c r="T557" s="238"/>
      <c r="U557" s="238"/>
      <c r="V557" s="238"/>
      <c r="W557" s="238"/>
      <c r="X557" s="238"/>
      <c r="Y557" s="238"/>
      <c r="Z557" s="238"/>
    </row>
    <row r="558" spans="2:26" ht="27.75" customHeight="1">
      <c r="B558" s="242"/>
      <c r="C558" s="243"/>
      <c r="D558" s="243"/>
      <c r="E558" s="243"/>
      <c r="F558" s="243"/>
      <c r="K558" s="238"/>
      <c r="L558" s="238"/>
      <c r="M558" s="238"/>
      <c r="N558" s="238"/>
      <c r="O558" s="238"/>
      <c r="P558" s="238"/>
      <c r="Q558" s="238"/>
      <c r="R558" s="238"/>
      <c r="S558" s="238"/>
      <c r="T558" s="238"/>
      <c r="U558" s="238"/>
      <c r="V558" s="238"/>
      <c r="W558" s="238"/>
      <c r="X558" s="238"/>
      <c r="Y558" s="238"/>
      <c r="Z558" s="238"/>
    </row>
    <row r="559" spans="2:26" ht="27.75" customHeight="1">
      <c r="B559" s="242"/>
      <c r="C559" s="243"/>
      <c r="D559" s="243"/>
      <c r="E559" s="243"/>
      <c r="F559" s="243"/>
      <c r="K559" s="238"/>
      <c r="L559" s="238"/>
      <c r="M559" s="238"/>
      <c r="N559" s="238"/>
      <c r="O559" s="238"/>
      <c r="P559" s="238"/>
      <c r="Q559" s="238"/>
      <c r="R559" s="238"/>
      <c r="S559" s="238"/>
      <c r="T559" s="238"/>
      <c r="U559" s="238"/>
      <c r="V559" s="238"/>
      <c r="W559" s="238"/>
      <c r="X559" s="238"/>
      <c r="Y559" s="238"/>
      <c r="Z559" s="238"/>
    </row>
    <row r="560" spans="2:26" ht="27.75" customHeight="1">
      <c r="B560" s="242"/>
      <c r="C560" s="243"/>
      <c r="D560" s="243"/>
      <c r="E560" s="243"/>
      <c r="F560" s="243"/>
      <c r="K560" s="238"/>
      <c r="L560" s="238"/>
      <c r="M560" s="238"/>
      <c r="N560" s="238"/>
      <c r="O560" s="238"/>
      <c r="P560" s="238"/>
      <c r="Q560" s="238"/>
      <c r="R560" s="238"/>
      <c r="S560" s="238"/>
      <c r="T560" s="238"/>
      <c r="U560" s="238"/>
      <c r="V560" s="238"/>
      <c r="W560" s="238"/>
      <c r="X560" s="238"/>
      <c r="Y560" s="238"/>
      <c r="Z560" s="238"/>
    </row>
    <row r="561" spans="2:26" ht="27.75" customHeight="1">
      <c r="B561" s="242"/>
      <c r="C561" s="243"/>
      <c r="D561" s="243"/>
      <c r="E561" s="243"/>
      <c r="F561" s="243"/>
      <c r="K561" s="238"/>
      <c r="L561" s="238"/>
      <c r="M561" s="238"/>
      <c r="N561" s="238"/>
      <c r="O561" s="238"/>
      <c r="P561" s="238"/>
      <c r="Q561" s="238"/>
      <c r="R561" s="238"/>
      <c r="S561" s="238"/>
      <c r="T561" s="238"/>
      <c r="U561" s="238"/>
      <c r="V561" s="238"/>
      <c r="W561" s="238"/>
      <c r="X561" s="238"/>
      <c r="Y561" s="238"/>
      <c r="Z561" s="238"/>
    </row>
    <row r="562" spans="2:26" ht="27.75" customHeight="1">
      <c r="B562" s="242"/>
      <c r="C562" s="243"/>
      <c r="D562" s="243"/>
      <c r="E562" s="243"/>
      <c r="F562" s="243"/>
      <c r="K562" s="238"/>
      <c r="L562" s="238"/>
      <c r="M562" s="238"/>
      <c r="N562" s="238"/>
      <c r="O562" s="238"/>
      <c r="P562" s="238"/>
      <c r="Q562" s="238"/>
      <c r="R562" s="238"/>
      <c r="S562" s="238"/>
      <c r="T562" s="238"/>
      <c r="U562" s="238"/>
      <c r="V562" s="238"/>
      <c r="W562" s="238"/>
      <c r="X562" s="238"/>
      <c r="Y562" s="238"/>
      <c r="Z562" s="238"/>
    </row>
    <row r="563" spans="2:26" ht="27.75" customHeight="1">
      <c r="B563" s="242"/>
      <c r="C563" s="243"/>
      <c r="D563" s="243"/>
      <c r="E563" s="243"/>
      <c r="F563" s="243"/>
      <c r="K563" s="238"/>
      <c r="L563" s="238"/>
      <c r="M563" s="238"/>
      <c r="N563" s="238"/>
      <c r="O563" s="238"/>
      <c r="P563" s="238"/>
      <c r="Q563" s="238"/>
      <c r="R563" s="238"/>
      <c r="S563" s="238"/>
      <c r="T563" s="238"/>
      <c r="U563" s="238"/>
      <c r="V563" s="238"/>
      <c r="W563" s="238"/>
      <c r="X563" s="238"/>
      <c r="Y563" s="238"/>
      <c r="Z563" s="238"/>
    </row>
    <row r="564" spans="2:26" ht="27.75" customHeight="1">
      <c r="B564" s="242"/>
      <c r="C564" s="243"/>
      <c r="D564" s="243"/>
      <c r="E564" s="243"/>
      <c r="F564" s="243"/>
      <c r="K564" s="238"/>
      <c r="L564" s="238"/>
      <c r="M564" s="238"/>
      <c r="N564" s="238"/>
      <c r="O564" s="238"/>
      <c r="P564" s="238"/>
      <c r="Q564" s="238"/>
      <c r="R564" s="238"/>
      <c r="S564" s="238"/>
      <c r="T564" s="238"/>
      <c r="U564" s="238"/>
      <c r="V564" s="238"/>
      <c r="W564" s="238"/>
      <c r="X564" s="238"/>
      <c r="Y564" s="238"/>
      <c r="Z564" s="238"/>
    </row>
    <row r="565" spans="2:26" ht="27.75" customHeight="1">
      <c r="B565" s="242"/>
      <c r="C565" s="243"/>
      <c r="D565" s="243"/>
      <c r="E565" s="243"/>
      <c r="F565" s="243"/>
      <c r="K565" s="238"/>
      <c r="L565" s="238"/>
      <c r="M565" s="238"/>
      <c r="N565" s="238"/>
      <c r="O565" s="238"/>
      <c r="P565" s="238"/>
      <c r="Q565" s="238"/>
      <c r="R565" s="238"/>
      <c r="S565" s="238"/>
      <c r="T565" s="238"/>
      <c r="U565" s="238"/>
      <c r="V565" s="238"/>
      <c r="W565" s="238"/>
      <c r="X565" s="238"/>
      <c r="Y565" s="238"/>
      <c r="Z565" s="238"/>
    </row>
    <row r="566" spans="2:26" ht="27.75" customHeight="1">
      <c r="B566" s="242"/>
      <c r="C566" s="243"/>
      <c r="D566" s="243"/>
      <c r="E566" s="243"/>
      <c r="F566" s="243"/>
      <c r="K566" s="238"/>
      <c r="L566" s="238"/>
      <c r="M566" s="238"/>
      <c r="N566" s="238"/>
      <c r="O566" s="238"/>
      <c r="P566" s="238"/>
      <c r="Q566" s="238"/>
      <c r="R566" s="238"/>
      <c r="S566" s="238"/>
      <c r="T566" s="238"/>
      <c r="U566" s="238"/>
      <c r="V566" s="238"/>
      <c r="W566" s="238"/>
      <c r="X566" s="238"/>
      <c r="Y566" s="238"/>
      <c r="Z566" s="238"/>
    </row>
    <row r="567" spans="2:26" ht="27.75" customHeight="1">
      <c r="B567" s="242"/>
      <c r="C567" s="243"/>
      <c r="D567" s="243"/>
      <c r="E567" s="243"/>
      <c r="F567" s="243"/>
      <c r="K567" s="238"/>
      <c r="L567" s="238"/>
      <c r="M567" s="238"/>
      <c r="N567" s="238"/>
      <c r="O567" s="238"/>
      <c r="P567" s="238"/>
      <c r="Q567" s="238"/>
      <c r="R567" s="238"/>
      <c r="S567" s="238"/>
      <c r="T567" s="238"/>
      <c r="U567" s="238"/>
      <c r="V567" s="238"/>
      <c r="W567" s="238"/>
      <c r="X567" s="238"/>
      <c r="Y567" s="238"/>
      <c r="Z567" s="238"/>
    </row>
    <row r="568" spans="2:26" ht="27.75" customHeight="1">
      <c r="B568" s="242"/>
      <c r="C568" s="243"/>
      <c r="D568" s="243"/>
      <c r="E568" s="243"/>
      <c r="F568" s="243"/>
      <c r="K568" s="238"/>
      <c r="L568" s="238"/>
      <c r="M568" s="238"/>
      <c r="N568" s="238"/>
      <c r="O568" s="238"/>
      <c r="P568" s="238"/>
      <c r="Q568" s="238"/>
      <c r="R568" s="238"/>
      <c r="S568" s="238"/>
      <c r="T568" s="238"/>
      <c r="U568" s="238"/>
      <c r="V568" s="238"/>
      <c r="W568" s="238"/>
      <c r="X568" s="238"/>
      <c r="Y568" s="238"/>
      <c r="Z568" s="238"/>
    </row>
    <row r="569" spans="2:26" ht="27.75" customHeight="1">
      <c r="B569" s="242"/>
      <c r="C569" s="243"/>
      <c r="D569" s="243"/>
      <c r="E569" s="243"/>
      <c r="F569" s="243"/>
      <c r="K569" s="238"/>
      <c r="L569" s="238"/>
      <c r="M569" s="238"/>
      <c r="N569" s="238"/>
      <c r="O569" s="238"/>
      <c r="P569" s="238"/>
      <c r="Q569" s="238"/>
      <c r="R569" s="238"/>
      <c r="S569" s="238"/>
      <c r="T569" s="238"/>
      <c r="U569" s="238"/>
      <c r="V569" s="238"/>
      <c r="W569" s="238"/>
      <c r="X569" s="238"/>
      <c r="Y569" s="238"/>
      <c r="Z569" s="238"/>
    </row>
    <row r="570" spans="2:26" ht="27.75" customHeight="1">
      <c r="B570" s="242"/>
      <c r="C570" s="243"/>
      <c r="D570" s="243"/>
      <c r="E570" s="243"/>
      <c r="F570" s="243"/>
      <c r="K570" s="238"/>
      <c r="L570" s="238"/>
      <c r="M570" s="238"/>
      <c r="N570" s="238"/>
      <c r="O570" s="238"/>
      <c r="P570" s="238"/>
      <c r="Q570" s="238"/>
      <c r="R570" s="238"/>
      <c r="S570" s="238"/>
      <c r="T570" s="238"/>
      <c r="U570" s="238"/>
      <c r="V570" s="238"/>
      <c r="W570" s="238"/>
      <c r="X570" s="238"/>
      <c r="Y570" s="238"/>
      <c r="Z570" s="238"/>
    </row>
    <row r="571" spans="2:26" ht="27.75" customHeight="1">
      <c r="B571" s="242"/>
      <c r="C571" s="243"/>
      <c r="D571" s="243"/>
      <c r="E571" s="243"/>
      <c r="F571" s="243"/>
      <c r="K571" s="238"/>
      <c r="L571" s="238"/>
      <c r="M571" s="238"/>
      <c r="N571" s="238"/>
      <c r="O571" s="238"/>
      <c r="P571" s="238"/>
      <c r="Q571" s="238"/>
      <c r="R571" s="238"/>
      <c r="S571" s="238"/>
      <c r="T571" s="238"/>
      <c r="U571" s="238"/>
      <c r="V571" s="238"/>
      <c r="W571" s="238"/>
      <c r="X571" s="238"/>
      <c r="Y571" s="238"/>
      <c r="Z571" s="238"/>
    </row>
    <row r="572" spans="2:26" ht="27.75" customHeight="1">
      <c r="B572" s="242"/>
      <c r="C572" s="243"/>
      <c r="D572" s="243"/>
      <c r="E572" s="243"/>
      <c r="F572" s="243"/>
      <c r="K572" s="238"/>
      <c r="L572" s="238"/>
      <c r="M572" s="238"/>
      <c r="N572" s="238"/>
      <c r="O572" s="238"/>
      <c r="P572" s="238"/>
      <c r="Q572" s="238"/>
      <c r="R572" s="238"/>
      <c r="S572" s="238"/>
      <c r="T572" s="238"/>
      <c r="U572" s="238"/>
      <c r="V572" s="238"/>
      <c r="W572" s="238"/>
      <c r="X572" s="238"/>
      <c r="Y572" s="238"/>
      <c r="Z572" s="238"/>
    </row>
    <row r="573" spans="2:26" ht="27.75" customHeight="1">
      <c r="B573" s="242"/>
      <c r="C573" s="243"/>
      <c r="D573" s="243"/>
      <c r="E573" s="243"/>
      <c r="F573" s="243"/>
      <c r="K573" s="238"/>
      <c r="L573" s="238"/>
      <c r="M573" s="238"/>
      <c r="N573" s="238"/>
      <c r="O573" s="238"/>
      <c r="P573" s="238"/>
      <c r="Q573" s="238"/>
      <c r="R573" s="238"/>
      <c r="S573" s="238"/>
      <c r="T573" s="238"/>
      <c r="U573" s="238"/>
      <c r="V573" s="238"/>
      <c r="W573" s="238"/>
      <c r="X573" s="238"/>
      <c r="Y573" s="238"/>
      <c r="Z573" s="238"/>
    </row>
    <row r="574" spans="2:26" ht="27.75" customHeight="1">
      <c r="B574" s="242"/>
      <c r="C574" s="243"/>
      <c r="D574" s="243"/>
      <c r="E574" s="243"/>
      <c r="F574" s="243"/>
      <c r="K574" s="238"/>
      <c r="L574" s="238"/>
      <c r="M574" s="238"/>
      <c r="N574" s="238"/>
      <c r="O574" s="238"/>
      <c r="P574" s="238"/>
      <c r="Q574" s="238"/>
      <c r="R574" s="238"/>
      <c r="S574" s="238"/>
      <c r="T574" s="238"/>
      <c r="U574" s="238"/>
      <c r="V574" s="238"/>
      <c r="W574" s="238"/>
      <c r="X574" s="238"/>
      <c r="Y574" s="238"/>
      <c r="Z574" s="238"/>
    </row>
    <row r="575" spans="2:26" ht="27.75" customHeight="1">
      <c r="B575" s="242"/>
      <c r="C575" s="243"/>
      <c r="D575" s="243"/>
      <c r="E575" s="243"/>
      <c r="F575" s="243"/>
      <c r="K575" s="238"/>
      <c r="L575" s="238"/>
      <c r="M575" s="238"/>
      <c r="N575" s="238"/>
      <c r="O575" s="238"/>
      <c r="P575" s="238"/>
      <c r="Q575" s="238"/>
      <c r="R575" s="238"/>
      <c r="S575" s="238"/>
      <c r="T575" s="238"/>
      <c r="U575" s="238"/>
      <c r="V575" s="238"/>
      <c r="W575" s="238"/>
      <c r="X575" s="238"/>
      <c r="Y575" s="238"/>
      <c r="Z575" s="238"/>
    </row>
    <row r="576" spans="2:26" ht="27.75" customHeight="1">
      <c r="B576" s="242"/>
      <c r="C576" s="243"/>
      <c r="D576" s="243"/>
      <c r="E576" s="243"/>
      <c r="F576" s="243"/>
      <c r="K576" s="238"/>
      <c r="L576" s="238"/>
      <c r="M576" s="238"/>
      <c r="N576" s="238"/>
      <c r="O576" s="238"/>
      <c r="P576" s="238"/>
      <c r="Q576" s="238"/>
      <c r="R576" s="238"/>
      <c r="S576" s="238"/>
      <c r="T576" s="238"/>
      <c r="U576" s="238"/>
      <c r="V576" s="238"/>
      <c r="W576" s="238"/>
      <c r="X576" s="238"/>
      <c r="Y576" s="238"/>
      <c r="Z576" s="238"/>
    </row>
    <row r="577" spans="2:26" ht="27.75" customHeight="1">
      <c r="B577" s="242"/>
      <c r="C577" s="243"/>
      <c r="D577" s="243"/>
      <c r="E577" s="243"/>
      <c r="F577" s="243"/>
      <c r="K577" s="238"/>
      <c r="L577" s="238"/>
      <c r="M577" s="238"/>
      <c r="N577" s="238"/>
      <c r="O577" s="238"/>
      <c r="P577" s="238"/>
      <c r="Q577" s="238"/>
      <c r="R577" s="238"/>
      <c r="S577" s="238"/>
      <c r="T577" s="238"/>
      <c r="U577" s="238"/>
      <c r="V577" s="238"/>
      <c r="W577" s="238"/>
      <c r="X577" s="238"/>
      <c r="Y577" s="238"/>
      <c r="Z577" s="238"/>
    </row>
    <row r="578" spans="2:26" ht="27.75" customHeight="1">
      <c r="B578" s="242"/>
      <c r="C578" s="243"/>
      <c r="D578" s="243"/>
      <c r="E578" s="243"/>
      <c r="F578" s="243"/>
      <c r="K578" s="238"/>
      <c r="L578" s="238"/>
      <c r="M578" s="238"/>
      <c r="N578" s="238"/>
      <c r="O578" s="238"/>
      <c r="P578" s="238"/>
      <c r="Q578" s="238"/>
      <c r="R578" s="238"/>
      <c r="S578" s="238"/>
      <c r="T578" s="238"/>
      <c r="U578" s="238"/>
      <c r="V578" s="238"/>
      <c r="W578" s="238"/>
      <c r="X578" s="238"/>
      <c r="Y578" s="238"/>
      <c r="Z578" s="238"/>
    </row>
    <row r="579" spans="2:26" ht="27.75" customHeight="1">
      <c r="B579" s="242"/>
      <c r="C579" s="243"/>
      <c r="D579" s="243"/>
      <c r="E579" s="243"/>
      <c r="F579" s="243"/>
      <c r="K579" s="238"/>
      <c r="L579" s="238"/>
      <c r="M579" s="238"/>
      <c r="N579" s="238"/>
      <c r="O579" s="238"/>
      <c r="P579" s="238"/>
      <c r="Q579" s="238"/>
      <c r="R579" s="238"/>
      <c r="S579" s="238"/>
      <c r="T579" s="238"/>
      <c r="U579" s="238"/>
      <c r="V579" s="238"/>
      <c r="W579" s="238"/>
      <c r="X579" s="238"/>
      <c r="Y579" s="238"/>
      <c r="Z579" s="238"/>
    </row>
    <row r="580" spans="2:26" ht="27.75" customHeight="1">
      <c r="B580" s="242"/>
      <c r="C580" s="243"/>
      <c r="D580" s="243"/>
      <c r="E580" s="243"/>
      <c r="F580" s="243"/>
      <c r="K580" s="238"/>
      <c r="L580" s="238"/>
      <c r="M580" s="238"/>
      <c r="N580" s="238"/>
      <c r="O580" s="238"/>
      <c r="P580" s="238"/>
      <c r="Q580" s="238"/>
      <c r="R580" s="238"/>
      <c r="S580" s="238"/>
      <c r="T580" s="238"/>
      <c r="U580" s="238"/>
      <c r="V580" s="238"/>
      <c r="W580" s="238"/>
      <c r="X580" s="238"/>
      <c r="Y580" s="238"/>
      <c r="Z580" s="238"/>
    </row>
    <row r="581" spans="2:26" ht="27.75" customHeight="1">
      <c r="B581" s="242"/>
      <c r="C581" s="243"/>
      <c r="D581" s="243"/>
      <c r="E581" s="243"/>
      <c r="F581" s="243"/>
      <c r="K581" s="238"/>
      <c r="L581" s="238"/>
      <c r="M581" s="238"/>
      <c r="N581" s="238"/>
      <c r="O581" s="238"/>
      <c r="P581" s="238"/>
      <c r="Q581" s="238"/>
      <c r="R581" s="238"/>
      <c r="S581" s="238"/>
      <c r="T581" s="238"/>
      <c r="U581" s="238"/>
      <c r="V581" s="238"/>
      <c r="W581" s="238"/>
      <c r="X581" s="238"/>
      <c r="Y581" s="238"/>
      <c r="Z581" s="238"/>
    </row>
    <row r="582" spans="2:26" ht="27.75" customHeight="1">
      <c r="B582" s="242"/>
      <c r="C582" s="243"/>
      <c r="D582" s="243"/>
      <c r="E582" s="243"/>
      <c r="F582" s="243"/>
      <c r="K582" s="238"/>
      <c r="L582" s="238"/>
      <c r="M582" s="238"/>
      <c r="N582" s="238"/>
      <c r="O582" s="238"/>
      <c r="P582" s="238"/>
      <c r="Q582" s="238"/>
      <c r="R582" s="238"/>
      <c r="S582" s="238"/>
      <c r="T582" s="238"/>
      <c r="U582" s="238"/>
      <c r="V582" s="238"/>
      <c r="W582" s="238"/>
      <c r="X582" s="238"/>
      <c r="Y582" s="238"/>
      <c r="Z582" s="238"/>
    </row>
    <row r="583" spans="2:26" ht="27.75" customHeight="1">
      <c r="B583" s="242"/>
      <c r="C583" s="243"/>
      <c r="D583" s="243"/>
      <c r="E583" s="243"/>
      <c r="F583" s="243"/>
      <c r="K583" s="238"/>
      <c r="L583" s="238"/>
      <c r="M583" s="238"/>
      <c r="N583" s="238"/>
      <c r="O583" s="238"/>
      <c r="P583" s="238"/>
      <c r="Q583" s="238"/>
      <c r="R583" s="238"/>
      <c r="S583" s="238"/>
      <c r="T583" s="238"/>
      <c r="U583" s="238"/>
      <c r="V583" s="238"/>
      <c r="W583" s="238"/>
      <c r="X583" s="238"/>
      <c r="Y583" s="238"/>
      <c r="Z583" s="238"/>
    </row>
    <row r="584" spans="2:26" ht="27.75" customHeight="1">
      <c r="B584" s="242"/>
      <c r="C584" s="243"/>
      <c r="D584" s="243"/>
      <c r="E584" s="243"/>
      <c r="F584" s="243"/>
      <c r="K584" s="238"/>
      <c r="L584" s="238"/>
      <c r="M584" s="238"/>
      <c r="N584" s="238"/>
      <c r="O584" s="238"/>
      <c r="P584" s="238"/>
      <c r="Q584" s="238"/>
      <c r="R584" s="238"/>
      <c r="S584" s="238"/>
      <c r="T584" s="238"/>
      <c r="U584" s="238"/>
      <c r="V584" s="238"/>
      <c r="W584" s="238"/>
      <c r="X584" s="238"/>
      <c r="Y584" s="238"/>
      <c r="Z584" s="238"/>
    </row>
    <row r="585" spans="2:26" ht="27.75" customHeight="1">
      <c r="B585" s="242"/>
      <c r="C585" s="243"/>
      <c r="D585" s="243"/>
      <c r="E585" s="243"/>
      <c r="F585" s="243"/>
      <c r="K585" s="238"/>
      <c r="L585" s="238"/>
      <c r="M585" s="238"/>
      <c r="N585" s="238"/>
      <c r="O585" s="238"/>
      <c r="P585" s="238"/>
      <c r="Q585" s="238"/>
      <c r="R585" s="238"/>
      <c r="S585" s="238"/>
      <c r="T585" s="238"/>
      <c r="U585" s="238"/>
      <c r="V585" s="238"/>
      <c r="W585" s="238"/>
      <c r="X585" s="238"/>
      <c r="Y585" s="238"/>
      <c r="Z585" s="238"/>
    </row>
    <row r="586" spans="2:26" ht="27.75" customHeight="1">
      <c r="B586" s="242"/>
      <c r="C586" s="243"/>
      <c r="D586" s="243"/>
      <c r="E586" s="243"/>
      <c r="F586" s="243"/>
      <c r="K586" s="238"/>
      <c r="L586" s="238"/>
      <c r="M586" s="238"/>
      <c r="N586" s="238"/>
      <c r="O586" s="238"/>
      <c r="P586" s="238"/>
      <c r="Q586" s="238"/>
      <c r="R586" s="238"/>
      <c r="S586" s="238"/>
      <c r="T586" s="238"/>
      <c r="U586" s="238"/>
      <c r="V586" s="238"/>
      <c r="W586" s="238"/>
      <c r="X586" s="238"/>
      <c r="Y586" s="238"/>
      <c r="Z586" s="238"/>
    </row>
    <row r="587" spans="2:26" ht="27.75" customHeight="1">
      <c r="B587" s="242"/>
      <c r="C587" s="243"/>
      <c r="D587" s="243"/>
      <c r="E587" s="243"/>
      <c r="F587" s="243"/>
      <c r="K587" s="238"/>
      <c r="L587" s="238"/>
      <c r="M587" s="238"/>
      <c r="N587" s="238"/>
      <c r="O587" s="238"/>
      <c r="P587" s="238"/>
      <c r="Q587" s="238"/>
      <c r="R587" s="238"/>
      <c r="S587" s="238"/>
      <c r="T587" s="238"/>
      <c r="U587" s="238"/>
      <c r="V587" s="238"/>
      <c r="W587" s="238"/>
      <c r="X587" s="238"/>
      <c r="Y587" s="238"/>
      <c r="Z587" s="238"/>
    </row>
    <row r="588" spans="2:26" ht="27.75" customHeight="1">
      <c r="B588" s="242"/>
      <c r="C588" s="243"/>
      <c r="D588" s="243"/>
      <c r="E588" s="243"/>
      <c r="F588" s="243"/>
      <c r="K588" s="238"/>
      <c r="L588" s="238"/>
      <c r="M588" s="238"/>
      <c r="N588" s="238"/>
      <c r="O588" s="238"/>
      <c r="P588" s="238"/>
      <c r="Q588" s="238"/>
      <c r="R588" s="238"/>
      <c r="S588" s="238"/>
      <c r="T588" s="238"/>
      <c r="U588" s="238"/>
      <c r="V588" s="238"/>
      <c r="W588" s="238"/>
      <c r="X588" s="238"/>
      <c r="Y588" s="238"/>
      <c r="Z588" s="238"/>
    </row>
    <row r="589" spans="2:26" ht="27.75" customHeight="1">
      <c r="B589" s="242"/>
      <c r="C589" s="243"/>
      <c r="D589" s="243"/>
      <c r="E589" s="243"/>
      <c r="F589" s="243"/>
      <c r="K589" s="238"/>
      <c r="L589" s="238"/>
      <c r="M589" s="238"/>
      <c r="N589" s="238"/>
      <c r="O589" s="238"/>
      <c r="P589" s="238"/>
      <c r="Q589" s="238"/>
      <c r="R589" s="238"/>
      <c r="S589" s="238"/>
      <c r="T589" s="238"/>
      <c r="U589" s="238"/>
      <c r="V589" s="238"/>
      <c r="W589" s="238"/>
      <c r="X589" s="238"/>
      <c r="Y589" s="238"/>
      <c r="Z589" s="238"/>
    </row>
    <row r="590" spans="2:26" ht="27.75" customHeight="1">
      <c r="B590" s="242"/>
      <c r="C590" s="243"/>
      <c r="D590" s="243"/>
      <c r="E590" s="243"/>
      <c r="F590" s="243"/>
      <c r="K590" s="238"/>
      <c r="L590" s="238"/>
      <c r="M590" s="238"/>
      <c r="N590" s="238"/>
      <c r="O590" s="238"/>
      <c r="P590" s="238"/>
      <c r="Q590" s="238"/>
      <c r="R590" s="238"/>
      <c r="S590" s="238"/>
      <c r="T590" s="238"/>
      <c r="U590" s="238"/>
      <c r="V590" s="238"/>
      <c r="W590" s="238"/>
      <c r="X590" s="238"/>
      <c r="Y590" s="238"/>
      <c r="Z590" s="238"/>
    </row>
    <row r="591" spans="2:26" ht="27.75" customHeight="1">
      <c r="B591" s="242"/>
      <c r="C591" s="243"/>
      <c r="D591" s="243"/>
      <c r="E591" s="243"/>
      <c r="F591" s="243"/>
      <c r="K591" s="238"/>
      <c r="L591" s="238"/>
      <c r="M591" s="238"/>
      <c r="N591" s="238"/>
      <c r="O591" s="238"/>
      <c r="P591" s="238"/>
      <c r="Q591" s="238"/>
      <c r="R591" s="238"/>
      <c r="S591" s="238"/>
      <c r="T591" s="238"/>
      <c r="U591" s="238"/>
      <c r="V591" s="238"/>
      <c r="W591" s="238"/>
      <c r="X591" s="238"/>
      <c r="Y591" s="238"/>
      <c r="Z591" s="238"/>
    </row>
    <row r="592" spans="2:26" ht="27.75" customHeight="1">
      <c r="B592" s="242"/>
      <c r="C592" s="243"/>
      <c r="D592" s="243"/>
      <c r="E592" s="243"/>
      <c r="F592" s="243"/>
      <c r="K592" s="238"/>
      <c r="L592" s="238"/>
      <c r="M592" s="238"/>
      <c r="N592" s="238"/>
      <c r="O592" s="238"/>
      <c r="P592" s="238"/>
      <c r="Q592" s="238"/>
      <c r="R592" s="238"/>
      <c r="S592" s="238"/>
      <c r="T592" s="238"/>
      <c r="U592" s="238"/>
      <c r="V592" s="238"/>
      <c r="W592" s="238"/>
      <c r="X592" s="238"/>
      <c r="Y592" s="238"/>
      <c r="Z592" s="238"/>
    </row>
    <row r="593" spans="2:26" ht="27.75" customHeight="1">
      <c r="B593" s="242"/>
      <c r="C593" s="243"/>
      <c r="D593" s="243"/>
      <c r="E593" s="243"/>
      <c r="F593" s="243"/>
      <c r="K593" s="238"/>
      <c r="L593" s="238"/>
      <c r="M593" s="238"/>
      <c r="N593" s="238"/>
      <c r="O593" s="238"/>
      <c r="P593" s="238"/>
      <c r="Q593" s="238"/>
      <c r="R593" s="238"/>
      <c r="S593" s="238"/>
      <c r="T593" s="238"/>
      <c r="U593" s="238"/>
      <c r="V593" s="238"/>
      <c r="W593" s="238"/>
      <c r="X593" s="238"/>
      <c r="Y593" s="238"/>
      <c r="Z593" s="238"/>
    </row>
    <row r="594" spans="2:26" ht="27.75" customHeight="1">
      <c r="B594" s="242"/>
      <c r="C594" s="243"/>
      <c r="D594" s="243"/>
      <c r="E594" s="243"/>
      <c r="F594" s="243"/>
      <c r="K594" s="238"/>
      <c r="L594" s="238"/>
      <c r="M594" s="238"/>
      <c r="N594" s="238"/>
      <c r="O594" s="238"/>
      <c r="P594" s="238"/>
      <c r="Q594" s="238"/>
      <c r="R594" s="238"/>
      <c r="S594" s="238"/>
      <c r="T594" s="238"/>
      <c r="U594" s="238"/>
      <c r="V594" s="238"/>
      <c r="W594" s="238"/>
      <c r="X594" s="238"/>
      <c r="Y594" s="238"/>
      <c r="Z594" s="238"/>
    </row>
    <row r="595" spans="2:26" ht="27.75" customHeight="1">
      <c r="B595" s="242"/>
      <c r="C595" s="243"/>
      <c r="D595" s="243"/>
      <c r="E595" s="243"/>
      <c r="F595" s="243"/>
      <c r="K595" s="238"/>
      <c r="L595" s="238"/>
      <c r="M595" s="238"/>
      <c r="N595" s="238"/>
      <c r="O595" s="238"/>
      <c r="P595" s="238"/>
      <c r="Q595" s="238"/>
      <c r="R595" s="238"/>
      <c r="S595" s="238"/>
      <c r="T595" s="238"/>
      <c r="U595" s="238"/>
      <c r="V595" s="238"/>
      <c r="W595" s="238"/>
      <c r="X595" s="238"/>
      <c r="Y595" s="238"/>
      <c r="Z595" s="238"/>
    </row>
    <row r="596" spans="2:26" ht="27.75" customHeight="1">
      <c r="B596" s="242"/>
      <c r="C596" s="243"/>
      <c r="D596" s="243"/>
      <c r="E596" s="243"/>
      <c r="F596" s="243"/>
      <c r="K596" s="238"/>
      <c r="L596" s="238"/>
      <c r="M596" s="238"/>
      <c r="N596" s="238"/>
      <c r="O596" s="238"/>
      <c r="P596" s="238"/>
      <c r="Q596" s="238"/>
      <c r="R596" s="238"/>
      <c r="S596" s="238"/>
      <c r="T596" s="238"/>
      <c r="U596" s="238"/>
      <c r="V596" s="238"/>
      <c r="W596" s="238"/>
      <c r="X596" s="238"/>
      <c r="Y596" s="238"/>
      <c r="Z596" s="238"/>
    </row>
    <row r="597" spans="2:26" ht="27.75" customHeight="1">
      <c r="B597" s="242"/>
      <c r="C597" s="243"/>
      <c r="D597" s="243"/>
      <c r="E597" s="243"/>
      <c r="F597" s="243"/>
      <c r="K597" s="238"/>
      <c r="L597" s="238"/>
      <c r="M597" s="238"/>
      <c r="N597" s="238"/>
      <c r="O597" s="238"/>
      <c r="P597" s="238"/>
      <c r="Q597" s="238"/>
      <c r="R597" s="238"/>
      <c r="S597" s="238"/>
      <c r="T597" s="238"/>
      <c r="U597" s="238"/>
      <c r="V597" s="238"/>
      <c r="W597" s="238"/>
      <c r="X597" s="238"/>
      <c r="Y597" s="238"/>
      <c r="Z597" s="238"/>
    </row>
    <row r="598" spans="2:26" ht="27.75" customHeight="1">
      <c r="B598" s="242"/>
      <c r="C598" s="243"/>
      <c r="D598" s="243"/>
      <c r="E598" s="243"/>
      <c r="F598" s="243"/>
      <c r="K598" s="238"/>
      <c r="L598" s="238"/>
      <c r="M598" s="238"/>
      <c r="N598" s="238"/>
      <c r="O598" s="238"/>
      <c r="P598" s="238"/>
      <c r="Q598" s="238"/>
      <c r="R598" s="238"/>
      <c r="S598" s="238"/>
      <c r="T598" s="238"/>
      <c r="U598" s="238"/>
      <c r="V598" s="238"/>
      <c r="W598" s="238"/>
      <c r="X598" s="238"/>
      <c r="Y598" s="238"/>
      <c r="Z598" s="238"/>
    </row>
    <row r="599" spans="2:26" ht="27.75" customHeight="1">
      <c r="B599" s="242"/>
      <c r="C599" s="243"/>
      <c r="D599" s="243"/>
      <c r="E599" s="243"/>
      <c r="F599" s="243"/>
      <c r="K599" s="238"/>
      <c r="L599" s="238"/>
      <c r="M599" s="238"/>
      <c r="N599" s="238"/>
      <c r="O599" s="238"/>
      <c r="P599" s="238"/>
      <c r="Q599" s="238"/>
      <c r="R599" s="238"/>
      <c r="S599" s="238"/>
      <c r="T599" s="238"/>
      <c r="U599" s="238"/>
      <c r="V599" s="238"/>
      <c r="W599" s="238"/>
      <c r="X599" s="238"/>
      <c r="Y599" s="238"/>
      <c r="Z599" s="238"/>
    </row>
    <row r="600" spans="2:26" ht="27.75" customHeight="1">
      <c r="B600" s="242"/>
      <c r="C600" s="243"/>
      <c r="D600" s="243"/>
      <c r="E600" s="243"/>
      <c r="F600" s="243"/>
      <c r="K600" s="238"/>
      <c r="L600" s="238"/>
      <c r="M600" s="238"/>
      <c r="N600" s="238"/>
      <c r="O600" s="238"/>
      <c r="P600" s="238"/>
      <c r="Q600" s="238"/>
      <c r="R600" s="238"/>
      <c r="S600" s="238"/>
      <c r="T600" s="238"/>
      <c r="U600" s="238"/>
      <c r="V600" s="238"/>
      <c r="W600" s="238"/>
      <c r="X600" s="238"/>
      <c r="Y600" s="238"/>
      <c r="Z600" s="238"/>
    </row>
    <row r="601" spans="2:26" ht="27.75" customHeight="1">
      <c r="B601" s="242"/>
      <c r="C601" s="243"/>
      <c r="D601" s="243"/>
      <c r="E601" s="243"/>
      <c r="F601" s="243"/>
      <c r="K601" s="238"/>
      <c r="L601" s="238"/>
      <c r="M601" s="238"/>
      <c r="N601" s="238"/>
      <c r="O601" s="238"/>
      <c r="P601" s="238"/>
      <c r="Q601" s="238"/>
      <c r="R601" s="238"/>
      <c r="S601" s="238"/>
      <c r="T601" s="238"/>
      <c r="U601" s="238"/>
      <c r="V601" s="238"/>
      <c r="W601" s="238"/>
      <c r="X601" s="238"/>
      <c r="Y601" s="238"/>
      <c r="Z601" s="238"/>
    </row>
    <row r="602" spans="2:26" ht="27.75" customHeight="1">
      <c r="B602" s="242"/>
      <c r="C602" s="243"/>
      <c r="D602" s="243"/>
      <c r="E602" s="243"/>
      <c r="F602" s="243"/>
      <c r="K602" s="238"/>
      <c r="L602" s="238"/>
      <c r="M602" s="238"/>
      <c r="N602" s="238"/>
      <c r="O602" s="238"/>
      <c r="P602" s="238"/>
      <c r="Q602" s="238"/>
      <c r="R602" s="238"/>
      <c r="S602" s="238"/>
      <c r="T602" s="238"/>
      <c r="U602" s="238"/>
      <c r="V602" s="238"/>
      <c r="W602" s="238"/>
      <c r="X602" s="238"/>
      <c r="Y602" s="238"/>
      <c r="Z602" s="238"/>
    </row>
    <row r="603" spans="2:26" ht="27.75" customHeight="1">
      <c r="B603" s="242"/>
      <c r="C603" s="243"/>
      <c r="D603" s="243"/>
      <c r="E603" s="243"/>
      <c r="F603" s="243"/>
      <c r="K603" s="238"/>
      <c r="L603" s="238"/>
      <c r="M603" s="238"/>
      <c r="N603" s="238"/>
      <c r="O603" s="238"/>
      <c r="P603" s="238"/>
      <c r="Q603" s="238"/>
      <c r="R603" s="238"/>
      <c r="S603" s="238"/>
      <c r="T603" s="238"/>
      <c r="U603" s="238"/>
      <c r="V603" s="238"/>
      <c r="W603" s="238"/>
      <c r="X603" s="238"/>
      <c r="Y603" s="238"/>
      <c r="Z603" s="238"/>
    </row>
    <row r="604" spans="2:26" ht="27.75" customHeight="1">
      <c r="B604" s="242"/>
      <c r="C604" s="243"/>
      <c r="D604" s="243"/>
      <c r="E604" s="243"/>
      <c r="F604" s="243"/>
      <c r="K604" s="238"/>
      <c r="L604" s="238"/>
      <c r="M604" s="238"/>
      <c r="N604" s="238"/>
      <c r="O604" s="238"/>
      <c r="P604" s="238"/>
      <c r="Q604" s="238"/>
      <c r="R604" s="238"/>
      <c r="S604" s="238"/>
      <c r="T604" s="238"/>
      <c r="U604" s="238"/>
      <c r="V604" s="238"/>
      <c r="W604" s="238"/>
      <c r="X604" s="238"/>
      <c r="Y604" s="238"/>
      <c r="Z604" s="238"/>
    </row>
    <row r="605" spans="2:26" ht="27.75" customHeight="1">
      <c r="B605" s="242"/>
      <c r="C605" s="243"/>
      <c r="D605" s="243"/>
      <c r="E605" s="243"/>
      <c r="F605" s="243"/>
      <c r="K605" s="238"/>
      <c r="L605" s="238"/>
      <c r="M605" s="238"/>
      <c r="N605" s="238"/>
      <c r="O605" s="238"/>
      <c r="P605" s="238"/>
      <c r="Q605" s="238"/>
      <c r="R605" s="238"/>
      <c r="S605" s="238"/>
      <c r="T605" s="238"/>
      <c r="U605" s="238"/>
      <c r="V605" s="238"/>
      <c r="W605" s="238"/>
      <c r="X605" s="238"/>
      <c r="Y605" s="238"/>
      <c r="Z605" s="238"/>
    </row>
    <row r="606" spans="2:26" ht="27.75" customHeight="1">
      <c r="B606" s="242"/>
      <c r="C606" s="243"/>
      <c r="D606" s="243"/>
      <c r="E606" s="243"/>
      <c r="F606" s="243"/>
      <c r="K606" s="238"/>
      <c r="L606" s="238"/>
      <c r="M606" s="238"/>
      <c r="N606" s="238"/>
      <c r="O606" s="238"/>
      <c r="P606" s="238"/>
      <c r="Q606" s="238"/>
      <c r="R606" s="238"/>
      <c r="S606" s="238"/>
      <c r="T606" s="238"/>
      <c r="U606" s="238"/>
      <c r="V606" s="238"/>
      <c r="W606" s="238"/>
      <c r="X606" s="238"/>
      <c r="Y606" s="238"/>
      <c r="Z606" s="238"/>
    </row>
    <row r="607" spans="2:26" ht="27.75" customHeight="1">
      <c r="B607" s="242"/>
      <c r="C607" s="243"/>
      <c r="D607" s="243"/>
      <c r="E607" s="243"/>
      <c r="F607" s="243"/>
      <c r="K607" s="238"/>
      <c r="L607" s="238"/>
      <c r="M607" s="238"/>
      <c r="N607" s="238"/>
      <c r="O607" s="238"/>
      <c r="P607" s="238"/>
      <c r="Q607" s="238"/>
      <c r="R607" s="238"/>
      <c r="S607" s="238"/>
      <c r="T607" s="238"/>
      <c r="U607" s="238"/>
      <c r="V607" s="238"/>
      <c r="W607" s="238"/>
      <c r="X607" s="238"/>
      <c r="Y607" s="238"/>
      <c r="Z607" s="238"/>
    </row>
    <row r="608" spans="2:26" ht="27.75" customHeight="1">
      <c r="B608" s="242"/>
      <c r="C608" s="243"/>
      <c r="D608" s="243"/>
      <c r="E608" s="243"/>
      <c r="F608" s="243"/>
      <c r="K608" s="238"/>
      <c r="L608" s="238"/>
      <c r="M608" s="238"/>
      <c r="N608" s="238"/>
      <c r="O608" s="238"/>
      <c r="P608" s="238"/>
      <c r="Q608" s="238"/>
      <c r="R608" s="238"/>
      <c r="S608" s="238"/>
      <c r="T608" s="238"/>
      <c r="U608" s="238"/>
      <c r="V608" s="238"/>
      <c r="W608" s="238"/>
      <c r="X608" s="238"/>
      <c r="Y608" s="238"/>
      <c r="Z608" s="238"/>
    </row>
    <row r="609" spans="2:26" ht="27.75" customHeight="1">
      <c r="B609" s="242"/>
      <c r="C609" s="243"/>
      <c r="D609" s="243"/>
      <c r="E609" s="243"/>
      <c r="F609" s="243"/>
      <c r="K609" s="238"/>
      <c r="L609" s="238"/>
      <c r="M609" s="238"/>
      <c r="N609" s="238"/>
      <c r="O609" s="238"/>
      <c r="P609" s="238"/>
      <c r="Q609" s="238"/>
      <c r="R609" s="238"/>
      <c r="S609" s="238"/>
      <c r="T609" s="238"/>
      <c r="U609" s="238"/>
      <c r="V609" s="238"/>
      <c r="W609" s="238"/>
      <c r="X609" s="238"/>
      <c r="Y609" s="238"/>
      <c r="Z609" s="238"/>
    </row>
    <row r="610" spans="2:26" ht="27.75" customHeight="1">
      <c r="B610" s="242"/>
      <c r="C610" s="243"/>
      <c r="D610" s="243"/>
      <c r="E610" s="243"/>
      <c r="F610" s="243"/>
      <c r="K610" s="238"/>
      <c r="L610" s="238"/>
      <c r="M610" s="238"/>
      <c r="N610" s="238"/>
      <c r="O610" s="238"/>
      <c r="P610" s="238"/>
      <c r="Q610" s="238"/>
      <c r="R610" s="238"/>
      <c r="S610" s="238"/>
      <c r="T610" s="238"/>
      <c r="U610" s="238"/>
      <c r="V610" s="238"/>
      <c r="W610" s="238"/>
      <c r="X610" s="238"/>
      <c r="Y610" s="238"/>
      <c r="Z610" s="238"/>
    </row>
    <row r="611" spans="2:26" ht="27.75" customHeight="1">
      <c r="B611" s="242"/>
      <c r="C611" s="243"/>
      <c r="D611" s="243"/>
      <c r="E611" s="243"/>
      <c r="F611" s="243"/>
      <c r="K611" s="238"/>
      <c r="L611" s="238"/>
      <c r="M611" s="238"/>
      <c r="N611" s="238"/>
      <c r="O611" s="238"/>
      <c r="P611" s="238"/>
      <c r="Q611" s="238"/>
      <c r="R611" s="238"/>
      <c r="S611" s="238"/>
      <c r="T611" s="238"/>
      <c r="U611" s="238"/>
      <c r="V611" s="238"/>
      <c r="W611" s="238"/>
      <c r="X611" s="238"/>
      <c r="Y611" s="238"/>
      <c r="Z611" s="238"/>
    </row>
    <row r="612" spans="2:26" ht="27.75" customHeight="1">
      <c r="B612" s="242"/>
      <c r="C612" s="243"/>
      <c r="D612" s="243"/>
      <c r="E612" s="243"/>
      <c r="F612" s="243"/>
      <c r="K612" s="238"/>
      <c r="L612" s="238"/>
      <c r="M612" s="238"/>
      <c r="N612" s="238"/>
      <c r="O612" s="238"/>
      <c r="P612" s="238"/>
      <c r="Q612" s="238"/>
      <c r="R612" s="238"/>
      <c r="S612" s="238"/>
      <c r="T612" s="238"/>
      <c r="U612" s="238"/>
      <c r="V612" s="238"/>
      <c r="W612" s="238"/>
      <c r="X612" s="238"/>
      <c r="Y612" s="238"/>
      <c r="Z612" s="238"/>
    </row>
    <row r="613" spans="2:26" ht="27.75" customHeight="1">
      <c r="B613" s="242"/>
      <c r="C613" s="243"/>
      <c r="D613" s="243"/>
      <c r="E613" s="243"/>
      <c r="F613" s="243"/>
      <c r="K613" s="238"/>
      <c r="L613" s="238"/>
      <c r="M613" s="238"/>
      <c r="N613" s="238"/>
      <c r="O613" s="238"/>
      <c r="P613" s="238"/>
      <c r="Q613" s="238"/>
      <c r="R613" s="238"/>
      <c r="S613" s="238"/>
      <c r="T613" s="238"/>
      <c r="U613" s="238"/>
      <c r="V613" s="238"/>
      <c r="W613" s="238"/>
      <c r="X613" s="238"/>
      <c r="Y613" s="238"/>
      <c r="Z613" s="238"/>
    </row>
    <row r="614" spans="2:26" ht="27.75" customHeight="1">
      <c r="B614" s="242"/>
      <c r="C614" s="243"/>
      <c r="D614" s="243"/>
      <c r="E614" s="243"/>
      <c r="F614" s="243"/>
      <c r="K614" s="238"/>
      <c r="L614" s="238"/>
      <c r="M614" s="238"/>
      <c r="N614" s="238"/>
      <c r="O614" s="238"/>
      <c r="P614" s="238"/>
      <c r="Q614" s="238"/>
      <c r="R614" s="238"/>
      <c r="S614" s="238"/>
      <c r="T614" s="238"/>
      <c r="U614" s="238"/>
      <c r="V614" s="238"/>
      <c r="W614" s="238"/>
      <c r="X614" s="238"/>
      <c r="Y614" s="238"/>
      <c r="Z614" s="238"/>
    </row>
    <row r="615" spans="2:26" ht="27.75" customHeight="1">
      <c r="B615" s="242"/>
      <c r="C615" s="243"/>
      <c r="D615" s="243"/>
      <c r="E615" s="243"/>
      <c r="F615" s="243"/>
      <c r="K615" s="238"/>
      <c r="L615" s="238"/>
      <c r="M615" s="238"/>
      <c r="N615" s="238"/>
      <c r="O615" s="238"/>
      <c r="P615" s="238"/>
      <c r="Q615" s="238"/>
      <c r="R615" s="238"/>
      <c r="S615" s="238"/>
      <c r="T615" s="238"/>
      <c r="U615" s="238"/>
      <c r="V615" s="238"/>
      <c r="W615" s="238"/>
      <c r="X615" s="238"/>
      <c r="Y615" s="238"/>
      <c r="Z615" s="238"/>
    </row>
    <row r="616" spans="2:26" ht="27.75" customHeight="1">
      <c r="B616" s="242"/>
      <c r="C616" s="243"/>
      <c r="D616" s="243"/>
      <c r="E616" s="243"/>
      <c r="F616" s="243"/>
      <c r="K616" s="238"/>
      <c r="L616" s="238"/>
      <c r="M616" s="238"/>
      <c r="N616" s="238"/>
      <c r="O616" s="238"/>
      <c r="P616" s="238"/>
      <c r="Q616" s="238"/>
      <c r="R616" s="238"/>
      <c r="S616" s="238"/>
      <c r="T616" s="238"/>
      <c r="U616" s="238"/>
      <c r="V616" s="238"/>
      <c r="W616" s="238"/>
      <c r="X616" s="238"/>
      <c r="Y616" s="238"/>
      <c r="Z616" s="238"/>
    </row>
    <row r="617" spans="2:26" ht="27.75" customHeight="1">
      <c r="B617" s="242"/>
      <c r="C617" s="243"/>
      <c r="D617" s="243"/>
      <c r="E617" s="243"/>
      <c r="F617" s="243"/>
      <c r="K617" s="238"/>
      <c r="L617" s="238"/>
      <c r="M617" s="238"/>
      <c r="N617" s="238"/>
      <c r="O617" s="238"/>
      <c r="P617" s="238"/>
      <c r="Q617" s="238"/>
      <c r="R617" s="238"/>
      <c r="S617" s="238"/>
      <c r="T617" s="238"/>
      <c r="U617" s="238"/>
      <c r="V617" s="238"/>
      <c r="W617" s="238"/>
      <c r="X617" s="238"/>
      <c r="Y617" s="238"/>
      <c r="Z617" s="238"/>
    </row>
    <row r="618" spans="2:26" ht="27.75" customHeight="1">
      <c r="B618" s="242"/>
      <c r="C618" s="243"/>
      <c r="D618" s="243"/>
      <c r="E618" s="243"/>
      <c r="F618" s="243"/>
      <c r="K618" s="238"/>
      <c r="L618" s="238"/>
      <c r="M618" s="238"/>
      <c r="N618" s="238"/>
      <c r="O618" s="238"/>
      <c r="P618" s="238"/>
      <c r="Q618" s="238"/>
      <c r="R618" s="238"/>
      <c r="S618" s="238"/>
      <c r="T618" s="238"/>
      <c r="U618" s="238"/>
      <c r="V618" s="238"/>
      <c r="W618" s="238"/>
      <c r="X618" s="238"/>
      <c r="Y618" s="238"/>
      <c r="Z618" s="238"/>
    </row>
    <row r="619" spans="2:26" ht="27.75" customHeight="1">
      <c r="B619" s="242"/>
      <c r="C619" s="243"/>
      <c r="D619" s="243"/>
      <c r="E619" s="243"/>
      <c r="F619" s="243"/>
      <c r="K619" s="238"/>
      <c r="L619" s="238"/>
      <c r="M619" s="238"/>
      <c r="N619" s="238"/>
      <c r="O619" s="238"/>
      <c r="P619" s="238"/>
      <c r="Q619" s="238"/>
      <c r="R619" s="238"/>
      <c r="S619" s="238"/>
      <c r="T619" s="238"/>
      <c r="U619" s="238"/>
      <c r="V619" s="238"/>
      <c r="W619" s="238"/>
      <c r="X619" s="238"/>
      <c r="Y619" s="238"/>
      <c r="Z619" s="238"/>
    </row>
    <row r="620" spans="2:26" ht="27.75" customHeight="1">
      <c r="B620" s="242"/>
      <c r="C620" s="243"/>
      <c r="D620" s="243"/>
      <c r="E620" s="243"/>
      <c r="F620" s="243"/>
      <c r="K620" s="238"/>
      <c r="L620" s="238"/>
      <c r="M620" s="238"/>
      <c r="N620" s="238"/>
      <c r="O620" s="238"/>
      <c r="P620" s="238"/>
      <c r="Q620" s="238"/>
      <c r="R620" s="238"/>
      <c r="S620" s="238"/>
      <c r="T620" s="238"/>
      <c r="U620" s="238"/>
      <c r="V620" s="238"/>
      <c r="W620" s="238"/>
      <c r="X620" s="238"/>
      <c r="Y620" s="238"/>
      <c r="Z620" s="238"/>
    </row>
    <row r="621" spans="2:26" ht="27.75" customHeight="1">
      <c r="B621" s="242"/>
      <c r="C621" s="243"/>
      <c r="D621" s="243"/>
      <c r="E621" s="243"/>
      <c r="F621" s="243"/>
      <c r="K621" s="238"/>
      <c r="L621" s="238"/>
      <c r="M621" s="238"/>
      <c r="N621" s="238"/>
      <c r="O621" s="238"/>
      <c r="P621" s="238"/>
      <c r="Q621" s="238"/>
      <c r="R621" s="238"/>
      <c r="S621" s="238"/>
      <c r="T621" s="238"/>
      <c r="U621" s="238"/>
      <c r="V621" s="238"/>
      <c r="W621" s="238"/>
      <c r="X621" s="238"/>
      <c r="Y621" s="238"/>
      <c r="Z621" s="238"/>
    </row>
    <row r="622" spans="2:26" ht="27.75" customHeight="1">
      <c r="B622" s="242"/>
      <c r="C622" s="243"/>
      <c r="D622" s="243"/>
      <c r="E622" s="243"/>
      <c r="F622" s="243"/>
      <c r="K622" s="238"/>
      <c r="L622" s="238"/>
      <c r="M622" s="238"/>
      <c r="N622" s="238"/>
      <c r="O622" s="238"/>
      <c r="P622" s="238"/>
      <c r="Q622" s="238"/>
      <c r="R622" s="238"/>
      <c r="S622" s="238"/>
      <c r="T622" s="238"/>
      <c r="U622" s="238"/>
      <c r="V622" s="238"/>
      <c r="W622" s="238"/>
      <c r="X622" s="238"/>
      <c r="Y622" s="238"/>
      <c r="Z622" s="238"/>
    </row>
    <row r="623" spans="2:26" ht="27.75" customHeight="1">
      <c r="B623" s="242"/>
      <c r="C623" s="243"/>
      <c r="D623" s="243"/>
      <c r="E623" s="243"/>
      <c r="F623" s="243"/>
      <c r="K623" s="238"/>
      <c r="L623" s="238"/>
      <c r="M623" s="238"/>
      <c r="N623" s="238"/>
      <c r="O623" s="238"/>
      <c r="P623" s="238"/>
      <c r="Q623" s="238"/>
      <c r="R623" s="238"/>
      <c r="S623" s="238"/>
      <c r="T623" s="238"/>
      <c r="U623" s="238"/>
      <c r="V623" s="238"/>
      <c r="W623" s="238"/>
      <c r="X623" s="238"/>
      <c r="Y623" s="238"/>
      <c r="Z623" s="238"/>
    </row>
    <row r="624" spans="2:26" ht="27.75" customHeight="1">
      <c r="B624" s="242"/>
      <c r="C624" s="243"/>
      <c r="D624" s="243"/>
      <c r="E624" s="243"/>
      <c r="F624" s="243"/>
      <c r="K624" s="238"/>
      <c r="L624" s="238"/>
      <c r="M624" s="238"/>
      <c r="N624" s="238"/>
      <c r="O624" s="238"/>
      <c r="P624" s="238"/>
      <c r="Q624" s="238"/>
      <c r="R624" s="238"/>
      <c r="S624" s="238"/>
      <c r="T624" s="238"/>
      <c r="U624" s="238"/>
      <c r="V624" s="238"/>
      <c r="W624" s="238"/>
      <c r="X624" s="238"/>
      <c r="Y624" s="238"/>
      <c r="Z624" s="238"/>
    </row>
    <row r="625" spans="2:26" ht="27.75" customHeight="1">
      <c r="B625" s="242"/>
      <c r="C625" s="243"/>
      <c r="D625" s="243"/>
      <c r="E625" s="243"/>
      <c r="F625" s="243"/>
      <c r="K625" s="238"/>
      <c r="L625" s="238"/>
      <c r="M625" s="238"/>
      <c r="N625" s="238"/>
      <c r="O625" s="238"/>
      <c r="P625" s="238"/>
      <c r="Q625" s="238"/>
      <c r="R625" s="238"/>
      <c r="S625" s="238"/>
      <c r="T625" s="238"/>
      <c r="U625" s="238"/>
      <c r="V625" s="238"/>
      <c r="W625" s="238"/>
      <c r="X625" s="238"/>
      <c r="Y625" s="238"/>
      <c r="Z625" s="238"/>
    </row>
    <row r="626" spans="2:26" ht="27.75" customHeight="1">
      <c r="B626" s="242"/>
      <c r="C626" s="243"/>
      <c r="D626" s="243"/>
      <c r="E626" s="243"/>
      <c r="F626" s="243"/>
      <c r="K626" s="238"/>
      <c r="L626" s="238"/>
      <c r="M626" s="238"/>
      <c r="N626" s="238"/>
      <c r="O626" s="238"/>
      <c r="P626" s="238"/>
      <c r="Q626" s="238"/>
      <c r="R626" s="238"/>
      <c r="S626" s="238"/>
      <c r="T626" s="238"/>
      <c r="U626" s="238"/>
      <c r="V626" s="238"/>
      <c r="W626" s="238"/>
      <c r="X626" s="238"/>
      <c r="Y626" s="238"/>
      <c r="Z626" s="238"/>
    </row>
    <row r="627" spans="2:26" ht="27.75" customHeight="1">
      <c r="B627" s="242"/>
      <c r="C627" s="243"/>
      <c r="D627" s="243"/>
      <c r="E627" s="243"/>
      <c r="F627" s="243"/>
      <c r="K627" s="238"/>
      <c r="L627" s="238"/>
      <c r="M627" s="238"/>
      <c r="N627" s="238"/>
      <c r="O627" s="238"/>
      <c r="P627" s="238"/>
      <c r="Q627" s="238"/>
      <c r="R627" s="238"/>
      <c r="S627" s="238"/>
      <c r="T627" s="238"/>
      <c r="U627" s="238"/>
      <c r="V627" s="238"/>
      <c r="W627" s="238"/>
      <c r="X627" s="238"/>
      <c r="Y627" s="238"/>
      <c r="Z627" s="238"/>
    </row>
    <row r="628" spans="2:26" ht="27.75" customHeight="1">
      <c r="B628" s="242"/>
      <c r="C628" s="243"/>
      <c r="D628" s="243"/>
      <c r="E628" s="243"/>
      <c r="F628" s="243"/>
      <c r="K628" s="238"/>
      <c r="L628" s="238"/>
      <c r="M628" s="238"/>
      <c r="N628" s="238"/>
      <c r="O628" s="238"/>
      <c r="P628" s="238"/>
      <c r="Q628" s="238"/>
      <c r="R628" s="238"/>
      <c r="S628" s="238"/>
      <c r="T628" s="238"/>
      <c r="U628" s="238"/>
      <c r="V628" s="238"/>
      <c r="W628" s="238"/>
      <c r="X628" s="238"/>
      <c r="Y628" s="238"/>
      <c r="Z628" s="238"/>
    </row>
    <row r="629" spans="2:26" ht="27.75" customHeight="1">
      <c r="B629" s="242"/>
      <c r="C629" s="243"/>
      <c r="D629" s="243"/>
      <c r="E629" s="243"/>
      <c r="F629" s="243"/>
      <c r="K629" s="238"/>
      <c r="L629" s="238"/>
      <c r="M629" s="238"/>
      <c r="N629" s="238"/>
      <c r="O629" s="238"/>
      <c r="P629" s="238"/>
      <c r="Q629" s="238"/>
      <c r="R629" s="238"/>
      <c r="S629" s="238"/>
      <c r="T629" s="238"/>
      <c r="U629" s="238"/>
      <c r="V629" s="238"/>
      <c r="W629" s="238"/>
      <c r="X629" s="238"/>
      <c r="Y629" s="238"/>
      <c r="Z629" s="238"/>
    </row>
    <row r="630" spans="2:26" ht="27.75" customHeight="1">
      <c r="B630" s="242"/>
      <c r="C630" s="243"/>
      <c r="D630" s="243"/>
      <c r="E630" s="243"/>
      <c r="F630" s="243"/>
      <c r="K630" s="238"/>
      <c r="L630" s="238"/>
      <c r="M630" s="238"/>
      <c r="N630" s="238"/>
      <c r="O630" s="238"/>
      <c r="P630" s="238"/>
      <c r="Q630" s="238"/>
      <c r="R630" s="238"/>
      <c r="S630" s="238"/>
      <c r="T630" s="238"/>
      <c r="U630" s="238"/>
      <c r="V630" s="238"/>
      <c r="W630" s="238"/>
      <c r="X630" s="238"/>
      <c r="Y630" s="238"/>
      <c r="Z630" s="238"/>
    </row>
    <row r="631" spans="2:26" ht="27.75" customHeight="1">
      <c r="B631" s="242"/>
      <c r="C631" s="243"/>
      <c r="D631" s="243"/>
      <c r="E631" s="243"/>
      <c r="F631" s="243"/>
      <c r="K631" s="238"/>
      <c r="L631" s="238"/>
      <c r="M631" s="238"/>
      <c r="N631" s="238"/>
      <c r="O631" s="238"/>
      <c r="P631" s="238"/>
      <c r="Q631" s="238"/>
      <c r="R631" s="238"/>
      <c r="S631" s="238"/>
      <c r="T631" s="238"/>
      <c r="U631" s="238"/>
      <c r="V631" s="238"/>
      <c r="W631" s="238"/>
      <c r="X631" s="238"/>
      <c r="Y631" s="238"/>
      <c r="Z631" s="238"/>
    </row>
    <row r="632" spans="2:26" ht="27.75" customHeight="1">
      <c r="B632" s="242"/>
      <c r="C632" s="243"/>
      <c r="D632" s="243"/>
      <c r="E632" s="243"/>
      <c r="F632" s="243"/>
      <c r="K632" s="238"/>
      <c r="L632" s="238"/>
      <c r="M632" s="238"/>
      <c r="N632" s="238"/>
      <c r="O632" s="238"/>
      <c r="P632" s="238"/>
      <c r="Q632" s="238"/>
      <c r="R632" s="238"/>
      <c r="S632" s="238"/>
      <c r="T632" s="238"/>
      <c r="U632" s="238"/>
      <c r="V632" s="238"/>
      <c r="W632" s="238"/>
      <c r="X632" s="238"/>
      <c r="Y632" s="238"/>
      <c r="Z632" s="238"/>
    </row>
    <row r="633" spans="2:26" ht="27.75" customHeight="1">
      <c r="B633" s="242"/>
      <c r="C633" s="243"/>
      <c r="D633" s="243"/>
      <c r="E633" s="243"/>
      <c r="F633" s="243"/>
      <c r="K633" s="238"/>
      <c r="L633" s="238"/>
      <c r="M633" s="238"/>
      <c r="N633" s="238"/>
      <c r="O633" s="238"/>
      <c r="P633" s="238"/>
      <c r="Q633" s="238"/>
      <c r="R633" s="238"/>
      <c r="S633" s="238"/>
      <c r="T633" s="238"/>
      <c r="U633" s="238"/>
      <c r="V633" s="238"/>
      <c r="W633" s="238"/>
      <c r="X633" s="238"/>
      <c r="Y633" s="238"/>
      <c r="Z633" s="238"/>
    </row>
    <row r="634" spans="2:26" ht="27.75" customHeight="1">
      <c r="B634" s="242"/>
      <c r="C634" s="243"/>
      <c r="D634" s="243"/>
      <c r="E634" s="243"/>
      <c r="F634" s="243"/>
      <c r="K634" s="238"/>
      <c r="L634" s="238"/>
      <c r="M634" s="238"/>
      <c r="N634" s="238"/>
      <c r="O634" s="238"/>
      <c r="P634" s="238"/>
      <c r="Q634" s="238"/>
      <c r="R634" s="238"/>
      <c r="S634" s="238"/>
      <c r="T634" s="238"/>
      <c r="U634" s="238"/>
      <c r="V634" s="238"/>
      <c r="W634" s="238"/>
      <c r="X634" s="238"/>
      <c r="Y634" s="238"/>
      <c r="Z634" s="238"/>
    </row>
    <row r="635" spans="2:26" ht="27.75" customHeight="1">
      <c r="B635" s="242"/>
      <c r="C635" s="243"/>
      <c r="D635" s="243"/>
      <c r="E635" s="243"/>
      <c r="F635" s="243"/>
      <c r="K635" s="238"/>
      <c r="L635" s="238"/>
      <c r="M635" s="238"/>
      <c r="N635" s="238"/>
      <c r="O635" s="238"/>
      <c r="P635" s="238"/>
      <c r="Q635" s="238"/>
      <c r="R635" s="238"/>
      <c r="S635" s="238"/>
      <c r="T635" s="238"/>
      <c r="U635" s="238"/>
      <c r="V635" s="238"/>
      <c r="W635" s="238"/>
      <c r="X635" s="238"/>
      <c r="Y635" s="238"/>
      <c r="Z635" s="238"/>
    </row>
    <row r="636" spans="2:26" ht="27.75" customHeight="1">
      <c r="B636" s="242"/>
      <c r="C636" s="243"/>
      <c r="D636" s="243"/>
      <c r="E636" s="243"/>
      <c r="F636" s="243"/>
      <c r="K636" s="238"/>
      <c r="L636" s="238"/>
      <c r="M636" s="238"/>
      <c r="N636" s="238"/>
      <c r="O636" s="238"/>
      <c r="P636" s="238"/>
      <c r="Q636" s="238"/>
      <c r="R636" s="238"/>
      <c r="S636" s="238"/>
      <c r="T636" s="238"/>
      <c r="U636" s="238"/>
      <c r="V636" s="238"/>
      <c r="W636" s="238"/>
      <c r="X636" s="238"/>
      <c r="Y636" s="238"/>
      <c r="Z636" s="238"/>
    </row>
    <row r="637" spans="2:26" ht="27.75" customHeight="1">
      <c r="B637" s="242"/>
      <c r="C637" s="243"/>
      <c r="D637" s="243"/>
      <c r="E637" s="243"/>
      <c r="F637" s="243"/>
      <c r="K637" s="238"/>
      <c r="L637" s="238"/>
      <c r="M637" s="238"/>
      <c r="N637" s="238"/>
      <c r="O637" s="238"/>
      <c r="P637" s="238"/>
      <c r="Q637" s="238"/>
      <c r="R637" s="238"/>
      <c r="S637" s="238"/>
      <c r="T637" s="238"/>
      <c r="U637" s="238"/>
      <c r="V637" s="238"/>
      <c r="W637" s="238"/>
      <c r="X637" s="238"/>
      <c r="Y637" s="238"/>
      <c r="Z637" s="238"/>
    </row>
    <row r="638" spans="2:26" ht="27.75" customHeight="1">
      <c r="B638" s="242"/>
      <c r="C638" s="243"/>
      <c r="D638" s="243"/>
      <c r="E638" s="243"/>
      <c r="F638" s="243"/>
      <c r="K638" s="238"/>
      <c r="L638" s="238"/>
      <c r="M638" s="238"/>
      <c r="N638" s="238"/>
      <c r="O638" s="238"/>
      <c r="P638" s="238"/>
      <c r="Q638" s="238"/>
      <c r="R638" s="238"/>
      <c r="S638" s="238"/>
      <c r="T638" s="238"/>
      <c r="U638" s="238"/>
      <c r="V638" s="238"/>
      <c r="W638" s="238"/>
      <c r="X638" s="238"/>
      <c r="Y638" s="238"/>
      <c r="Z638" s="238"/>
    </row>
    <row r="639" spans="2:26" ht="27.75" customHeight="1">
      <c r="B639" s="242"/>
      <c r="C639" s="243"/>
      <c r="D639" s="243"/>
      <c r="E639" s="243"/>
      <c r="F639" s="243"/>
      <c r="K639" s="238"/>
      <c r="L639" s="238"/>
      <c r="M639" s="238"/>
      <c r="N639" s="238"/>
      <c r="O639" s="238"/>
      <c r="P639" s="238"/>
      <c r="Q639" s="238"/>
      <c r="R639" s="238"/>
      <c r="S639" s="238"/>
      <c r="T639" s="238"/>
      <c r="U639" s="238"/>
      <c r="V639" s="238"/>
      <c r="W639" s="238"/>
      <c r="X639" s="238"/>
      <c r="Y639" s="238"/>
      <c r="Z639" s="238"/>
    </row>
    <row r="640" spans="2:26" ht="27.75" customHeight="1">
      <c r="B640" s="242"/>
      <c r="C640" s="243"/>
      <c r="D640" s="243"/>
      <c r="E640" s="243"/>
      <c r="F640" s="243"/>
      <c r="K640" s="238"/>
      <c r="L640" s="238"/>
      <c r="M640" s="238"/>
      <c r="N640" s="238"/>
      <c r="O640" s="238"/>
      <c r="P640" s="238"/>
      <c r="Q640" s="238"/>
      <c r="R640" s="238"/>
      <c r="S640" s="238"/>
      <c r="T640" s="238"/>
      <c r="U640" s="238"/>
      <c r="V640" s="238"/>
      <c r="W640" s="238"/>
      <c r="X640" s="238"/>
      <c r="Y640" s="238"/>
      <c r="Z640" s="238"/>
    </row>
    <row r="641" spans="2:26" ht="27.75" customHeight="1">
      <c r="B641" s="242"/>
      <c r="C641" s="243"/>
      <c r="D641" s="243"/>
      <c r="E641" s="243"/>
      <c r="F641" s="243"/>
      <c r="K641" s="238"/>
      <c r="L641" s="238"/>
      <c r="M641" s="238"/>
      <c r="N641" s="238"/>
      <c r="O641" s="238"/>
      <c r="P641" s="238"/>
      <c r="Q641" s="238"/>
      <c r="R641" s="238"/>
      <c r="S641" s="238"/>
      <c r="T641" s="238"/>
      <c r="U641" s="238"/>
      <c r="V641" s="238"/>
      <c r="W641" s="238"/>
      <c r="X641" s="238"/>
      <c r="Y641" s="238"/>
      <c r="Z641" s="238"/>
    </row>
    <row r="642" spans="2:26" ht="27.75" customHeight="1">
      <c r="B642" s="242"/>
      <c r="C642" s="243"/>
      <c r="D642" s="243"/>
      <c r="E642" s="243"/>
      <c r="F642" s="243"/>
      <c r="K642" s="238"/>
      <c r="L642" s="238"/>
      <c r="M642" s="238"/>
      <c r="N642" s="238"/>
      <c r="O642" s="238"/>
      <c r="P642" s="238"/>
      <c r="Q642" s="238"/>
      <c r="R642" s="238"/>
      <c r="S642" s="238"/>
      <c r="T642" s="238"/>
      <c r="U642" s="238"/>
      <c r="V642" s="238"/>
      <c r="W642" s="238"/>
      <c r="X642" s="238"/>
      <c r="Y642" s="238"/>
      <c r="Z642" s="238"/>
    </row>
    <row r="643" spans="2:26" ht="27.75" customHeight="1">
      <c r="B643" s="242"/>
      <c r="C643" s="243"/>
      <c r="D643" s="243"/>
      <c r="E643" s="243"/>
      <c r="F643" s="243"/>
      <c r="K643" s="238"/>
      <c r="L643" s="238"/>
      <c r="M643" s="238"/>
      <c r="N643" s="238"/>
      <c r="O643" s="238"/>
      <c r="P643" s="238"/>
      <c r="Q643" s="238"/>
      <c r="R643" s="238"/>
      <c r="S643" s="238"/>
      <c r="T643" s="238"/>
      <c r="U643" s="238"/>
      <c r="V643" s="238"/>
      <c r="W643" s="238"/>
      <c r="X643" s="238"/>
      <c r="Y643" s="238"/>
      <c r="Z643" s="238"/>
    </row>
    <row r="644" spans="2:26" ht="27.75" customHeight="1">
      <c r="B644" s="242"/>
      <c r="C644" s="243"/>
      <c r="D644" s="243"/>
      <c r="E644" s="243"/>
      <c r="F644" s="243"/>
      <c r="K644" s="238"/>
      <c r="L644" s="238"/>
      <c r="M644" s="238"/>
      <c r="N644" s="238"/>
      <c r="O644" s="238"/>
      <c r="P644" s="238"/>
      <c r="Q644" s="238"/>
      <c r="R644" s="238"/>
      <c r="S644" s="238"/>
      <c r="T644" s="238"/>
      <c r="U644" s="238"/>
      <c r="V644" s="238"/>
      <c r="W644" s="238"/>
      <c r="X644" s="238"/>
      <c r="Y644" s="238"/>
      <c r="Z644" s="238"/>
    </row>
    <row r="645" spans="2:26" ht="27.75" customHeight="1">
      <c r="B645" s="242"/>
      <c r="C645" s="243"/>
      <c r="D645" s="243"/>
      <c r="E645" s="243"/>
      <c r="F645" s="243"/>
      <c r="K645" s="238"/>
      <c r="L645" s="238"/>
      <c r="M645" s="238"/>
      <c r="N645" s="238"/>
      <c r="O645" s="238"/>
      <c r="P645" s="238"/>
      <c r="Q645" s="238"/>
      <c r="R645" s="238"/>
      <c r="S645" s="238"/>
      <c r="T645" s="238"/>
      <c r="U645" s="238"/>
      <c r="V645" s="238"/>
      <c r="W645" s="238"/>
      <c r="X645" s="238"/>
      <c r="Y645" s="238"/>
      <c r="Z645" s="238"/>
    </row>
    <row r="646" spans="2:26" ht="27.75" customHeight="1">
      <c r="B646" s="242"/>
      <c r="C646" s="243"/>
      <c r="D646" s="243"/>
      <c r="E646" s="243"/>
      <c r="F646" s="243"/>
      <c r="K646" s="238"/>
      <c r="L646" s="238"/>
      <c r="M646" s="238"/>
      <c r="N646" s="238"/>
      <c r="O646" s="238"/>
      <c r="P646" s="238"/>
      <c r="Q646" s="238"/>
      <c r="R646" s="238"/>
      <c r="S646" s="238"/>
      <c r="T646" s="238"/>
      <c r="U646" s="238"/>
      <c r="V646" s="238"/>
      <c r="W646" s="238"/>
      <c r="X646" s="238"/>
      <c r="Y646" s="238"/>
      <c r="Z646" s="238"/>
    </row>
    <row r="647" spans="2:26" ht="27.75" customHeight="1">
      <c r="B647" s="242"/>
      <c r="C647" s="243"/>
      <c r="D647" s="243"/>
      <c r="E647" s="243"/>
      <c r="F647" s="243"/>
      <c r="K647" s="238"/>
      <c r="L647" s="238"/>
      <c r="M647" s="238"/>
      <c r="N647" s="238"/>
      <c r="O647" s="238"/>
      <c r="P647" s="238"/>
      <c r="Q647" s="238"/>
      <c r="R647" s="238"/>
      <c r="S647" s="238"/>
      <c r="T647" s="238"/>
      <c r="U647" s="238"/>
      <c r="V647" s="238"/>
      <c r="W647" s="238"/>
      <c r="X647" s="238"/>
      <c r="Y647" s="238"/>
      <c r="Z647" s="238"/>
    </row>
    <row r="648" spans="2:26" ht="27.75" customHeight="1">
      <c r="B648" s="242"/>
      <c r="C648" s="243"/>
      <c r="D648" s="243"/>
      <c r="E648" s="243"/>
      <c r="F648" s="243"/>
      <c r="K648" s="238"/>
      <c r="L648" s="238"/>
      <c r="M648" s="238"/>
      <c r="N648" s="238"/>
      <c r="O648" s="238"/>
      <c r="P648" s="238"/>
      <c r="Q648" s="238"/>
      <c r="R648" s="238"/>
      <c r="S648" s="238"/>
      <c r="T648" s="238"/>
      <c r="U648" s="238"/>
      <c r="V648" s="238"/>
      <c r="W648" s="238"/>
      <c r="X648" s="238"/>
      <c r="Y648" s="238"/>
      <c r="Z648" s="238"/>
    </row>
    <row r="649" spans="2:26" ht="27.75" customHeight="1">
      <c r="B649" s="242"/>
      <c r="C649" s="243"/>
      <c r="D649" s="243"/>
      <c r="E649" s="243"/>
      <c r="F649" s="243"/>
      <c r="K649" s="238"/>
      <c r="L649" s="238"/>
      <c r="M649" s="238"/>
      <c r="N649" s="238"/>
      <c r="O649" s="238"/>
      <c r="P649" s="238"/>
      <c r="Q649" s="238"/>
      <c r="R649" s="238"/>
      <c r="S649" s="238"/>
      <c r="T649" s="238"/>
      <c r="U649" s="238"/>
      <c r="V649" s="238"/>
      <c r="W649" s="238"/>
      <c r="X649" s="238"/>
      <c r="Y649" s="238"/>
      <c r="Z649" s="238"/>
    </row>
    <row r="650" spans="2:26" ht="27.75" customHeight="1">
      <c r="B650" s="242"/>
      <c r="C650" s="243"/>
      <c r="D650" s="243"/>
      <c r="E650" s="243"/>
      <c r="F650" s="243"/>
      <c r="K650" s="238"/>
      <c r="L650" s="238"/>
      <c r="M650" s="238"/>
      <c r="N650" s="238"/>
      <c r="O650" s="238"/>
      <c r="P650" s="238"/>
      <c r="Q650" s="238"/>
      <c r="R650" s="238"/>
      <c r="S650" s="238"/>
      <c r="T650" s="238"/>
      <c r="U650" s="238"/>
      <c r="V650" s="238"/>
      <c r="W650" s="238"/>
      <c r="X650" s="238"/>
      <c r="Y650" s="238"/>
      <c r="Z650" s="238"/>
    </row>
    <row r="651" spans="2:26" ht="27.75" customHeight="1">
      <c r="B651" s="242"/>
      <c r="C651" s="243"/>
      <c r="D651" s="243"/>
      <c r="E651" s="243"/>
      <c r="F651" s="243"/>
      <c r="K651" s="238"/>
      <c r="L651" s="238"/>
      <c r="M651" s="238"/>
      <c r="N651" s="238"/>
      <c r="O651" s="238"/>
      <c r="P651" s="238"/>
      <c r="Q651" s="238"/>
      <c r="R651" s="238"/>
      <c r="S651" s="238"/>
      <c r="T651" s="238"/>
      <c r="U651" s="238"/>
      <c r="V651" s="238"/>
      <c r="W651" s="238"/>
      <c r="X651" s="238"/>
      <c r="Y651" s="238"/>
      <c r="Z651" s="238"/>
    </row>
    <row r="652" spans="2:26" ht="27.75" customHeight="1">
      <c r="B652" s="242"/>
      <c r="C652" s="243"/>
      <c r="D652" s="243"/>
      <c r="E652" s="243"/>
      <c r="F652" s="243"/>
      <c r="K652" s="238"/>
      <c r="L652" s="238"/>
      <c r="M652" s="238"/>
      <c r="N652" s="238"/>
      <c r="O652" s="238"/>
      <c r="P652" s="238"/>
      <c r="Q652" s="238"/>
      <c r="R652" s="238"/>
      <c r="S652" s="238"/>
      <c r="T652" s="238"/>
      <c r="U652" s="238"/>
      <c r="V652" s="238"/>
      <c r="W652" s="238"/>
      <c r="X652" s="238"/>
      <c r="Y652" s="238"/>
      <c r="Z652" s="238"/>
    </row>
    <row r="653" spans="2:26" ht="27.75" customHeight="1">
      <c r="B653" s="242"/>
      <c r="C653" s="243"/>
      <c r="D653" s="243"/>
      <c r="E653" s="243"/>
      <c r="F653" s="243"/>
      <c r="K653" s="238"/>
      <c r="L653" s="238"/>
      <c r="M653" s="238"/>
      <c r="N653" s="238"/>
      <c r="O653" s="238"/>
      <c r="P653" s="238"/>
      <c r="Q653" s="238"/>
      <c r="R653" s="238"/>
      <c r="S653" s="238"/>
      <c r="T653" s="238"/>
      <c r="U653" s="238"/>
      <c r="V653" s="238"/>
      <c r="W653" s="238"/>
      <c r="X653" s="238"/>
      <c r="Y653" s="238"/>
      <c r="Z653" s="238"/>
    </row>
    <row r="654" spans="2:26" ht="27.75" customHeight="1">
      <c r="B654" s="242"/>
      <c r="C654" s="243"/>
      <c r="D654" s="243"/>
      <c r="E654" s="243"/>
      <c r="F654" s="243"/>
      <c r="K654" s="238"/>
      <c r="L654" s="238"/>
      <c r="M654" s="238"/>
      <c r="N654" s="238"/>
      <c r="O654" s="238"/>
      <c r="P654" s="238"/>
      <c r="Q654" s="238"/>
      <c r="R654" s="238"/>
      <c r="S654" s="238"/>
      <c r="T654" s="238"/>
      <c r="U654" s="238"/>
      <c r="V654" s="238"/>
      <c r="W654" s="238"/>
      <c r="X654" s="238"/>
      <c r="Y654" s="238"/>
      <c r="Z654" s="238"/>
    </row>
    <row r="655" spans="2:26" ht="27.75" customHeight="1">
      <c r="B655" s="242"/>
      <c r="C655" s="243"/>
      <c r="D655" s="243"/>
      <c r="E655" s="243"/>
      <c r="F655" s="243"/>
      <c r="K655" s="238"/>
      <c r="L655" s="238"/>
      <c r="M655" s="238"/>
      <c r="N655" s="238"/>
      <c r="O655" s="238"/>
      <c r="P655" s="238"/>
      <c r="Q655" s="238"/>
      <c r="R655" s="238"/>
      <c r="S655" s="238"/>
      <c r="T655" s="238"/>
      <c r="U655" s="238"/>
      <c r="V655" s="238"/>
      <c r="W655" s="238"/>
      <c r="X655" s="238"/>
      <c r="Y655" s="238"/>
      <c r="Z655" s="238"/>
    </row>
    <row r="656" spans="2:26" ht="27.75" customHeight="1">
      <c r="B656" s="242"/>
      <c r="C656" s="243"/>
      <c r="D656" s="243"/>
      <c r="E656" s="243"/>
      <c r="F656" s="243"/>
      <c r="K656" s="238"/>
      <c r="L656" s="238"/>
      <c r="M656" s="238"/>
      <c r="N656" s="238"/>
      <c r="O656" s="238"/>
      <c r="P656" s="238"/>
      <c r="Q656" s="238"/>
      <c r="R656" s="238"/>
      <c r="S656" s="238"/>
      <c r="T656" s="238"/>
      <c r="U656" s="238"/>
      <c r="V656" s="238"/>
      <c r="W656" s="238"/>
      <c r="X656" s="238"/>
      <c r="Y656" s="238"/>
      <c r="Z656" s="238"/>
    </row>
    <row r="657" spans="2:26" ht="27.75" customHeight="1">
      <c r="B657" s="242"/>
      <c r="C657" s="243"/>
      <c r="D657" s="243"/>
      <c r="E657" s="243"/>
      <c r="F657" s="243"/>
      <c r="K657" s="238"/>
      <c r="L657" s="238"/>
      <c r="M657" s="238"/>
      <c r="N657" s="238"/>
      <c r="O657" s="238"/>
      <c r="P657" s="238"/>
      <c r="Q657" s="238"/>
      <c r="R657" s="238"/>
      <c r="S657" s="238"/>
      <c r="T657" s="238"/>
      <c r="U657" s="238"/>
      <c r="V657" s="238"/>
      <c r="W657" s="238"/>
      <c r="X657" s="238"/>
      <c r="Y657" s="238"/>
      <c r="Z657" s="238"/>
    </row>
    <row r="658" spans="2:26" ht="27.75" customHeight="1">
      <c r="B658" s="242"/>
      <c r="C658" s="243"/>
      <c r="D658" s="243"/>
      <c r="E658" s="243"/>
      <c r="F658" s="243"/>
      <c r="K658" s="238"/>
      <c r="L658" s="238"/>
      <c r="M658" s="238"/>
      <c r="N658" s="238"/>
      <c r="O658" s="238"/>
      <c r="P658" s="238"/>
      <c r="Q658" s="238"/>
      <c r="R658" s="238"/>
      <c r="S658" s="238"/>
      <c r="T658" s="238"/>
      <c r="U658" s="238"/>
      <c r="V658" s="238"/>
      <c r="W658" s="238"/>
      <c r="X658" s="238"/>
      <c r="Y658" s="238"/>
      <c r="Z658" s="238"/>
    </row>
    <row r="659" spans="2:26" ht="27.75" customHeight="1">
      <c r="B659" s="242"/>
      <c r="C659" s="243"/>
      <c r="D659" s="243"/>
      <c r="E659" s="243"/>
      <c r="F659" s="243"/>
      <c r="K659" s="238"/>
      <c r="L659" s="238"/>
      <c r="M659" s="238"/>
      <c r="N659" s="238"/>
      <c r="O659" s="238"/>
      <c r="P659" s="238"/>
      <c r="Q659" s="238"/>
      <c r="R659" s="238"/>
      <c r="S659" s="238"/>
      <c r="T659" s="238"/>
      <c r="U659" s="238"/>
      <c r="V659" s="238"/>
      <c r="W659" s="238"/>
      <c r="X659" s="238"/>
      <c r="Y659" s="238"/>
      <c r="Z659" s="238"/>
    </row>
    <row r="660" spans="2:26" ht="27.75" customHeight="1">
      <c r="B660" s="242"/>
      <c r="C660" s="243"/>
      <c r="D660" s="243"/>
      <c r="E660" s="243"/>
      <c r="F660" s="243"/>
      <c r="K660" s="238"/>
      <c r="L660" s="238"/>
      <c r="M660" s="238"/>
      <c r="N660" s="238"/>
      <c r="O660" s="238"/>
      <c r="P660" s="238"/>
      <c r="Q660" s="238"/>
      <c r="R660" s="238"/>
      <c r="S660" s="238"/>
      <c r="T660" s="238"/>
      <c r="U660" s="238"/>
      <c r="V660" s="238"/>
      <c r="W660" s="238"/>
      <c r="X660" s="238"/>
      <c r="Y660" s="238"/>
      <c r="Z660" s="238"/>
    </row>
    <row r="661" spans="2:26" ht="27.75" customHeight="1">
      <c r="B661" s="242"/>
      <c r="C661" s="243"/>
      <c r="D661" s="243"/>
      <c r="E661" s="243"/>
      <c r="F661" s="243"/>
      <c r="K661" s="238"/>
      <c r="L661" s="238"/>
      <c r="M661" s="238"/>
      <c r="N661" s="238"/>
      <c r="O661" s="238"/>
      <c r="P661" s="238"/>
      <c r="Q661" s="238"/>
      <c r="R661" s="238"/>
      <c r="S661" s="238"/>
      <c r="T661" s="238"/>
      <c r="U661" s="238"/>
      <c r="V661" s="238"/>
      <c r="W661" s="238"/>
      <c r="X661" s="238"/>
      <c r="Y661" s="238"/>
      <c r="Z661" s="238"/>
    </row>
    <row r="662" spans="2:26" ht="27.75" customHeight="1">
      <c r="B662" s="242"/>
      <c r="C662" s="243"/>
      <c r="D662" s="243"/>
      <c r="E662" s="243"/>
      <c r="F662" s="243"/>
      <c r="K662" s="238"/>
      <c r="L662" s="238"/>
      <c r="M662" s="238"/>
      <c r="N662" s="238"/>
      <c r="O662" s="238"/>
      <c r="P662" s="238"/>
      <c r="Q662" s="238"/>
      <c r="R662" s="238"/>
      <c r="S662" s="238"/>
      <c r="T662" s="238"/>
      <c r="U662" s="238"/>
      <c r="V662" s="238"/>
      <c r="W662" s="238"/>
      <c r="X662" s="238"/>
      <c r="Y662" s="238"/>
      <c r="Z662" s="238"/>
    </row>
    <row r="663" spans="2:26" ht="27.75" customHeight="1">
      <c r="B663" s="242"/>
      <c r="C663" s="243"/>
      <c r="D663" s="243"/>
      <c r="E663" s="243"/>
      <c r="F663" s="243"/>
      <c r="K663" s="238"/>
      <c r="L663" s="238"/>
      <c r="M663" s="238"/>
      <c r="N663" s="238"/>
      <c r="O663" s="238"/>
      <c r="P663" s="238"/>
      <c r="Q663" s="238"/>
      <c r="R663" s="238"/>
      <c r="S663" s="238"/>
      <c r="T663" s="238"/>
      <c r="U663" s="238"/>
      <c r="V663" s="238"/>
      <c r="W663" s="238"/>
      <c r="X663" s="238"/>
      <c r="Y663" s="238"/>
      <c r="Z663" s="238"/>
    </row>
    <row r="664" spans="2:26" ht="27.75" customHeight="1">
      <c r="B664" s="242"/>
      <c r="C664" s="243"/>
      <c r="D664" s="243"/>
      <c r="E664" s="243"/>
      <c r="F664" s="243"/>
      <c r="K664" s="238"/>
      <c r="L664" s="238"/>
      <c r="M664" s="238"/>
      <c r="N664" s="238"/>
      <c r="O664" s="238"/>
      <c r="P664" s="238"/>
      <c r="Q664" s="238"/>
      <c r="R664" s="238"/>
      <c r="S664" s="238"/>
      <c r="T664" s="238"/>
      <c r="U664" s="238"/>
      <c r="V664" s="238"/>
      <c r="W664" s="238"/>
      <c r="X664" s="238"/>
      <c r="Y664" s="238"/>
      <c r="Z664" s="238"/>
    </row>
    <row r="665" spans="2:26" ht="27.75" customHeight="1">
      <c r="B665" s="242"/>
      <c r="C665" s="243"/>
      <c r="D665" s="243"/>
      <c r="E665" s="243"/>
      <c r="F665" s="243"/>
      <c r="K665" s="238"/>
      <c r="L665" s="238"/>
      <c r="M665" s="238"/>
      <c r="N665" s="238"/>
      <c r="O665" s="238"/>
      <c r="P665" s="238"/>
      <c r="Q665" s="238"/>
      <c r="R665" s="238"/>
      <c r="S665" s="238"/>
      <c r="T665" s="238"/>
      <c r="U665" s="238"/>
      <c r="V665" s="238"/>
      <c r="W665" s="238"/>
      <c r="X665" s="238"/>
      <c r="Y665" s="238"/>
      <c r="Z665" s="238"/>
    </row>
    <row r="666" spans="2:26" ht="27.75" customHeight="1">
      <c r="B666" s="242"/>
      <c r="C666" s="243"/>
      <c r="D666" s="243"/>
      <c r="E666" s="243"/>
      <c r="F666" s="243"/>
      <c r="K666" s="238"/>
      <c r="L666" s="238"/>
      <c r="M666" s="238"/>
      <c r="N666" s="238"/>
      <c r="O666" s="238"/>
      <c r="P666" s="238"/>
      <c r="Q666" s="238"/>
      <c r="R666" s="238"/>
      <c r="S666" s="238"/>
      <c r="T666" s="238"/>
      <c r="U666" s="238"/>
      <c r="V666" s="238"/>
      <c r="W666" s="238"/>
      <c r="X666" s="238"/>
      <c r="Y666" s="238"/>
      <c r="Z666" s="238"/>
    </row>
    <row r="667" spans="2:26" ht="27.75" customHeight="1">
      <c r="B667" s="242"/>
      <c r="C667" s="243"/>
      <c r="D667" s="243"/>
      <c r="E667" s="243"/>
      <c r="F667" s="243"/>
      <c r="K667" s="238"/>
      <c r="L667" s="238"/>
      <c r="M667" s="238"/>
      <c r="N667" s="238"/>
      <c r="O667" s="238"/>
      <c r="P667" s="238"/>
      <c r="Q667" s="238"/>
      <c r="R667" s="238"/>
      <c r="S667" s="238"/>
      <c r="T667" s="238"/>
      <c r="U667" s="238"/>
      <c r="V667" s="238"/>
      <c r="W667" s="238"/>
      <c r="X667" s="238"/>
      <c r="Y667" s="238"/>
      <c r="Z667" s="238"/>
    </row>
    <row r="668" spans="2:26" ht="27.75" customHeight="1">
      <c r="B668" s="242"/>
      <c r="C668" s="243"/>
      <c r="D668" s="243"/>
      <c r="E668" s="243"/>
      <c r="F668" s="243"/>
      <c r="K668" s="238"/>
      <c r="L668" s="238"/>
      <c r="M668" s="238"/>
      <c r="N668" s="238"/>
      <c r="O668" s="238"/>
      <c r="P668" s="238"/>
      <c r="Q668" s="238"/>
      <c r="R668" s="238"/>
      <c r="S668" s="238"/>
      <c r="T668" s="238"/>
      <c r="U668" s="238"/>
      <c r="V668" s="238"/>
      <c r="W668" s="238"/>
      <c r="X668" s="238"/>
      <c r="Y668" s="238"/>
      <c r="Z668" s="238"/>
    </row>
    <row r="669" spans="2:26" ht="27.75" customHeight="1">
      <c r="B669" s="242"/>
      <c r="C669" s="243"/>
      <c r="D669" s="243"/>
      <c r="E669" s="243"/>
      <c r="F669" s="243"/>
      <c r="K669" s="238"/>
      <c r="L669" s="238"/>
      <c r="M669" s="238"/>
      <c r="N669" s="238"/>
      <c r="O669" s="238"/>
      <c r="P669" s="238"/>
      <c r="Q669" s="238"/>
      <c r="R669" s="238"/>
      <c r="S669" s="238"/>
      <c r="T669" s="238"/>
      <c r="U669" s="238"/>
      <c r="V669" s="238"/>
      <c r="W669" s="238"/>
      <c r="X669" s="238"/>
      <c r="Y669" s="238"/>
      <c r="Z669" s="238"/>
    </row>
    <row r="670" spans="2:26" ht="27.75" customHeight="1">
      <c r="B670" s="242"/>
      <c r="C670" s="243"/>
      <c r="D670" s="243"/>
      <c r="E670" s="243"/>
      <c r="F670" s="243"/>
      <c r="K670" s="238"/>
      <c r="L670" s="238"/>
      <c r="M670" s="238"/>
      <c r="N670" s="238"/>
      <c r="O670" s="238"/>
      <c r="P670" s="238"/>
      <c r="Q670" s="238"/>
      <c r="R670" s="238"/>
      <c r="S670" s="238"/>
      <c r="T670" s="238"/>
      <c r="U670" s="238"/>
      <c r="V670" s="238"/>
      <c r="W670" s="238"/>
      <c r="X670" s="238"/>
      <c r="Y670" s="238"/>
      <c r="Z670" s="238"/>
    </row>
    <row r="671" spans="2:26" ht="27.75" customHeight="1">
      <c r="B671" s="242"/>
      <c r="C671" s="243"/>
      <c r="D671" s="243"/>
      <c r="E671" s="243"/>
      <c r="F671" s="243"/>
      <c r="K671" s="238"/>
      <c r="L671" s="238"/>
      <c r="M671" s="238"/>
      <c r="N671" s="238"/>
      <c r="O671" s="238"/>
      <c r="P671" s="238"/>
      <c r="Q671" s="238"/>
      <c r="R671" s="238"/>
      <c r="S671" s="238"/>
      <c r="T671" s="238"/>
      <c r="U671" s="238"/>
      <c r="V671" s="238"/>
      <c r="W671" s="238"/>
      <c r="X671" s="238"/>
      <c r="Y671" s="238"/>
      <c r="Z671" s="238"/>
    </row>
    <row r="672" spans="2:26" ht="27.75" customHeight="1">
      <c r="B672" s="242"/>
      <c r="C672" s="243"/>
      <c r="D672" s="243"/>
      <c r="E672" s="243"/>
      <c r="F672" s="243"/>
      <c r="K672" s="238"/>
      <c r="L672" s="238"/>
      <c r="M672" s="238"/>
      <c r="N672" s="238"/>
      <c r="O672" s="238"/>
      <c r="P672" s="238"/>
      <c r="Q672" s="238"/>
      <c r="R672" s="238"/>
      <c r="S672" s="238"/>
      <c r="T672" s="238"/>
      <c r="U672" s="238"/>
      <c r="V672" s="238"/>
      <c r="W672" s="238"/>
      <c r="X672" s="238"/>
      <c r="Y672" s="238"/>
      <c r="Z672" s="238"/>
    </row>
    <row r="673" spans="2:26" ht="27.75" customHeight="1">
      <c r="B673" s="242"/>
      <c r="C673" s="243"/>
      <c r="D673" s="243"/>
      <c r="E673" s="243"/>
      <c r="F673" s="243"/>
      <c r="K673" s="238"/>
      <c r="L673" s="238"/>
      <c r="M673" s="238"/>
      <c r="N673" s="238"/>
      <c r="O673" s="238"/>
      <c r="P673" s="238"/>
      <c r="Q673" s="238"/>
      <c r="R673" s="238"/>
      <c r="S673" s="238"/>
      <c r="T673" s="238"/>
      <c r="U673" s="238"/>
      <c r="V673" s="238"/>
      <c r="W673" s="238"/>
      <c r="X673" s="238"/>
      <c r="Y673" s="238"/>
      <c r="Z673" s="238"/>
    </row>
    <row r="674" spans="2:26" ht="27.75" customHeight="1">
      <c r="B674" s="242"/>
      <c r="C674" s="243"/>
      <c r="D674" s="243"/>
      <c r="E674" s="243"/>
      <c r="F674" s="243"/>
      <c r="K674" s="238"/>
      <c r="L674" s="238"/>
      <c r="M674" s="238"/>
      <c r="N674" s="238"/>
      <c r="O674" s="238"/>
      <c r="P674" s="238"/>
      <c r="Q674" s="238"/>
      <c r="R674" s="238"/>
      <c r="S674" s="238"/>
      <c r="T674" s="238"/>
      <c r="U674" s="238"/>
      <c r="V674" s="238"/>
      <c r="W674" s="238"/>
      <c r="X674" s="238"/>
      <c r="Y674" s="238"/>
      <c r="Z674" s="238"/>
    </row>
    <row r="675" spans="2:26" ht="27.75" customHeight="1">
      <c r="B675" s="242"/>
      <c r="C675" s="243"/>
      <c r="D675" s="243"/>
      <c r="E675" s="243"/>
      <c r="F675" s="243"/>
      <c r="K675" s="238"/>
      <c r="L675" s="238"/>
      <c r="M675" s="238"/>
      <c r="N675" s="238"/>
      <c r="O675" s="238"/>
      <c r="P675" s="238"/>
      <c r="Q675" s="238"/>
      <c r="R675" s="238"/>
      <c r="S675" s="238"/>
      <c r="T675" s="238"/>
      <c r="U675" s="238"/>
      <c r="V675" s="238"/>
      <c r="W675" s="238"/>
      <c r="X675" s="238"/>
      <c r="Y675" s="238"/>
      <c r="Z675" s="238"/>
    </row>
    <row r="676" spans="2:26" ht="27.75" customHeight="1">
      <c r="B676" s="242"/>
      <c r="C676" s="243"/>
      <c r="D676" s="243"/>
      <c r="E676" s="243"/>
      <c r="F676" s="243"/>
      <c r="K676" s="238"/>
      <c r="L676" s="238"/>
      <c r="M676" s="238"/>
      <c r="N676" s="238"/>
      <c r="O676" s="238"/>
      <c r="P676" s="238"/>
      <c r="Q676" s="238"/>
      <c r="R676" s="238"/>
      <c r="S676" s="238"/>
      <c r="T676" s="238"/>
      <c r="U676" s="238"/>
      <c r="V676" s="238"/>
      <c r="W676" s="238"/>
      <c r="X676" s="238"/>
      <c r="Y676" s="238"/>
      <c r="Z676" s="238"/>
    </row>
    <row r="677" spans="2:26" ht="27.75" customHeight="1">
      <c r="B677" s="242"/>
      <c r="C677" s="243"/>
      <c r="D677" s="243"/>
      <c r="E677" s="243"/>
      <c r="F677" s="243"/>
      <c r="K677" s="238"/>
      <c r="L677" s="238"/>
      <c r="M677" s="238"/>
      <c r="N677" s="238"/>
      <c r="O677" s="238"/>
      <c r="P677" s="238"/>
      <c r="Q677" s="238"/>
      <c r="R677" s="238"/>
      <c r="S677" s="238"/>
      <c r="T677" s="238"/>
      <c r="U677" s="238"/>
      <c r="V677" s="238"/>
      <c r="W677" s="238"/>
      <c r="X677" s="238"/>
      <c r="Y677" s="238"/>
      <c r="Z677" s="238"/>
    </row>
    <row r="678" spans="2:26" ht="27.75" customHeight="1">
      <c r="B678" s="242"/>
      <c r="C678" s="243"/>
      <c r="D678" s="243"/>
      <c r="E678" s="243"/>
      <c r="F678" s="243"/>
      <c r="K678" s="238"/>
      <c r="L678" s="238"/>
      <c r="M678" s="238"/>
      <c r="N678" s="238"/>
      <c r="O678" s="238"/>
      <c r="P678" s="238"/>
      <c r="Q678" s="238"/>
      <c r="R678" s="238"/>
      <c r="S678" s="238"/>
      <c r="T678" s="238"/>
      <c r="U678" s="238"/>
      <c r="V678" s="238"/>
      <c r="W678" s="238"/>
      <c r="X678" s="238"/>
      <c r="Y678" s="238"/>
      <c r="Z678" s="238"/>
    </row>
    <row r="679" spans="2:26" ht="27.75" customHeight="1">
      <c r="B679" s="242"/>
      <c r="C679" s="243"/>
      <c r="D679" s="243"/>
      <c r="E679" s="243"/>
      <c r="F679" s="243"/>
      <c r="K679" s="238"/>
      <c r="L679" s="238"/>
      <c r="M679" s="238"/>
      <c r="N679" s="238"/>
      <c r="O679" s="238"/>
      <c r="P679" s="238"/>
      <c r="Q679" s="238"/>
      <c r="R679" s="238"/>
      <c r="S679" s="238"/>
      <c r="T679" s="238"/>
      <c r="U679" s="238"/>
      <c r="V679" s="238"/>
      <c r="W679" s="238"/>
      <c r="X679" s="238"/>
      <c r="Y679" s="238"/>
      <c r="Z679" s="238"/>
    </row>
    <row r="680" spans="2:26" ht="27.75" customHeight="1">
      <c r="B680" s="242"/>
      <c r="C680" s="243"/>
      <c r="D680" s="243"/>
      <c r="E680" s="243"/>
      <c r="F680" s="243"/>
      <c r="K680" s="238"/>
      <c r="L680" s="238"/>
      <c r="M680" s="238"/>
      <c r="N680" s="238"/>
      <c r="O680" s="238"/>
      <c r="P680" s="238"/>
      <c r="Q680" s="238"/>
      <c r="R680" s="238"/>
      <c r="S680" s="238"/>
      <c r="T680" s="238"/>
      <c r="U680" s="238"/>
      <c r="V680" s="238"/>
      <c r="W680" s="238"/>
      <c r="X680" s="238"/>
      <c r="Y680" s="238"/>
      <c r="Z680" s="238"/>
    </row>
    <row r="681" spans="2:26" ht="27.75" customHeight="1">
      <c r="B681" s="242"/>
      <c r="C681" s="243"/>
      <c r="D681" s="243"/>
      <c r="E681" s="243"/>
      <c r="F681" s="243"/>
      <c r="K681" s="238"/>
      <c r="L681" s="238"/>
      <c r="M681" s="238"/>
      <c r="N681" s="238"/>
      <c r="O681" s="238"/>
      <c r="P681" s="238"/>
      <c r="Q681" s="238"/>
      <c r="R681" s="238"/>
      <c r="S681" s="238"/>
      <c r="T681" s="238"/>
      <c r="U681" s="238"/>
      <c r="V681" s="238"/>
      <c r="W681" s="238"/>
      <c r="X681" s="238"/>
      <c r="Y681" s="238"/>
      <c r="Z681" s="238"/>
    </row>
    <row r="682" spans="2:26" ht="27.75" customHeight="1">
      <c r="B682" s="242"/>
      <c r="C682" s="243"/>
      <c r="D682" s="243"/>
      <c r="E682" s="243"/>
      <c r="F682" s="243"/>
      <c r="K682" s="238"/>
      <c r="L682" s="238"/>
      <c r="M682" s="238"/>
      <c r="N682" s="238"/>
      <c r="O682" s="238"/>
      <c r="P682" s="238"/>
      <c r="Q682" s="238"/>
      <c r="R682" s="238"/>
      <c r="S682" s="238"/>
      <c r="T682" s="238"/>
      <c r="U682" s="238"/>
      <c r="V682" s="238"/>
      <c r="W682" s="238"/>
      <c r="X682" s="238"/>
      <c r="Y682" s="238"/>
      <c r="Z682" s="238"/>
    </row>
    <row r="683" spans="2:26" ht="27.75" customHeight="1">
      <c r="B683" s="242"/>
      <c r="C683" s="243"/>
      <c r="D683" s="243"/>
      <c r="E683" s="243"/>
      <c r="F683" s="243"/>
      <c r="K683" s="238"/>
      <c r="L683" s="238"/>
      <c r="M683" s="238"/>
      <c r="N683" s="238"/>
      <c r="O683" s="238"/>
      <c r="P683" s="238"/>
      <c r="Q683" s="238"/>
      <c r="R683" s="238"/>
      <c r="S683" s="238"/>
      <c r="T683" s="238"/>
      <c r="U683" s="238"/>
      <c r="V683" s="238"/>
      <c r="W683" s="238"/>
      <c r="X683" s="238"/>
      <c r="Y683" s="238"/>
      <c r="Z683" s="238"/>
    </row>
    <row r="684" spans="2:26" ht="27.75" customHeight="1">
      <c r="B684" s="242"/>
      <c r="C684" s="243"/>
      <c r="D684" s="243"/>
      <c r="E684" s="243"/>
      <c r="F684" s="243"/>
      <c r="K684" s="238"/>
      <c r="L684" s="238"/>
      <c r="M684" s="238"/>
      <c r="N684" s="238"/>
      <c r="O684" s="238"/>
      <c r="P684" s="238"/>
      <c r="Q684" s="238"/>
      <c r="R684" s="238"/>
      <c r="S684" s="238"/>
      <c r="T684" s="238"/>
      <c r="U684" s="238"/>
      <c r="V684" s="238"/>
      <c r="W684" s="238"/>
      <c r="X684" s="238"/>
      <c r="Y684" s="238"/>
      <c r="Z684" s="238"/>
    </row>
    <row r="685" spans="2:26" ht="27.75" customHeight="1">
      <c r="B685" s="242"/>
      <c r="C685" s="243"/>
      <c r="D685" s="243"/>
      <c r="E685" s="243"/>
      <c r="F685" s="243"/>
      <c r="K685" s="238"/>
      <c r="L685" s="238"/>
      <c r="M685" s="238"/>
      <c r="N685" s="238"/>
      <c r="O685" s="238"/>
      <c r="P685" s="238"/>
      <c r="Q685" s="238"/>
      <c r="R685" s="238"/>
      <c r="S685" s="238"/>
      <c r="T685" s="238"/>
      <c r="U685" s="238"/>
      <c r="V685" s="238"/>
      <c r="W685" s="238"/>
      <c r="X685" s="238"/>
      <c r="Y685" s="238"/>
      <c r="Z685" s="238"/>
    </row>
    <row r="686" spans="2:26" ht="27.75" customHeight="1">
      <c r="B686" s="242"/>
      <c r="C686" s="243"/>
      <c r="D686" s="243"/>
      <c r="E686" s="243"/>
      <c r="F686" s="243"/>
      <c r="K686" s="238"/>
      <c r="L686" s="238"/>
      <c r="M686" s="238"/>
      <c r="N686" s="238"/>
      <c r="O686" s="238"/>
      <c r="P686" s="238"/>
      <c r="Q686" s="238"/>
      <c r="R686" s="238"/>
      <c r="S686" s="238"/>
      <c r="T686" s="238"/>
      <c r="U686" s="238"/>
      <c r="V686" s="238"/>
      <c r="W686" s="238"/>
      <c r="X686" s="238"/>
      <c r="Y686" s="238"/>
      <c r="Z686" s="238"/>
    </row>
    <row r="687" spans="2:26" ht="27.75" customHeight="1">
      <c r="B687" s="242"/>
      <c r="C687" s="243"/>
      <c r="D687" s="243"/>
      <c r="E687" s="243"/>
      <c r="F687" s="243"/>
      <c r="K687" s="238"/>
      <c r="L687" s="238"/>
      <c r="M687" s="238"/>
      <c r="N687" s="238"/>
      <c r="O687" s="238"/>
      <c r="P687" s="238"/>
      <c r="Q687" s="238"/>
      <c r="R687" s="238"/>
      <c r="S687" s="238"/>
      <c r="T687" s="238"/>
      <c r="U687" s="238"/>
      <c r="V687" s="238"/>
      <c r="W687" s="238"/>
      <c r="X687" s="238"/>
      <c r="Y687" s="238"/>
      <c r="Z687" s="238"/>
    </row>
    <row r="688" spans="2:26" ht="27.75" customHeight="1">
      <c r="B688" s="242"/>
      <c r="C688" s="243"/>
      <c r="D688" s="243"/>
      <c r="E688" s="243"/>
      <c r="F688" s="243"/>
      <c r="K688" s="238"/>
      <c r="L688" s="238"/>
      <c r="M688" s="238"/>
      <c r="N688" s="238"/>
      <c r="O688" s="238"/>
      <c r="P688" s="238"/>
      <c r="Q688" s="238"/>
      <c r="R688" s="238"/>
      <c r="S688" s="238"/>
      <c r="T688" s="238"/>
      <c r="U688" s="238"/>
      <c r="V688" s="238"/>
      <c r="W688" s="238"/>
      <c r="X688" s="238"/>
      <c r="Y688" s="238"/>
      <c r="Z688" s="238"/>
    </row>
    <row r="689" spans="2:26" ht="27.75" customHeight="1">
      <c r="B689" s="242"/>
      <c r="C689" s="243"/>
      <c r="D689" s="243"/>
      <c r="E689" s="243"/>
      <c r="F689" s="243"/>
      <c r="K689" s="238"/>
      <c r="L689" s="238"/>
      <c r="M689" s="238"/>
      <c r="N689" s="238"/>
      <c r="O689" s="238"/>
      <c r="P689" s="238"/>
      <c r="Q689" s="238"/>
      <c r="R689" s="238"/>
      <c r="S689" s="238"/>
      <c r="T689" s="238"/>
      <c r="U689" s="238"/>
      <c r="V689" s="238"/>
      <c r="W689" s="238"/>
      <c r="X689" s="238"/>
      <c r="Y689" s="238"/>
      <c r="Z689" s="238"/>
    </row>
    <row r="690" spans="2:26" ht="27.75" customHeight="1">
      <c r="B690" s="242"/>
      <c r="C690" s="243"/>
      <c r="D690" s="243"/>
      <c r="E690" s="243"/>
      <c r="F690" s="243"/>
      <c r="K690" s="238"/>
      <c r="L690" s="238"/>
      <c r="M690" s="238"/>
      <c r="N690" s="238"/>
      <c r="O690" s="238"/>
      <c r="P690" s="238"/>
      <c r="Q690" s="238"/>
      <c r="R690" s="238"/>
      <c r="S690" s="238"/>
      <c r="T690" s="238"/>
      <c r="U690" s="238"/>
      <c r="V690" s="238"/>
      <c r="W690" s="238"/>
      <c r="X690" s="238"/>
      <c r="Y690" s="238"/>
      <c r="Z690" s="238"/>
    </row>
    <row r="691" spans="2:26" ht="27.75" customHeight="1">
      <c r="B691" s="242"/>
      <c r="C691" s="243"/>
      <c r="D691" s="243"/>
      <c r="E691" s="243"/>
      <c r="F691" s="243"/>
      <c r="K691" s="238"/>
      <c r="L691" s="238"/>
      <c r="M691" s="238"/>
      <c r="N691" s="238"/>
      <c r="O691" s="238"/>
      <c r="P691" s="238"/>
      <c r="Q691" s="238"/>
      <c r="R691" s="238"/>
      <c r="S691" s="238"/>
      <c r="T691" s="238"/>
      <c r="U691" s="238"/>
      <c r="V691" s="238"/>
      <c r="W691" s="238"/>
      <c r="X691" s="238"/>
      <c r="Y691" s="238"/>
      <c r="Z691" s="238"/>
    </row>
    <row r="692" spans="2:26" ht="27.75" customHeight="1">
      <c r="B692" s="242"/>
      <c r="C692" s="243"/>
      <c r="D692" s="243"/>
      <c r="E692" s="243"/>
      <c r="F692" s="243"/>
      <c r="K692" s="238"/>
      <c r="L692" s="238"/>
      <c r="M692" s="238"/>
      <c r="N692" s="238"/>
      <c r="O692" s="238"/>
      <c r="P692" s="238"/>
      <c r="Q692" s="238"/>
      <c r="R692" s="238"/>
      <c r="S692" s="238"/>
      <c r="T692" s="238"/>
      <c r="U692" s="238"/>
      <c r="V692" s="238"/>
      <c r="W692" s="238"/>
      <c r="X692" s="238"/>
      <c r="Y692" s="238"/>
      <c r="Z692" s="238"/>
    </row>
    <row r="693" spans="2:26" ht="27.75" customHeight="1">
      <c r="B693" s="242"/>
      <c r="C693" s="243"/>
      <c r="D693" s="243"/>
      <c r="E693" s="243"/>
      <c r="F693" s="243"/>
      <c r="K693" s="238"/>
      <c r="L693" s="238"/>
      <c r="M693" s="238"/>
      <c r="N693" s="238"/>
      <c r="O693" s="238"/>
      <c r="P693" s="238"/>
      <c r="Q693" s="238"/>
      <c r="R693" s="238"/>
      <c r="S693" s="238"/>
      <c r="T693" s="238"/>
      <c r="U693" s="238"/>
      <c r="V693" s="238"/>
      <c r="W693" s="238"/>
      <c r="X693" s="238"/>
      <c r="Y693" s="238"/>
      <c r="Z693" s="238"/>
    </row>
    <row r="694" spans="2:26" ht="27.75" customHeight="1">
      <c r="B694" s="242"/>
      <c r="C694" s="243"/>
      <c r="D694" s="243"/>
      <c r="E694" s="243"/>
      <c r="F694" s="243"/>
      <c r="K694" s="238"/>
      <c r="L694" s="238"/>
      <c r="M694" s="238"/>
      <c r="N694" s="238"/>
      <c r="O694" s="238"/>
      <c r="P694" s="238"/>
      <c r="Q694" s="238"/>
      <c r="R694" s="238"/>
      <c r="S694" s="238"/>
      <c r="T694" s="238"/>
      <c r="U694" s="238"/>
      <c r="V694" s="238"/>
      <c r="W694" s="238"/>
      <c r="X694" s="238"/>
      <c r="Y694" s="238"/>
      <c r="Z694" s="238"/>
    </row>
    <row r="695" spans="2:26" ht="27.75" customHeight="1">
      <c r="B695" s="242"/>
      <c r="C695" s="243"/>
      <c r="D695" s="243"/>
      <c r="E695" s="243"/>
      <c r="F695" s="243"/>
      <c r="K695" s="238"/>
      <c r="L695" s="238"/>
      <c r="M695" s="238"/>
      <c r="N695" s="238"/>
      <c r="O695" s="238"/>
      <c r="P695" s="238"/>
      <c r="Q695" s="238"/>
      <c r="R695" s="238"/>
      <c r="S695" s="238"/>
      <c r="T695" s="238"/>
      <c r="U695" s="238"/>
      <c r="V695" s="238"/>
      <c r="W695" s="238"/>
      <c r="X695" s="238"/>
      <c r="Y695" s="238"/>
      <c r="Z695" s="238"/>
    </row>
    <row r="696" spans="2:26" ht="27.75" customHeight="1">
      <c r="B696" s="242"/>
      <c r="C696" s="243"/>
      <c r="D696" s="243"/>
      <c r="E696" s="243"/>
      <c r="F696" s="243"/>
      <c r="K696" s="238"/>
      <c r="L696" s="238"/>
      <c r="M696" s="238"/>
      <c r="N696" s="238"/>
      <c r="O696" s="238"/>
      <c r="P696" s="238"/>
      <c r="Q696" s="238"/>
      <c r="R696" s="238"/>
      <c r="S696" s="238"/>
      <c r="T696" s="238"/>
      <c r="U696" s="238"/>
      <c r="V696" s="238"/>
      <c r="W696" s="238"/>
      <c r="X696" s="238"/>
      <c r="Y696" s="238"/>
      <c r="Z696" s="238"/>
    </row>
    <row r="697" spans="2:26" ht="27.75" customHeight="1">
      <c r="B697" s="242"/>
      <c r="C697" s="243"/>
      <c r="D697" s="243"/>
      <c r="E697" s="243"/>
      <c r="F697" s="243"/>
      <c r="K697" s="238"/>
      <c r="L697" s="238"/>
      <c r="M697" s="238"/>
      <c r="N697" s="238"/>
      <c r="O697" s="238"/>
      <c r="P697" s="238"/>
      <c r="Q697" s="238"/>
      <c r="R697" s="238"/>
      <c r="S697" s="238"/>
      <c r="T697" s="238"/>
      <c r="U697" s="238"/>
      <c r="V697" s="238"/>
      <c r="W697" s="238"/>
      <c r="X697" s="238"/>
      <c r="Y697" s="238"/>
      <c r="Z697" s="238"/>
    </row>
    <row r="698" spans="2:26" ht="27.75" customHeight="1">
      <c r="B698" s="242"/>
      <c r="C698" s="243"/>
      <c r="D698" s="243"/>
      <c r="E698" s="243"/>
      <c r="F698" s="243"/>
      <c r="K698" s="238"/>
      <c r="L698" s="238"/>
      <c r="M698" s="238"/>
      <c r="N698" s="238"/>
      <c r="O698" s="238"/>
      <c r="P698" s="238"/>
      <c r="Q698" s="238"/>
      <c r="R698" s="238"/>
      <c r="S698" s="238"/>
      <c r="T698" s="238"/>
      <c r="U698" s="238"/>
      <c r="V698" s="238"/>
      <c r="W698" s="238"/>
      <c r="X698" s="238"/>
      <c r="Y698" s="238"/>
      <c r="Z698" s="238"/>
    </row>
    <row r="699" spans="2:26" ht="27.75" customHeight="1">
      <c r="B699" s="242"/>
      <c r="C699" s="243"/>
      <c r="D699" s="243"/>
      <c r="E699" s="243"/>
      <c r="F699" s="243"/>
      <c r="K699" s="238"/>
      <c r="L699" s="238"/>
      <c r="M699" s="238"/>
      <c r="N699" s="238"/>
      <c r="O699" s="238"/>
      <c r="P699" s="238"/>
      <c r="Q699" s="238"/>
      <c r="R699" s="238"/>
      <c r="S699" s="238"/>
      <c r="T699" s="238"/>
      <c r="U699" s="238"/>
      <c r="V699" s="238"/>
      <c r="W699" s="238"/>
      <c r="X699" s="238"/>
      <c r="Y699" s="238"/>
      <c r="Z699" s="238"/>
    </row>
    <row r="700" spans="2:26" ht="27.75" customHeight="1">
      <c r="B700" s="242"/>
      <c r="C700" s="243"/>
      <c r="D700" s="243"/>
      <c r="E700" s="243"/>
      <c r="F700" s="243"/>
      <c r="K700" s="238"/>
      <c r="L700" s="238"/>
      <c r="M700" s="238"/>
      <c r="N700" s="238"/>
      <c r="O700" s="238"/>
      <c r="P700" s="238"/>
      <c r="Q700" s="238"/>
      <c r="R700" s="238"/>
      <c r="S700" s="238"/>
      <c r="T700" s="238"/>
      <c r="U700" s="238"/>
      <c r="V700" s="238"/>
      <c r="W700" s="238"/>
      <c r="X700" s="238"/>
      <c r="Y700" s="238"/>
      <c r="Z700" s="238"/>
    </row>
    <row r="701" spans="2:26" ht="27.75" customHeight="1">
      <c r="B701" s="242"/>
      <c r="C701" s="243"/>
      <c r="D701" s="243"/>
      <c r="E701" s="243"/>
      <c r="F701" s="243"/>
      <c r="K701" s="238"/>
      <c r="L701" s="238"/>
      <c r="M701" s="238"/>
      <c r="N701" s="238"/>
      <c r="O701" s="238"/>
      <c r="P701" s="238"/>
      <c r="Q701" s="238"/>
      <c r="R701" s="238"/>
      <c r="S701" s="238"/>
      <c r="T701" s="238"/>
      <c r="U701" s="238"/>
      <c r="V701" s="238"/>
      <c r="W701" s="238"/>
      <c r="X701" s="238"/>
      <c r="Y701" s="238"/>
      <c r="Z701" s="238"/>
    </row>
    <row r="702" spans="2:26" ht="27.75" customHeight="1">
      <c r="B702" s="242"/>
      <c r="C702" s="243"/>
      <c r="D702" s="243"/>
      <c r="E702" s="243"/>
      <c r="F702" s="243"/>
      <c r="K702" s="238"/>
      <c r="L702" s="238"/>
      <c r="M702" s="238"/>
      <c r="N702" s="238"/>
      <c r="O702" s="238"/>
      <c r="P702" s="238"/>
      <c r="Q702" s="238"/>
      <c r="R702" s="238"/>
      <c r="S702" s="238"/>
      <c r="T702" s="238"/>
      <c r="U702" s="238"/>
      <c r="V702" s="238"/>
      <c r="W702" s="238"/>
      <c r="X702" s="238"/>
      <c r="Y702" s="238"/>
      <c r="Z702" s="238"/>
    </row>
    <row r="703" spans="2:26" ht="27.75" customHeight="1">
      <c r="B703" s="242"/>
      <c r="C703" s="243"/>
      <c r="D703" s="243"/>
      <c r="E703" s="243"/>
      <c r="F703" s="243"/>
      <c r="K703" s="238"/>
      <c r="L703" s="238"/>
      <c r="M703" s="238"/>
      <c r="N703" s="238"/>
      <c r="O703" s="238"/>
      <c r="P703" s="238"/>
      <c r="Q703" s="238"/>
      <c r="R703" s="238"/>
      <c r="S703" s="238"/>
      <c r="T703" s="238"/>
      <c r="U703" s="238"/>
      <c r="V703" s="238"/>
      <c r="W703" s="238"/>
      <c r="X703" s="238"/>
      <c r="Y703" s="238"/>
      <c r="Z703" s="238"/>
    </row>
    <row r="704" spans="2:26" ht="27.75" customHeight="1">
      <c r="B704" s="242"/>
      <c r="C704" s="243"/>
      <c r="D704" s="243"/>
      <c r="E704" s="243"/>
      <c r="F704" s="243"/>
      <c r="K704" s="238"/>
      <c r="L704" s="238"/>
      <c r="M704" s="238"/>
      <c r="N704" s="238"/>
      <c r="O704" s="238"/>
      <c r="P704" s="238"/>
      <c r="Q704" s="238"/>
      <c r="R704" s="238"/>
      <c r="S704" s="238"/>
      <c r="T704" s="238"/>
      <c r="U704" s="238"/>
      <c r="V704" s="238"/>
      <c r="W704" s="238"/>
      <c r="X704" s="238"/>
      <c r="Y704" s="238"/>
      <c r="Z704" s="238"/>
    </row>
    <row r="705" spans="2:26" ht="27.75" customHeight="1">
      <c r="B705" s="242"/>
      <c r="C705" s="243"/>
      <c r="D705" s="243"/>
      <c r="E705" s="243"/>
      <c r="F705" s="243"/>
      <c r="K705" s="238"/>
      <c r="L705" s="238"/>
      <c r="M705" s="238"/>
      <c r="N705" s="238"/>
      <c r="O705" s="238"/>
      <c r="P705" s="238"/>
      <c r="Q705" s="238"/>
      <c r="R705" s="238"/>
      <c r="S705" s="238"/>
      <c r="T705" s="238"/>
      <c r="U705" s="238"/>
      <c r="V705" s="238"/>
      <c r="W705" s="238"/>
      <c r="X705" s="238"/>
      <c r="Y705" s="238"/>
      <c r="Z705" s="238"/>
    </row>
    <row r="706" spans="2:26" ht="27.75" customHeight="1">
      <c r="B706" s="242"/>
      <c r="C706" s="243"/>
      <c r="D706" s="243"/>
      <c r="E706" s="243"/>
      <c r="F706" s="243"/>
      <c r="K706" s="238"/>
      <c r="L706" s="238"/>
      <c r="M706" s="238"/>
      <c r="N706" s="238"/>
      <c r="O706" s="238"/>
      <c r="P706" s="238"/>
      <c r="Q706" s="238"/>
      <c r="R706" s="238"/>
      <c r="S706" s="238"/>
      <c r="T706" s="238"/>
      <c r="U706" s="238"/>
      <c r="V706" s="238"/>
      <c r="W706" s="238"/>
      <c r="X706" s="238"/>
      <c r="Y706" s="238"/>
      <c r="Z706" s="238"/>
    </row>
    <row r="707" spans="2:26" ht="27.75" customHeight="1">
      <c r="B707" s="242"/>
      <c r="C707" s="243"/>
      <c r="D707" s="243"/>
      <c r="E707" s="243"/>
      <c r="F707" s="243"/>
      <c r="K707" s="238"/>
      <c r="L707" s="238"/>
      <c r="M707" s="238"/>
      <c r="N707" s="238"/>
      <c r="O707" s="238"/>
      <c r="P707" s="238"/>
      <c r="Q707" s="238"/>
      <c r="R707" s="238"/>
      <c r="S707" s="238"/>
      <c r="T707" s="238"/>
      <c r="U707" s="238"/>
      <c r="V707" s="238"/>
      <c r="W707" s="238"/>
      <c r="X707" s="238"/>
      <c r="Y707" s="238"/>
      <c r="Z707" s="238"/>
    </row>
    <row r="708" spans="2:26" ht="27.75" customHeight="1">
      <c r="B708" s="242"/>
      <c r="C708" s="243"/>
      <c r="D708" s="243"/>
      <c r="E708" s="243"/>
      <c r="F708" s="243"/>
      <c r="K708" s="238"/>
      <c r="L708" s="238"/>
      <c r="M708" s="238"/>
      <c r="N708" s="238"/>
      <c r="O708" s="238"/>
      <c r="P708" s="238"/>
      <c r="Q708" s="238"/>
      <c r="R708" s="238"/>
      <c r="S708" s="238"/>
      <c r="T708" s="238"/>
      <c r="U708" s="238"/>
      <c r="V708" s="238"/>
      <c r="W708" s="238"/>
      <c r="X708" s="238"/>
      <c r="Y708" s="238"/>
      <c r="Z708" s="238"/>
    </row>
    <row r="709" spans="2:26" ht="27.75" customHeight="1">
      <c r="B709" s="242"/>
      <c r="C709" s="243"/>
      <c r="D709" s="243"/>
      <c r="E709" s="243"/>
      <c r="F709" s="243"/>
      <c r="K709" s="238"/>
      <c r="L709" s="238"/>
      <c r="M709" s="238"/>
      <c r="N709" s="238"/>
      <c r="O709" s="238"/>
      <c r="P709" s="238"/>
      <c r="Q709" s="238"/>
      <c r="R709" s="238"/>
      <c r="S709" s="238"/>
      <c r="T709" s="238"/>
      <c r="U709" s="238"/>
      <c r="V709" s="238"/>
      <c r="W709" s="238"/>
      <c r="X709" s="238"/>
      <c r="Y709" s="238"/>
      <c r="Z709" s="238"/>
    </row>
    <row r="710" spans="2:26" ht="27.75" customHeight="1">
      <c r="B710" s="242"/>
      <c r="C710" s="243"/>
      <c r="D710" s="243"/>
      <c r="E710" s="243"/>
      <c r="F710" s="243"/>
      <c r="K710" s="238"/>
      <c r="L710" s="238"/>
      <c r="M710" s="238"/>
      <c r="N710" s="238"/>
      <c r="O710" s="238"/>
      <c r="P710" s="238"/>
      <c r="Q710" s="238"/>
      <c r="R710" s="238"/>
      <c r="S710" s="238"/>
      <c r="T710" s="238"/>
      <c r="U710" s="238"/>
      <c r="V710" s="238"/>
      <c r="W710" s="238"/>
      <c r="X710" s="238"/>
      <c r="Y710" s="238"/>
      <c r="Z710" s="238"/>
    </row>
    <row r="711" spans="2:26" ht="27.75" customHeight="1">
      <c r="B711" s="242"/>
      <c r="C711" s="243"/>
      <c r="D711" s="243"/>
      <c r="E711" s="243"/>
      <c r="F711" s="243"/>
      <c r="K711" s="238"/>
      <c r="L711" s="238"/>
      <c r="M711" s="238"/>
      <c r="N711" s="238"/>
      <c r="O711" s="238"/>
      <c r="P711" s="238"/>
      <c r="Q711" s="238"/>
      <c r="R711" s="238"/>
      <c r="S711" s="238"/>
      <c r="T711" s="238"/>
      <c r="U711" s="238"/>
      <c r="V711" s="238"/>
      <c r="W711" s="238"/>
      <c r="X711" s="238"/>
      <c r="Y711" s="238"/>
      <c r="Z711" s="238"/>
    </row>
    <row r="712" spans="2:26" ht="27.75" customHeight="1">
      <c r="B712" s="242"/>
      <c r="C712" s="243"/>
      <c r="D712" s="243"/>
      <c r="E712" s="243"/>
      <c r="F712" s="243"/>
      <c r="K712" s="238"/>
      <c r="L712" s="238"/>
      <c r="M712" s="238"/>
      <c r="N712" s="238"/>
      <c r="O712" s="238"/>
      <c r="P712" s="238"/>
      <c r="Q712" s="238"/>
      <c r="R712" s="238"/>
      <c r="S712" s="238"/>
      <c r="T712" s="238"/>
      <c r="U712" s="238"/>
      <c r="V712" s="238"/>
      <c r="W712" s="238"/>
      <c r="X712" s="238"/>
      <c r="Y712" s="238"/>
      <c r="Z712" s="238"/>
    </row>
    <row r="713" spans="2:26" ht="27.75" customHeight="1">
      <c r="B713" s="242"/>
      <c r="C713" s="243"/>
      <c r="D713" s="243"/>
      <c r="E713" s="243"/>
      <c r="F713" s="243"/>
      <c r="K713" s="238"/>
      <c r="L713" s="238"/>
      <c r="M713" s="238"/>
      <c r="N713" s="238"/>
      <c r="O713" s="238"/>
      <c r="P713" s="238"/>
      <c r="Q713" s="238"/>
      <c r="R713" s="238"/>
      <c r="S713" s="238"/>
      <c r="T713" s="238"/>
      <c r="U713" s="238"/>
      <c r="V713" s="238"/>
      <c r="W713" s="238"/>
      <c r="X713" s="238"/>
      <c r="Y713" s="238"/>
      <c r="Z713" s="238"/>
    </row>
    <row r="714" spans="2:26" ht="27.75" customHeight="1">
      <c r="B714" s="242"/>
      <c r="C714" s="243"/>
      <c r="D714" s="243"/>
      <c r="E714" s="243"/>
      <c r="F714" s="243"/>
      <c r="K714" s="238"/>
      <c r="L714" s="238"/>
      <c r="M714" s="238"/>
      <c r="N714" s="238"/>
      <c r="O714" s="238"/>
      <c r="P714" s="238"/>
      <c r="Q714" s="238"/>
      <c r="R714" s="238"/>
      <c r="S714" s="238"/>
      <c r="T714" s="238"/>
      <c r="U714" s="238"/>
      <c r="V714" s="238"/>
      <c r="W714" s="238"/>
      <c r="X714" s="238"/>
      <c r="Y714" s="238"/>
      <c r="Z714" s="238"/>
    </row>
    <row r="715" spans="2:26" ht="27.75" customHeight="1">
      <c r="B715" s="242"/>
      <c r="C715" s="243"/>
      <c r="D715" s="243"/>
      <c r="E715" s="243"/>
      <c r="F715" s="243"/>
      <c r="K715" s="238"/>
      <c r="L715" s="238"/>
      <c r="M715" s="238"/>
      <c r="N715" s="238"/>
      <c r="O715" s="238"/>
      <c r="P715" s="238"/>
      <c r="Q715" s="238"/>
      <c r="R715" s="238"/>
      <c r="S715" s="238"/>
      <c r="T715" s="238"/>
      <c r="U715" s="238"/>
      <c r="V715" s="238"/>
      <c r="W715" s="238"/>
      <c r="X715" s="238"/>
      <c r="Y715" s="238"/>
      <c r="Z715" s="238"/>
    </row>
    <row r="716" spans="2:26" ht="27.75" customHeight="1">
      <c r="B716" s="242"/>
      <c r="C716" s="243"/>
      <c r="D716" s="243"/>
      <c r="E716" s="243"/>
      <c r="F716" s="243"/>
      <c r="K716" s="238"/>
      <c r="L716" s="238"/>
      <c r="M716" s="238"/>
      <c r="N716" s="238"/>
      <c r="O716" s="238"/>
      <c r="P716" s="238"/>
      <c r="Q716" s="238"/>
      <c r="R716" s="238"/>
      <c r="S716" s="238"/>
      <c r="T716" s="238"/>
      <c r="U716" s="238"/>
      <c r="V716" s="238"/>
      <c r="W716" s="238"/>
      <c r="X716" s="238"/>
      <c r="Y716" s="238"/>
      <c r="Z716" s="238"/>
    </row>
    <row r="717" spans="2:26" ht="27.75" customHeight="1">
      <c r="B717" s="242"/>
      <c r="C717" s="243"/>
      <c r="D717" s="243"/>
      <c r="E717" s="243"/>
      <c r="F717" s="243"/>
      <c r="K717" s="238"/>
      <c r="L717" s="238"/>
      <c r="M717" s="238"/>
      <c r="N717" s="238"/>
      <c r="O717" s="238"/>
      <c r="P717" s="238"/>
      <c r="Q717" s="238"/>
      <c r="R717" s="238"/>
      <c r="S717" s="238"/>
      <c r="T717" s="238"/>
      <c r="U717" s="238"/>
      <c r="V717" s="238"/>
      <c r="W717" s="238"/>
      <c r="X717" s="238"/>
      <c r="Y717" s="238"/>
      <c r="Z717" s="238"/>
    </row>
    <row r="718" spans="2:26" ht="27.75" customHeight="1">
      <c r="B718" s="242"/>
      <c r="C718" s="243"/>
      <c r="D718" s="243"/>
      <c r="E718" s="243"/>
      <c r="F718" s="243"/>
      <c r="K718" s="238"/>
      <c r="L718" s="238"/>
      <c r="M718" s="238"/>
      <c r="N718" s="238"/>
      <c r="O718" s="238"/>
      <c r="P718" s="238"/>
      <c r="Q718" s="238"/>
      <c r="R718" s="238"/>
      <c r="S718" s="238"/>
      <c r="T718" s="238"/>
      <c r="U718" s="238"/>
      <c r="V718" s="238"/>
      <c r="W718" s="238"/>
      <c r="X718" s="238"/>
      <c r="Y718" s="238"/>
      <c r="Z718" s="238"/>
    </row>
    <row r="719" spans="2:26" ht="27.75" customHeight="1">
      <c r="B719" s="242"/>
      <c r="C719" s="243"/>
      <c r="D719" s="243"/>
      <c r="E719" s="243"/>
      <c r="F719" s="243"/>
      <c r="K719" s="238"/>
      <c r="L719" s="238"/>
      <c r="M719" s="238"/>
      <c r="N719" s="238"/>
      <c r="O719" s="238"/>
      <c r="P719" s="238"/>
      <c r="Q719" s="238"/>
      <c r="R719" s="238"/>
      <c r="S719" s="238"/>
      <c r="T719" s="238"/>
      <c r="U719" s="238"/>
      <c r="V719" s="238"/>
      <c r="W719" s="238"/>
      <c r="X719" s="238"/>
      <c r="Y719" s="238"/>
      <c r="Z719" s="238"/>
    </row>
    <row r="720" spans="2:26" ht="27.75" customHeight="1">
      <c r="B720" s="242"/>
      <c r="C720" s="243"/>
      <c r="D720" s="243"/>
      <c r="E720" s="243"/>
      <c r="F720" s="243"/>
      <c r="K720" s="238"/>
      <c r="L720" s="238"/>
      <c r="M720" s="238"/>
      <c r="N720" s="238"/>
      <c r="O720" s="238"/>
      <c r="P720" s="238"/>
      <c r="Q720" s="238"/>
      <c r="R720" s="238"/>
      <c r="S720" s="238"/>
      <c r="T720" s="238"/>
      <c r="U720" s="238"/>
      <c r="V720" s="238"/>
      <c r="W720" s="238"/>
      <c r="X720" s="238"/>
      <c r="Y720" s="238"/>
      <c r="Z720" s="238"/>
    </row>
    <row r="721" spans="2:26" ht="27.75" customHeight="1">
      <c r="B721" s="242"/>
      <c r="C721" s="243"/>
      <c r="D721" s="243"/>
      <c r="E721" s="243"/>
      <c r="F721" s="243"/>
      <c r="K721" s="238"/>
      <c r="L721" s="238"/>
      <c r="M721" s="238"/>
      <c r="N721" s="238"/>
      <c r="O721" s="238"/>
      <c r="P721" s="238"/>
      <c r="Q721" s="238"/>
      <c r="R721" s="238"/>
      <c r="S721" s="238"/>
      <c r="T721" s="238"/>
      <c r="U721" s="238"/>
      <c r="V721" s="238"/>
      <c r="W721" s="238"/>
      <c r="X721" s="238"/>
      <c r="Y721" s="238"/>
      <c r="Z721" s="238"/>
    </row>
    <row r="722" spans="2:26" ht="27.75" customHeight="1">
      <c r="B722" s="242"/>
      <c r="C722" s="243"/>
      <c r="D722" s="243"/>
      <c r="E722" s="243"/>
      <c r="F722" s="243"/>
      <c r="K722" s="238"/>
      <c r="L722" s="238"/>
      <c r="M722" s="238"/>
      <c r="N722" s="238"/>
      <c r="O722" s="238"/>
      <c r="P722" s="238"/>
      <c r="Q722" s="238"/>
      <c r="R722" s="238"/>
      <c r="S722" s="238"/>
      <c r="T722" s="238"/>
      <c r="U722" s="238"/>
      <c r="V722" s="238"/>
      <c r="W722" s="238"/>
      <c r="X722" s="238"/>
      <c r="Y722" s="238"/>
      <c r="Z722" s="238"/>
    </row>
    <row r="723" spans="2:26" ht="27.75" customHeight="1">
      <c r="B723" s="242"/>
      <c r="C723" s="243"/>
      <c r="D723" s="243"/>
      <c r="E723" s="243"/>
      <c r="F723" s="243"/>
      <c r="K723" s="238"/>
      <c r="L723" s="238"/>
      <c r="M723" s="238"/>
      <c r="N723" s="238"/>
      <c r="O723" s="238"/>
      <c r="P723" s="238"/>
      <c r="Q723" s="238"/>
      <c r="R723" s="238"/>
      <c r="S723" s="238"/>
      <c r="T723" s="238"/>
      <c r="U723" s="238"/>
      <c r="V723" s="238"/>
      <c r="W723" s="238"/>
      <c r="X723" s="238"/>
      <c r="Y723" s="238"/>
      <c r="Z723" s="238"/>
    </row>
    <row r="724" spans="2:26" ht="27.75" customHeight="1">
      <c r="B724" s="242"/>
      <c r="C724" s="243"/>
      <c r="D724" s="243"/>
      <c r="E724" s="243"/>
      <c r="F724" s="243"/>
      <c r="K724" s="238"/>
      <c r="L724" s="238"/>
      <c r="M724" s="238"/>
      <c r="N724" s="238"/>
      <c r="O724" s="238"/>
      <c r="P724" s="238"/>
      <c r="Q724" s="238"/>
      <c r="R724" s="238"/>
      <c r="S724" s="238"/>
      <c r="T724" s="238"/>
      <c r="U724" s="238"/>
      <c r="V724" s="238"/>
      <c r="W724" s="238"/>
      <c r="X724" s="238"/>
      <c r="Y724" s="238"/>
      <c r="Z724" s="238"/>
    </row>
    <row r="725" spans="2:26" ht="27.75" customHeight="1">
      <c r="B725" s="242"/>
      <c r="C725" s="243"/>
      <c r="D725" s="243"/>
      <c r="E725" s="243"/>
      <c r="F725" s="243"/>
      <c r="K725" s="238"/>
      <c r="L725" s="238"/>
      <c r="M725" s="238"/>
      <c r="N725" s="238"/>
      <c r="O725" s="238"/>
      <c r="P725" s="238"/>
      <c r="Q725" s="238"/>
      <c r="R725" s="238"/>
      <c r="S725" s="238"/>
      <c r="T725" s="238"/>
      <c r="U725" s="238"/>
      <c r="V725" s="238"/>
      <c r="W725" s="238"/>
      <c r="X725" s="238"/>
      <c r="Y725" s="238"/>
      <c r="Z725" s="238"/>
    </row>
    <row r="726" spans="2:26" ht="27.75" customHeight="1">
      <c r="B726" s="242"/>
      <c r="C726" s="243"/>
      <c r="D726" s="243"/>
      <c r="E726" s="243"/>
      <c r="F726" s="243"/>
      <c r="K726" s="238"/>
      <c r="L726" s="238"/>
      <c r="M726" s="238"/>
      <c r="N726" s="238"/>
      <c r="O726" s="238"/>
      <c r="P726" s="238"/>
      <c r="Q726" s="238"/>
      <c r="R726" s="238"/>
      <c r="S726" s="238"/>
      <c r="T726" s="238"/>
      <c r="U726" s="238"/>
      <c r="V726" s="238"/>
      <c r="W726" s="238"/>
      <c r="X726" s="238"/>
      <c r="Y726" s="238"/>
      <c r="Z726" s="238"/>
    </row>
    <row r="727" spans="2:26" ht="27.75" customHeight="1">
      <c r="B727" s="242"/>
      <c r="C727" s="243"/>
      <c r="D727" s="243"/>
      <c r="E727" s="243"/>
      <c r="F727" s="243"/>
      <c r="K727" s="238"/>
      <c r="L727" s="238"/>
      <c r="M727" s="238"/>
      <c r="N727" s="238"/>
      <c r="O727" s="238"/>
      <c r="P727" s="238"/>
      <c r="Q727" s="238"/>
      <c r="R727" s="238"/>
      <c r="S727" s="238"/>
      <c r="T727" s="238"/>
      <c r="U727" s="238"/>
      <c r="V727" s="238"/>
      <c r="W727" s="238"/>
      <c r="X727" s="238"/>
      <c r="Y727" s="238"/>
      <c r="Z727" s="238"/>
    </row>
    <row r="728" spans="2:26" ht="27.75" customHeight="1">
      <c r="B728" s="242"/>
      <c r="C728" s="243"/>
      <c r="D728" s="243"/>
      <c r="E728" s="243"/>
      <c r="F728" s="243"/>
      <c r="K728" s="238"/>
      <c r="L728" s="238"/>
      <c r="M728" s="238"/>
      <c r="N728" s="238"/>
      <c r="O728" s="238"/>
      <c r="P728" s="238"/>
      <c r="Q728" s="238"/>
      <c r="R728" s="238"/>
      <c r="S728" s="238"/>
      <c r="T728" s="238"/>
      <c r="U728" s="238"/>
      <c r="V728" s="238"/>
      <c r="W728" s="238"/>
      <c r="X728" s="238"/>
      <c r="Y728" s="238"/>
      <c r="Z728" s="238"/>
    </row>
    <row r="729" spans="2:26" ht="27.75" customHeight="1">
      <c r="B729" s="242"/>
      <c r="C729" s="243"/>
      <c r="D729" s="243"/>
      <c r="E729" s="243"/>
      <c r="F729" s="243"/>
      <c r="K729" s="238"/>
      <c r="L729" s="238"/>
      <c r="M729" s="238"/>
      <c r="N729" s="238"/>
      <c r="O729" s="238"/>
      <c r="P729" s="238"/>
      <c r="Q729" s="238"/>
      <c r="R729" s="238"/>
      <c r="S729" s="238"/>
      <c r="T729" s="238"/>
      <c r="U729" s="238"/>
      <c r="V729" s="238"/>
      <c r="W729" s="238"/>
      <c r="X729" s="238"/>
      <c r="Y729" s="238"/>
      <c r="Z729" s="238"/>
    </row>
    <row r="730" spans="2:26" ht="27.75" customHeight="1">
      <c r="B730" s="242"/>
      <c r="C730" s="243"/>
      <c r="D730" s="243"/>
      <c r="E730" s="243"/>
      <c r="F730" s="243"/>
      <c r="K730" s="238"/>
      <c r="L730" s="238"/>
      <c r="M730" s="238"/>
      <c r="N730" s="238"/>
      <c r="O730" s="238"/>
      <c r="P730" s="238"/>
      <c r="Q730" s="238"/>
      <c r="R730" s="238"/>
      <c r="S730" s="238"/>
      <c r="T730" s="238"/>
      <c r="U730" s="238"/>
      <c r="V730" s="238"/>
      <c r="W730" s="238"/>
      <c r="X730" s="238"/>
      <c r="Y730" s="238"/>
      <c r="Z730" s="238"/>
    </row>
    <row r="731" spans="2:26" ht="27.75" customHeight="1">
      <c r="B731" s="242"/>
      <c r="C731" s="243"/>
      <c r="D731" s="243"/>
      <c r="E731" s="243"/>
      <c r="F731" s="243"/>
      <c r="K731" s="238"/>
      <c r="L731" s="238"/>
      <c r="M731" s="238"/>
      <c r="N731" s="238"/>
      <c r="O731" s="238"/>
      <c r="P731" s="238"/>
      <c r="Q731" s="238"/>
      <c r="R731" s="238"/>
      <c r="S731" s="238"/>
      <c r="T731" s="238"/>
      <c r="U731" s="238"/>
      <c r="V731" s="238"/>
      <c r="W731" s="238"/>
      <c r="X731" s="238"/>
      <c r="Y731" s="238"/>
      <c r="Z731" s="238"/>
    </row>
    <row r="732" spans="2:26" ht="27.75" customHeight="1">
      <c r="B732" s="242"/>
      <c r="C732" s="243"/>
      <c r="D732" s="243"/>
      <c r="E732" s="243"/>
      <c r="F732" s="243"/>
      <c r="K732" s="238"/>
      <c r="L732" s="238"/>
      <c r="M732" s="238"/>
      <c r="N732" s="238"/>
      <c r="O732" s="238"/>
      <c r="P732" s="238"/>
      <c r="Q732" s="238"/>
      <c r="R732" s="238"/>
      <c r="S732" s="238"/>
      <c r="T732" s="238"/>
      <c r="U732" s="238"/>
      <c r="V732" s="238"/>
      <c r="W732" s="238"/>
      <c r="X732" s="238"/>
      <c r="Y732" s="238"/>
      <c r="Z732" s="238"/>
    </row>
    <row r="733" spans="2:26" ht="27.75" customHeight="1">
      <c r="B733" s="242"/>
      <c r="C733" s="243"/>
      <c r="D733" s="243"/>
      <c r="E733" s="243"/>
      <c r="F733" s="243"/>
      <c r="K733" s="238"/>
      <c r="L733" s="238"/>
      <c r="M733" s="238"/>
      <c r="N733" s="238"/>
      <c r="O733" s="238"/>
      <c r="P733" s="238"/>
      <c r="Q733" s="238"/>
      <c r="R733" s="238"/>
      <c r="S733" s="238"/>
      <c r="T733" s="238"/>
      <c r="U733" s="238"/>
      <c r="V733" s="238"/>
      <c r="W733" s="238"/>
      <c r="X733" s="238"/>
      <c r="Y733" s="238"/>
      <c r="Z733" s="238"/>
    </row>
    <row r="734" spans="2:26" ht="27.75" customHeight="1">
      <c r="B734" s="242"/>
      <c r="C734" s="243"/>
      <c r="D734" s="243"/>
      <c r="E734" s="243"/>
      <c r="F734" s="243"/>
      <c r="K734" s="238"/>
      <c r="L734" s="238"/>
      <c r="M734" s="238"/>
      <c r="N734" s="238"/>
      <c r="O734" s="238"/>
      <c r="P734" s="238"/>
      <c r="Q734" s="238"/>
      <c r="R734" s="238"/>
      <c r="S734" s="238"/>
      <c r="T734" s="238"/>
      <c r="U734" s="238"/>
      <c r="V734" s="238"/>
      <c r="W734" s="238"/>
      <c r="X734" s="238"/>
      <c r="Y734" s="238"/>
      <c r="Z734" s="238"/>
    </row>
    <row r="735" spans="2:26" ht="27.75" customHeight="1">
      <c r="B735" s="242"/>
      <c r="C735" s="243"/>
      <c r="D735" s="243"/>
      <c r="E735" s="243"/>
      <c r="F735" s="243"/>
      <c r="K735" s="238"/>
      <c r="L735" s="238"/>
      <c r="M735" s="238"/>
      <c r="N735" s="238"/>
      <c r="O735" s="238"/>
      <c r="P735" s="238"/>
      <c r="Q735" s="238"/>
      <c r="R735" s="238"/>
      <c r="S735" s="238"/>
      <c r="T735" s="238"/>
      <c r="U735" s="238"/>
      <c r="V735" s="238"/>
      <c r="W735" s="238"/>
      <c r="X735" s="238"/>
      <c r="Y735" s="238"/>
      <c r="Z735" s="238"/>
    </row>
    <row r="736" spans="2:26" ht="27.75" customHeight="1">
      <c r="B736" s="242"/>
      <c r="C736" s="243"/>
      <c r="D736" s="243"/>
      <c r="E736" s="243"/>
      <c r="F736" s="243"/>
      <c r="K736" s="238"/>
      <c r="L736" s="238"/>
      <c r="M736" s="238"/>
      <c r="N736" s="238"/>
      <c r="O736" s="238"/>
      <c r="P736" s="238"/>
      <c r="Q736" s="238"/>
      <c r="R736" s="238"/>
      <c r="S736" s="238"/>
      <c r="T736" s="238"/>
      <c r="U736" s="238"/>
      <c r="V736" s="238"/>
      <c r="W736" s="238"/>
      <c r="X736" s="238"/>
      <c r="Y736" s="238"/>
      <c r="Z736" s="238"/>
    </row>
    <row r="737" spans="2:26" ht="27.75" customHeight="1">
      <c r="B737" s="242"/>
      <c r="C737" s="243"/>
      <c r="D737" s="243"/>
      <c r="E737" s="243"/>
      <c r="F737" s="243"/>
      <c r="K737" s="238"/>
      <c r="L737" s="238"/>
      <c r="M737" s="238"/>
      <c r="N737" s="238"/>
      <c r="O737" s="238"/>
      <c r="P737" s="238"/>
      <c r="Q737" s="238"/>
      <c r="R737" s="238"/>
      <c r="S737" s="238"/>
      <c r="T737" s="238"/>
      <c r="U737" s="238"/>
      <c r="V737" s="238"/>
      <c r="W737" s="238"/>
      <c r="X737" s="238"/>
      <c r="Y737" s="238"/>
      <c r="Z737" s="238"/>
    </row>
    <row r="738" spans="2:26" ht="27.75" customHeight="1">
      <c r="B738" s="242"/>
      <c r="C738" s="243"/>
      <c r="D738" s="243"/>
      <c r="E738" s="243"/>
      <c r="F738" s="243"/>
      <c r="K738" s="238"/>
      <c r="L738" s="238"/>
      <c r="M738" s="238"/>
      <c r="N738" s="238"/>
      <c r="O738" s="238"/>
      <c r="P738" s="238"/>
      <c r="Q738" s="238"/>
      <c r="R738" s="238"/>
      <c r="S738" s="238"/>
      <c r="T738" s="238"/>
      <c r="U738" s="238"/>
      <c r="V738" s="238"/>
      <c r="W738" s="238"/>
      <c r="X738" s="238"/>
      <c r="Y738" s="238"/>
      <c r="Z738" s="238"/>
    </row>
    <row r="739" spans="2:26" ht="27.75" customHeight="1">
      <c r="B739" s="242"/>
      <c r="C739" s="243"/>
      <c r="D739" s="243"/>
      <c r="E739" s="243"/>
      <c r="F739" s="243"/>
      <c r="K739" s="238"/>
      <c r="L739" s="238"/>
      <c r="M739" s="238"/>
      <c r="N739" s="238"/>
      <c r="O739" s="238"/>
      <c r="P739" s="238"/>
      <c r="Q739" s="238"/>
      <c r="R739" s="238"/>
      <c r="S739" s="238"/>
      <c r="T739" s="238"/>
      <c r="U739" s="238"/>
      <c r="V739" s="238"/>
      <c r="W739" s="238"/>
      <c r="X739" s="238"/>
      <c r="Y739" s="238"/>
      <c r="Z739" s="238"/>
    </row>
    <row r="740" spans="2:26" ht="27.75" customHeight="1">
      <c r="B740" s="242"/>
      <c r="C740" s="243"/>
      <c r="D740" s="243"/>
      <c r="E740" s="243"/>
      <c r="F740" s="243"/>
      <c r="K740" s="238"/>
      <c r="L740" s="238"/>
      <c r="M740" s="238"/>
      <c r="N740" s="238"/>
      <c r="O740" s="238"/>
      <c r="P740" s="238"/>
      <c r="Q740" s="238"/>
      <c r="R740" s="238"/>
      <c r="S740" s="238"/>
      <c r="T740" s="238"/>
      <c r="U740" s="238"/>
      <c r="V740" s="238"/>
      <c r="W740" s="238"/>
      <c r="X740" s="238"/>
      <c r="Y740" s="238"/>
      <c r="Z740" s="238"/>
    </row>
    <row r="741" spans="2:26" ht="27.75" customHeight="1">
      <c r="B741" s="242"/>
      <c r="C741" s="243"/>
      <c r="D741" s="243"/>
      <c r="E741" s="243"/>
      <c r="F741" s="243"/>
      <c r="K741" s="238"/>
      <c r="L741" s="238"/>
      <c r="M741" s="238"/>
      <c r="N741" s="238"/>
      <c r="O741" s="238"/>
      <c r="P741" s="238"/>
      <c r="Q741" s="238"/>
      <c r="R741" s="238"/>
      <c r="S741" s="238"/>
      <c r="T741" s="238"/>
      <c r="U741" s="238"/>
      <c r="V741" s="238"/>
      <c r="W741" s="238"/>
      <c r="X741" s="238"/>
      <c r="Y741" s="238"/>
      <c r="Z741" s="238"/>
    </row>
    <row r="742" spans="2:26" ht="27.75" customHeight="1">
      <c r="B742" s="242"/>
      <c r="C742" s="243"/>
      <c r="D742" s="243"/>
      <c r="E742" s="243"/>
      <c r="F742" s="243"/>
      <c r="K742" s="238"/>
      <c r="L742" s="238"/>
      <c r="M742" s="238"/>
      <c r="N742" s="238"/>
      <c r="O742" s="238"/>
      <c r="P742" s="238"/>
      <c r="Q742" s="238"/>
      <c r="R742" s="238"/>
      <c r="S742" s="238"/>
      <c r="T742" s="238"/>
      <c r="U742" s="238"/>
      <c r="V742" s="238"/>
      <c r="W742" s="238"/>
      <c r="X742" s="238"/>
      <c r="Y742" s="238"/>
      <c r="Z742" s="238"/>
    </row>
    <row r="743" spans="2:26" ht="27.75" customHeight="1">
      <c r="B743" s="242"/>
      <c r="C743" s="243"/>
      <c r="D743" s="243"/>
      <c r="E743" s="243"/>
      <c r="F743" s="243"/>
      <c r="K743" s="238"/>
      <c r="L743" s="238"/>
      <c r="M743" s="238"/>
      <c r="N743" s="238"/>
      <c r="O743" s="238"/>
      <c r="P743" s="238"/>
      <c r="Q743" s="238"/>
      <c r="R743" s="238"/>
      <c r="S743" s="238"/>
      <c r="T743" s="238"/>
      <c r="U743" s="238"/>
      <c r="V743" s="238"/>
      <c r="W743" s="238"/>
      <c r="X743" s="238"/>
      <c r="Y743" s="238"/>
      <c r="Z743" s="238"/>
    </row>
    <row r="744" spans="2:26" ht="27.75" customHeight="1">
      <c r="B744" s="242"/>
      <c r="C744" s="243"/>
      <c r="D744" s="243"/>
      <c r="E744" s="243"/>
      <c r="F744" s="243"/>
      <c r="K744" s="238"/>
      <c r="L744" s="238"/>
      <c r="M744" s="238"/>
      <c r="N744" s="238"/>
      <c r="O744" s="238"/>
      <c r="P744" s="238"/>
      <c r="Q744" s="238"/>
      <c r="R744" s="238"/>
      <c r="S744" s="238"/>
      <c r="T744" s="238"/>
      <c r="U744" s="238"/>
      <c r="V744" s="238"/>
      <c r="W744" s="238"/>
      <c r="X744" s="238"/>
      <c r="Y744" s="238"/>
      <c r="Z744" s="238"/>
    </row>
    <row r="745" spans="2:26" ht="27.75" customHeight="1">
      <c r="B745" s="242"/>
      <c r="C745" s="243"/>
      <c r="D745" s="243"/>
      <c r="E745" s="243"/>
      <c r="F745" s="243"/>
      <c r="K745" s="238"/>
      <c r="L745" s="238"/>
      <c r="M745" s="238"/>
      <c r="N745" s="238"/>
      <c r="O745" s="238"/>
      <c r="P745" s="238"/>
      <c r="Q745" s="238"/>
      <c r="R745" s="238"/>
      <c r="S745" s="238"/>
      <c r="T745" s="238"/>
      <c r="U745" s="238"/>
      <c r="V745" s="238"/>
      <c r="W745" s="238"/>
      <c r="X745" s="238"/>
      <c r="Y745" s="238"/>
      <c r="Z745" s="238"/>
    </row>
    <row r="746" spans="2:26" ht="27.75" customHeight="1">
      <c r="B746" s="242"/>
      <c r="C746" s="243"/>
      <c r="D746" s="243"/>
      <c r="E746" s="243"/>
      <c r="F746" s="243"/>
      <c r="K746" s="238"/>
      <c r="L746" s="238"/>
      <c r="M746" s="238"/>
      <c r="N746" s="238"/>
      <c r="O746" s="238"/>
      <c r="P746" s="238"/>
      <c r="Q746" s="238"/>
      <c r="R746" s="238"/>
      <c r="S746" s="238"/>
      <c r="T746" s="238"/>
      <c r="U746" s="238"/>
      <c r="V746" s="238"/>
      <c r="W746" s="238"/>
      <c r="X746" s="238"/>
      <c r="Y746" s="238"/>
      <c r="Z746" s="238"/>
    </row>
    <row r="747" spans="2:26" ht="27.75" customHeight="1">
      <c r="B747" s="242"/>
      <c r="C747" s="243"/>
      <c r="D747" s="243"/>
      <c r="E747" s="243"/>
      <c r="F747" s="243"/>
      <c r="K747" s="238"/>
      <c r="L747" s="238"/>
      <c r="M747" s="238"/>
      <c r="N747" s="238"/>
      <c r="O747" s="238"/>
      <c r="P747" s="238"/>
      <c r="Q747" s="238"/>
      <c r="R747" s="238"/>
      <c r="S747" s="238"/>
      <c r="T747" s="238"/>
      <c r="U747" s="238"/>
      <c r="V747" s="238"/>
      <c r="W747" s="238"/>
      <c r="X747" s="238"/>
      <c r="Y747" s="238"/>
      <c r="Z747" s="238"/>
    </row>
    <row r="748" spans="2:26" ht="27.75" customHeight="1">
      <c r="B748" s="242"/>
      <c r="C748" s="243"/>
      <c r="D748" s="243"/>
      <c r="E748" s="243"/>
      <c r="F748" s="243"/>
      <c r="K748" s="238"/>
      <c r="L748" s="238"/>
      <c r="M748" s="238"/>
      <c r="N748" s="238"/>
      <c r="O748" s="238"/>
      <c r="P748" s="238"/>
      <c r="Q748" s="238"/>
      <c r="R748" s="238"/>
      <c r="S748" s="238"/>
      <c r="T748" s="238"/>
      <c r="U748" s="238"/>
      <c r="V748" s="238"/>
      <c r="W748" s="238"/>
      <c r="X748" s="238"/>
      <c r="Y748" s="238"/>
      <c r="Z748" s="238"/>
    </row>
    <row r="749" spans="2:26" ht="27.75" customHeight="1">
      <c r="B749" s="242"/>
      <c r="C749" s="243"/>
      <c r="D749" s="243"/>
      <c r="E749" s="243"/>
      <c r="F749" s="243"/>
      <c r="K749" s="238"/>
      <c r="L749" s="238"/>
      <c r="M749" s="238"/>
      <c r="N749" s="238"/>
      <c r="O749" s="238"/>
      <c r="P749" s="238"/>
      <c r="Q749" s="238"/>
      <c r="R749" s="238"/>
      <c r="S749" s="238"/>
      <c r="T749" s="238"/>
      <c r="U749" s="238"/>
      <c r="V749" s="238"/>
      <c r="W749" s="238"/>
      <c r="X749" s="238"/>
      <c r="Y749" s="238"/>
      <c r="Z749" s="238"/>
    </row>
    <row r="750" spans="2:26" ht="27.75" customHeight="1">
      <c r="B750" s="242"/>
      <c r="C750" s="243"/>
      <c r="D750" s="243"/>
      <c r="E750" s="243"/>
      <c r="F750" s="243"/>
      <c r="K750" s="238"/>
      <c r="L750" s="238"/>
      <c r="M750" s="238"/>
      <c r="N750" s="238"/>
      <c r="O750" s="238"/>
      <c r="P750" s="238"/>
      <c r="Q750" s="238"/>
      <c r="R750" s="238"/>
      <c r="S750" s="238"/>
      <c r="T750" s="238"/>
      <c r="U750" s="238"/>
      <c r="V750" s="238"/>
      <c r="W750" s="238"/>
      <c r="X750" s="238"/>
      <c r="Y750" s="238"/>
      <c r="Z750" s="238"/>
    </row>
    <row r="751" spans="2:26" ht="27.75" customHeight="1">
      <c r="B751" s="242"/>
      <c r="C751" s="243"/>
      <c r="D751" s="243"/>
      <c r="E751" s="243"/>
      <c r="F751" s="243"/>
      <c r="K751" s="238"/>
      <c r="L751" s="238"/>
      <c r="M751" s="238"/>
      <c r="N751" s="238"/>
      <c r="O751" s="238"/>
      <c r="P751" s="238"/>
      <c r="Q751" s="238"/>
      <c r="R751" s="238"/>
      <c r="S751" s="238"/>
      <c r="T751" s="238"/>
      <c r="U751" s="238"/>
      <c r="V751" s="238"/>
      <c r="W751" s="238"/>
      <c r="X751" s="238"/>
      <c r="Y751" s="238"/>
      <c r="Z751" s="238"/>
    </row>
    <row r="752" spans="2:26" ht="27.75" customHeight="1">
      <c r="B752" s="242"/>
      <c r="C752" s="243"/>
      <c r="D752" s="243"/>
      <c r="E752" s="243"/>
      <c r="F752" s="243"/>
      <c r="K752" s="238"/>
      <c r="L752" s="238"/>
      <c r="M752" s="238"/>
      <c r="N752" s="238"/>
      <c r="O752" s="238"/>
      <c r="P752" s="238"/>
      <c r="Q752" s="238"/>
      <c r="R752" s="238"/>
      <c r="S752" s="238"/>
      <c r="T752" s="238"/>
      <c r="U752" s="238"/>
      <c r="V752" s="238"/>
      <c r="W752" s="238"/>
      <c r="X752" s="238"/>
      <c r="Y752" s="238"/>
      <c r="Z752" s="238"/>
    </row>
    <row r="753" spans="2:26" ht="27.75" customHeight="1">
      <c r="B753" s="242"/>
      <c r="C753" s="243"/>
      <c r="D753" s="243"/>
      <c r="E753" s="243"/>
      <c r="F753" s="243"/>
      <c r="K753" s="238"/>
      <c r="L753" s="238"/>
      <c r="M753" s="238"/>
      <c r="N753" s="238"/>
      <c r="O753" s="238"/>
      <c r="P753" s="238"/>
      <c r="Q753" s="238"/>
      <c r="R753" s="238"/>
      <c r="S753" s="238"/>
      <c r="T753" s="238"/>
      <c r="U753" s="238"/>
      <c r="V753" s="238"/>
      <c r="W753" s="238"/>
      <c r="X753" s="238"/>
      <c r="Y753" s="238"/>
      <c r="Z753" s="238"/>
    </row>
    <row r="754" spans="2:26" ht="27.75" customHeight="1">
      <c r="B754" s="242"/>
      <c r="C754" s="243"/>
      <c r="D754" s="243"/>
      <c r="E754" s="243"/>
      <c r="F754" s="243"/>
      <c r="K754" s="238"/>
      <c r="L754" s="238"/>
      <c r="M754" s="238"/>
      <c r="N754" s="238"/>
      <c r="O754" s="238"/>
      <c r="P754" s="238"/>
      <c r="Q754" s="238"/>
      <c r="R754" s="238"/>
      <c r="S754" s="238"/>
      <c r="T754" s="238"/>
      <c r="U754" s="238"/>
      <c r="V754" s="238"/>
      <c r="W754" s="238"/>
      <c r="X754" s="238"/>
      <c r="Y754" s="238"/>
      <c r="Z754" s="238"/>
    </row>
    <row r="755" spans="2:26" ht="27.75" customHeight="1">
      <c r="B755" s="242"/>
      <c r="C755" s="243"/>
      <c r="D755" s="243"/>
      <c r="E755" s="243"/>
      <c r="F755" s="243"/>
      <c r="K755" s="238"/>
      <c r="L755" s="238"/>
      <c r="M755" s="238"/>
      <c r="N755" s="238"/>
      <c r="O755" s="238"/>
      <c r="P755" s="238"/>
      <c r="Q755" s="238"/>
      <c r="R755" s="238"/>
      <c r="S755" s="238"/>
      <c r="T755" s="238"/>
      <c r="U755" s="238"/>
      <c r="V755" s="238"/>
      <c r="W755" s="238"/>
      <c r="X755" s="238"/>
      <c r="Y755" s="238"/>
      <c r="Z755" s="238"/>
    </row>
    <row r="756" spans="2:26" ht="27.75" customHeight="1">
      <c r="B756" s="242"/>
      <c r="C756" s="243"/>
      <c r="D756" s="243"/>
      <c r="E756" s="243"/>
      <c r="F756" s="243"/>
      <c r="K756" s="238"/>
      <c r="L756" s="238"/>
      <c r="M756" s="238"/>
      <c r="N756" s="238"/>
      <c r="O756" s="238"/>
      <c r="P756" s="238"/>
      <c r="Q756" s="238"/>
      <c r="R756" s="238"/>
      <c r="S756" s="238"/>
      <c r="T756" s="238"/>
      <c r="U756" s="238"/>
      <c r="V756" s="238"/>
      <c r="W756" s="238"/>
      <c r="X756" s="238"/>
      <c r="Y756" s="238"/>
      <c r="Z756" s="238"/>
    </row>
    <row r="757" spans="2:26" ht="27.75" customHeight="1">
      <c r="B757" s="242"/>
      <c r="C757" s="243"/>
      <c r="D757" s="243"/>
      <c r="E757" s="243"/>
      <c r="F757" s="243"/>
      <c r="K757" s="238"/>
      <c r="L757" s="238"/>
      <c r="M757" s="238"/>
      <c r="N757" s="238"/>
      <c r="O757" s="238"/>
      <c r="P757" s="238"/>
      <c r="Q757" s="238"/>
      <c r="R757" s="238"/>
      <c r="S757" s="238"/>
      <c r="T757" s="238"/>
      <c r="U757" s="238"/>
      <c r="V757" s="238"/>
      <c r="W757" s="238"/>
      <c r="X757" s="238"/>
      <c r="Y757" s="238"/>
      <c r="Z757" s="238"/>
    </row>
    <row r="758" spans="2:26" ht="27.75" customHeight="1">
      <c r="B758" s="242"/>
      <c r="C758" s="243"/>
      <c r="D758" s="243"/>
      <c r="E758" s="243"/>
      <c r="F758" s="243"/>
      <c r="K758" s="238"/>
      <c r="L758" s="238"/>
      <c r="M758" s="238"/>
      <c r="N758" s="238"/>
      <c r="O758" s="238"/>
      <c r="P758" s="238"/>
      <c r="Q758" s="238"/>
      <c r="R758" s="238"/>
      <c r="S758" s="238"/>
      <c r="T758" s="238"/>
      <c r="U758" s="238"/>
      <c r="V758" s="238"/>
      <c r="W758" s="238"/>
      <c r="X758" s="238"/>
      <c r="Y758" s="238"/>
      <c r="Z758" s="238"/>
    </row>
    <row r="759" spans="2:26" ht="27.75" customHeight="1">
      <c r="B759" s="242"/>
      <c r="C759" s="243"/>
      <c r="D759" s="243"/>
      <c r="E759" s="243"/>
      <c r="F759" s="243"/>
      <c r="K759" s="238"/>
      <c r="L759" s="238"/>
      <c r="M759" s="238"/>
      <c r="N759" s="238"/>
      <c r="O759" s="238"/>
      <c r="P759" s="238"/>
      <c r="Q759" s="238"/>
      <c r="R759" s="238"/>
      <c r="S759" s="238"/>
      <c r="T759" s="238"/>
      <c r="U759" s="238"/>
      <c r="V759" s="238"/>
      <c r="W759" s="238"/>
      <c r="X759" s="238"/>
      <c r="Y759" s="238"/>
      <c r="Z759" s="238"/>
    </row>
    <row r="760" spans="2:26" ht="27.75" customHeight="1">
      <c r="B760" s="242"/>
      <c r="C760" s="243"/>
      <c r="D760" s="243"/>
      <c r="E760" s="243"/>
      <c r="F760" s="243"/>
      <c r="K760" s="238"/>
      <c r="L760" s="238"/>
      <c r="M760" s="238"/>
      <c r="N760" s="238"/>
      <c r="O760" s="238"/>
      <c r="P760" s="238"/>
      <c r="Q760" s="238"/>
      <c r="R760" s="238"/>
      <c r="S760" s="238"/>
      <c r="T760" s="238"/>
      <c r="U760" s="238"/>
      <c r="V760" s="238"/>
      <c r="W760" s="238"/>
      <c r="X760" s="238"/>
      <c r="Y760" s="238"/>
      <c r="Z760" s="238"/>
    </row>
    <row r="761" spans="2:26" ht="27.75" customHeight="1">
      <c r="B761" s="242"/>
      <c r="C761" s="243"/>
      <c r="D761" s="243"/>
      <c r="E761" s="243"/>
      <c r="F761" s="243"/>
      <c r="K761" s="238"/>
      <c r="L761" s="238"/>
      <c r="M761" s="238"/>
      <c r="N761" s="238"/>
      <c r="O761" s="238"/>
      <c r="P761" s="238"/>
      <c r="Q761" s="238"/>
      <c r="R761" s="238"/>
      <c r="S761" s="238"/>
      <c r="T761" s="238"/>
      <c r="U761" s="238"/>
      <c r="V761" s="238"/>
      <c r="W761" s="238"/>
      <c r="X761" s="238"/>
      <c r="Y761" s="238"/>
      <c r="Z761" s="238"/>
    </row>
    <row r="762" spans="2:26" ht="27.75" customHeight="1">
      <c r="B762" s="242"/>
      <c r="C762" s="243"/>
      <c r="D762" s="243"/>
      <c r="E762" s="243"/>
      <c r="F762" s="243"/>
      <c r="K762" s="238"/>
      <c r="L762" s="238"/>
      <c r="M762" s="238"/>
      <c r="N762" s="238"/>
      <c r="O762" s="238"/>
      <c r="P762" s="238"/>
      <c r="Q762" s="238"/>
      <c r="R762" s="238"/>
      <c r="S762" s="238"/>
      <c r="T762" s="238"/>
      <c r="U762" s="238"/>
      <c r="V762" s="238"/>
      <c r="W762" s="238"/>
      <c r="X762" s="238"/>
      <c r="Y762" s="238"/>
      <c r="Z762" s="238"/>
    </row>
    <row r="763" spans="2:26" ht="27.75" customHeight="1">
      <c r="B763" s="242"/>
      <c r="C763" s="243"/>
      <c r="D763" s="243"/>
      <c r="E763" s="243"/>
      <c r="F763" s="243"/>
      <c r="K763" s="238"/>
      <c r="L763" s="238"/>
      <c r="M763" s="238"/>
      <c r="N763" s="238"/>
      <c r="O763" s="238"/>
      <c r="P763" s="238"/>
      <c r="Q763" s="238"/>
      <c r="R763" s="238"/>
      <c r="S763" s="238"/>
      <c r="T763" s="238"/>
      <c r="U763" s="238"/>
      <c r="V763" s="238"/>
      <c r="W763" s="238"/>
      <c r="X763" s="238"/>
      <c r="Y763" s="238"/>
      <c r="Z763" s="238"/>
    </row>
    <row r="764" spans="2:26" ht="27.75" customHeight="1">
      <c r="B764" s="242"/>
      <c r="C764" s="243"/>
      <c r="D764" s="243"/>
      <c r="E764" s="243"/>
      <c r="F764" s="243"/>
      <c r="K764" s="238"/>
      <c r="L764" s="238"/>
      <c r="M764" s="238"/>
      <c r="N764" s="238"/>
      <c r="O764" s="238"/>
      <c r="P764" s="238"/>
      <c r="Q764" s="238"/>
      <c r="R764" s="238"/>
      <c r="S764" s="238"/>
      <c r="T764" s="238"/>
      <c r="U764" s="238"/>
      <c r="V764" s="238"/>
      <c r="W764" s="238"/>
      <c r="X764" s="238"/>
      <c r="Y764" s="238"/>
      <c r="Z764" s="238"/>
    </row>
    <row r="765" spans="2:26" ht="27.75" customHeight="1">
      <c r="B765" s="242"/>
      <c r="C765" s="243"/>
      <c r="D765" s="243"/>
      <c r="E765" s="243"/>
      <c r="F765" s="243"/>
      <c r="K765" s="238"/>
      <c r="L765" s="238"/>
      <c r="M765" s="238"/>
      <c r="N765" s="238"/>
      <c r="O765" s="238"/>
      <c r="P765" s="238"/>
      <c r="Q765" s="238"/>
      <c r="R765" s="238"/>
      <c r="S765" s="238"/>
      <c r="T765" s="238"/>
      <c r="U765" s="238"/>
      <c r="V765" s="238"/>
      <c r="W765" s="238"/>
      <c r="X765" s="238"/>
      <c r="Y765" s="238"/>
      <c r="Z765" s="238"/>
    </row>
    <row r="766" spans="2:26" ht="27.75" customHeight="1">
      <c r="B766" s="242"/>
      <c r="C766" s="243"/>
      <c r="D766" s="243"/>
      <c r="E766" s="243"/>
      <c r="F766" s="243"/>
      <c r="K766" s="238"/>
      <c r="L766" s="238"/>
      <c r="M766" s="238"/>
      <c r="N766" s="238"/>
      <c r="O766" s="238"/>
      <c r="P766" s="238"/>
      <c r="Q766" s="238"/>
      <c r="R766" s="238"/>
      <c r="S766" s="238"/>
      <c r="T766" s="238"/>
      <c r="U766" s="238"/>
      <c r="V766" s="238"/>
      <c r="W766" s="238"/>
      <c r="X766" s="238"/>
      <c r="Y766" s="238"/>
      <c r="Z766" s="238"/>
    </row>
    <row r="767" spans="2:26" ht="27.75" customHeight="1">
      <c r="B767" s="242"/>
      <c r="C767" s="243"/>
      <c r="D767" s="243"/>
      <c r="E767" s="243"/>
      <c r="F767" s="243"/>
      <c r="K767" s="238"/>
      <c r="L767" s="238"/>
      <c r="M767" s="238"/>
      <c r="N767" s="238"/>
      <c r="O767" s="238"/>
      <c r="P767" s="238"/>
      <c r="Q767" s="238"/>
      <c r="R767" s="238"/>
      <c r="S767" s="238"/>
      <c r="T767" s="238"/>
      <c r="U767" s="238"/>
      <c r="V767" s="238"/>
      <c r="W767" s="238"/>
      <c r="X767" s="238"/>
      <c r="Y767" s="238"/>
      <c r="Z767" s="238"/>
    </row>
    <row r="768" spans="2:26" ht="27.75" customHeight="1">
      <c r="B768" s="242"/>
      <c r="C768" s="243"/>
      <c r="D768" s="243"/>
      <c r="E768" s="243"/>
      <c r="F768" s="243"/>
      <c r="K768" s="238"/>
      <c r="L768" s="238"/>
      <c r="M768" s="238"/>
      <c r="N768" s="238"/>
      <c r="O768" s="238"/>
      <c r="P768" s="238"/>
      <c r="Q768" s="238"/>
      <c r="R768" s="238"/>
      <c r="S768" s="238"/>
      <c r="T768" s="238"/>
      <c r="U768" s="238"/>
      <c r="V768" s="238"/>
      <c r="W768" s="238"/>
      <c r="X768" s="238"/>
      <c r="Y768" s="238"/>
      <c r="Z768" s="238"/>
    </row>
    <row r="769" spans="2:26" ht="27.75" customHeight="1">
      <c r="B769" s="242"/>
      <c r="C769" s="243"/>
      <c r="D769" s="243"/>
      <c r="E769" s="243"/>
      <c r="F769" s="243"/>
      <c r="K769" s="238"/>
      <c r="L769" s="238"/>
      <c r="M769" s="238"/>
      <c r="N769" s="238"/>
      <c r="O769" s="238"/>
      <c r="P769" s="238"/>
      <c r="Q769" s="238"/>
      <c r="R769" s="238"/>
      <c r="S769" s="238"/>
      <c r="T769" s="238"/>
      <c r="U769" s="238"/>
      <c r="V769" s="238"/>
      <c r="W769" s="238"/>
      <c r="X769" s="238"/>
      <c r="Y769" s="238"/>
      <c r="Z769" s="238"/>
    </row>
    <row r="770" spans="2:26" ht="27.75" customHeight="1">
      <c r="B770" s="242"/>
      <c r="C770" s="243"/>
      <c r="D770" s="243"/>
      <c r="E770" s="243"/>
      <c r="F770" s="243"/>
      <c r="K770" s="238"/>
      <c r="L770" s="238"/>
      <c r="M770" s="238"/>
      <c r="N770" s="238"/>
      <c r="O770" s="238"/>
      <c r="P770" s="238"/>
      <c r="Q770" s="238"/>
      <c r="R770" s="238"/>
      <c r="S770" s="238"/>
      <c r="T770" s="238"/>
      <c r="U770" s="238"/>
      <c r="V770" s="238"/>
      <c r="W770" s="238"/>
      <c r="X770" s="238"/>
      <c r="Y770" s="238"/>
      <c r="Z770" s="238"/>
    </row>
    <row r="771" spans="2:26" ht="27.75" customHeight="1">
      <c r="B771" s="242"/>
      <c r="C771" s="243"/>
      <c r="D771" s="243"/>
      <c r="E771" s="243"/>
      <c r="F771" s="243"/>
      <c r="K771" s="238"/>
      <c r="L771" s="238"/>
      <c r="M771" s="238"/>
      <c r="N771" s="238"/>
      <c r="O771" s="238"/>
      <c r="P771" s="238"/>
      <c r="Q771" s="238"/>
      <c r="R771" s="238"/>
      <c r="S771" s="238"/>
      <c r="T771" s="238"/>
      <c r="U771" s="238"/>
      <c r="V771" s="238"/>
      <c r="W771" s="238"/>
      <c r="X771" s="238"/>
      <c r="Y771" s="238"/>
      <c r="Z771" s="238"/>
    </row>
    <row r="772" spans="2:26" ht="27.75" customHeight="1">
      <c r="B772" s="242"/>
      <c r="C772" s="243"/>
      <c r="D772" s="243"/>
      <c r="E772" s="243"/>
      <c r="F772" s="243"/>
      <c r="K772" s="238"/>
      <c r="L772" s="238"/>
      <c r="M772" s="238"/>
      <c r="N772" s="238"/>
      <c r="O772" s="238"/>
      <c r="P772" s="238"/>
      <c r="Q772" s="238"/>
      <c r="R772" s="238"/>
      <c r="S772" s="238"/>
      <c r="T772" s="238"/>
      <c r="U772" s="238"/>
      <c r="V772" s="238"/>
      <c r="W772" s="238"/>
      <c r="X772" s="238"/>
      <c r="Y772" s="238"/>
      <c r="Z772" s="238"/>
    </row>
    <row r="773" spans="2:26" ht="27.75" customHeight="1">
      <c r="B773" s="242"/>
      <c r="C773" s="243"/>
      <c r="D773" s="243"/>
      <c r="E773" s="243"/>
      <c r="F773" s="243"/>
      <c r="K773" s="238"/>
      <c r="L773" s="238"/>
      <c r="M773" s="238"/>
      <c r="N773" s="238"/>
      <c r="O773" s="238"/>
      <c r="P773" s="238"/>
      <c r="Q773" s="238"/>
      <c r="R773" s="238"/>
      <c r="S773" s="238"/>
      <c r="T773" s="238"/>
      <c r="U773" s="238"/>
      <c r="V773" s="238"/>
      <c r="W773" s="238"/>
      <c r="X773" s="238"/>
      <c r="Y773" s="238"/>
      <c r="Z773" s="238"/>
    </row>
    <row r="774" spans="2:26" ht="27.75" customHeight="1">
      <c r="B774" s="242"/>
      <c r="C774" s="243"/>
      <c r="D774" s="243"/>
      <c r="E774" s="243"/>
      <c r="F774" s="243"/>
      <c r="K774" s="238"/>
      <c r="L774" s="238"/>
      <c r="M774" s="238"/>
      <c r="N774" s="238"/>
      <c r="O774" s="238"/>
      <c r="P774" s="238"/>
      <c r="Q774" s="238"/>
      <c r="R774" s="238"/>
      <c r="S774" s="238"/>
      <c r="T774" s="238"/>
      <c r="U774" s="238"/>
      <c r="V774" s="238"/>
      <c r="W774" s="238"/>
      <c r="X774" s="238"/>
      <c r="Y774" s="238"/>
      <c r="Z774" s="238"/>
    </row>
    <row r="775" spans="2:26" ht="27.75" customHeight="1">
      <c r="B775" s="242"/>
      <c r="C775" s="243"/>
      <c r="D775" s="243"/>
      <c r="E775" s="243"/>
      <c r="F775" s="243"/>
      <c r="K775" s="238"/>
      <c r="L775" s="238"/>
      <c r="M775" s="238"/>
      <c r="N775" s="238"/>
      <c r="O775" s="238"/>
      <c r="P775" s="238"/>
      <c r="Q775" s="238"/>
      <c r="R775" s="238"/>
      <c r="S775" s="238"/>
      <c r="T775" s="238"/>
      <c r="U775" s="238"/>
      <c r="V775" s="238"/>
      <c r="W775" s="238"/>
      <c r="X775" s="238"/>
      <c r="Y775" s="238"/>
      <c r="Z775" s="238"/>
    </row>
    <row r="776" spans="2:26" ht="27.75" customHeight="1">
      <c r="B776" s="242"/>
      <c r="C776" s="243"/>
      <c r="D776" s="243"/>
      <c r="E776" s="243"/>
      <c r="F776" s="243"/>
      <c r="K776" s="238"/>
      <c r="L776" s="238"/>
      <c r="M776" s="238"/>
      <c r="N776" s="238"/>
      <c r="O776" s="238"/>
      <c r="P776" s="238"/>
      <c r="Q776" s="238"/>
      <c r="R776" s="238"/>
      <c r="S776" s="238"/>
      <c r="T776" s="238"/>
      <c r="U776" s="238"/>
      <c r="V776" s="238"/>
      <c r="W776" s="238"/>
      <c r="X776" s="238"/>
      <c r="Y776" s="238"/>
      <c r="Z776" s="238"/>
    </row>
    <row r="777" spans="2:26" ht="27.75" customHeight="1">
      <c r="B777" s="242"/>
      <c r="C777" s="243"/>
      <c r="D777" s="243"/>
      <c r="E777" s="243"/>
      <c r="F777" s="243"/>
      <c r="K777" s="238"/>
      <c r="L777" s="238"/>
      <c r="M777" s="238"/>
      <c r="N777" s="238"/>
      <c r="O777" s="238"/>
      <c r="P777" s="238"/>
      <c r="Q777" s="238"/>
      <c r="R777" s="238"/>
      <c r="S777" s="238"/>
      <c r="T777" s="238"/>
      <c r="U777" s="238"/>
      <c r="V777" s="238"/>
      <c r="W777" s="238"/>
      <c r="X777" s="238"/>
      <c r="Y777" s="238"/>
      <c r="Z777" s="238"/>
    </row>
    <row r="778" spans="2:26" ht="27.75" customHeight="1">
      <c r="B778" s="242"/>
      <c r="C778" s="243"/>
      <c r="D778" s="243"/>
      <c r="E778" s="243"/>
      <c r="F778" s="243"/>
      <c r="K778" s="238"/>
      <c r="L778" s="238"/>
      <c r="M778" s="238"/>
      <c r="N778" s="238"/>
      <c r="O778" s="238"/>
      <c r="P778" s="238"/>
      <c r="Q778" s="238"/>
      <c r="R778" s="238"/>
      <c r="S778" s="238"/>
      <c r="T778" s="238"/>
      <c r="U778" s="238"/>
      <c r="V778" s="238"/>
      <c r="W778" s="238"/>
      <c r="X778" s="238"/>
      <c r="Y778" s="238"/>
      <c r="Z778" s="238"/>
    </row>
    <row r="779" spans="2:26" ht="27.75" customHeight="1">
      <c r="B779" s="242"/>
      <c r="C779" s="243"/>
      <c r="D779" s="243"/>
      <c r="E779" s="243"/>
      <c r="F779" s="243"/>
      <c r="K779" s="238"/>
      <c r="L779" s="238"/>
      <c r="M779" s="238"/>
      <c r="N779" s="238"/>
      <c r="O779" s="238"/>
      <c r="P779" s="238"/>
      <c r="Q779" s="238"/>
      <c r="R779" s="238"/>
      <c r="S779" s="238"/>
      <c r="T779" s="238"/>
      <c r="U779" s="238"/>
      <c r="V779" s="238"/>
      <c r="W779" s="238"/>
      <c r="X779" s="238"/>
      <c r="Y779" s="238"/>
      <c r="Z779" s="238"/>
    </row>
    <row r="780" spans="2:26" ht="27.75" customHeight="1">
      <c r="B780" s="242"/>
      <c r="C780" s="243"/>
      <c r="D780" s="243"/>
      <c r="E780" s="243"/>
      <c r="F780" s="243"/>
      <c r="K780" s="238"/>
      <c r="L780" s="238"/>
      <c r="M780" s="238"/>
      <c r="N780" s="238"/>
      <c r="O780" s="238"/>
      <c r="P780" s="238"/>
      <c r="Q780" s="238"/>
      <c r="R780" s="238"/>
      <c r="S780" s="238"/>
      <c r="T780" s="238"/>
      <c r="U780" s="238"/>
      <c r="V780" s="238"/>
      <c r="W780" s="238"/>
      <c r="X780" s="238"/>
      <c r="Y780" s="238"/>
      <c r="Z780" s="238"/>
    </row>
    <row r="781" spans="2:26" ht="27.75" customHeight="1">
      <c r="B781" s="242"/>
      <c r="C781" s="243"/>
      <c r="D781" s="243"/>
      <c r="E781" s="243"/>
      <c r="F781" s="243"/>
      <c r="K781" s="238"/>
      <c r="L781" s="238"/>
      <c r="M781" s="238"/>
      <c r="N781" s="238"/>
      <c r="O781" s="238"/>
      <c r="P781" s="238"/>
      <c r="Q781" s="238"/>
      <c r="R781" s="238"/>
      <c r="S781" s="238"/>
      <c r="T781" s="238"/>
      <c r="U781" s="238"/>
      <c r="V781" s="238"/>
      <c r="W781" s="238"/>
      <c r="X781" s="238"/>
      <c r="Y781" s="238"/>
      <c r="Z781" s="238"/>
    </row>
    <row r="782" spans="2:26" ht="27.75" customHeight="1">
      <c r="B782" s="242"/>
      <c r="C782" s="243"/>
      <c r="D782" s="243"/>
      <c r="E782" s="243"/>
      <c r="F782" s="243"/>
      <c r="K782" s="238"/>
      <c r="L782" s="238"/>
      <c r="M782" s="238"/>
      <c r="N782" s="238"/>
      <c r="O782" s="238"/>
      <c r="P782" s="238"/>
      <c r="Q782" s="238"/>
      <c r="R782" s="238"/>
      <c r="S782" s="238"/>
      <c r="T782" s="238"/>
      <c r="U782" s="238"/>
      <c r="V782" s="238"/>
      <c r="W782" s="238"/>
      <c r="X782" s="238"/>
      <c r="Y782" s="238"/>
      <c r="Z782" s="238"/>
    </row>
    <row r="783" spans="2:26" ht="27.75" customHeight="1">
      <c r="B783" s="242"/>
      <c r="C783" s="243"/>
      <c r="D783" s="243"/>
      <c r="E783" s="243"/>
      <c r="F783" s="243"/>
      <c r="K783" s="238"/>
      <c r="L783" s="238"/>
      <c r="M783" s="238"/>
      <c r="N783" s="238"/>
      <c r="O783" s="238"/>
      <c r="P783" s="238"/>
      <c r="Q783" s="238"/>
      <c r="R783" s="238"/>
      <c r="S783" s="238"/>
      <c r="T783" s="238"/>
      <c r="U783" s="238"/>
      <c r="V783" s="238"/>
      <c r="W783" s="238"/>
      <c r="X783" s="238"/>
      <c r="Y783" s="238"/>
      <c r="Z783" s="238"/>
    </row>
    <row r="784" spans="2:26" ht="27.75" customHeight="1">
      <c r="B784" s="242"/>
      <c r="C784" s="243"/>
      <c r="D784" s="243"/>
      <c r="E784" s="243"/>
      <c r="F784" s="243"/>
      <c r="K784" s="238"/>
      <c r="L784" s="238"/>
      <c r="M784" s="238"/>
      <c r="N784" s="238"/>
      <c r="O784" s="238"/>
      <c r="P784" s="238"/>
      <c r="Q784" s="238"/>
      <c r="R784" s="238"/>
      <c r="S784" s="238"/>
      <c r="T784" s="238"/>
      <c r="U784" s="238"/>
      <c r="V784" s="238"/>
      <c r="W784" s="238"/>
      <c r="X784" s="238"/>
      <c r="Y784" s="238"/>
      <c r="Z784" s="238"/>
    </row>
    <row r="785" spans="2:26" ht="27.75" customHeight="1">
      <c r="B785" s="242"/>
      <c r="C785" s="243"/>
      <c r="D785" s="243"/>
      <c r="E785" s="243"/>
      <c r="F785" s="243"/>
      <c r="K785" s="238"/>
      <c r="L785" s="238"/>
      <c r="M785" s="238"/>
      <c r="N785" s="238"/>
      <c r="O785" s="238"/>
      <c r="P785" s="238"/>
      <c r="Q785" s="238"/>
      <c r="R785" s="238"/>
      <c r="S785" s="238"/>
      <c r="T785" s="238"/>
      <c r="U785" s="238"/>
      <c r="V785" s="238"/>
      <c r="W785" s="238"/>
      <c r="X785" s="238"/>
      <c r="Y785" s="238"/>
      <c r="Z785" s="238"/>
    </row>
    <row r="786" spans="2:26" ht="27.75" customHeight="1">
      <c r="B786" s="242"/>
      <c r="C786" s="243"/>
      <c r="D786" s="243"/>
      <c r="E786" s="243"/>
      <c r="F786" s="243"/>
      <c r="K786" s="238"/>
      <c r="L786" s="238"/>
      <c r="M786" s="238"/>
      <c r="N786" s="238"/>
      <c r="O786" s="238"/>
      <c r="P786" s="238"/>
      <c r="Q786" s="238"/>
      <c r="R786" s="238"/>
      <c r="S786" s="238"/>
      <c r="T786" s="238"/>
      <c r="U786" s="238"/>
      <c r="V786" s="238"/>
      <c r="W786" s="238"/>
      <c r="X786" s="238"/>
      <c r="Y786" s="238"/>
      <c r="Z786" s="238"/>
    </row>
    <row r="787" spans="2:26" ht="27.75" customHeight="1">
      <c r="B787" s="242"/>
      <c r="C787" s="243"/>
      <c r="D787" s="243"/>
      <c r="E787" s="243"/>
      <c r="F787" s="243"/>
      <c r="K787" s="238"/>
      <c r="L787" s="238"/>
      <c r="M787" s="238"/>
      <c r="N787" s="238"/>
      <c r="O787" s="238"/>
      <c r="P787" s="238"/>
      <c r="Q787" s="238"/>
      <c r="R787" s="238"/>
      <c r="S787" s="238"/>
      <c r="T787" s="238"/>
      <c r="U787" s="238"/>
      <c r="V787" s="238"/>
      <c r="W787" s="238"/>
      <c r="X787" s="238"/>
      <c r="Y787" s="238"/>
      <c r="Z787" s="238"/>
    </row>
    <row r="788" spans="2:26" ht="27.75" customHeight="1">
      <c r="B788" s="242"/>
      <c r="C788" s="243"/>
      <c r="D788" s="243"/>
      <c r="E788" s="243"/>
      <c r="F788" s="243"/>
      <c r="K788" s="238"/>
      <c r="L788" s="238"/>
      <c r="M788" s="238"/>
      <c r="N788" s="238"/>
      <c r="O788" s="238"/>
      <c r="P788" s="238"/>
      <c r="Q788" s="238"/>
      <c r="R788" s="238"/>
      <c r="S788" s="238"/>
      <c r="T788" s="238"/>
      <c r="U788" s="238"/>
      <c r="V788" s="238"/>
      <c r="W788" s="238"/>
      <c r="X788" s="238"/>
      <c r="Y788" s="238"/>
      <c r="Z788" s="238"/>
    </row>
    <row r="789" spans="2:26" ht="27.75" customHeight="1">
      <c r="B789" s="242"/>
      <c r="C789" s="243"/>
      <c r="D789" s="243"/>
      <c r="E789" s="243"/>
      <c r="F789" s="243"/>
      <c r="K789" s="238"/>
      <c r="L789" s="238"/>
      <c r="M789" s="238"/>
      <c r="N789" s="238"/>
      <c r="O789" s="238"/>
      <c r="P789" s="238"/>
      <c r="Q789" s="238"/>
      <c r="R789" s="238"/>
      <c r="S789" s="238"/>
      <c r="T789" s="238"/>
      <c r="U789" s="238"/>
      <c r="V789" s="238"/>
      <c r="W789" s="238"/>
      <c r="X789" s="238"/>
      <c r="Y789" s="238"/>
      <c r="Z789" s="238"/>
    </row>
    <row r="790" spans="2:26" ht="27.75" customHeight="1">
      <c r="B790" s="242"/>
      <c r="C790" s="243"/>
      <c r="D790" s="243"/>
      <c r="E790" s="243"/>
      <c r="F790" s="243"/>
      <c r="K790" s="238"/>
      <c r="L790" s="238"/>
      <c r="M790" s="238"/>
      <c r="N790" s="238"/>
      <c r="O790" s="238"/>
      <c r="P790" s="238"/>
      <c r="Q790" s="238"/>
      <c r="R790" s="238"/>
      <c r="S790" s="238"/>
      <c r="T790" s="238"/>
      <c r="U790" s="238"/>
      <c r="V790" s="238"/>
      <c r="W790" s="238"/>
      <c r="X790" s="238"/>
      <c r="Y790" s="238"/>
      <c r="Z790" s="238"/>
    </row>
    <row r="791" spans="2:26" ht="27.75" customHeight="1">
      <c r="B791" s="242"/>
      <c r="C791" s="243"/>
      <c r="D791" s="243"/>
      <c r="E791" s="243"/>
      <c r="F791" s="243"/>
      <c r="K791" s="238"/>
      <c r="L791" s="238"/>
      <c r="M791" s="238"/>
      <c r="N791" s="238"/>
      <c r="O791" s="238"/>
      <c r="P791" s="238"/>
      <c r="Q791" s="238"/>
      <c r="R791" s="238"/>
      <c r="S791" s="238"/>
      <c r="T791" s="238"/>
      <c r="U791" s="238"/>
      <c r="V791" s="238"/>
      <c r="W791" s="238"/>
      <c r="X791" s="238"/>
      <c r="Y791" s="238"/>
      <c r="Z791" s="238"/>
    </row>
    <row r="792" spans="2:26" ht="27.75" customHeight="1">
      <c r="B792" s="242"/>
      <c r="C792" s="243"/>
      <c r="D792" s="243"/>
      <c r="E792" s="243"/>
      <c r="F792" s="243"/>
      <c r="K792" s="238"/>
      <c r="L792" s="238"/>
      <c r="M792" s="238"/>
      <c r="N792" s="238"/>
      <c r="O792" s="238"/>
      <c r="P792" s="238"/>
      <c r="Q792" s="238"/>
      <c r="R792" s="238"/>
      <c r="S792" s="238"/>
      <c r="T792" s="238"/>
      <c r="U792" s="238"/>
      <c r="V792" s="238"/>
      <c r="W792" s="238"/>
      <c r="X792" s="238"/>
      <c r="Y792" s="238"/>
      <c r="Z792" s="238"/>
    </row>
    <row r="793" spans="2:26" ht="27.75" customHeight="1">
      <c r="B793" s="242"/>
      <c r="C793" s="243"/>
      <c r="D793" s="243"/>
      <c r="E793" s="243"/>
      <c r="F793" s="243"/>
      <c r="K793" s="238"/>
      <c r="L793" s="238"/>
      <c r="M793" s="238"/>
      <c r="N793" s="238"/>
      <c r="O793" s="238"/>
      <c r="P793" s="238"/>
      <c r="Q793" s="238"/>
      <c r="R793" s="238"/>
      <c r="S793" s="238"/>
      <c r="T793" s="238"/>
      <c r="U793" s="238"/>
      <c r="V793" s="238"/>
      <c r="W793" s="238"/>
      <c r="X793" s="238"/>
      <c r="Y793" s="238"/>
      <c r="Z793" s="238"/>
    </row>
    <row r="794" spans="2:26" ht="27.75" customHeight="1">
      <c r="B794" s="242"/>
      <c r="C794" s="243"/>
      <c r="D794" s="243"/>
      <c r="E794" s="243"/>
      <c r="F794" s="243"/>
      <c r="K794" s="238"/>
      <c r="L794" s="238"/>
      <c r="M794" s="238"/>
      <c r="N794" s="238"/>
      <c r="O794" s="238"/>
      <c r="P794" s="238"/>
      <c r="Q794" s="238"/>
      <c r="R794" s="238"/>
      <c r="S794" s="238"/>
      <c r="T794" s="238"/>
      <c r="U794" s="238"/>
      <c r="V794" s="238"/>
      <c r="W794" s="238"/>
      <c r="X794" s="238"/>
      <c r="Y794" s="238"/>
      <c r="Z794" s="238"/>
    </row>
    <row r="795" spans="2:26" ht="27.75" customHeight="1">
      <c r="B795" s="242"/>
      <c r="C795" s="243"/>
      <c r="D795" s="243"/>
      <c r="E795" s="243"/>
      <c r="F795" s="243"/>
      <c r="K795" s="238"/>
      <c r="L795" s="238"/>
      <c r="M795" s="238"/>
      <c r="N795" s="238"/>
      <c r="O795" s="238"/>
      <c r="P795" s="238"/>
      <c r="Q795" s="238"/>
      <c r="R795" s="238"/>
      <c r="S795" s="238"/>
      <c r="T795" s="238"/>
      <c r="U795" s="238"/>
      <c r="V795" s="238"/>
      <c r="W795" s="238"/>
      <c r="X795" s="238"/>
      <c r="Y795" s="238"/>
      <c r="Z795" s="238"/>
    </row>
    <row r="796" spans="2:26" ht="27.75" customHeight="1">
      <c r="B796" s="242"/>
      <c r="C796" s="243"/>
      <c r="D796" s="243"/>
      <c r="E796" s="243"/>
      <c r="F796" s="243"/>
      <c r="K796" s="238"/>
      <c r="L796" s="238"/>
      <c r="M796" s="238"/>
      <c r="N796" s="238"/>
      <c r="O796" s="238"/>
      <c r="P796" s="238"/>
      <c r="Q796" s="238"/>
      <c r="R796" s="238"/>
      <c r="S796" s="238"/>
      <c r="T796" s="238"/>
      <c r="U796" s="238"/>
      <c r="V796" s="238"/>
      <c r="W796" s="238"/>
      <c r="X796" s="238"/>
      <c r="Y796" s="238"/>
      <c r="Z796" s="238"/>
    </row>
    <row r="797" spans="2:26" ht="27.75" customHeight="1">
      <c r="B797" s="242"/>
      <c r="C797" s="243"/>
      <c r="D797" s="243"/>
      <c r="E797" s="243"/>
      <c r="F797" s="243"/>
      <c r="K797" s="238"/>
      <c r="L797" s="238"/>
      <c r="M797" s="238"/>
      <c r="N797" s="238"/>
      <c r="O797" s="238"/>
      <c r="P797" s="238"/>
      <c r="Q797" s="238"/>
      <c r="R797" s="238"/>
      <c r="S797" s="238"/>
      <c r="T797" s="238"/>
      <c r="U797" s="238"/>
      <c r="V797" s="238"/>
      <c r="W797" s="238"/>
      <c r="X797" s="238"/>
      <c r="Y797" s="238"/>
      <c r="Z797" s="238"/>
    </row>
    <row r="798" spans="2:26" ht="27.75" customHeight="1">
      <c r="B798" s="242"/>
      <c r="C798" s="243"/>
      <c r="D798" s="243"/>
      <c r="E798" s="243"/>
      <c r="F798" s="243"/>
      <c r="K798" s="238"/>
      <c r="L798" s="238"/>
      <c r="M798" s="238"/>
      <c r="N798" s="238"/>
      <c r="O798" s="238"/>
      <c r="P798" s="238"/>
      <c r="Q798" s="238"/>
      <c r="R798" s="238"/>
      <c r="S798" s="238"/>
      <c r="T798" s="238"/>
      <c r="U798" s="238"/>
      <c r="V798" s="238"/>
      <c r="W798" s="238"/>
      <c r="X798" s="238"/>
      <c r="Y798" s="238"/>
      <c r="Z798" s="238"/>
    </row>
    <row r="799" spans="2:26" ht="27.75" customHeight="1">
      <c r="B799" s="242"/>
      <c r="C799" s="243"/>
      <c r="D799" s="243"/>
      <c r="E799" s="243"/>
      <c r="F799" s="243"/>
      <c r="K799" s="238"/>
      <c r="L799" s="238"/>
      <c r="M799" s="238"/>
      <c r="N799" s="238"/>
      <c r="O799" s="238"/>
      <c r="P799" s="238"/>
      <c r="Q799" s="238"/>
      <c r="R799" s="238"/>
      <c r="S799" s="238"/>
      <c r="T799" s="238"/>
      <c r="U799" s="238"/>
      <c r="V799" s="238"/>
      <c r="W799" s="238"/>
      <c r="X799" s="238"/>
      <c r="Y799" s="238"/>
      <c r="Z799" s="238"/>
    </row>
    <row r="800" spans="2:26" ht="27.75" customHeight="1">
      <c r="B800" s="242"/>
      <c r="C800" s="243"/>
      <c r="D800" s="243"/>
      <c r="E800" s="243"/>
      <c r="F800" s="243"/>
      <c r="K800" s="238"/>
      <c r="L800" s="238"/>
      <c r="M800" s="238"/>
      <c r="N800" s="238"/>
      <c r="O800" s="238"/>
      <c r="P800" s="238"/>
      <c r="Q800" s="238"/>
      <c r="R800" s="238"/>
      <c r="S800" s="238"/>
      <c r="T800" s="238"/>
      <c r="U800" s="238"/>
      <c r="V800" s="238"/>
      <c r="W800" s="238"/>
      <c r="X800" s="238"/>
      <c r="Y800" s="238"/>
      <c r="Z800" s="238"/>
    </row>
    <row r="801" spans="2:26" ht="27.75" customHeight="1">
      <c r="B801" s="242"/>
      <c r="C801" s="243"/>
      <c r="D801" s="243"/>
      <c r="E801" s="243"/>
      <c r="F801" s="243"/>
      <c r="K801" s="238"/>
      <c r="L801" s="238"/>
      <c r="M801" s="238"/>
      <c r="N801" s="238"/>
      <c r="O801" s="238"/>
      <c r="P801" s="238"/>
      <c r="Q801" s="238"/>
      <c r="R801" s="238"/>
      <c r="S801" s="238"/>
      <c r="T801" s="238"/>
      <c r="U801" s="238"/>
      <c r="V801" s="238"/>
      <c r="W801" s="238"/>
      <c r="X801" s="238"/>
      <c r="Y801" s="238"/>
      <c r="Z801" s="238"/>
    </row>
    <row r="802" spans="2:26" ht="27.75" customHeight="1">
      <c r="B802" s="242"/>
      <c r="C802" s="243"/>
      <c r="D802" s="243"/>
      <c r="E802" s="243"/>
      <c r="F802" s="243"/>
      <c r="K802" s="238"/>
      <c r="L802" s="238"/>
      <c r="M802" s="238"/>
      <c r="N802" s="238"/>
      <c r="O802" s="238"/>
      <c r="P802" s="238"/>
      <c r="Q802" s="238"/>
      <c r="R802" s="238"/>
      <c r="S802" s="238"/>
      <c r="T802" s="238"/>
      <c r="U802" s="238"/>
      <c r="V802" s="238"/>
      <c r="W802" s="238"/>
      <c r="X802" s="238"/>
      <c r="Y802" s="238"/>
      <c r="Z802" s="238"/>
    </row>
    <row r="803" spans="2:26" ht="27.75" customHeight="1">
      <c r="B803" s="242"/>
      <c r="C803" s="243"/>
      <c r="D803" s="243"/>
      <c r="E803" s="243"/>
      <c r="F803" s="243"/>
      <c r="K803" s="238"/>
      <c r="L803" s="238"/>
      <c r="M803" s="238"/>
      <c r="N803" s="238"/>
      <c r="O803" s="238"/>
      <c r="P803" s="238"/>
      <c r="Q803" s="238"/>
      <c r="R803" s="238"/>
      <c r="S803" s="238"/>
      <c r="T803" s="238"/>
      <c r="U803" s="238"/>
      <c r="V803" s="238"/>
      <c r="W803" s="238"/>
      <c r="X803" s="238"/>
      <c r="Y803" s="238"/>
      <c r="Z803" s="238"/>
    </row>
    <row r="804" spans="2:26" ht="27.75" customHeight="1">
      <c r="B804" s="242"/>
      <c r="C804" s="243"/>
      <c r="D804" s="243"/>
      <c r="E804" s="243"/>
      <c r="F804" s="243"/>
      <c r="K804" s="238"/>
      <c r="L804" s="238"/>
      <c r="M804" s="238"/>
      <c r="N804" s="238"/>
      <c r="O804" s="238"/>
      <c r="P804" s="238"/>
      <c r="Q804" s="238"/>
      <c r="R804" s="238"/>
      <c r="S804" s="238"/>
      <c r="T804" s="238"/>
      <c r="U804" s="238"/>
      <c r="V804" s="238"/>
      <c r="W804" s="238"/>
      <c r="X804" s="238"/>
      <c r="Y804" s="238"/>
      <c r="Z804" s="238"/>
    </row>
    <row r="805" spans="2:26" ht="27.75" customHeight="1">
      <c r="B805" s="242"/>
      <c r="C805" s="243"/>
      <c r="D805" s="243"/>
      <c r="E805" s="243"/>
      <c r="F805" s="243"/>
      <c r="K805" s="238"/>
      <c r="L805" s="238"/>
      <c r="M805" s="238"/>
      <c r="N805" s="238"/>
      <c r="O805" s="238"/>
      <c r="P805" s="238"/>
      <c r="Q805" s="238"/>
      <c r="R805" s="238"/>
      <c r="S805" s="238"/>
      <c r="T805" s="238"/>
      <c r="U805" s="238"/>
      <c r="V805" s="238"/>
      <c r="W805" s="238"/>
      <c r="X805" s="238"/>
      <c r="Y805" s="238"/>
      <c r="Z805" s="238"/>
    </row>
    <row r="806" spans="2:26" ht="27.75" customHeight="1">
      <c r="B806" s="242"/>
      <c r="C806" s="243"/>
      <c r="D806" s="243"/>
      <c r="E806" s="243"/>
      <c r="F806" s="243"/>
      <c r="K806" s="238"/>
      <c r="L806" s="238"/>
      <c r="M806" s="238"/>
      <c r="N806" s="238"/>
      <c r="O806" s="238"/>
      <c r="P806" s="238"/>
      <c r="Q806" s="238"/>
      <c r="R806" s="238"/>
      <c r="S806" s="238"/>
      <c r="T806" s="238"/>
      <c r="U806" s="238"/>
      <c r="V806" s="238"/>
      <c r="W806" s="238"/>
      <c r="X806" s="238"/>
      <c r="Y806" s="238"/>
      <c r="Z806" s="238"/>
    </row>
    <row r="807" spans="2:26" ht="27.75" customHeight="1">
      <c r="B807" s="242"/>
      <c r="C807" s="243"/>
      <c r="D807" s="243"/>
      <c r="E807" s="243"/>
      <c r="F807" s="243"/>
      <c r="K807" s="238"/>
      <c r="L807" s="238"/>
      <c r="M807" s="238"/>
      <c r="N807" s="238"/>
      <c r="O807" s="238"/>
      <c r="P807" s="238"/>
      <c r="Q807" s="238"/>
      <c r="R807" s="238"/>
      <c r="S807" s="238"/>
      <c r="T807" s="238"/>
      <c r="U807" s="238"/>
      <c r="V807" s="238"/>
      <c r="W807" s="238"/>
      <c r="X807" s="238"/>
      <c r="Y807" s="238"/>
      <c r="Z807" s="238"/>
    </row>
    <row r="808" spans="2:26" ht="27.75" customHeight="1">
      <c r="B808" s="242"/>
      <c r="C808" s="243"/>
      <c r="D808" s="243"/>
      <c r="E808" s="243"/>
      <c r="F808" s="243"/>
      <c r="K808" s="238"/>
      <c r="L808" s="238"/>
      <c r="M808" s="238"/>
      <c r="N808" s="238"/>
      <c r="O808" s="238"/>
      <c r="P808" s="238"/>
      <c r="Q808" s="238"/>
      <c r="R808" s="238"/>
      <c r="S808" s="238"/>
      <c r="T808" s="238"/>
      <c r="U808" s="238"/>
      <c r="V808" s="238"/>
      <c r="W808" s="238"/>
      <c r="X808" s="238"/>
      <c r="Y808" s="238"/>
      <c r="Z808" s="238"/>
    </row>
    <row r="809" spans="2:26" ht="27.75" customHeight="1">
      <c r="B809" s="242"/>
      <c r="C809" s="243"/>
      <c r="D809" s="243"/>
      <c r="E809" s="243"/>
      <c r="F809" s="243"/>
      <c r="K809" s="238"/>
      <c r="L809" s="238"/>
      <c r="M809" s="238"/>
      <c r="N809" s="238"/>
      <c r="O809" s="238"/>
      <c r="P809" s="238"/>
      <c r="Q809" s="238"/>
      <c r="R809" s="238"/>
      <c r="S809" s="238"/>
      <c r="T809" s="238"/>
      <c r="U809" s="238"/>
      <c r="V809" s="238"/>
      <c r="W809" s="238"/>
      <c r="X809" s="238"/>
      <c r="Y809" s="238"/>
      <c r="Z809" s="238"/>
    </row>
    <row r="810" spans="2:26" ht="27.75" customHeight="1">
      <c r="B810" s="242"/>
      <c r="C810" s="243"/>
      <c r="D810" s="243"/>
      <c r="E810" s="243"/>
      <c r="F810" s="243"/>
      <c r="K810" s="238"/>
      <c r="L810" s="238"/>
      <c r="M810" s="238"/>
      <c r="N810" s="238"/>
      <c r="O810" s="238"/>
      <c r="P810" s="238"/>
      <c r="Q810" s="238"/>
      <c r="R810" s="238"/>
      <c r="S810" s="238"/>
      <c r="T810" s="238"/>
      <c r="U810" s="238"/>
      <c r="V810" s="238"/>
      <c r="W810" s="238"/>
      <c r="X810" s="238"/>
      <c r="Y810" s="238"/>
      <c r="Z810" s="238"/>
    </row>
    <row r="811" spans="2:26" ht="27.75" customHeight="1">
      <c r="B811" s="242"/>
      <c r="C811" s="243"/>
      <c r="D811" s="243"/>
      <c r="E811" s="243"/>
      <c r="F811" s="243"/>
      <c r="K811" s="238"/>
      <c r="L811" s="238"/>
      <c r="M811" s="238"/>
      <c r="N811" s="238"/>
      <c r="O811" s="238"/>
      <c r="P811" s="238"/>
      <c r="Q811" s="238"/>
      <c r="R811" s="238"/>
      <c r="S811" s="238"/>
      <c r="T811" s="238"/>
      <c r="U811" s="238"/>
      <c r="V811" s="238"/>
      <c r="W811" s="238"/>
      <c r="X811" s="238"/>
      <c r="Y811" s="238"/>
      <c r="Z811" s="238"/>
    </row>
    <row r="812" spans="2:26" ht="27.75" customHeight="1">
      <c r="B812" s="242"/>
      <c r="C812" s="243"/>
      <c r="D812" s="243"/>
      <c r="E812" s="243"/>
      <c r="F812" s="243"/>
      <c r="K812" s="238"/>
      <c r="L812" s="238"/>
      <c r="M812" s="238"/>
      <c r="N812" s="238"/>
      <c r="O812" s="238"/>
      <c r="P812" s="238"/>
      <c r="Q812" s="238"/>
      <c r="R812" s="238"/>
      <c r="S812" s="238"/>
      <c r="T812" s="238"/>
      <c r="U812" s="238"/>
      <c r="V812" s="238"/>
      <c r="W812" s="238"/>
      <c r="X812" s="238"/>
      <c r="Y812" s="238"/>
      <c r="Z812" s="238"/>
    </row>
    <row r="813" spans="2:26" ht="27.75" customHeight="1">
      <c r="B813" s="242"/>
      <c r="C813" s="243"/>
      <c r="D813" s="243"/>
      <c r="E813" s="243"/>
      <c r="F813" s="243"/>
      <c r="K813" s="238"/>
      <c r="L813" s="238"/>
      <c r="M813" s="238"/>
      <c r="N813" s="238"/>
      <c r="O813" s="238"/>
      <c r="P813" s="238"/>
      <c r="Q813" s="238"/>
      <c r="R813" s="238"/>
      <c r="S813" s="238"/>
      <c r="T813" s="238"/>
      <c r="U813" s="238"/>
      <c r="V813" s="238"/>
      <c r="W813" s="238"/>
      <c r="X813" s="238"/>
      <c r="Y813" s="238"/>
      <c r="Z813" s="238"/>
    </row>
    <row r="814" spans="2:26" ht="27.75" customHeight="1">
      <c r="B814" s="242"/>
      <c r="C814" s="243"/>
      <c r="D814" s="243"/>
      <c r="E814" s="243"/>
      <c r="F814" s="243"/>
      <c r="K814" s="238"/>
      <c r="L814" s="238"/>
      <c r="M814" s="238"/>
      <c r="N814" s="238"/>
      <c r="O814" s="238"/>
      <c r="P814" s="238"/>
      <c r="Q814" s="238"/>
      <c r="R814" s="238"/>
      <c r="S814" s="238"/>
      <c r="T814" s="238"/>
      <c r="U814" s="238"/>
      <c r="V814" s="238"/>
      <c r="W814" s="238"/>
      <c r="X814" s="238"/>
      <c r="Y814" s="238"/>
      <c r="Z814" s="238"/>
    </row>
    <row r="815" spans="2:26" ht="27.75" customHeight="1">
      <c r="B815" s="242"/>
      <c r="C815" s="243"/>
      <c r="D815" s="243"/>
      <c r="E815" s="243"/>
      <c r="F815" s="243"/>
      <c r="K815" s="238"/>
      <c r="L815" s="238"/>
      <c r="M815" s="238"/>
      <c r="N815" s="238"/>
      <c r="O815" s="238"/>
      <c r="P815" s="238"/>
      <c r="Q815" s="238"/>
      <c r="R815" s="238"/>
      <c r="S815" s="238"/>
      <c r="T815" s="238"/>
      <c r="U815" s="238"/>
      <c r="V815" s="238"/>
      <c r="W815" s="238"/>
      <c r="X815" s="238"/>
      <c r="Y815" s="238"/>
      <c r="Z815" s="238"/>
    </row>
    <row r="816" spans="2:26" ht="27.75" customHeight="1">
      <c r="B816" s="242"/>
      <c r="C816" s="243"/>
      <c r="D816" s="243"/>
      <c r="E816" s="243"/>
      <c r="F816" s="243"/>
      <c r="K816" s="238"/>
      <c r="L816" s="238"/>
      <c r="M816" s="238"/>
      <c r="N816" s="238"/>
      <c r="O816" s="238"/>
      <c r="P816" s="238"/>
      <c r="Q816" s="238"/>
      <c r="R816" s="238"/>
      <c r="S816" s="238"/>
      <c r="T816" s="238"/>
      <c r="U816" s="238"/>
      <c r="V816" s="238"/>
      <c r="W816" s="238"/>
      <c r="X816" s="238"/>
      <c r="Y816" s="238"/>
      <c r="Z816" s="238"/>
    </row>
    <row r="817" spans="2:26" ht="27.75" customHeight="1">
      <c r="B817" s="242"/>
      <c r="C817" s="243"/>
      <c r="D817" s="243"/>
      <c r="E817" s="243"/>
      <c r="F817" s="243"/>
      <c r="K817" s="238"/>
      <c r="L817" s="238"/>
      <c r="M817" s="238"/>
      <c r="N817" s="238"/>
      <c r="O817" s="238"/>
      <c r="P817" s="238"/>
      <c r="Q817" s="238"/>
      <c r="R817" s="238"/>
      <c r="S817" s="238"/>
      <c r="T817" s="238"/>
      <c r="U817" s="238"/>
      <c r="V817" s="238"/>
      <c r="W817" s="238"/>
      <c r="X817" s="238"/>
      <c r="Y817" s="238"/>
      <c r="Z817" s="238"/>
    </row>
    <row r="818" spans="2:26" ht="27.75" customHeight="1">
      <c r="B818" s="242"/>
      <c r="C818" s="243"/>
      <c r="D818" s="243"/>
      <c r="E818" s="243"/>
      <c r="F818" s="243"/>
      <c r="K818" s="238"/>
      <c r="L818" s="238"/>
      <c r="M818" s="238"/>
      <c r="N818" s="238"/>
      <c r="O818" s="238"/>
      <c r="P818" s="238"/>
      <c r="Q818" s="238"/>
      <c r="R818" s="238"/>
      <c r="S818" s="238"/>
      <c r="T818" s="238"/>
      <c r="U818" s="238"/>
      <c r="V818" s="238"/>
      <c r="W818" s="238"/>
      <c r="X818" s="238"/>
      <c r="Y818" s="238"/>
      <c r="Z818" s="238"/>
    </row>
    <row r="819" spans="2:26" ht="27.75" customHeight="1">
      <c r="B819" s="242"/>
      <c r="C819" s="243"/>
      <c r="D819" s="243"/>
      <c r="E819" s="243"/>
      <c r="F819" s="243"/>
      <c r="K819" s="238"/>
      <c r="L819" s="238"/>
      <c r="M819" s="238"/>
      <c r="N819" s="238"/>
      <c r="O819" s="238"/>
      <c r="P819" s="238"/>
      <c r="Q819" s="238"/>
      <c r="R819" s="238"/>
      <c r="S819" s="238"/>
      <c r="T819" s="238"/>
      <c r="U819" s="238"/>
      <c r="V819" s="238"/>
      <c r="W819" s="238"/>
      <c r="X819" s="238"/>
      <c r="Y819" s="238"/>
      <c r="Z819" s="238"/>
    </row>
    <row r="820" spans="2:26" ht="27.75" customHeight="1">
      <c r="B820" s="242"/>
      <c r="C820" s="243"/>
      <c r="D820" s="243"/>
      <c r="E820" s="243"/>
      <c r="F820" s="243"/>
      <c r="K820" s="238"/>
      <c r="L820" s="238"/>
      <c r="M820" s="238"/>
      <c r="N820" s="238"/>
      <c r="O820" s="238"/>
      <c r="P820" s="238"/>
      <c r="Q820" s="238"/>
      <c r="R820" s="238"/>
      <c r="S820" s="238"/>
      <c r="T820" s="238"/>
      <c r="U820" s="238"/>
      <c r="V820" s="238"/>
      <c r="W820" s="238"/>
      <c r="X820" s="238"/>
      <c r="Y820" s="238"/>
      <c r="Z820" s="238"/>
    </row>
    <row r="821" spans="2:26" ht="27.75" customHeight="1">
      <c r="B821" s="242"/>
      <c r="C821" s="243"/>
      <c r="D821" s="243"/>
      <c r="E821" s="243"/>
      <c r="F821" s="243"/>
      <c r="K821" s="238"/>
      <c r="L821" s="238"/>
      <c r="M821" s="238"/>
      <c r="N821" s="238"/>
      <c r="O821" s="238"/>
      <c r="P821" s="238"/>
      <c r="Q821" s="238"/>
      <c r="R821" s="238"/>
      <c r="S821" s="238"/>
      <c r="T821" s="238"/>
      <c r="U821" s="238"/>
      <c r="V821" s="238"/>
      <c r="W821" s="238"/>
      <c r="X821" s="238"/>
      <c r="Y821" s="238"/>
      <c r="Z821" s="238"/>
    </row>
    <row r="822" spans="2:26" ht="27.75" customHeight="1">
      <c r="B822" s="242"/>
      <c r="C822" s="243"/>
      <c r="D822" s="243"/>
      <c r="E822" s="243"/>
      <c r="F822" s="243"/>
      <c r="K822" s="238"/>
      <c r="L822" s="238"/>
      <c r="M822" s="238"/>
      <c r="N822" s="238"/>
      <c r="O822" s="238"/>
      <c r="P822" s="238"/>
      <c r="Q822" s="238"/>
      <c r="R822" s="238"/>
      <c r="S822" s="238"/>
      <c r="T822" s="238"/>
      <c r="U822" s="238"/>
      <c r="V822" s="238"/>
      <c r="W822" s="238"/>
      <c r="X822" s="238"/>
      <c r="Y822" s="238"/>
      <c r="Z822" s="238"/>
    </row>
    <row r="823" spans="2:26" ht="27.75" customHeight="1">
      <c r="B823" s="242"/>
      <c r="C823" s="243"/>
      <c r="D823" s="243"/>
      <c r="E823" s="243"/>
      <c r="F823" s="243"/>
      <c r="K823" s="238"/>
      <c r="L823" s="238"/>
      <c r="M823" s="238"/>
      <c r="N823" s="238"/>
      <c r="O823" s="238"/>
      <c r="P823" s="238"/>
      <c r="Q823" s="238"/>
      <c r="R823" s="238"/>
      <c r="S823" s="238"/>
      <c r="T823" s="238"/>
      <c r="U823" s="238"/>
      <c r="V823" s="238"/>
      <c r="W823" s="238"/>
      <c r="X823" s="238"/>
      <c r="Y823" s="238"/>
      <c r="Z823" s="238"/>
    </row>
    <row r="824" spans="2:26" ht="27.75" customHeight="1">
      <c r="B824" s="242"/>
      <c r="C824" s="243"/>
      <c r="D824" s="243"/>
      <c r="E824" s="243"/>
      <c r="F824" s="243"/>
      <c r="K824" s="238"/>
      <c r="L824" s="238"/>
      <c r="M824" s="238"/>
      <c r="N824" s="238"/>
      <c r="O824" s="238"/>
      <c r="P824" s="238"/>
      <c r="Q824" s="238"/>
      <c r="R824" s="238"/>
      <c r="S824" s="238"/>
      <c r="T824" s="238"/>
      <c r="U824" s="238"/>
      <c r="V824" s="238"/>
      <c r="W824" s="238"/>
      <c r="X824" s="238"/>
      <c r="Y824" s="238"/>
      <c r="Z824" s="238"/>
    </row>
    <row r="825" spans="2:26" ht="27.75" customHeight="1">
      <c r="B825" s="242"/>
      <c r="C825" s="243"/>
      <c r="D825" s="243"/>
      <c r="E825" s="243"/>
      <c r="F825" s="243"/>
      <c r="K825" s="238"/>
      <c r="L825" s="238"/>
      <c r="M825" s="238"/>
      <c r="N825" s="238"/>
      <c r="O825" s="238"/>
      <c r="P825" s="238"/>
      <c r="Q825" s="238"/>
      <c r="R825" s="238"/>
      <c r="S825" s="238"/>
      <c r="T825" s="238"/>
      <c r="U825" s="238"/>
      <c r="V825" s="238"/>
      <c r="W825" s="238"/>
      <c r="X825" s="238"/>
      <c r="Y825" s="238"/>
      <c r="Z825" s="238"/>
    </row>
    <row r="826" spans="2:26" ht="27.75" customHeight="1">
      <c r="B826" s="242"/>
      <c r="C826" s="243"/>
      <c r="D826" s="243"/>
      <c r="E826" s="243"/>
      <c r="F826" s="243"/>
      <c r="K826" s="238"/>
      <c r="L826" s="238"/>
      <c r="M826" s="238"/>
      <c r="N826" s="238"/>
      <c r="O826" s="238"/>
      <c r="P826" s="238"/>
      <c r="Q826" s="238"/>
      <c r="R826" s="238"/>
      <c r="S826" s="238"/>
      <c r="T826" s="238"/>
      <c r="U826" s="238"/>
      <c r="V826" s="238"/>
      <c r="W826" s="238"/>
      <c r="X826" s="238"/>
      <c r="Y826" s="238"/>
      <c r="Z826" s="238"/>
    </row>
    <row r="827" spans="2:26" ht="27.75" customHeight="1">
      <c r="B827" s="242"/>
      <c r="C827" s="243"/>
      <c r="D827" s="243"/>
      <c r="E827" s="243"/>
      <c r="F827" s="243"/>
      <c r="K827" s="238"/>
      <c r="L827" s="238"/>
      <c r="M827" s="238"/>
      <c r="N827" s="238"/>
      <c r="O827" s="238"/>
      <c r="P827" s="238"/>
      <c r="Q827" s="238"/>
      <c r="R827" s="238"/>
      <c r="S827" s="238"/>
      <c r="T827" s="238"/>
      <c r="U827" s="238"/>
      <c r="V827" s="238"/>
      <c r="W827" s="238"/>
      <c r="X827" s="238"/>
      <c r="Y827" s="238"/>
      <c r="Z827" s="238"/>
    </row>
    <row r="828" spans="2:26" ht="27.75" customHeight="1">
      <c r="B828" s="242"/>
      <c r="C828" s="243"/>
      <c r="D828" s="243"/>
      <c r="E828" s="243"/>
      <c r="F828" s="243"/>
      <c r="K828" s="238"/>
      <c r="L828" s="238"/>
      <c r="M828" s="238"/>
      <c r="N828" s="238"/>
      <c r="O828" s="238"/>
      <c r="P828" s="238"/>
      <c r="Q828" s="238"/>
      <c r="R828" s="238"/>
      <c r="S828" s="238"/>
      <c r="T828" s="238"/>
      <c r="U828" s="238"/>
      <c r="V828" s="238"/>
      <c r="W828" s="238"/>
      <c r="X828" s="238"/>
      <c r="Y828" s="238"/>
      <c r="Z828" s="238"/>
    </row>
    <row r="829" spans="2:26" ht="27.75" customHeight="1">
      <c r="B829" s="242"/>
      <c r="C829" s="243"/>
      <c r="D829" s="243"/>
      <c r="E829" s="243"/>
      <c r="F829" s="243"/>
      <c r="K829" s="238"/>
      <c r="L829" s="238"/>
      <c r="M829" s="238"/>
      <c r="N829" s="238"/>
      <c r="O829" s="238"/>
      <c r="P829" s="238"/>
      <c r="Q829" s="238"/>
      <c r="R829" s="238"/>
      <c r="S829" s="238"/>
      <c r="T829" s="238"/>
      <c r="U829" s="238"/>
      <c r="V829" s="238"/>
      <c r="W829" s="238"/>
      <c r="X829" s="238"/>
      <c r="Y829" s="238"/>
      <c r="Z829" s="238"/>
    </row>
    <row r="830" spans="2:26" ht="27.75" customHeight="1">
      <c r="B830" s="242"/>
      <c r="C830" s="243"/>
      <c r="D830" s="243"/>
      <c r="E830" s="243"/>
      <c r="F830" s="243"/>
      <c r="K830" s="238"/>
      <c r="L830" s="238"/>
      <c r="M830" s="238"/>
      <c r="N830" s="238"/>
      <c r="O830" s="238"/>
      <c r="P830" s="238"/>
      <c r="Q830" s="238"/>
      <c r="R830" s="238"/>
      <c r="S830" s="238"/>
      <c r="T830" s="238"/>
      <c r="U830" s="238"/>
      <c r="V830" s="238"/>
      <c r="W830" s="238"/>
      <c r="X830" s="238"/>
      <c r="Y830" s="238"/>
      <c r="Z830" s="238"/>
    </row>
    <row r="831" spans="2:26" ht="27.75" customHeight="1">
      <c r="B831" s="242"/>
      <c r="C831" s="243"/>
      <c r="D831" s="243"/>
      <c r="E831" s="243"/>
      <c r="F831" s="243"/>
      <c r="K831" s="238"/>
      <c r="L831" s="238"/>
      <c r="M831" s="238"/>
      <c r="N831" s="238"/>
      <c r="O831" s="238"/>
      <c r="P831" s="238"/>
      <c r="Q831" s="238"/>
      <c r="R831" s="238"/>
      <c r="S831" s="238"/>
      <c r="T831" s="238"/>
      <c r="U831" s="238"/>
      <c r="V831" s="238"/>
      <c r="W831" s="238"/>
      <c r="X831" s="238"/>
      <c r="Y831" s="238"/>
      <c r="Z831" s="238"/>
    </row>
    <row r="832" spans="2:26" ht="27.75" customHeight="1">
      <c r="B832" s="242"/>
      <c r="C832" s="243"/>
      <c r="D832" s="243"/>
      <c r="E832" s="243"/>
      <c r="F832" s="243"/>
      <c r="K832" s="238"/>
      <c r="L832" s="238"/>
      <c r="M832" s="238"/>
      <c r="N832" s="238"/>
      <c r="O832" s="238"/>
      <c r="P832" s="238"/>
      <c r="Q832" s="238"/>
      <c r="R832" s="238"/>
      <c r="S832" s="238"/>
      <c r="T832" s="238"/>
      <c r="U832" s="238"/>
      <c r="V832" s="238"/>
      <c r="W832" s="238"/>
      <c r="X832" s="238"/>
      <c r="Y832" s="238"/>
      <c r="Z832" s="238"/>
    </row>
    <row r="833" spans="2:26" ht="27.75" customHeight="1">
      <c r="B833" s="242"/>
      <c r="C833" s="243"/>
      <c r="D833" s="243"/>
      <c r="E833" s="243"/>
      <c r="F833" s="243"/>
      <c r="K833" s="238"/>
      <c r="L833" s="238"/>
      <c r="M833" s="238"/>
      <c r="N833" s="238"/>
      <c r="O833" s="238"/>
      <c r="P833" s="238"/>
      <c r="Q833" s="238"/>
      <c r="R833" s="238"/>
      <c r="S833" s="238"/>
      <c r="T833" s="238"/>
      <c r="U833" s="238"/>
      <c r="V833" s="238"/>
      <c r="W833" s="238"/>
      <c r="X833" s="238"/>
      <c r="Y833" s="238"/>
      <c r="Z833" s="238"/>
    </row>
    <row r="834" spans="2:26" ht="27.75" customHeight="1">
      <c r="B834" s="242"/>
      <c r="C834" s="243"/>
      <c r="D834" s="243"/>
      <c r="E834" s="243"/>
      <c r="F834" s="243"/>
      <c r="K834" s="238"/>
      <c r="L834" s="238"/>
      <c r="M834" s="238"/>
      <c r="N834" s="238"/>
      <c r="O834" s="238"/>
      <c r="P834" s="238"/>
      <c r="Q834" s="238"/>
      <c r="R834" s="238"/>
      <c r="S834" s="238"/>
      <c r="T834" s="238"/>
      <c r="U834" s="238"/>
      <c r="V834" s="238"/>
      <c r="W834" s="238"/>
      <c r="X834" s="238"/>
      <c r="Y834" s="238"/>
      <c r="Z834" s="238"/>
    </row>
    <row r="835" spans="2:26" ht="27.75" customHeight="1">
      <c r="B835" s="242"/>
      <c r="C835" s="243"/>
      <c r="D835" s="243"/>
      <c r="E835" s="243"/>
      <c r="F835" s="243"/>
      <c r="K835" s="238"/>
      <c r="L835" s="238"/>
      <c r="M835" s="238"/>
      <c r="N835" s="238"/>
      <c r="O835" s="238"/>
      <c r="P835" s="238"/>
      <c r="Q835" s="238"/>
      <c r="R835" s="238"/>
      <c r="S835" s="238"/>
      <c r="T835" s="238"/>
      <c r="U835" s="238"/>
      <c r="V835" s="238"/>
      <c r="W835" s="238"/>
      <c r="X835" s="238"/>
      <c r="Y835" s="238"/>
      <c r="Z835" s="238"/>
    </row>
    <row r="836" spans="2:26" ht="27.75" customHeight="1">
      <c r="B836" s="242"/>
      <c r="C836" s="243"/>
      <c r="D836" s="243"/>
      <c r="E836" s="243"/>
      <c r="F836" s="243"/>
      <c r="K836" s="238"/>
      <c r="L836" s="238"/>
      <c r="M836" s="238"/>
      <c r="N836" s="238"/>
      <c r="O836" s="238"/>
      <c r="P836" s="238"/>
      <c r="Q836" s="238"/>
      <c r="R836" s="238"/>
      <c r="S836" s="238"/>
      <c r="T836" s="238"/>
      <c r="U836" s="238"/>
      <c r="V836" s="238"/>
      <c r="W836" s="238"/>
      <c r="X836" s="238"/>
      <c r="Y836" s="238"/>
      <c r="Z836" s="238"/>
    </row>
    <row r="837" spans="2:26" ht="27.75" customHeight="1">
      <c r="B837" s="242"/>
      <c r="C837" s="243"/>
      <c r="D837" s="243"/>
      <c r="E837" s="243"/>
      <c r="F837" s="243"/>
      <c r="K837" s="238"/>
      <c r="L837" s="238"/>
      <c r="M837" s="238"/>
      <c r="N837" s="238"/>
      <c r="O837" s="238"/>
      <c r="P837" s="238"/>
      <c r="Q837" s="238"/>
      <c r="R837" s="238"/>
      <c r="S837" s="238"/>
      <c r="T837" s="238"/>
      <c r="U837" s="238"/>
      <c r="V837" s="238"/>
      <c r="W837" s="238"/>
      <c r="X837" s="238"/>
      <c r="Y837" s="238"/>
      <c r="Z837" s="238"/>
    </row>
    <row r="838" spans="2:26" ht="27.75" customHeight="1">
      <c r="B838" s="242"/>
      <c r="C838" s="243"/>
      <c r="D838" s="243"/>
      <c r="E838" s="243"/>
      <c r="F838" s="243"/>
      <c r="K838" s="238"/>
      <c r="L838" s="238"/>
      <c r="M838" s="238"/>
      <c r="N838" s="238"/>
      <c r="O838" s="238"/>
      <c r="P838" s="238"/>
      <c r="Q838" s="238"/>
      <c r="R838" s="238"/>
      <c r="S838" s="238"/>
      <c r="T838" s="238"/>
      <c r="U838" s="238"/>
      <c r="V838" s="238"/>
      <c r="W838" s="238"/>
      <c r="X838" s="238"/>
      <c r="Y838" s="238"/>
      <c r="Z838" s="238"/>
    </row>
    <row r="839" spans="2:26" ht="27.75" customHeight="1">
      <c r="B839" s="242"/>
      <c r="C839" s="243"/>
      <c r="D839" s="243"/>
      <c r="E839" s="243"/>
      <c r="F839" s="243"/>
      <c r="K839" s="238"/>
      <c r="L839" s="238"/>
      <c r="M839" s="238"/>
      <c r="N839" s="238"/>
      <c r="O839" s="238"/>
      <c r="P839" s="238"/>
      <c r="Q839" s="238"/>
      <c r="R839" s="238"/>
      <c r="S839" s="238"/>
      <c r="T839" s="238"/>
      <c r="U839" s="238"/>
      <c r="V839" s="238"/>
      <c r="W839" s="238"/>
      <c r="X839" s="238"/>
      <c r="Y839" s="238"/>
      <c r="Z839" s="238"/>
    </row>
    <row r="840" spans="2:26" ht="27.75" customHeight="1">
      <c r="B840" s="242"/>
      <c r="C840" s="243"/>
      <c r="D840" s="243"/>
      <c r="E840" s="243"/>
      <c r="F840" s="243"/>
      <c r="K840" s="238"/>
      <c r="L840" s="238"/>
      <c r="M840" s="238"/>
      <c r="N840" s="238"/>
      <c r="O840" s="238"/>
      <c r="P840" s="238"/>
      <c r="Q840" s="238"/>
      <c r="R840" s="238"/>
      <c r="S840" s="238"/>
      <c r="T840" s="238"/>
      <c r="U840" s="238"/>
      <c r="V840" s="238"/>
      <c r="W840" s="238"/>
      <c r="X840" s="238"/>
      <c r="Y840" s="238"/>
      <c r="Z840" s="238"/>
    </row>
    <row r="841" spans="2:26" ht="27.75" customHeight="1">
      <c r="B841" s="242"/>
      <c r="C841" s="243"/>
      <c r="D841" s="243"/>
      <c r="E841" s="243"/>
      <c r="F841" s="243"/>
      <c r="K841" s="238"/>
      <c r="L841" s="238"/>
      <c r="M841" s="238"/>
      <c r="N841" s="238"/>
      <c r="O841" s="238"/>
      <c r="P841" s="238"/>
      <c r="Q841" s="238"/>
      <c r="R841" s="238"/>
      <c r="S841" s="238"/>
      <c r="T841" s="238"/>
      <c r="U841" s="238"/>
      <c r="V841" s="238"/>
      <c r="W841" s="238"/>
      <c r="X841" s="238"/>
      <c r="Y841" s="238"/>
      <c r="Z841" s="238"/>
    </row>
    <row r="842" spans="2:26" ht="27.75" customHeight="1">
      <c r="B842" s="242"/>
      <c r="C842" s="243"/>
      <c r="D842" s="243"/>
      <c r="E842" s="243"/>
      <c r="F842" s="243"/>
      <c r="K842" s="238"/>
      <c r="L842" s="238"/>
      <c r="M842" s="238"/>
      <c r="N842" s="238"/>
      <c r="O842" s="238"/>
      <c r="P842" s="238"/>
      <c r="Q842" s="238"/>
      <c r="R842" s="238"/>
      <c r="S842" s="238"/>
      <c r="T842" s="238"/>
      <c r="U842" s="238"/>
      <c r="V842" s="238"/>
      <c r="W842" s="238"/>
      <c r="X842" s="238"/>
      <c r="Y842" s="238"/>
      <c r="Z842" s="238"/>
    </row>
    <row r="843" spans="2:26" ht="27.75" customHeight="1">
      <c r="B843" s="242"/>
      <c r="C843" s="243"/>
      <c r="D843" s="243"/>
      <c r="E843" s="243"/>
      <c r="F843" s="243"/>
      <c r="K843" s="238"/>
      <c r="L843" s="238"/>
      <c r="M843" s="238"/>
      <c r="N843" s="238"/>
      <c r="O843" s="238"/>
      <c r="P843" s="238"/>
      <c r="Q843" s="238"/>
      <c r="R843" s="238"/>
      <c r="S843" s="238"/>
      <c r="T843" s="238"/>
      <c r="U843" s="238"/>
      <c r="V843" s="238"/>
      <c r="W843" s="238"/>
      <c r="X843" s="238"/>
      <c r="Y843" s="238"/>
      <c r="Z843" s="238"/>
    </row>
    <row r="844" spans="2:26" ht="27.75" customHeight="1">
      <c r="B844" s="242"/>
      <c r="C844" s="243"/>
      <c r="D844" s="243"/>
      <c r="E844" s="243"/>
      <c r="F844" s="243"/>
      <c r="K844" s="238"/>
      <c r="L844" s="238"/>
      <c r="M844" s="238"/>
      <c r="N844" s="238"/>
      <c r="O844" s="238"/>
      <c r="P844" s="238"/>
      <c r="Q844" s="238"/>
      <c r="R844" s="238"/>
      <c r="S844" s="238"/>
      <c r="T844" s="238"/>
      <c r="U844" s="238"/>
      <c r="V844" s="238"/>
      <c r="W844" s="238"/>
      <c r="X844" s="238"/>
      <c r="Y844" s="238"/>
      <c r="Z844" s="238"/>
    </row>
    <row r="845" spans="2:26" ht="27.75" customHeight="1">
      <c r="B845" s="242"/>
      <c r="C845" s="243"/>
      <c r="D845" s="243"/>
      <c r="E845" s="243"/>
      <c r="F845" s="243"/>
      <c r="K845" s="238"/>
      <c r="L845" s="238"/>
      <c r="M845" s="238"/>
      <c r="N845" s="238"/>
      <c r="O845" s="238"/>
      <c r="P845" s="238"/>
      <c r="Q845" s="238"/>
      <c r="R845" s="238"/>
      <c r="S845" s="238"/>
      <c r="T845" s="238"/>
      <c r="U845" s="238"/>
      <c r="V845" s="238"/>
      <c r="W845" s="238"/>
      <c r="X845" s="238"/>
      <c r="Y845" s="238"/>
      <c r="Z845" s="238"/>
    </row>
    <row r="846" spans="2:26" ht="27.75" customHeight="1">
      <c r="B846" s="242"/>
      <c r="C846" s="243"/>
      <c r="D846" s="243"/>
      <c r="E846" s="243"/>
      <c r="F846" s="243"/>
      <c r="K846" s="238"/>
      <c r="L846" s="238"/>
      <c r="M846" s="238"/>
      <c r="N846" s="238"/>
      <c r="O846" s="238"/>
      <c r="P846" s="238"/>
      <c r="Q846" s="238"/>
      <c r="R846" s="238"/>
      <c r="S846" s="238"/>
      <c r="T846" s="238"/>
      <c r="U846" s="238"/>
      <c r="V846" s="238"/>
      <c r="W846" s="238"/>
      <c r="X846" s="238"/>
      <c r="Y846" s="238"/>
      <c r="Z846" s="238"/>
    </row>
    <row r="847" spans="2:26" ht="27.75" customHeight="1">
      <c r="B847" s="242"/>
      <c r="C847" s="243"/>
      <c r="D847" s="243"/>
      <c r="E847" s="243"/>
      <c r="F847" s="243"/>
      <c r="K847" s="238"/>
      <c r="L847" s="238"/>
      <c r="M847" s="238"/>
      <c r="N847" s="238"/>
      <c r="O847" s="238"/>
      <c r="P847" s="238"/>
      <c r="Q847" s="238"/>
      <c r="R847" s="238"/>
      <c r="S847" s="238"/>
      <c r="T847" s="238"/>
      <c r="U847" s="238"/>
      <c r="V847" s="238"/>
      <c r="W847" s="238"/>
      <c r="X847" s="238"/>
      <c r="Y847" s="238"/>
      <c r="Z847" s="238"/>
    </row>
    <row r="848" spans="2:26" ht="27.75" customHeight="1">
      <c r="B848" s="242"/>
      <c r="C848" s="243"/>
      <c r="D848" s="243"/>
      <c r="E848" s="243"/>
      <c r="F848" s="243"/>
      <c r="K848" s="238"/>
      <c r="L848" s="238"/>
      <c r="M848" s="238"/>
      <c r="N848" s="238"/>
      <c r="O848" s="238"/>
      <c r="P848" s="238"/>
      <c r="Q848" s="238"/>
      <c r="R848" s="238"/>
      <c r="S848" s="238"/>
      <c r="T848" s="238"/>
      <c r="U848" s="238"/>
      <c r="V848" s="238"/>
      <c r="W848" s="238"/>
      <c r="X848" s="238"/>
      <c r="Y848" s="238"/>
      <c r="Z848" s="238"/>
    </row>
    <row r="849" spans="2:26" ht="27.75" customHeight="1">
      <c r="B849" s="242"/>
      <c r="C849" s="243"/>
      <c r="D849" s="243"/>
      <c r="E849" s="243"/>
      <c r="F849" s="243"/>
      <c r="K849" s="238"/>
      <c r="L849" s="238"/>
      <c r="M849" s="238"/>
      <c r="N849" s="238"/>
      <c r="O849" s="238"/>
      <c r="P849" s="238"/>
      <c r="Q849" s="238"/>
      <c r="R849" s="238"/>
      <c r="S849" s="238"/>
      <c r="T849" s="238"/>
      <c r="U849" s="238"/>
      <c r="V849" s="238"/>
      <c r="W849" s="238"/>
      <c r="X849" s="238"/>
      <c r="Y849" s="238"/>
      <c r="Z849" s="238"/>
    </row>
    <row r="850" spans="2:26" ht="27.75" customHeight="1">
      <c r="B850" s="242"/>
      <c r="C850" s="243"/>
      <c r="D850" s="243"/>
      <c r="E850" s="243"/>
      <c r="F850" s="243"/>
      <c r="K850" s="238"/>
      <c r="L850" s="238"/>
      <c r="M850" s="238"/>
      <c r="N850" s="238"/>
      <c r="O850" s="238"/>
      <c r="P850" s="238"/>
      <c r="Q850" s="238"/>
      <c r="R850" s="238"/>
      <c r="S850" s="238"/>
      <c r="T850" s="238"/>
      <c r="U850" s="238"/>
      <c r="V850" s="238"/>
      <c r="W850" s="238"/>
      <c r="X850" s="238"/>
      <c r="Y850" s="238"/>
      <c r="Z850" s="238"/>
    </row>
    <row r="851" spans="2:26" ht="27.75" customHeight="1">
      <c r="B851" s="242"/>
      <c r="C851" s="243"/>
      <c r="D851" s="243"/>
      <c r="E851" s="243"/>
      <c r="F851" s="243"/>
      <c r="K851" s="238"/>
      <c r="L851" s="238"/>
      <c r="M851" s="238"/>
      <c r="N851" s="238"/>
      <c r="O851" s="238"/>
      <c r="P851" s="238"/>
      <c r="Q851" s="238"/>
      <c r="R851" s="238"/>
      <c r="S851" s="238"/>
      <c r="T851" s="238"/>
      <c r="U851" s="238"/>
      <c r="V851" s="238"/>
      <c r="W851" s="238"/>
      <c r="X851" s="238"/>
      <c r="Y851" s="238"/>
      <c r="Z851" s="238"/>
    </row>
    <row r="852" spans="2:26" ht="27.75" customHeight="1">
      <c r="B852" s="242"/>
      <c r="C852" s="243"/>
      <c r="D852" s="243"/>
      <c r="E852" s="243"/>
      <c r="F852" s="243"/>
      <c r="K852" s="238"/>
      <c r="L852" s="238"/>
      <c r="M852" s="238"/>
      <c r="N852" s="238"/>
      <c r="O852" s="238"/>
      <c r="P852" s="238"/>
      <c r="Q852" s="238"/>
      <c r="R852" s="238"/>
      <c r="S852" s="238"/>
      <c r="T852" s="238"/>
      <c r="U852" s="238"/>
      <c r="V852" s="238"/>
      <c r="W852" s="238"/>
      <c r="X852" s="238"/>
      <c r="Y852" s="238"/>
      <c r="Z852" s="238"/>
    </row>
    <row r="853" spans="2:26" ht="27.75" customHeight="1">
      <c r="B853" s="242"/>
      <c r="C853" s="243"/>
      <c r="D853" s="243"/>
      <c r="E853" s="243"/>
      <c r="F853" s="243"/>
      <c r="K853" s="238"/>
      <c r="L853" s="238"/>
      <c r="M853" s="238"/>
      <c r="N853" s="238"/>
      <c r="O853" s="238"/>
      <c r="P853" s="238"/>
      <c r="Q853" s="238"/>
      <c r="R853" s="238"/>
      <c r="S853" s="238"/>
      <c r="T853" s="238"/>
      <c r="U853" s="238"/>
      <c r="V853" s="238"/>
      <c r="W853" s="238"/>
      <c r="X853" s="238"/>
      <c r="Y853" s="238"/>
      <c r="Z853" s="238"/>
    </row>
    <row r="854" spans="2:26" ht="27.75" customHeight="1">
      <c r="B854" s="242"/>
      <c r="C854" s="243"/>
      <c r="D854" s="243"/>
      <c r="E854" s="243"/>
      <c r="F854" s="243"/>
      <c r="K854" s="238"/>
      <c r="L854" s="238"/>
      <c r="M854" s="238"/>
      <c r="N854" s="238"/>
      <c r="O854" s="238"/>
      <c r="P854" s="238"/>
      <c r="Q854" s="238"/>
      <c r="R854" s="238"/>
      <c r="S854" s="238"/>
      <c r="T854" s="238"/>
      <c r="U854" s="238"/>
      <c r="V854" s="238"/>
      <c r="W854" s="238"/>
      <c r="X854" s="238"/>
      <c r="Y854" s="238"/>
      <c r="Z854" s="238"/>
    </row>
    <row r="855" spans="2:26" ht="27.75" customHeight="1">
      <c r="B855" s="242"/>
      <c r="C855" s="243"/>
      <c r="D855" s="243"/>
      <c r="E855" s="243"/>
      <c r="F855" s="243"/>
      <c r="K855" s="238"/>
      <c r="L855" s="238"/>
      <c r="M855" s="238"/>
      <c r="N855" s="238"/>
      <c r="O855" s="238"/>
      <c r="P855" s="238"/>
      <c r="Q855" s="238"/>
      <c r="R855" s="238"/>
      <c r="S855" s="238"/>
      <c r="T855" s="238"/>
      <c r="U855" s="238"/>
      <c r="V855" s="238"/>
      <c r="W855" s="238"/>
      <c r="X855" s="238"/>
      <c r="Y855" s="238"/>
      <c r="Z855" s="238"/>
    </row>
    <row r="856" spans="2:26" ht="27.75" customHeight="1">
      <c r="B856" s="242"/>
      <c r="C856" s="243"/>
      <c r="D856" s="243"/>
      <c r="E856" s="243"/>
      <c r="F856" s="243"/>
      <c r="K856" s="238"/>
      <c r="L856" s="238"/>
      <c r="M856" s="238"/>
      <c r="N856" s="238"/>
      <c r="O856" s="238"/>
      <c r="P856" s="238"/>
      <c r="Q856" s="238"/>
      <c r="R856" s="238"/>
      <c r="S856" s="238"/>
      <c r="T856" s="238"/>
      <c r="U856" s="238"/>
      <c r="V856" s="238"/>
      <c r="W856" s="238"/>
      <c r="X856" s="238"/>
      <c r="Y856" s="238"/>
      <c r="Z856" s="238"/>
    </row>
    <row r="857" spans="2:26" ht="27.75" customHeight="1">
      <c r="B857" s="242"/>
      <c r="C857" s="243"/>
      <c r="D857" s="243"/>
      <c r="E857" s="243"/>
      <c r="F857" s="243"/>
      <c r="K857" s="238"/>
      <c r="L857" s="238"/>
      <c r="M857" s="238"/>
      <c r="N857" s="238"/>
      <c r="O857" s="238"/>
      <c r="P857" s="238"/>
      <c r="Q857" s="238"/>
      <c r="R857" s="238"/>
      <c r="S857" s="238"/>
      <c r="T857" s="238"/>
      <c r="U857" s="238"/>
      <c r="V857" s="238"/>
      <c r="W857" s="238"/>
      <c r="X857" s="238"/>
      <c r="Y857" s="238"/>
      <c r="Z857" s="238"/>
    </row>
    <row r="858" spans="2:26" ht="27.75" customHeight="1">
      <c r="B858" s="242"/>
      <c r="C858" s="243"/>
      <c r="D858" s="243"/>
      <c r="E858" s="243"/>
      <c r="F858" s="243"/>
      <c r="K858" s="238"/>
      <c r="L858" s="238"/>
      <c r="M858" s="238"/>
      <c r="N858" s="238"/>
      <c r="O858" s="238"/>
      <c r="P858" s="238"/>
      <c r="Q858" s="238"/>
      <c r="R858" s="238"/>
      <c r="S858" s="238"/>
      <c r="T858" s="238"/>
      <c r="U858" s="238"/>
      <c r="V858" s="238"/>
      <c r="W858" s="238"/>
      <c r="X858" s="238"/>
      <c r="Y858" s="238"/>
      <c r="Z858" s="238"/>
    </row>
    <row r="859" spans="2:26" ht="27.75" customHeight="1">
      <c r="B859" s="242"/>
      <c r="C859" s="243"/>
      <c r="D859" s="243"/>
      <c r="E859" s="243"/>
      <c r="F859" s="243"/>
      <c r="K859" s="238"/>
      <c r="L859" s="238"/>
      <c r="M859" s="238"/>
      <c r="N859" s="238"/>
      <c r="O859" s="238"/>
      <c r="P859" s="238"/>
      <c r="Q859" s="238"/>
      <c r="R859" s="238"/>
      <c r="S859" s="238"/>
      <c r="T859" s="238"/>
      <c r="U859" s="238"/>
      <c r="V859" s="238"/>
      <c r="W859" s="238"/>
      <c r="X859" s="238"/>
      <c r="Y859" s="238"/>
      <c r="Z859" s="238"/>
    </row>
    <row r="860" spans="2:26" ht="27.75" customHeight="1">
      <c r="B860" s="242"/>
      <c r="C860" s="243"/>
      <c r="D860" s="243"/>
      <c r="E860" s="243"/>
      <c r="F860" s="243"/>
      <c r="K860" s="238"/>
      <c r="L860" s="238"/>
      <c r="M860" s="238"/>
      <c r="N860" s="238"/>
      <c r="O860" s="238"/>
      <c r="P860" s="238"/>
      <c r="Q860" s="238"/>
      <c r="R860" s="238"/>
      <c r="S860" s="238"/>
      <c r="T860" s="238"/>
      <c r="U860" s="238"/>
      <c r="V860" s="238"/>
      <c r="W860" s="238"/>
      <c r="X860" s="238"/>
      <c r="Y860" s="238"/>
      <c r="Z860" s="238"/>
    </row>
    <row r="861" spans="2:26" ht="27.75" customHeight="1">
      <c r="B861" s="242"/>
      <c r="C861" s="243"/>
      <c r="D861" s="243"/>
      <c r="E861" s="243"/>
      <c r="F861" s="243"/>
      <c r="K861" s="238"/>
      <c r="L861" s="238"/>
      <c r="M861" s="238"/>
      <c r="N861" s="238"/>
      <c r="O861" s="238"/>
      <c r="P861" s="238"/>
      <c r="Q861" s="238"/>
      <c r="R861" s="238"/>
      <c r="S861" s="238"/>
      <c r="T861" s="238"/>
      <c r="U861" s="238"/>
      <c r="V861" s="238"/>
      <c r="W861" s="238"/>
      <c r="X861" s="238"/>
      <c r="Y861" s="238"/>
      <c r="Z861" s="238"/>
    </row>
    <row r="862" spans="2:26" ht="27.75" customHeight="1">
      <c r="B862" s="242"/>
      <c r="C862" s="243"/>
      <c r="D862" s="243"/>
      <c r="E862" s="243"/>
      <c r="F862" s="243"/>
      <c r="K862" s="238"/>
      <c r="L862" s="238"/>
      <c r="M862" s="238"/>
      <c r="N862" s="238"/>
      <c r="O862" s="238"/>
      <c r="P862" s="238"/>
      <c r="Q862" s="238"/>
      <c r="R862" s="238"/>
      <c r="S862" s="238"/>
      <c r="T862" s="238"/>
      <c r="U862" s="238"/>
      <c r="V862" s="238"/>
      <c r="W862" s="238"/>
      <c r="X862" s="238"/>
      <c r="Y862" s="238"/>
      <c r="Z862" s="238"/>
    </row>
    <row r="863" spans="2:26" ht="27.75" customHeight="1">
      <c r="B863" s="242"/>
      <c r="C863" s="243"/>
      <c r="D863" s="243"/>
      <c r="E863" s="243"/>
      <c r="F863" s="243"/>
      <c r="K863" s="238"/>
      <c r="L863" s="238"/>
      <c r="M863" s="238"/>
      <c r="N863" s="238"/>
      <c r="O863" s="238"/>
      <c r="P863" s="238"/>
      <c r="Q863" s="238"/>
      <c r="R863" s="238"/>
      <c r="S863" s="238"/>
      <c r="T863" s="238"/>
      <c r="U863" s="238"/>
      <c r="V863" s="238"/>
      <c r="W863" s="238"/>
      <c r="X863" s="238"/>
      <c r="Y863" s="238"/>
      <c r="Z863" s="238"/>
    </row>
    <row r="864" spans="2:26" ht="27.75" customHeight="1">
      <c r="B864" s="242"/>
      <c r="C864" s="243"/>
      <c r="D864" s="243"/>
      <c r="E864" s="243"/>
      <c r="F864" s="243"/>
      <c r="K864" s="238"/>
      <c r="L864" s="238"/>
      <c r="M864" s="238"/>
      <c r="N864" s="238"/>
      <c r="O864" s="238"/>
      <c r="P864" s="238"/>
      <c r="Q864" s="238"/>
      <c r="R864" s="238"/>
      <c r="S864" s="238"/>
      <c r="T864" s="238"/>
      <c r="U864" s="238"/>
      <c r="V864" s="238"/>
      <c r="W864" s="238"/>
      <c r="X864" s="238"/>
      <c r="Y864" s="238"/>
      <c r="Z864" s="238"/>
    </row>
    <row r="865" spans="2:26" ht="27.75" customHeight="1">
      <c r="B865" s="242"/>
      <c r="C865" s="243"/>
      <c r="D865" s="243"/>
      <c r="E865" s="243"/>
      <c r="F865" s="243"/>
      <c r="K865" s="238"/>
      <c r="L865" s="238"/>
      <c r="M865" s="238"/>
      <c r="N865" s="238"/>
      <c r="O865" s="238"/>
      <c r="P865" s="238"/>
      <c r="Q865" s="238"/>
      <c r="R865" s="238"/>
      <c r="S865" s="238"/>
      <c r="T865" s="238"/>
      <c r="U865" s="238"/>
      <c r="V865" s="238"/>
      <c r="W865" s="238"/>
      <c r="X865" s="238"/>
      <c r="Y865" s="238"/>
      <c r="Z865" s="238"/>
    </row>
    <row r="866" spans="2:26" ht="27.75" customHeight="1">
      <c r="B866" s="242"/>
      <c r="C866" s="243"/>
      <c r="D866" s="243"/>
      <c r="E866" s="243"/>
      <c r="F866" s="243"/>
      <c r="K866" s="238"/>
      <c r="L866" s="238"/>
      <c r="M866" s="238"/>
      <c r="N866" s="238"/>
      <c r="O866" s="238"/>
      <c r="P866" s="238"/>
      <c r="Q866" s="238"/>
      <c r="R866" s="238"/>
      <c r="S866" s="238"/>
      <c r="T866" s="238"/>
      <c r="U866" s="238"/>
      <c r="V866" s="238"/>
      <c r="W866" s="238"/>
      <c r="X866" s="238"/>
      <c r="Y866" s="238"/>
      <c r="Z866" s="238"/>
    </row>
    <row r="867" spans="2:26" ht="27.75" customHeight="1">
      <c r="B867" s="242"/>
      <c r="C867" s="243"/>
      <c r="D867" s="243"/>
      <c r="E867" s="243"/>
      <c r="F867" s="243"/>
      <c r="K867" s="238"/>
      <c r="L867" s="238"/>
      <c r="M867" s="238"/>
      <c r="N867" s="238"/>
      <c r="O867" s="238"/>
      <c r="P867" s="238"/>
      <c r="Q867" s="238"/>
      <c r="R867" s="238"/>
      <c r="S867" s="238"/>
      <c r="T867" s="238"/>
      <c r="U867" s="238"/>
      <c r="V867" s="238"/>
      <c r="W867" s="238"/>
      <c r="X867" s="238"/>
      <c r="Y867" s="238"/>
      <c r="Z867" s="238"/>
    </row>
    <row r="868" spans="2:26" ht="27.75" customHeight="1">
      <c r="B868" s="242"/>
      <c r="C868" s="243"/>
      <c r="D868" s="243"/>
      <c r="E868" s="243"/>
      <c r="F868" s="243"/>
      <c r="K868" s="238"/>
      <c r="L868" s="238"/>
      <c r="M868" s="238"/>
      <c r="N868" s="238"/>
      <c r="O868" s="238"/>
      <c r="P868" s="238"/>
      <c r="Q868" s="238"/>
      <c r="R868" s="238"/>
      <c r="S868" s="238"/>
      <c r="T868" s="238"/>
      <c r="U868" s="238"/>
      <c r="V868" s="238"/>
      <c r="W868" s="238"/>
      <c r="X868" s="238"/>
      <c r="Y868" s="238"/>
      <c r="Z868" s="238"/>
    </row>
    <row r="869" spans="2:26" ht="27.75" customHeight="1">
      <c r="B869" s="242"/>
      <c r="C869" s="243"/>
      <c r="D869" s="243"/>
      <c r="E869" s="243"/>
      <c r="F869" s="243"/>
      <c r="K869" s="238"/>
      <c r="L869" s="238"/>
      <c r="M869" s="238"/>
      <c r="N869" s="238"/>
      <c r="O869" s="238"/>
      <c r="P869" s="238"/>
      <c r="Q869" s="238"/>
      <c r="R869" s="238"/>
      <c r="S869" s="238"/>
      <c r="T869" s="238"/>
      <c r="U869" s="238"/>
      <c r="V869" s="238"/>
      <c r="W869" s="238"/>
      <c r="X869" s="238"/>
      <c r="Y869" s="238"/>
      <c r="Z869" s="238"/>
    </row>
    <row r="870" spans="2:26" ht="27.75" customHeight="1">
      <c r="B870" s="242"/>
      <c r="C870" s="243"/>
      <c r="D870" s="243"/>
      <c r="E870" s="243"/>
      <c r="F870" s="243"/>
      <c r="K870" s="238"/>
      <c r="L870" s="238"/>
      <c r="M870" s="238"/>
      <c r="N870" s="238"/>
      <c r="O870" s="238"/>
      <c r="P870" s="238"/>
      <c r="Q870" s="238"/>
      <c r="R870" s="238"/>
      <c r="S870" s="238"/>
      <c r="T870" s="238"/>
      <c r="U870" s="238"/>
      <c r="V870" s="238"/>
      <c r="W870" s="238"/>
      <c r="X870" s="238"/>
      <c r="Y870" s="238"/>
      <c r="Z870" s="238"/>
    </row>
    <row r="871" spans="2:26" ht="27.75" customHeight="1">
      <c r="B871" s="242"/>
      <c r="C871" s="243"/>
      <c r="D871" s="243"/>
      <c r="E871" s="243"/>
      <c r="F871" s="243"/>
      <c r="K871" s="238"/>
      <c r="L871" s="238"/>
      <c r="M871" s="238"/>
      <c r="N871" s="238"/>
      <c r="O871" s="238"/>
      <c r="P871" s="238"/>
      <c r="Q871" s="238"/>
      <c r="R871" s="238"/>
      <c r="S871" s="238"/>
      <c r="T871" s="238"/>
      <c r="U871" s="238"/>
      <c r="V871" s="238"/>
      <c r="W871" s="238"/>
      <c r="X871" s="238"/>
      <c r="Y871" s="238"/>
      <c r="Z871" s="238"/>
    </row>
    <row r="872" spans="2:26" ht="27.75" customHeight="1">
      <c r="B872" s="242"/>
      <c r="C872" s="243"/>
      <c r="D872" s="243"/>
      <c r="E872" s="243"/>
      <c r="F872" s="243"/>
      <c r="K872" s="238"/>
      <c r="L872" s="238"/>
      <c r="M872" s="238"/>
      <c r="N872" s="238"/>
      <c r="O872" s="238"/>
      <c r="P872" s="238"/>
      <c r="Q872" s="238"/>
      <c r="R872" s="238"/>
      <c r="S872" s="238"/>
      <c r="T872" s="238"/>
      <c r="U872" s="238"/>
      <c r="V872" s="238"/>
      <c r="W872" s="238"/>
      <c r="X872" s="238"/>
      <c r="Y872" s="238"/>
      <c r="Z872" s="238"/>
    </row>
    <row r="873" spans="2:26" ht="27.75" customHeight="1">
      <c r="B873" s="242"/>
      <c r="C873" s="243"/>
      <c r="D873" s="243"/>
      <c r="E873" s="243"/>
      <c r="F873" s="243"/>
      <c r="K873" s="238"/>
      <c r="L873" s="238"/>
      <c r="M873" s="238"/>
      <c r="N873" s="238"/>
      <c r="O873" s="238"/>
      <c r="P873" s="238"/>
      <c r="Q873" s="238"/>
      <c r="R873" s="238"/>
      <c r="S873" s="238"/>
      <c r="T873" s="238"/>
      <c r="U873" s="238"/>
      <c r="V873" s="238"/>
      <c r="W873" s="238"/>
      <c r="X873" s="238"/>
      <c r="Y873" s="238"/>
      <c r="Z873" s="238"/>
    </row>
    <row r="874" spans="2:26" ht="27.75" customHeight="1">
      <c r="B874" s="242"/>
      <c r="C874" s="243"/>
      <c r="D874" s="243"/>
      <c r="E874" s="243"/>
      <c r="F874" s="243"/>
      <c r="K874" s="238"/>
      <c r="L874" s="238"/>
      <c r="M874" s="238"/>
      <c r="N874" s="238"/>
      <c r="O874" s="238"/>
      <c r="P874" s="238"/>
      <c r="Q874" s="238"/>
      <c r="R874" s="238"/>
      <c r="S874" s="238"/>
      <c r="T874" s="238"/>
      <c r="U874" s="238"/>
      <c r="V874" s="238"/>
      <c r="W874" s="238"/>
      <c r="X874" s="238"/>
      <c r="Y874" s="238"/>
      <c r="Z874" s="238"/>
    </row>
    <row r="875" spans="2:26" ht="27.75" customHeight="1">
      <c r="B875" s="242"/>
      <c r="C875" s="243"/>
      <c r="D875" s="243"/>
      <c r="E875" s="243"/>
      <c r="F875" s="243"/>
      <c r="K875" s="238"/>
      <c r="L875" s="238"/>
      <c r="M875" s="238"/>
      <c r="N875" s="238"/>
      <c r="O875" s="238"/>
      <c r="P875" s="238"/>
      <c r="Q875" s="238"/>
      <c r="R875" s="238"/>
      <c r="S875" s="238"/>
      <c r="T875" s="238"/>
      <c r="U875" s="238"/>
      <c r="V875" s="238"/>
      <c r="W875" s="238"/>
      <c r="X875" s="238"/>
      <c r="Y875" s="238"/>
      <c r="Z875" s="238"/>
    </row>
    <row r="876" spans="2:26" ht="27.75" customHeight="1">
      <c r="B876" s="242"/>
      <c r="C876" s="243"/>
      <c r="D876" s="243"/>
      <c r="E876" s="243"/>
      <c r="F876" s="243"/>
      <c r="K876" s="238"/>
      <c r="L876" s="238"/>
      <c r="M876" s="238"/>
      <c r="N876" s="238"/>
      <c r="O876" s="238"/>
      <c r="P876" s="238"/>
      <c r="Q876" s="238"/>
      <c r="R876" s="238"/>
      <c r="S876" s="238"/>
      <c r="T876" s="238"/>
      <c r="U876" s="238"/>
      <c r="V876" s="238"/>
      <c r="W876" s="238"/>
      <c r="X876" s="238"/>
      <c r="Y876" s="238"/>
      <c r="Z876" s="238"/>
    </row>
    <row r="877" spans="2:26" ht="27.75" customHeight="1">
      <c r="B877" s="242"/>
      <c r="C877" s="243"/>
      <c r="D877" s="243"/>
      <c r="E877" s="243"/>
      <c r="F877" s="243"/>
      <c r="K877" s="238"/>
      <c r="L877" s="238"/>
      <c r="M877" s="238"/>
      <c r="N877" s="238"/>
      <c r="O877" s="238"/>
      <c r="P877" s="238"/>
      <c r="Q877" s="238"/>
      <c r="R877" s="238"/>
      <c r="S877" s="238"/>
      <c r="T877" s="238"/>
      <c r="U877" s="238"/>
      <c r="V877" s="238"/>
      <c r="W877" s="238"/>
      <c r="X877" s="238"/>
      <c r="Y877" s="238"/>
      <c r="Z877" s="238"/>
    </row>
    <row r="878" spans="2:26" ht="27.75" customHeight="1">
      <c r="B878" s="242"/>
      <c r="C878" s="243"/>
      <c r="D878" s="243"/>
      <c r="E878" s="243"/>
      <c r="F878" s="243"/>
      <c r="K878" s="238"/>
      <c r="L878" s="238"/>
      <c r="M878" s="238"/>
      <c r="N878" s="238"/>
      <c r="O878" s="238"/>
      <c r="P878" s="238"/>
      <c r="Q878" s="238"/>
      <c r="R878" s="238"/>
      <c r="S878" s="238"/>
      <c r="T878" s="238"/>
      <c r="U878" s="238"/>
      <c r="V878" s="238"/>
      <c r="W878" s="238"/>
      <c r="X878" s="238"/>
      <c r="Y878" s="238"/>
      <c r="Z878" s="238"/>
    </row>
    <row r="879" spans="2:26" ht="27.75" customHeight="1">
      <c r="B879" s="242"/>
      <c r="C879" s="243"/>
      <c r="D879" s="243"/>
      <c r="E879" s="243"/>
      <c r="F879" s="243"/>
      <c r="K879" s="238"/>
      <c r="L879" s="238"/>
      <c r="M879" s="238"/>
      <c r="N879" s="238"/>
      <c r="O879" s="238"/>
      <c r="P879" s="238"/>
      <c r="Q879" s="238"/>
      <c r="R879" s="238"/>
      <c r="S879" s="238"/>
      <c r="T879" s="238"/>
      <c r="U879" s="238"/>
      <c r="V879" s="238"/>
      <c r="W879" s="238"/>
      <c r="X879" s="238"/>
      <c r="Y879" s="238"/>
      <c r="Z879" s="238"/>
    </row>
    <row r="880" spans="2:26" ht="27.75" customHeight="1">
      <c r="B880" s="242"/>
      <c r="C880" s="243"/>
      <c r="D880" s="243"/>
      <c r="E880" s="243"/>
      <c r="F880" s="243"/>
      <c r="K880" s="238"/>
      <c r="L880" s="238"/>
      <c r="M880" s="238"/>
      <c r="N880" s="238"/>
      <c r="O880" s="238"/>
      <c r="P880" s="238"/>
      <c r="Q880" s="238"/>
      <c r="R880" s="238"/>
      <c r="S880" s="238"/>
      <c r="T880" s="238"/>
      <c r="U880" s="238"/>
      <c r="V880" s="238"/>
      <c r="W880" s="238"/>
      <c r="X880" s="238"/>
      <c r="Y880" s="238"/>
      <c r="Z880" s="238"/>
    </row>
    <row r="881" spans="2:26" ht="27.75" customHeight="1">
      <c r="B881" s="242"/>
      <c r="C881" s="243"/>
      <c r="D881" s="243"/>
      <c r="E881" s="243"/>
      <c r="F881" s="243"/>
      <c r="K881" s="238"/>
      <c r="L881" s="238"/>
      <c r="M881" s="238"/>
      <c r="N881" s="238"/>
      <c r="O881" s="238"/>
      <c r="P881" s="238"/>
      <c r="Q881" s="238"/>
      <c r="R881" s="238"/>
      <c r="S881" s="238"/>
      <c r="T881" s="238"/>
      <c r="U881" s="238"/>
      <c r="V881" s="238"/>
      <c r="W881" s="238"/>
      <c r="X881" s="238"/>
      <c r="Y881" s="238"/>
      <c r="Z881" s="238"/>
    </row>
    <row r="882" spans="2:26" ht="27.75" customHeight="1">
      <c r="B882" s="242"/>
      <c r="C882" s="243"/>
      <c r="D882" s="243"/>
      <c r="E882" s="243"/>
      <c r="F882" s="243"/>
      <c r="K882" s="238"/>
      <c r="L882" s="238"/>
      <c r="M882" s="238"/>
      <c r="N882" s="238"/>
      <c r="O882" s="238"/>
      <c r="P882" s="238"/>
      <c r="Q882" s="238"/>
      <c r="R882" s="238"/>
      <c r="S882" s="238"/>
      <c r="T882" s="238"/>
      <c r="U882" s="238"/>
      <c r="V882" s="238"/>
      <c r="W882" s="238"/>
      <c r="X882" s="238"/>
      <c r="Y882" s="238"/>
      <c r="Z882" s="238"/>
    </row>
    <row r="883" spans="2:26" ht="27.75" customHeight="1">
      <c r="B883" s="242"/>
      <c r="C883" s="243"/>
      <c r="D883" s="243"/>
      <c r="E883" s="243"/>
      <c r="F883" s="243"/>
      <c r="K883" s="238"/>
      <c r="L883" s="238"/>
      <c r="M883" s="238"/>
      <c r="N883" s="238"/>
      <c r="O883" s="238"/>
      <c r="P883" s="238"/>
      <c r="Q883" s="238"/>
      <c r="R883" s="238"/>
      <c r="S883" s="238"/>
      <c r="T883" s="238"/>
      <c r="U883" s="238"/>
      <c r="V883" s="238"/>
      <c r="W883" s="238"/>
      <c r="X883" s="238"/>
      <c r="Y883" s="238"/>
      <c r="Z883" s="238"/>
    </row>
    <row r="884" spans="2:26" ht="27.75" customHeight="1">
      <c r="B884" s="242"/>
      <c r="C884" s="243"/>
      <c r="D884" s="243"/>
      <c r="E884" s="243"/>
      <c r="F884" s="243"/>
      <c r="K884" s="238"/>
      <c r="L884" s="238"/>
      <c r="M884" s="238"/>
      <c r="N884" s="238"/>
      <c r="O884" s="238"/>
      <c r="P884" s="238"/>
      <c r="Q884" s="238"/>
      <c r="R884" s="238"/>
      <c r="S884" s="238"/>
      <c r="T884" s="238"/>
      <c r="U884" s="238"/>
      <c r="V884" s="238"/>
      <c r="W884" s="238"/>
      <c r="X884" s="238"/>
      <c r="Y884" s="238"/>
      <c r="Z884" s="238"/>
    </row>
    <row r="885" spans="2:26" ht="27.75" customHeight="1">
      <c r="B885" s="242"/>
      <c r="C885" s="243"/>
      <c r="D885" s="243"/>
      <c r="E885" s="243"/>
      <c r="F885" s="243"/>
      <c r="K885" s="238"/>
      <c r="L885" s="238"/>
      <c r="M885" s="238"/>
      <c r="N885" s="238"/>
      <c r="O885" s="238"/>
      <c r="P885" s="238"/>
      <c r="Q885" s="238"/>
      <c r="R885" s="238"/>
      <c r="S885" s="238"/>
      <c r="T885" s="238"/>
      <c r="U885" s="238"/>
      <c r="V885" s="238"/>
      <c r="W885" s="238"/>
      <c r="X885" s="238"/>
      <c r="Y885" s="238"/>
      <c r="Z885" s="238"/>
    </row>
    <row r="886" spans="2:26" ht="27.75" customHeight="1">
      <c r="B886" s="242"/>
      <c r="C886" s="243"/>
      <c r="D886" s="243"/>
      <c r="E886" s="243"/>
      <c r="F886" s="243"/>
      <c r="K886" s="238"/>
      <c r="L886" s="238"/>
      <c r="M886" s="238"/>
      <c r="N886" s="238"/>
      <c r="O886" s="238"/>
      <c r="P886" s="238"/>
      <c r="Q886" s="238"/>
      <c r="R886" s="238"/>
      <c r="S886" s="238"/>
      <c r="T886" s="238"/>
      <c r="U886" s="238"/>
      <c r="V886" s="238"/>
      <c r="W886" s="238"/>
      <c r="X886" s="238"/>
      <c r="Y886" s="238"/>
      <c r="Z886" s="238"/>
    </row>
    <row r="887" spans="2:26" ht="27.75" customHeight="1">
      <c r="B887" s="242"/>
      <c r="C887" s="243"/>
      <c r="D887" s="243"/>
      <c r="E887" s="243"/>
      <c r="F887" s="243"/>
      <c r="K887" s="238"/>
      <c r="L887" s="238"/>
      <c r="M887" s="238"/>
      <c r="N887" s="238"/>
      <c r="O887" s="238"/>
      <c r="P887" s="238"/>
      <c r="Q887" s="238"/>
      <c r="R887" s="238"/>
      <c r="S887" s="238"/>
      <c r="T887" s="238"/>
      <c r="U887" s="238"/>
      <c r="V887" s="238"/>
      <c r="W887" s="238"/>
      <c r="X887" s="238"/>
      <c r="Y887" s="238"/>
      <c r="Z887" s="238"/>
    </row>
    <row r="888" spans="2:26" ht="27.75" customHeight="1">
      <c r="B888" s="242"/>
      <c r="C888" s="243"/>
      <c r="D888" s="243"/>
      <c r="E888" s="243"/>
      <c r="F888" s="243"/>
      <c r="K888" s="238"/>
      <c r="L888" s="238"/>
      <c r="M888" s="238"/>
      <c r="N888" s="238"/>
      <c r="O888" s="238"/>
      <c r="P888" s="238"/>
      <c r="Q888" s="238"/>
      <c r="R888" s="238"/>
      <c r="S888" s="238"/>
      <c r="T888" s="238"/>
      <c r="U888" s="238"/>
      <c r="V888" s="238"/>
      <c r="W888" s="238"/>
      <c r="X888" s="238"/>
      <c r="Y888" s="238"/>
      <c r="Z888" s="238"/>
    </row>
    <row r="889" spans="2:26" ht="27.75" customHeight="1">
      <c r="B889" s="242"/>
      <c r="C889" s="243"/>
      <c r="D889" s="243"/>
      <c r="E889" s="243"/>
      <c r="F889" s="243"/>
      <c r="K889" s="238"/>
      <c r="L889" s="238"/>
      <c r="M889" s="238"/>
      <c r="N889" s="238"/>
      <c r="O889" s="238"/>
      <c r="P889" s="238"/>
      <c r="Q889" s="238"/>
      <c r="R889" s="238"/>
      <c r="S889" s="238"/>
      <c r="T889" s="238"/>
      <c r="U889" s="238"/>
      <c r="V889" s="238"/>
      <c r="W889" s="238"/>
      <c r="X889" s="238"/>
      <c r="Y889" s="238"/>
      <c r="Z889" s="238"/>
    </row>
    <row r="890" spans="2:26" ht="27.75" customHeight="1">
      <c r="B890" s="242"/>
      <c r="C890" s="243"/>
      <c r="D890" s="243"/>
      <c r="E890" s="243"/>
      <c r="F890" s="243"/>
      <c r="K890" s="238"/>
      <c r="L890" s="238"/>
      <c r="M890" s="238"/>
      <c r="N890" s="238"/>
      <c r="O890" s="238"/>
      <c r="P890" s="238"/>
      <c r="Q890" s="238"/>
      <c r="R890" s="238"/>
      <c r="S890" s="238"/>
      <c r="T890" s="238"/>
      <c r="U890" s="238"/>
      <c r="V890" s="238"/>
      <c r="W890" s="238"/>
      <c r="X890" s="238"/>
      <c r="Y890" s="238"/>
      <c r="Z890" s="238"/>
    </row>
    <row r="891" spans="2:26" ht="27.75" customHeight="1">
      <c r="B891" s="242"/>
      <c r="C891" s="243"/>
      <c r="D891" s="243"/>
      <c r="E891" s="243"/>
      <c r="F891" s="243"/>
      <c r="K891" s="238"/>
      <c r="L891" s="238"/>
      <c r="M891" s="238"/>
      <c r="N891" s="238"/>
      <c r="O891" s="238"/>
      <c r="P891" s="238"/>
      <c r="Q891" s="238"/>
      <c r="R891" s="238"/>
      <c r="S891" s="238"/>
      <c r="T891" s="238"/>
      <c r="U891" s="238"/>
      <c r="V891" s="238"/>
      <c r="W891" s="238"/>
      <c r="X891" s="238"/>
      <c r="Y891" s="238"/>
      <c r="Z891" s="238"/>
    </row>
    <row r="892" spans="2:26" ht="27.75" customHeight="1">
      <c r="B892" s="242"/>
      <c r="C892" s="243"/>
      <c r="D892" s="243"/>
      <c r="E892" s="243"/>
      <c r="F892" s="243"/>
      <c r="K892" s="238"/>
      <c r="L892" s="238"/>
      <c r="M892" s="238"/>
      <c r="N892" s="238"/>
      <c r="O892" s="238"/>
      <c r="P892" s="238"/>
      <c r="Q892" s="238"/>
      <c r="R892" s="238"/>
      <c r="S892" s="238"/>
      <c r="T892" s="238"/>
      <c r="U892" s="238"/>
      <c r="V892" s="238"/>
      <c r="W892" s="238"/>
      <c r="X892" s="238"/>
      <c r="Y892" s="238"/>
      <c r="Z892" s="238"/>
    </row>
    <row r="893" spans="2:26" ht="27.75" customHeight="1">
      <c r="B893" s="242"/>
      <c r="C893" s="243"/>
      <c r="D893" s="243"/>
      <c r="E893" s="243"/>
      <c r="F893" s="243"/>
      <c r="K893" s="238"/>
      <c r="L893" s="238"/>
      <c r="M893" s="238"/>
      <c r="N893" s="238"/>
      <c r="O893" s="238"/>
      <c r="P893" s="238"/>
      <c r="Q893" s="238"/>
      <c r="R893" s="238"/>
      <c r="S893" s="238"/>
      <c r="T893" s="238"/>
      <c r="U893" s="238"/>
      <c r="V893" s="238"/>
      <c r="W893" s="238"/>
      <c r="X893" s="238"/>
      <c r="Y893" s="238"/>
      <c r="Z893" s="238"/>
    </row>
    <row r="894" spans="2:26" ht="27.75" customHeight="1">
      <c r="B894" s="242"/>
      <c r="C894" s="243"/>
      <c r="D894" s="243"/>
      <c r="E894" s="243"/>
      <c r="F894" s="243"/>
      <c r="K894" s="238"/>
      <c r="L894" s="238"/>
      <c r="M894" s="238"/>
      <c r="N894" s="238"/>
      <c r="O894" s="238"/>
      <c r="P894" s="238"/>
      <c r="Q894" s="238"/>
      <c r="R894" s="238"/>
      <c r="S894" s="238"/>
      <c r="T894" s="238"/>
      <c r="U894" s="238"/>
      <c r="V894" s="238"/>
      <c r="W894" s="238"/>
      <c r="X894" s="238"/>
      <c r="Y894" s="238"/>
      <c r="Z894" s="238"/>
    </row>
    <row r="895" spans="2:26" ht="27.75" customHeight="1">
      <c r="B895" s="242"/>
      <c r="C895" s="243"/>
      <c r="D895" s="243"/>
      <c r="E895" s="243"/>
      <c r="F895" s="243"/>
      <c r="K895" s="238"/>
      <c r="L895" s="238"/>
      <c r="M895" s="238"/>
      <c r="N895" s="238"/>
      <c r="O895" s="238"/>
      <c r="P895" s="238"/>
      <c r="Q895" s="238"/>
      <c r="R895" s="238"/>
      <c r="S895" s="238"/>
      <c r="T895" s="238"/>
      <c r="U895" s="238"/>
      <c r="V895" s="238"/>
      <c r="W895" s="238"/>
      <c r="X895" s="238"/>
      <c r="Y895" s="238"/>
      <c r="Z895" s="238"/>
    </row>
    <row r="896" spans="2:26" ht="27.75" customHeight="1">
      <c r="B896" s="242"/>
      <c r="C896" s="243"/>
      <c r="D896" s="243"/>
      <c r="E896" s="243"/>
      <c r="F896" s="243"/>
      <c r="K896" s="238"/>
      <c r="L896" s="238"/>
      <c r="M896" s="238"/>
      <c r="N896" s="238"/>
      <c r="O896" s="238"/>
      <c r="P896" s="238"/>
      <c r="Q896" s="238"/>
      <c r="R896" s="238"/>
      <c r="S896" s="238"/>
      <c r="T896" s="238"/>
      <c r="U896" s="238"/>
      <c r="V896" s="238"/>
      <c r="W896" s="238"/>
      <c r="X896" s="238"/>
      <c r="Y896" s="238"/>
      <c r="Z896" s="238"/>
    </row>
    <row r="897" spans="2:26" ht="27.75" customHeight="1">
      <c r="B897" s="242"/>
      <c r="C897" s="243"/>
      <c r="D897" s="243"/>
      <c r="E897" s="243"/>
      <c r="F897" s="243"/>
      <c r="K897" s="238"/>
      <c r="L897" s="238"/>
      <c r="M897" s="238"/>
      <c r="N897" s="238"/>
      <c r="O897" s="238"/>
      <c r="P897" s="238"/>
      <c r="Q897" s="238"/>
      <c r="R897" s="238"/>
      <c r="S897" s="238"/>
      <c r="T897" s="238"/>
      <c r="U897" s="238"/>
      <c r="V897" s="238"/>
      <c r="W897" s="238"/>
      <c r="X897" s="238"/>
      <c r="Y897" s="238"/>
      <c r="Z897" s="238"/>
    </row>
    <row r="898" spans="2:26" ht="27.75" customHeight="1">
      <c r="B898" s="242"/>
      <c r="C898" s="243"/>
      <c r="D898" s="243"/>
      <c r="E898" s="243"/>
      <c r="F898" s="243"/>
      <c r="K898" s="238"/>
      <c r="L898" s="238"/>
      <c r="M898" s="238"/>
      <c r="N898" s="238"/>
      <c r="O898" s="238"/>
      <c r="P898" s="238"/>
      <c r="Q898" s="238"/>
      <c r="R898" s="238"/>
      <c r="S898" s="238"/>
      <c r="T898" s="238"/>
      <c r="U898" s="238"/>
      <c r="V898" s="238"/>
      <c r="W898" s="238"/>
      <c r="X898" s="238"/>
      <c r="Y898" s="238"/>
      <c r="Z898" s="238"/>
    </row>
    <row r="899" spans="2:26" ht="27.75" customHeight="1">
      <c r="B899" s="242"/>
      <c r="C899" s="243"/>
      <c r="D899" s="243"/>
      <c r="E899" s="243"/>
      <c r="F899" s="243"/>
      <c r="K899" s="238"/>
      <c r="L899" s="238"/>
      <c r="M899" s="238"/>
      <c r="N899" s="238"/>
      <c r="O899" s="238"/>
      <c r="P899" s="238"/>
      <c r="Q899" s="238"/>
      <c r="R899" s="238"/>
      <c r="S899" s="238"/>
      <c r="T899" s="238"/>
      <c r="U899" s="238"/>
      <c r="V899" s="238"/>
      <c r="W899" s="238"/>
      <c r="X899" s="238"/>
      <c r="Y899" s="238"/>
      <c r="Z899" s="238"/>
    </row>
    <row r="900" spans="2:26" ht="27.75" customHeight="1">
      <c r="B900" s="242"/>
      <c r="C900" s="243"/>
      <c r="D900" s="243"/>
      <c r="E900" s="243"/>
      <c r="F900" s="243"/>
      <c r="K900" s="238"/>
      <c r="L900" s="238"/>
      <c r="M900" s="238"/>
      <c r="N900" s="238"/>
      <c r="O900" s="238"/>
      <c r="P900" s="238"/>
      <c r="Q900" s="238"/>
      <c r="R900" s="238"/>
      <c r="S900" s="238"/>
      <c r="T900" s="238"/>
      <c r="U900" s="238"/>
      <c r="V900" s="238"/>
      <c r="W900" s="238"/>
      <c r="X900" s="238"/>
      <c r="Y900" s="238"/>
      <c r="Z900" s="238"/>
    </row>
    <row r="901" spans="2:26" ht="27.75" customHeight="1">
      <c r="B901" s="242"/>
      <c r="C901" s="243"/>
      <c r="D901" s="243"/>
      <c r="E901" s="243"/>
      <c r="F901" s="243"/>
      <c r="K901" s="238"/>
      <c r="L901" s="238"/>
      <c r="M901" s="238"/>
      <c r="N901" s="238"/>
      <c r="O901" s="238"/>
      <c r="P901" s="238"/>
      <c r="Q901" s="238"/>
      <c r="R901" s="238"/>
      <c r="S901" s="238"/>
      <c r="T901" s="238"/>
      <c r="U901" s="238"/>
      <c r="V901" s="238"/>
      <c r="W901" s="238"/>
      <c r="X901" s="238"/>
      <c r="Y901" s="238"/>
      <c r="Z901" s="238"/>
    </row>
    <row r="902" spans="2:26" ht="27.75" customHeight="1">
      <c r="B902" s="242"/>
      <c r="C902" s="243"/>
      <c r="D902" s="243"/>
      <c r="E902" s="243"/>
      <c r="F902" s="243"/>
      <c r="K902" s="238"/>
      <c r="L902" s="238"/>
      <c r="M902" s="238"/>
      <c r="N902" s="238"/>
      <c r="O902" s="238"/>
      <c r="P902" s="238"/>
      <c r="Q902" s="238"/>
      <c r="R902" s="238"/>
      <c r="S902" s="238"/>
      <c r="T902" s="238"/>
      <c r="U902" s="238"/>
      <c r="V902" s="238"/>
      <c r="W902" s="238"/>
      <c r="X902" s="238"/>
      <c r="Y902" s="238"/>
      <c r="Z902" s="238"/>
    </row>
    <row r="903" spans="2:26" ht="27.75" customHeight="1">
      <c r="B903" s="242"/>
      <c r="C903" s="243"/>
      <c r="D903" s="243"/>
      <c r="E903" s="243"/>
      <c r="F903" s="243"/>
      <c r="K903" s="238"/>
      <c r="L903" s="238"/>
      <c r="M903" s="238"/>
      <c r="N903" s="238"/>
      <c r="O903" s="238"/>
      <c r="P903" s="238"/>
      <c r="Q903" s="238"/>
      <c r="R903" s="238"/>
      <c r="S903" s="238"/>
      <c r="T903" s="238"/>
      <c r="U903" s="238"/>
      <c r="V903" s="238"/>
      <c r="W903" s="238"/>
      <c r="X903" s="238"/>
      <c r="Y903" s="238"/>
      <c r="Z903" s="238"/>
    </row>
    <row r="904" spans="2:26" ht="27.75" customHeight="1">
      <c r="B904" s="242"/>
      <c r="C904" s="243"/>
      <c r="D904" s="243"/>
      <c r="E904" s="243"/>
      <c r="F904" s="243"/>
      <c r="K904" s="238"/>
      <c r="L904" s="238"/>
      <c r="M904" s="238"/>
      <c r="N904" s="238"/>
      <c r="O904" s="238"/>
      <c r="P904" s="238"/>
      <c r="Q904" s="238"/>
      <c r="R904" s="238"/>
      <c r="S904" s="238"/>
      <c r="T904" s="238"/>
      <c r="U904" s="238"/>
      <c r="V904" s="238"/>
      <c r="W904" s="238"/>
      <c r="X904" s="238"/>
      <c r="Y904" s="238"/>
      <c r="Z904" s="238"/>
    </row>
    <row r="905" spans="2:26" ht="27.75" customHeight="1">
      <c r="B905" s="242"/>
      <c r="C905" s="243"/>
      <c r="D905" s="243"/>
      <c r="E905" s="243"/>
      <c r="F905" s="243"/>
      <c r="K905" s="238"/>
      <c r="L905" s="238"/>
      <c r="M905" s="238"/>
      <c r="N905" s="238"/>
      <c r="O905" s="238"/>
      <c r="P905" s="238"/>
      <c r="Q905" s="238"/>
      <c r="R905" s="238"/>
      <c r="S905" s="238"/>
      <c r="T905" s="238"/>
      <c r="U905" s="238"/>
      <c r="V905" s="238"/>
      <c r="W905" s="238"/>
      <c r="X905" s="238"/>
      <c r="Y905" s="238"/>
      <c r="Z905" s="238"/>
    </row>
    <row r="906" spans="2:26" ht="27.75" customHeight="1">
      <c r="B906" s="242"/>
      <c r="C906" s="243"/>
      <c r="D906" s="243"/>
      <c r="E906" s="243"/>
      <c r="F906" s="243"/>
      <c r="K906" s="238"/>
      <c r="L906" s="238"/>
      <c r="M906" s="238"/>
      <c r="N906" s="238"/>
      <c r="O906" s="238"/>
      <c r="P906" s="238"/>
      <c r="Q906" s="238"/>
      <c r="R906" s="238"/>
      <c r="S906" s="238"/>
      <c r="T906" s="238"/>
      <c r="U906" s="238"/>
      <c r="V906" s="238"/>
      <c r="W906" s="238"/>
      <c r="X906" s="238"/>
      <c r="Y906" s="238"/>
      <c r="Z906" s="238"/>
    </row>
    <row r="907" spans="2:26" ht="27.75" customHeight="1">
      <c r="B907" s="242"/>
      <c r="C907" s="243"/>
      <c r="D907" s="243"/>
      <c r="E907" s="243"/>
      <c r="F907" s="243"/>
      <c r="K907" s="238"/>
      <c r="L907" s="238"/>
      <c r="M907" s="238"/>
      <c r="N907" s="238"/>
      <c r="O907" s="238"/>
      <c r="P907" s="238"/>
      <c r="Q907" s="238"/>
      <c r="R907" s="238"/>
      <c r="S907" s="238"/>
      <c r="T907" s="238"/>
      <c r="U907" s="238"/>
      <c r="V907" s="238"/>
      <c r="W907" s="238"/>
      <c r="X907" s="238"/>
      <c r="Y907" s="238"/>
      <c r="Z907" s="238"/>
    </row>
    <row r="908" spans="2:26" ht="27.75" customHeight="1">
      <c r="B908" s="242"/>
      <c r="C908" s="243"/>
      <c r="D908" s="243"/>
      <c r="E908" s="243"/>
      <c r="F908" s="243"/>
      <c r="K908" s="238"/>
      <c r="L908" s="238"/>
      <c r="M908" s="238"/>
      <c r="N908" s="238"/>
      <c r="O908" s="238"/>
      <c r="P908" s="238"/>
      <c r="Q908" s="238"/>
      <c r="R908" s="238"/>
      <c r="S908" s="238"/>
      <c r="T908" s="238"/>
      <c r="U908" s="238"/>
      <c r="V908" s="238"/>
      <c r="W908" s="238"/>
      <c r="X908" s="238"/>
      <c r="Y908" s="238"/>
      <c r="Z908" s="238"/>
    </row>
    <row r="909" spans="2:26" ht="27.75" customHeight="1">
      <c r="B909" s="242"/>
      <c r="C909" s="243"/>
      <c r="D909" s="243"/>
      <c r="E909" s="243"/>
      <c r="F909" s="243"/>
      <c r="K909" s="238"/>
      <c r="L909" s="238"/>
      <c r="M909" s="238"/>
      <c r="N909" s="238"/>
      <c r="O909" s="238"/>
      <c r="P909" s="238"/>
      <c r="Q909" s="238"/>
      <c r="R909" s="238"/>
      <c r="S909" s="238"/>
      <c r="T909" s="238"/>
      <c r="U909" s="238"/>
      <c r="V909" s="238"/>
      <c r="W909" s="238"/>
      <c r="X909" s="238"/>
      <c r="Y909" s="238"/>
      <c r="Z909" s="238"/>
    </row>
    <row r="910" spans="2:26" ht="27.75" customHeight="1">
      <c r="B910" s="242"/>
      <c r="C910" s="243"/>
      <c r="D910" s="243"/>
      <c r="E910" s="243"/>
      <c r="F910" s="243"/>
      <c r="K910" s="238"/>
      <c r="L910" s="238"/>
      <c r="M910" s="238"/>
      <c r="N910" s="238"/>
      <c r="O910" s="238"/>
      <c r="P910" s="238"/>
      <c r="Q910" s="238"/>
      <c r="R910" s="238"/>
      <c r="S910" s="238"/>
      <c r="T910" s="238"/>
      <c r="U910" s="238"/>
      <c r="V910" s="238"/>
      <c r="W910" s="238"/>
      <c r="X910" s="238"/>
      <c r="Y910" s="238"/>
      <c r="Z910" s="238"/>
    </row>
    <row r="911" spans="2:26" ht="27.75" customHeight="1">
      <c r="B911" s="242"/>
      <c r="C911" s="243"/>
      <c r="D911" s="243"/>
      <c r="E911" s="243"/>
      <c r="F911" s="243"/>
      <c r="K911" s="238"/>
      <c r="L911" s="238"/>
      <c r="M911" s="238"/>
      <c r="N911" s="238"/>
      <c r="O911" s="238"/>
      <c r="P911" s="238"/>
      <c r="Q911" s="238"/>
      <c r="R911" s="238"/>
      <c r="S911" s="238"/>
      <c r="T911" s="238"/>
      <c r="U911" s="238"/>
      <c r="V911" s="238"/>
      <c r="W911" s="238"/>
      <c r="X911" s="238"/>
      <c r="Y911" s="238"/>
      <c r="Z911" s="238"/>
    </row>
    <row r="912" spans="2:26" ht="27.75" customHeight="1">
      <c r="B912" s="242"/>
      <c r="C912" s="243"/>
      <c r="D912" s="243"/>
      <c r="E912" s="243"/>
      <c r="F912" s="243"/>
      <c r="K912" s="238"/>
      <c r="L912" s="238"/>
      <c r="M912" s="238"/>
      <c r="N912" s="238"/>
      <c r="O912" s="238"/>
      <c r="P912" s="238"/>
      <c r="Q912" s="238"/>
      <c r="R912" s="238"/>
      <c r="S912" s="238"/>
      <c r="T912" s="238"/>
      <c r="U912" s="238"/>
      <c r="V912" s="238"/>
      <c r="W912" s="238"/>
      <c r="X912" s="238"/>
      <c r="Y912" s="238"/>
      <c r="Z912" s="238"/>
    </row>
    <row r="913" spans="2:26" ht="27.75" customHeight="1">
      <c r="B913" s="242"/>
      <c r="C913" s="243"/>
      <c r="D913" s="243"/>
      <c r="E913" s="243"/>
      <c r="F913" s="243"/>
      <c r="K913" s="238"/>
      <c r="L913" s="238"/>
      <c r="M913" s="238"/>
      <c r="N913" s="238"/>
      <c r="O913" s="238"/>
      <c r="P913" s="238"/>
      <c r="Q913" s="238"/>
      <c r="R913" s="238"/>
      <c r="S913" s="238"/>
      <c r="T913" s="238"/>
      <c r="U913" s="238"/>
      <c r="V913" s="238"/>
      <c r="W913" s="238"/>
      <c r="X913" s="238"/>
      <c r="Y913" s="238"/>
      <c r="Z913" s="238"/>
    </row>
    <row r="914" spans="2:26" ht="27.75" customHeight="1">
      <c r="B914" s="242"/>
      <c r="C914" s="243"/>
      <c r="D914" s="243"/>
      <c r="E914" s="243"/>
      <c r="F914" s="243"/>
      <c r="K914" s="238"/>
      <c r="L914" s="238"/>
      <c r="M914" s="238"/>
      <c r="N914" s="238"/>
      <c r="O914" s="238"/>
      <c r="P914" s="238"/>
      <c r="Q914" s="238"/>
      <c r="R914" s="238"/>
      <c r="S914" s="238"/>
      <c r="T914" s="238"/>
      <c r="U914" s="238"/>
      <c r="V914" s="238"/>
      <c r="W914" s="238"/>
      <c r="X914" s="238"/>
      <c r="Y914" s="238"/>
      <c r="Z914" s="238"/>
    </row>
    <row r="915" spans="2:26" ht="27.75" customHeight="1">
      <c r="B915" s="242"/>
      <c r="C915" s="243"/>
      <c r="D915" s="243"/>
      <c r="E915" s="243"/>
      <c r="F915" s="243"/>
      <c r="K915" s="238"/>
      <c r="L915" s="238"/>
      <c r="M915" s="238"/>
      <c r="N915" s="238"/>
      <c r="O915" s="238"/>
      <c r="P915" s="238"/>
      <c r="Q915" s="238"/>
      <c r="R915" s="238"/>
      <c r="S915" s="238"/>
      <c r="T915" s="238"/>
      <c r="U915" s="238"/>
      <c r="V915" s="238"/>
      <c r="W915" s="238"/>
      <c r="X915" s="238"/>
      <c r="Y915" s="238"/>
      <c r="Z915" s="238"/>
    </row>
    <row r="916" spans="2:26" ht="27.75" customHeight="1">
      <c r="B916" s="242"/>
      <c r="C916" s="243"/>
      <c r="D916" s="243"/>
      <c r="E916" s="243"/>
      <c r="F916" s="243"/>
      <c r="K916" s="238"/>
      <c r="L916" s="238"/>
      <c r="M916" s="238"/>
      <c r="N916" s="238"/>
      <c r="O916" s="238"/>
      <c r="P916" s="238"/>
      <c r="Q916" s="238"/>
      <c r="R916" s="238"/>
      <c r="S916" s="238"/>
      <c r="T916" s="238"/>
      <c r="U916" s="238"/>
      <c r="V916" s="238"/>
      <c r="W916" s="238"/>
      <c r="X916" s="238"/>
      <c r="Y916" s="238"/>
      <c r="Z916" s="238"/>
    </row>
    <row r="917" spans="2:26" ht="27.75" customHeight="1">
      <c r="B917" s="242"/>
      <c r="C917" s="243"/>
      <c r="D917" s="243"/>
      <c r="E917" s="243"/>
      <c r="F917" s="243"/>
      <c r="K917" s="238"/>
      <c r="L917" s="238"/>
      <c r="M917" s="238"/>
      <c r="N917" s="238"/>
      <c r="O917" s="238"/>
      <c r="P917" s="238"/>
      <c r="Q917" s="238"/>
      <c r="R917" s="238"/>
      <c r="S917" s="238"/>
      <c r="T917" s="238"/>
      <c r="U917" s="238"/>
      <c r="V917" s="238"/>
      <c r="W917" s="238"/>
      <c r="X917" s="238"/>
      <c r="Y917" s="238"/>
      <c r="Z917" s="238"/>
    </row>
    <row r="918" spans="2:26" ht="27.75" customHeight="1">
      <c r="B918" s="242"/>
      <c r="C918" s="243"/>
      <c r="D918" s="243"/>
      <c r="E918" s="243"/>
      <c r="F918" s="243"/>
      <c r="K918" s="238"/>
      <c r="L918" s="238"/>
      <c r="M918" s="238"/>
      <c r="N918" s="238"/>
      <c r="O918" s="238"/>
      <c r="P918" s="238"/>
      <c r="Q918" s="238"/>
      <c r="R918" s="238"/>
      <c r="S918" s="238"/>
      <c r="T918" s="238"/>
      <c r="U918" s="238"/>
      <c r="V918" s="238"/>
      <c r="W918" s="238"/>
      <c r="X918" s="238"/>
      <c r="Y918" s="238"/>
      <c r="Z918" s="238"/>
    </row>
    <row r="919" spans="2:26" ht="27.75" customHeight="1">
      <c r="B919" s="242"/>
      <c r="C919" s="243"/>
      <c r="D919" s="243"/>
      <c r="E919" s="243"/>
      <c r="F919" s="243"/>
      <c r="K919" s="238"/>
      <c r="L919" s="238"/>
      <c r="M919" s="238"/>
      <c r="N919" s="238"/>
      <c r="O919" s="238"/>
      <c r="P919" s="238"/>
      <c r="Q919" s="238"/>
      <c r="R919" s="238"/>
      <c r="S919" s="238"/>
      <c r="T919" s="238"/>
      <c r="U919" s="238"/>
      <c r="V919" s="238"/>
      <c r="W919" s="238"/>
      <c r="X919" s="238"/>
      <c r="Y919" s="238"/>
      <c r="Z919" s="238"/>
    </row>
    <row r="920" spans="2:26" ht="27.75" customHeight="1">
      <c r="B920" s="242"/>
      <c r="C920" s="243"/>
      <c r="D920" s="243"/>
      <c r="E920" s="243"/>
      <c r="F920" s="243"/>
      <c r="K920" s="238"/>
      <c r="L920" s="238"/>
      <c r="M920" s="238"/>
      <c r="N920" s="238"/>
      <c r="O920" s="238"/>
      <c r="P920" s="238"/>
      <c r="Q920" s="238"/>
      <c r="R920" s="238"/>
      <c r="S920" s="238"/>
      <c r="T920" s="238"/>
      <c r="U920" s="238"/>
      <c r="V920" s="238"/>
      <c r="W920" s="238"/>
      <c r="X920" s="238"/>
      <c r="Y920" s="238"/>
      <c r="Z920" s="238"/>
    </row>
    <row r="921" spans="2:26" ht="27.75" customHeight="1">
      <c r="B921" s="242"/>
      <c r="C921" s="243"/>
      <c r="D921" s="243"/>
      <c r="E921" s="243"/>
      <c r="F921" s="243"/>
      <c r="K921" s="238"/>
      <c r="L921" s="238"/>
      <c r="M921" s="238"/>
      <c r="N921" s="238"/>
      <c r="O921" s="238"/>
      <c r="P921" s="238"/>
      <c r="Q921" s="238"/>
      <c r="R921" s="238"/>
      <c r="S921" s="238"/>
      <c r="T921" s="238"/>
      <c r="U921" s="238"/>
      <c r="V921" s="238"/>
      <c r="W921" s="238"/>
      <c r="X921" s="238"/>
      <c r="Y921" s="238"/>
      <c r="Z921" s="238"/>
    </row>
    <row r="922" spans="2:26" ht="27.75" customHeight="1">
      <c r="B922" s="242"/>
      <c r="C922" s="243"/>
      <c r="D922" s="243"/>
      <c r="E922" s="243"/>
      <c r="F922" s="243"/>
      <c r="K922" s="238"/>
      <c r="L922" s="238"/>
      <c r="M922" s="238"/>
      <c r="N922" s="238"/>
      <c r="O922" s="238"/>
      <c r="P922" s="238"/>
      <c r="Q922" s="238"/>
      <c r="R922" s="238"/>
      <c r="S922" s="238"/>
      <c r="T922" s="238"/>
      <c r="U922" s="238"/>
      <c r="V922" s="238"/>
      <c r="W922" s="238"/>
      <c r="X922" s="238"/>
      <c r="Y922" s="238"/>
      <c r="Z922" s="238"/>
    </row>
    <row r="923" spans="2:26" ht="27.75" customHeight="1">
      <c r="B923" s="242"/>
      <c r="C923" s="243"/>
      <c r="D923" s="243"/>
      <c r="E923" s="243"/>
      <c r="F923" s="243"/>
      <c r="K923" s="238"/>
      <c r="L923" s="238"/>
      <c r="M923" s="238"/>
      <c r="N923" s="238"/>
      <c r="O923" s="238"/>
      <c r="P923" s="238"/>
      <c r="Q923" s="238"/>
      <c r="R923" s="238"/>
      <c r="S923" s="238"/>
      <c r="T923" s="238"/>
      <c r="U923" s="238"/>
      <c r="V923" s="238"/>
      <c r="W923" s="238"/>
      <c r="X923" s="238"/>
      <c r="Y923" s="238"/>
      <c r="Z923" s="238"/>
    </row>
    <row r="924" spans="2:26" ht="27.75" customHeight="1">
      <c r="B924" s="242"/>
      <c r="C924" s="243"/>
      <c r="D924" s="243"/>
      <c r="E924" s="243"/>
      <c r="F924" s="243"/>
      <c r="K924" s="238"/>
      <c r="L924" s="238"/>
      <c r="M924" s="238"/>
      <c r="N924" s="238"/>
      <c r="O924" s="238"/>
      <c r="P924" s="238"/>
      <c r="Q924" s="238"/>
      <c r="R924" s="238"/>
      <c r="S924" s="238"/>
      <c r="T924" s="238"/>
      <c r="U924" s="238"/>
      <c r="V924" s="238"/>
      <c r="W924" s="238"/>
      <c r="X924" s="238"/>
      <c r="Y924" s="238"/>
      <c r="Z924" s="238"/>
    </row>
    <row r="925" spans="2:26" ht="27.75" customHeight="1">
      <c r="B925" s="242"/>
      <c r="C925" s="243"/>
      <c r="D925" s="243"/>
      <c r="E925" s="243"/>
      <c r="F925" s="243"/>
      <c r="K925" s="238"/>
      <c r="L925" s="238"/>
      <c r="M925" s="238"/>
      <c r="N925" s="238"/>
      <c r="O925" s="238"/>
      <c r="P925" s="238"/>
      <c r="Q925" s="238"/>
      <c r="R925" s="238"/>
      <c r="S925" s="238"/>
      <c r="T925" s="238"/>
      <c r="U925" s="238"/>
      <c r="V925" s="238"/>
      <c r="W925" s="238"/>
      <c r="X925" s="238"/>
      <c r="Y925" s="238"/>
      <c r="Z925" s="238"/>
    </row>
    <row r="926" spans="2:26" ht="27.75" customHeight="1">
      <c r="B926" s="242"/>
      <c r="C926" s="243"/>
      <c r="D926" s="243"/>
      <c r="E926" s="243"/>
      <c r="F926" s="243"/>
      <c r="K926" s="238"/>
      <c r="L926" s="238"/>
      <c r="M926" s="238"/>
      <c r="N926" s="238"/>
      <c r="O926" s="238"/>
      <c r="P926" s="238"/>
      <c r="Q926" s="238"/>
      <c r="R926" s="238"/>
      <c r="S926" s="238"/>
      <c r="T926" s="238"/>
      <c r="U926" s="238"/>
      <c r="V926" s="238"/>
      <c r="W926" s="238"/>
      <c r="X926" s="238"/>
      <c r="Y926" s="238"/>
      <c r="Z926" s="238"/>
    </row>
    <row r="927" spans="2:26" ht="27.75" customHeight="1">
      <c r="B927" s="242"/>
      <c r="C927" s="243"/>
      <c r="D927" s="243"/>
      <c r="E927" s="243"/>
      <c r="F927" s="243"/>
      <c r="K927" s="238"/>
      <c r="L927" s="238"/>
      <c r="M927" s="238"/>
      <c r="N927" s="238"/>
      <c r="O927" s="238"/>
      <c r="P927" s="238"/>
      <c r="Q927" s="238"/>
      <c r="R927" s="238"/>
      <c r="S927" s="238"/>
      <c r="T927" s="238"/>
      <c r="U927" s="238"/>
      <c r="V927" s="238"/>
      <c r="W927" s="238"/>
      <c r="X927" s="238"/>
      <c r="Y927" s="238"/>
      <c r="Z927" s="238"/>
    </row>
    <row r="928" spans="2:26" ht="27.75" customHeight="1">
      <c r="B928" s="242"/>
      <c r="C928" s="243"/>
      <c r="D928" s="243"/>
      <c r="E928" s="243"/>
      <c r="F928" s="243"/>
      <c r="K928" s="238"/>
      <c r="L928" s="238"/>
      <c r="M928" s="238"/>
      <c r="N928" s="238"/>
      <c r="O928" s="238"/>
      <c r="P928" s="238"/>
      <c r="Q928" s="238"/>
      <c r="R928" s="238"/>
      <c r="S928" s="238"/>
      <c r="T928" s="238"/>
      <c r="U928" s="238"/>
      <c r="V928" s="238"/>
      <c r="W928" s="238"/>
      <c r="X928" s="238"/>
      <c r="Y928" s="238"/>
      <c r="Z928" s="238"/>
    </row>
    <row r="929" spans="2:26" ht="27.75" customHeight="1">
      <c r="B929" s="242"/>
      <c r="C929" s="243"/>
      <c r="D929" s="243"/>
      <c r="E929" s="243"/>
      <c r="F929" s="243"/>
      <c r="K929" s="238"/>
      <c r="L929" s="238"/>
      <c r="M929" s="238"/>
      <c r="N929" s="238"/>
      <c r="O929" s="238"/>
      <c r="P929" s="238"/>
      <c r="Q929" s="238"/>
      <c r="R929" s="238"/>
      <c r="S929" s="238"/>
      <c r="T929" s="238"/>
      <c r="U929" s="238"/>
      <c r="V929" s="238"/>
      <c r="W929" s="238"/>
      <c r="X929" s="238"/>
      <c r="Y929" s="238"/>
      <c r="Z929" s="238"/>
    </row>
    <row r="930" spans="2:26" ht="27.75" customHeight="1">
      <c r="B930" s="242"/>
      <c r="C930" s="243"/>
      <c r="D930" s="243"/>
      <c r="E930" s="243"/>
      <c r="F930" s="243"/>
      <c r="K930" s="238"/>
      <c r="L930" s="238"/>
      <c r="M930" s="238"/>
      <c r="N930" s="238"/>
      <c r="O930" s="238"/>
      <c r="P930" s="238"/>
      <c r="Q930" s="238"/>
      <c r="R930" s="238"/>
      <c r="S930" s="238"/>
      <c r="T930" s="238"/>
      <c r="U930" s="238"/>
      <c r="V930" s="238"/>
      <c r="W930" s="238"/>
      <c r="X930" s="238"/>
      <c r="Y930" s="238"/>
      <c r="Z930" s="238"/>
    </row>
    <row r="931" spans="2:26" ht="27.75" customHeight="1">
      <c r="B931" s="242"/>
      <c r="C931" s="243"/>
      <c r="D931" s="243"/>
      <c r="E931" s="243"/>
      <c r="F931" s="243"/>
      <c r="K931" s="238"/>
      <c r="L931" s="238"/>
      <c r="M931" s="238"/>
      <c r="N931" s="238"/>
      <c r="O931" s="238"/>
      <c r="P931" s="238"/>
      <c r="Q931" s="238"/>
      <c r="R931" s="238"/>
      <c r="S931" s="238"/>
      <c r="T931" s="238"/>
      <c r="U931" s="238"/>
      <c r="V931" s="238"/>
      <c r="W931" s="238"/>
      <c r="X931" s="238"/>
      <c r="Y931" s="238"/>
      <c r="Z931" s="238"/>
    </row>
    <row r="932" spans="2:26" ht="27.75" customHeight="1">
      <c r="B932" s="242"/>
      <c r="C932" s="243"/>
      <c r="D932" s="243"/>
      <c r="E932" s="243"/>
      <c r="F932" s="243"/>
      <c r="K932" s="238"/>
      <c r="L932" s="238"/>
      <c r="M932" s="238"/>
      <c r="N932" s="238"/>
      <c r="O932" s="238"/>
      <c r="P932" s="238"/>
      <c r="Q932" s="238"/>
      <c r="R932" s="238"/>
      <c r="S932" s="238"/>
      <c r="T932" s="238"/>
      <c r="U932" s="238"/>
      <c r="V932" s="238"/>
      <c r="W932" s="238"/>
      <c r="X932" s="238"/>
      <c r="Y932" s="238"/>
      <c r="Z932" s="238"/>
    </row>
    <row r="933" spans="2:26" ht="27.75" customHeight="1">
      <c r="B933" s="242"/>
      <c r="C933" s="243"/>
      <c r="D933" s="243"/>
      <c r="E933" s="243"/>
      <c r="F933" s="243"/>
      <c r="K933" s="238"/>
      <c r="L933" s="238"/>
      <c r="M933" s="238"/>
      <c r="N933" s="238"/>
      <c r="O933" s="238"/>
      <c r="P933" s="238"/>
      <c r="Q933" s="238"/>
      <c r="R933" s="238"/>
      <c r="S933" s="238"/>
      <c r="T933" s="238"/>
      <c r="U933" s="238"/>
      <c r="V933" s="238"/>
      <c r="W933" s="238"/>
      <c r="X933" s="238"/>
      <c r="Y933" s="238"/>
      <c r="Z933" s="238"/>
    </row>
    <row r="934" spans="2:26" ht="27.75" customHeight="1">
      <c r="B934" s="242"/>
      <c r="C934" s="243"/>
      <c r="D934" s="243"/>
      <c r="E934" s="243"/>
      <c r="F934" s="243"/>
      <c r="K934" s="238"/>
      <c r="L934" s="238"/>
      <c r="M934" s="238"/>
      <c r="N934" s="238"/>
      <c r="O934" s="238"/>
      <c r="P934" s="238"/>
      <c r="Q934" s="238"/>
      <c r="R934" s="238"/>
      <c r="S934" s="238"/>
      <c r="T934" s="238"/>
      <c r="U934" s="238"/>
      <c r="V934" s="238"/>
      <c r="W934" s="238"/>
      <c r="X934" s="238"/>
      <c r="Y934" s="238"/>
      <c r="Z934" s="238"/>
    </row>
    <row r="935" spans="2:26" ht="27.75" customHeight="1">
      <c r="B935" s="242"/>
      <c r="C935" s="243"/>
      <c r="D935" s="243"/>
      <c r="E935" s="243"/>
      <c r="F935" s="243"/>
      <c r="K935" s="238"/>
      <c r="L935" s="238"/>
      <c r="M935" s="238"/>
      <c r="N935" s="238"/>
      <c r="O935" s="238"/>
      <c r="P935" s="238"/>
      <c r="Q935" s="238"/>
      <c r="R935" s="238"/>
      <c r="S935" s="238"/>
      <c r="T935" s="238"/>
      <c r="U935" s="238"/>
      <c r="V935" s="238"/>
      <c r="W935" s="238"/>
      <c r="X935" s="238"/>
      <c r="Y935" s="238"/>
      <c r="Z935" s="238"/>
    </row>
    <row r="936" spans="2:26" ht="27.75" customHeight="1">
      <c r="B936" s="242"/>
      <c r="C936" s="243"/>
      <c r="D936" s="243"/>
      <c r="E936" s="243"/>
      <c r="F936" s="243"/>
      <c r="K936" s="238"/>
      <c r="L936" s="238"/>
      <c r="M936" s="238"/>
      <c r="N936" s="238"/>
      <c r="O936" s="238"/>
      <c r="P936" s="238"/>
      <c r="Q936" s="238"/>
      <c r="R936" s="238"/>
      <c r="S936" s="238"/>
      <c r="T936" s="238"/>
      <c r="U936" s="238"/>
      <c r="V936" s="238"/>
      <c r="W936" s="238"/>
      <c r="X936" s="238"/>
      <c r="Y936" s="238"/>
      <c r="Z936" s="238"/>
    </row>
    <row r="937" spans="2:26" ht="27.75" customHeight="1">
      <c r="B937" s="242"/>
      <c r="C937" s="243"/>
      <c r="D937" s="243"/>
      <c r="E937" s="243"/>
      <c r="F937" s="243"/>
      <c r="K937" s="238"/>
      <c r="L937" s="238"/>
      <c r="M937" s="238"/>
      <c r="N937" s="238"/>
      <c r="O937" s="238"/>
      <c r="P937" s="238"/>
      <c r="Q937" s="238"/>
      <c r="R937" s="238"/>
      <c r="S937" s="238"/>
      <c r="T937" s="238"/>
      <c r="U937" s="238"/>
      <c r="V937" s="238"/>
      <c r="W937" s="238"/>
      <c r="X937" s="238"/>
      <c r="Y937" s="238"/>
      <c r="Z937" s="238"/>
    </row>
    <row r="938" spans="2:26" ht="27.75" customHeight="1">
      <c r="B938" s="242"/>
      <c r="C938" s="243"/>
      <c r="D938" s="243"/>
      <c r="E938" s="243"/>
      <c r="F938" s="243"/>
      <c r="K938" s="238"/>
      <c r="L938" s="238"/>
      <c r="M938" s="238"/>
      <c r="N938" s="238"/>
      <c r="O938" s="238"/>
      <c r="P938" s="238"/>
      <c r="Q938" s="238"/>
      <c r="R938" s="238"/>
      <c r="S938" s="238"/>
      <c r="T938" s="238"/>
      <c r="U938" s="238"/>
      <c r="V938" s="238"/>
      <c r="W938" s="238"/>
      <c r="X938" s="238"/>
      <c r="Y938" s="238"/>
      <c r="Z938" s="238"/>
    </row>
    <row r="939" spans="2:26" ht="27.75" customHeight="1">
      <c r="B939" s="242"/>
      <c r="C939" s="243"/>
      <c r="D939" s="243"/>
      <c r="E939" s="243"/>
      <c r="F939" s="243"/>
      <c r="K939" s="238"/>
      <c r="L939" s="238"/>
      <c r="M939" s="238"/>
      <c r="N939" s="238"/>
      <c r="O939" s="238"/>
      <c r="P939" s="238"/>
      <c r="Q939" s="238"/>
      <c r="R939" s="238"/>
      <c r="S939" s="238"/>
      <c r="T939" s="238"/>
      <c r="U939" s="238"/>
      <c r="V939" s="238"/>
      <c r="W939" s="238"/>
      <c r="X939" s="238"/>
      <c r="Y939" s="238"/>
      <c r="Z939" s="238"/>
    </row>
    <row r="940" spans="2:26" ht="27.75" customHeight="1">
      <c r="B940" s="242"/>
      <c r="C940" s="243"/>
      <c r="D940" s="243"/>
      <c r="E940" s="243"/>
      <c r="F940" s="243"/>
      <c r="K940" s="238"/>
      <c r="L940" s="238"/>
      <c r="M940" s="238"/>
      <c r="N940" s="238"/>
      <c r="O940" s="238"/>
      <c r="P940" s="238"/>
      <c r="Q940" s="238"/>
      <c r="R940" s="238"/>
      <c r="S940" s="238"/>
      <c r="T940" s="238"/>
      <c r="U940" s="238"/>
      <c r="V940" s="238"/>
      <c r="W940" s="238"/>
      <c r="X940" s="238"/>
      <c r="Y940" s="238"/>
      <c r="Z940" s="238"/>
    </row>
    <row r="941" spans="2:26" ht="27.75" customHeight="1">
      <c r="B941" s="242"/>
      <c r="C941" s="243"/>
      <c r="D941" s="243"/>
      <c r="E941" s="243"/>
      <c r="F941" s="243"/>
      <c r="K941" s="238"/>
      <c r="L941" s="238"/>
      <c r="M941" s="238"/>
      <c r="N941" s="238"/>
      <c r="O941" s="238"/>
      <c r="P941" s="238"/>
      <c r="Q941" s="238"/>
      <c r="R941" s="238"/>
      <c r="S941" s="238"/>
      <c r="T941" s="238"/>
      <c r="U941" s="238"/>
      <c r="V941" s="238"/>
      <c r="W941" s="238"/>
      <c r="X941" s="238"/>
      <c r="Y941" s="238"/>
      <c r="Z941" s="238"/>
    </row>
    <row r="942" spans="2:26" ht="27.75" customHeight="1">
      <c r="B942" s="242"/>
      <c r="C942" s="243"/>
      <c r="D942" s="243"/>
      <c r="E942" s="243"/>
      <c r="F942" s="243"/>
      <c r="K942" s="238"/>
      <c r="L942" s="238"/>
      <c r="M942" s="238"/>
      <c r="N942" s="238"/>
      <c r="O942" s="238"/>
      <c r="P942" s="238"/>
      <c r="Q942" s="238"/>
      <c r="R942" s="238"/>
      <c r="S942" s="238"/>
      <c r="T942" s="238"/>
      <c r="U942" s="238"/>
      <c r="V942" s="238"/>
      <c r="W942" s="238"/>
      <c r="X942" s="238"/>
      <c r="Y942" s="238"/>
      <c r="Z942" s="238"/>
    </row>
    <row r="943" spans="2:26" ht="27.75" customHeight="1">
      <c r="B943" s="242"/>
      <c r="C943" s="243"/>
      <c r="D943" s="243"/>
      <c r="E943" s="243"/>
      <c r="F943" s="243"/>
      <c r="K943" s="238"/>
      <c r="L943" s="238"/>
      <c r="M943" s="238"/>
      <c r="N943" s="238"/>
      <c r="O943" s="238"/>
      <c r="P943" s="238"/>
      <c r="Q943" s="238"/>
      <c r="R943" s="238"/>
      <c r="S943" s="238"/>
      <c r="T943" s="238"/>
      <c r="U943" s="238"/>
      <c r="V943" s="238"/>
      <c r="W943" s="238"/>
      <c r="X943" s="238"/>
      <c r="Y943" s="238"/>
      <c r="Z943" s="238"/>
    </row>
    <row r="944" spans="2:26" ht="27.75" customHeight="1">
      <c r="B944" s="242"/>
      <c r="C944" s="243"/>
      <c r="D944" s="243"/>
      <c r="E944" s="243"/>
      <c r="F944" s="243"/>
      <c r="K944" s="238"/>
      <c r="L944" s="238"/>
      <c r="M944" s="238"/>
      <c r="N944" s="238"/>
      <c r="O944" s="238"/>
      <c r="P944" s="238"/>
      <c r="Q944" s="238"/>
      <c r="R944" s="238"/>
      <c r="S944" s="238"/>
      <c r="T944" s="238"/>
      <c r="U944" s="238"/>
      <c r="V944" s="238"/>
      <c r="W944" s="238"/>
      <c r="X944" s="238"/>
      <c r="Y944" s="238"/>
      <c r="Z944" s="238"/>
    </row>
    <row r="945" spans="2:26" ht="27.75" customHeight="1">
      <c r="B945" s="242"/>
      <c r="C945" s="243"/>
      <c r="D945" s="243"/>
      <c r="E945" s="243"/>
      <c r="F945" s="243"/>
      <c r="K945" s="238"/>
      <c r="L945" s="238"/>
      <c r="M945" s="238"/>
      <c r="N945" s="238"/>
      <c r="O945" s="238"/>
      <c r="P945" s="238"/>
      <c r="Q945" s="238"/>
      <c r="R945" s="238"/>
      <c r="S945" s="238"/>
      <c r="T945" s="238"/>
      <c r="U945" s="238"/>
      <c r="V945" s="238"/>
      <c r="W945" s="238"/>
      <c r="X945" s="238"/>
      <c r="Y945" s="238"/>
      <c r="Z945" s="238"/>
    </row>
    <row r="946" spans="2:26" ht="27.75" customHeight="1">
      <c r="B946" s="242"/>
      <c r="C946" s="243"/>
      <c r="D946" s="243"/>
      <c r="E946" s="243"/>
      <c r="F946" s="243"/>
      <c r="K946" s="238"/>
      <c r="L946" s="238"/>
      <c r="M946" s="238"/>
      <c r="N946" s="238"/>
      <c r="O946" s="238"/>
      <c r="P946" s="238"/>
      <c r="Q946" s="238"/>
      <c r="R946" s="238"/>
      <c r="S946" s="238"/>
      <c r="T946" s="238"/>
      <c r="U946" s="238"/>
      <c r="V946" s="238"/>
      <c r="W946" s="238"/>
      <c r="X946" s="238"/>
      <c r="Y946" s="238"/>
      <c r="Z946" s="238"/>
    </row>
    <row r="947" spans="2:26" ht="27.75" customHeight="1">
      <c r="B947" s="242"/>
      <c r="C947" s="243"/>
      <c r="D947" s="243"/>
      <c r="E947" s="243"/>
      <c r="F947" s="243"/>
      <c r="K947" s="238"/>
      <c r="L947" s="238"/>
      <c r="M947" s="238"/>
      <c r="N947" s="238"/>
      <c r="O947" s="238"/>
      <c r="P947" s="238"/>
      <c r="Q947" s="238"/>
      <c r="R947" s="238"/>
      <c r="S947" s="238"/>
      <c r="T947" s="238"/>
      <c r="U947" s="238"/>
      <c r="V947" s="238"/>
      <c r="W947" s="238"/>
      <c r="X947" s="238"/>
      <c r="Y947" s="238"/>
      <c r="Z947" s="238"/>
    </row>
    <row r="948" spans="2:26" ht="27.75" customHeight="1">
      <c r="B948" s="242"/>
      <c r="C948" s="243"/>
      <c r="D948" s="243"/>
      <c r="E948" s="243"/>
      <c r="F948" s="243"/>
      <c r="K948" s="238"/>
      <c r="L948" s="238"/>
      <c r="M948" s="238"/>
      <c r="N948" s="238"/>
      <c r="O948" s="238"/>
      <c r="P948" s="238"/>
      <c r="Q948" s="238"/>
      <c r="R948" s="238"/>
      <c r="S948" s="238"/>
      <c r="T948" s="238"/>
      <c r="U948" s="238"/>
      <c r="V948" s="238"/>
      <c r="W948" s="238"/>
      <c r="X948" s="238"/>
      <c r="Y948" s="238"/>
      <c r="Z948" s="238"/>
    </row>
    <row r="949" spans="2:26" ht="27.75" customHeight="1">
      <c r="B949" s="242"/>
      <c r="C949" s="243"/>
      <c r="D949" s="243"/>
      <c r="E949" s="243"/>
      <c r="F949" s="243"/>
      <c r="K949" s="238"/>
      <c r="L949" s="238"/>
      <c r="M949" s="238"/>
      <c r="N949" s="238"/>
      <c r="O949" s="238"/>
      <c r="P949" s="238"/>
      <c r="Q949" s="238"/>
      <c r="R949" s="238"/>
      <c r="S949" s="238"/>
      <c r="T949" s="238"/>
      <c r="U949" s="238"/>
      <c r="V949" s="238"/>
      <c r="W949" s="238"/>
      <c r="X949" s="238"/>
      <c r="Y949" s="238"/>
      <c r="Z949" s="238"/>
    </row>
    <row r="950" spans="2:26" ht="27.75" customHeight="1">
      <c r="B950" s="242"/>
      <c r="C950" s="243"/>
      <c r="D950" s="243"/>
      <c r="E950" s="243"/>
      <c r="F950" s="243"/>
      <c r="K950" s="238"/>
      <c r="L950" s="238"/>
      <c r="M950" s="238"/>
      <c r="N950" s="238"/>
      <c r="O950" s="238"/>
      <c r="P950" s="238"/>
      <c r="Q950" s="238"/>
      <c r="R950" s="238"/>
      <c r="S950" s="238"/>
      <c r="T950" s="238"/>
      <c r="U950" s="238"/>
      <c r="V950" s="238"/>
      <c r="W950" s="238"/>
      <c r="X950" s="238"/>
      <c r="Y950" s="238"/>
      <c r="Z950" s="238"/>
    </row>
    <row r="951" spans="2:26" ht="27.75" customHeight="1">
      <c r="B951" s="242"/>
      <c r="C951" s="243"/>
      <c r="D951" s="243"/>
      <c r="E951" s="243"/>
      <c r="F951" s="243"/>
      <c r="K951" s="238"/>
      <c r="L951" s="238"/>
      <c r="M951" s="238"/>
      <c r="N951" s="238"/>
      <c r="O951" s="238"/>
      <c r="P951" s="238"/>
      <c r="Q951" s="238"/>
      <c r="R951" s="238"/>
      <c r="S951" s="238"/>
      <c r="T951" s="238"/>
      <c r="U951" s="238"/>
      <c r="V951" s="238"/>
      <c r="W951" s="238"/>
      <c r="X951" s="238"/>
      <c r="Y951" s="238"/>
      <c r="Z951" s="238"/>
    </row>
    <row r="952" spans="2:26" ht="27.75" customHeight="1">
      <c r="B952" s="242"/>
      <c r="C952" s="243"/>
      <c r="D952" s="243"/>
      <c r="E952" s="243"/>
      <c r="F952" s="243"/>
      <c r="K952" s="238"/>
      <c r="L952" s="238"/>
      <c r="M952" s="238"/>
      <c r="N952" s="238"/>
      <c r="O952" s="238"/>
      <c r="P952" s="238"/>
      <c r="Q952" s="238"/>
      <c r="R952" s="238"/>
      <c r="S952" s="238"/>
      <c r="T952" s="238"/>
      <c r="U952" s="238"/>
      <c r="V952" s="238"/>
      <c r="W952" s="238"/>
      <c r="X952" s="238"/>
      <c r="Y952" s="238"/>
      <c r="Z952" s="238"/>
    </row>
    <row r="953" spans="2:26" ht="27.75" customHeight="1">
      <c r="B953" s="242"/>
      <c r="C953" s="243"/>
      <c r="D953" s="243"/>
      <c r="E953" s="243"/>
      <c r="F953" s="243"/>
      <c r="K953" s="238"/>
      <c r="L953" s="238"/>
      <c r="M953" s="238"/>
      <c r="N953" s="238"/>
      <c r="O953" s="238"/>
      <c r="P953" s="238"/>
      <c r="Q953" s="238"/>
      <c r="R953" s="238"/>
      <c r="S953" s="238"/>
      <c r="T953" s="238"/>
      <c r="U953" s="238"/>
      <c r="V953" s="238"/>
      <c r="W953" s="238"/>
      <c r="X953" s="238"/>
      <c r="Y953" s="238"/>
      <c r="Z953" s="238"/>
    </row>
    <row r="954" spans="2:26" ht="27.75" customHeight="1">
      <c r="B954" s="242"/>
      <c r="C954" s="243"/>
      <c r="D954" s="243"/>
      <c r="E954" s="243"/>
      <c r="F954" s="243"/>
      <c r="K954" s="238"/>
      <c r="L954" s="238"/>
      <c r="M954" s="238"/>
      <c r="N954" s="238"/>
      <c r="O954" s="238"/>
      <c r="P954" s="238"/>
      <c r="Q954" s="238"/>
      <c r="R954" s="238"/>
      <c r="S954" s="238"/>
      <c r="T954" s="238"/>
      <c r="U954" s="238"/>
      <c r="V954" s="238"/>
      <c r="W954" s="238"/>
      <c r="X954" s="238"/>
      <c r="Y954" s="238"/>
      <c r="Z954" s="238"/>
    </row>
    <row r="955" spans="2:26" ht="27.75" customHeight="1">
      <c r="B955" s="242"/>
      <c r="C955" s="243"/>
      <c r="D955" s="243"/>
      <c r="E955" s="243"/>
      <c r="F955" s="243"/>
      <c r="K955" s="238"/>
      <c r="L955" s="238"/>
      <c r="M955" s="238"/>
      <c r="N955" s="238"/>
      <c r="O955" s="238"/>
      <c r="P955" s="238"/>
      <c r="Q955" s="238"/>
      <c r="R955" s="238"/>
      <c r="S955" s="238"/>
      <c r="T955" s="238"/>
      <c r="U955" s="238"/>
      <c r="V955" s="238"/>
      <c r="W955" s="238"/>
      <c r="X955" s="238"/>
      <c r="Y955" s="238"/>
      <c r="Z955" s="238"/>
    </row>
    <row r="956" spans="2:26" ht="27.75" customHeight="1">
      <c r="B956" s="242"/>
      <c r="C956" s="243"/>
      <c r="D956" s="243"/>
      <c r="E956" s="243"/>
      <c r="F956" s="243"/>
      <c r="K956" s="238"/>
      <c r="L956" s="238"/>
      <c r="M956" s="238"/>
      <c r="N956" s="238"/>
      <c r="O956" s="238"/>
      <c r="P956" s="238"/>
      <c r="Q956" s="238"/>
      <c r="R956" s="238"/>
      <c r="S956" s="238"/>
      <c r="T956" s="238"/>
      <c r="U956" s="238"/>
      <c r="V956" s="238"/>
      <c r="W956" s="238"/>
      <c r="X956" s="238"/>
      <c r="Y956" s="238"/>
      <c r="Z956" s="238"/>
    </row>
    <row r="957" spans="2:26" ht="27.75" customHeight="1">
      <c r="B957" s="242"/>
      <c r="C957" s="243"/>
      <c r="D957" s="243"/>
      <c r="E957" s="243"/>
      <c r="F957" s="243"/>
      <c r="K957" s="238"/>
      <c r="L957" s="238"/>
      <c r="M957" s="238"/>
      <c r="N957" s="238"/>
      <c r="O957" s="238"/>
      <c r="P957" s="238"/>
      <c r="Q957" s="238"/>
      <c r="R957" s="238"/>
      <c r="S957" s="238"/>
      <c r="T957" s="238"/>
      <c r="U957" s="238"/>
      <c r="V957" s="238"/>
      <c r="W957" s="238"/>
      <c r="X957" s="238"/>
      <c r="Y957" s="238"/>
      <c r="Z957" s="238"/>
    </row>
    <row r="958" spans="2:26" ht="27.75" customHeight="1">
      <c r="B958" s="242"/>
      <c r="C958" s="243"/>
      <c r="D958" s="243"/>
      <c r="E958" s="243"/>
      <c r="F958" s="243"/>
      <c r="K958" s="238"/>
      <c r="L958" s="238"/>
      <c r="M958" s="238"/>
      <c r="N958" s="238"/>
      <c r="O958" s="238"/>
      <c r="P958" s="238"/>
      <c r="Q958" s="238"/>
      <c r="R958" s="238"/>
      <c r="S958" s="238"/>
      <c r="T958" s="238"/>
      <c r="U958" s="238"/>
      <c r="V958" s="238"/>
      <c r="W958" s="238"/>
      <c r="X958" s="238"/>
      <c r="Y958" s="238"/>
      <c r="Z958" s="238"/>
    </row>
    <row r="959" spans="2:26" ht="27.75" customHeight="1">
      <c r="B959" s="242"/>
      <c r="C959" s="243"/>
      <c r="D959" s="243"/>
      <c r="E959" s="243"/>
      <c r="F959" s="243"/>
      <c r="K959" s="238"/>
      <c r="L959" s="238"/>
      <c r="M959" s="238"/>
      <c r="N959" s="238"/>
      <c r="O959" s="238"/>
      <c r="P959" s="238"/>
      <c r="Q959" s="238"/>
      <c r="R959" s="238"/>
      <c r="S959" s="238"/>
      <c r="T959" s="238"/>
      <c r="U959" s="238"/>
      <c r="V959" s="238"/>
      <c r="W959" s="238"/>
      <c r="X959" s="238"/>
      <c r="Y959" s="238"/>
      <c r="Z959" s="238"/>
    </row>
    <row r="960" spans="2:26" ht="27.75" customHeight="1">
      <c r="B960" s="242"/>
      <c r="C960" s="243"/>
      <c r="D960" s="243"/>
      <c r="E960" s="243"/>
      <c r="F960" s="243"/>
      <c r="K960" s="238"/>
      <c r="L960" s="238"/>
      <c r="M960" s="238"/>
      <c r="N960" s="238"/>
      <c r="O960" s="238"/>
      <c r="P960" s="238"/>
      <c r="Q960" s="238"/>
      <c r="R960" s="238"/>
      <c r="S960" s="238"/>
      <c r="T960" s="238"/>
      <c r="U960" s="238"/>
      <c r="V960" s="238"/>
      <c r="W960" s="238"/>
      <c r="X960" s="238"/>
      <c r="Y960" s="238"/>
      <c r="Z960" s="238"/>
    </row>
    <row r="961" spans="2:26" ht="27.75" customHeight="1">
      <c r="B961" s="242"/>
      <c r="C961" s="243"/>
      <c r="D961" s="243"/>
      <c r="E961" s="243"/>
      <c r="F961" s="243"/>
      <c r="K961" s="238"/>
      <c r="L961" s="238"/>
      <c r="M961" s="238"/>
      <c r="N961" s="238"/>
      <c r="O961" s="238"/>
      <c r="P961" s="238"/>
      <c r="Q961" s="238"/>
      <c r="R961" s="238"/>
      <c r="S961" s="238"/>
      <c r="T961" s="238"/>
      <c r="U961" s="238"/>
      <c r="V961" s="238"/>
      <c r="W961" s="238"/>
      <c r="X961" s="238"/>
      <c r="Y961" s="238"/>
      <c r="Z961" s="238"/>
    </row>
    <row r="962" spans="2:26" ht="27.75" customHeight="1">
      <c r="B962" s="242"/>
      <c r="C962" s="243"/>
      <c r="D962" s="243"/>
      <c r="E962" s="243"/>
      <c r="F962" s="243"/>
      <c r="K962" s="238"/>
      <c r="L962" s="238"/>
      <c r="M962" s="238"/>
      <c r="N962" s="238"/>
      <c r="O962" s="238"/>
      <c r="P962" s="238"/>
      <c r="Q962" s="238"/>
      <c r="R962" s="238"/>
      <c r="S962" s="238"/>
      <c r="T962" s="238"/>
      <c r="U962" s="238"/>
      <c r="V962" s="238"/>
      <c r="W962" s="238"/>
      <c r="X962" s="238"/>
      <c r="Y962" s="238"/>
      <c r="Z962" s="238"/>
    </row>
    <row r="963" spans="2:26" ht="27.75" customHeight="1">
      <c r="B963" s="242"/>
      <c r="C963" s="243"/>
      <c r="D963" s="243"/>
      <c r="E963" s="243"/>
      <c r="F963" s="243"/>
      <c r="K963" s="238"/>
      <c r="L963" s="238"/>
      <c r="M963" s="238"/>
      <c r="N963" s="238"/>
      <c r="O963" s="238"/>
      <c r="P963" s="238"/>
      <c r="Q963" s="238"/>
      <c r="R963" s="238"/>
      <c r="S963" s="238"/>
      <c r="T963" s="238"/>
      <c r="U963" s="238"/>
      <c r="V963" s="238"/>
      <c r="W963" s="238"/>
      <c r="X963" s="238"/>
      <c r="Y963" s="238"/>
      <c r="Z963" s="238"/>
    </row>
    <row r="964" spans="2:26" ht="27.75" customHeight="1">
      <c r="B964" s="242"/>
      <c r="C964" s="243"/>
      <c r="D964" s="243"/>
      <c r="E964" s="243"/>
      <c r="F964" s="243"/>
      <c r="K964" s="238"/>
      <c r="L964" s="238"/>
      <c r="M964" s="238"/>
      <c r="N964" s="238"/>
      <c r="O964" s="238"/>
      <c r="P964" s="238"/>
      <c r="Q964" s="238"/>
      <c r="R964" s="238"/>
      <c r="S964" s="238"/>
      <c r="T964" s="238"/>
      <c r="U964" s="238"/>
      <c r="V964" s="238"/>
      <c r="W964" s="238"/>
      <c r="X964" s="238"/>
      <c r="Y964" s="238"/>
      <c r="Z964" s="238"/>
    </row>
    <row r="965" spans="2:26" ht="27.75" customHeight="1">
      <c r="B965" s="242"/>
      <c r="C965" s="243"/>
      <c r="D965" s="243"/>
      <c r="E965" s="243"/>
      <c r="F965" s="243"/>
      <c r="K965" s="238"/>
      <c r="L965" s="238"/>
      <c r="M965" s="238"/>
      <c r="N965" s="238"/>
      <c r="O965" s="238"/>
      <c r="P965" s="238"/>
      <c r="Q965" s="238"/>
      <c r="R965" s="238"/>
      <c r="S965" s="238"/>
      <c r="T965" s="238"/>
      <c r="U965" s="238"/>
      <c r="V965" s="238"/>
      <c r="W965" s="238"/>
      <c r="X965" s="238"/>
      <c r="Y965" s="238"/>
      <c r="Z965" s="238"/>
    </row>
    <row r="966" spans="2:26" ht="27.75" customHeight="1">
      <c r="B966" s="242"/>
      <c r="C966" s="243"/>
      <c r="D966" s="243"/>
      <c r="E966" s="243"/>
      <c r="F966" s="243"/>
      <c r="K966" s="238"/>
      <c r="L966" s="238"/>
      <c r="M966" s="238"/>
      <c r="N966" s="238"/>
      <c r="O966" s="238"/>
      <c r="P966" s="238"/>
      <c r="Q966" s="238"/>
      <c r="R966" s="238"/>
      <c r="S966" s="238"/>
      <c r="T966" s="238"/>
      <c r="U966" s="238"/>
      <c r="V966" s="238"/>
      <c r="W966" s="238"/>
      <c r="X966" s="238"/>
      <c r="Y966" s="238"/>
      <c r="Z966" s="238"/>
    </row>
    <row r="967" spans="2:26" ht="27.75" customHeight="1">
      <c r="B967" s="242"/>
      <c r="C967" s="243"/>
      <c r="D967" s="243"/>
      <c r="E967" s="243"/>
      <c r="F967" s="243"/>
      <c r="K967" s="238"/>
      <c r="L967" s="238"/>
      <c r="M967" s="238"/>
      <c r="N967" s="238"/>
      <c r="O967" s="238"/>
      <c r="P967" s="238"/>
      <c r="Q967" s="238"/>
      <c r="R967" s="238"/>
      <c r="S967" s="238"/>
      <c r="T967" s="238"/>
      <c r="U967" s="238"/>
      <c r="V967" s="238"/>
      <c r="W967" s="238"/>
      <c r="X967" s="238"/>
      <c r="Y967" s="238"/>
      <c r="Z967" s="238"/>
    </row>
    <row r="968" spans="2:26" ht="27.75" customHeight="1">
      <c r="B968" s="242"/>
      <c r="C968" s="243"/>
      <c r="D968" s="243"/>
      <c r="E968" s="243"/>
      <c r="F968" s="243"/>
      <c r="K968" s="238"/>
      <c r="L968" s="238"/>
      <c r="M968" s="238"/>
      <c r="N968" s="238"/>
      <c r="O968" s="238"/>
      <c r="P968" s="238"/>
      <c r="Q968" s="238"/>
      <c r="R968" s="238"/>
      <c r="S968" s="238"/>
      <c r="T968" s="238"/>
      <c r="U968" s="238"/>
      <c r="V968" s="238"/>
      <c r="W968" s="238"/>
      <c r="X968" s="238"/>
      <c r="Y968" s="238"/>
      <c r="Z968" s="238"/>
    </row>
    <row r="969" spans="2:26" ht="27.75" customHeight="1">
      <c r="B969" s="242"/>
      <c r="C969" s="243"/>
      <c r="D969" s="243"/>
      <c r="E969" s="243"/>
      <c r="F969" s="243"/>
      <c r="K969" s="238"/>
      <c r="L969" s="238"/>
      <c r="M969" s="238"/>
      <c r="N969" s="238"/>
      <c r="O969" s="238"/>
      <c r="P969" s="238"/>
      <c r="Q969" s="238"/>
      <c r="R969" s="238"/>
      <c r="S969" s="238"/>
      <c r="T969" s="238"/>
      <c r="U969" s="238"/>
      <c r="V969" s="238"/>
      <c r="W969" s="238"/>
      <c r="X969" s="238"/>
      <c r="Y969" s="238"/>
      <c r="Z969" s="238"/>
    </row>
    <row r="970" spans="2:26" ht="27.75" customHeight="1">
      <c r="B970" s="242"/>
      <c r="C970" s="243"/>
      <c r="D970" s="243"/>
      <c r="E970" s="243"/>
      <c r="F970" s="243"/>
      <c r="K970" s="238"/>
      <c r="L970" s="238"/>
      <c r="M970" s="238"/>
      <c r="N970" s="238"/>
      <c r="O970" s="238"/>
      <c r="P970" s="238"/>
      <c r="Q970" s="238"/>
      <c r="R970" s="238"/>
      <c r="S970" s="238"/>
      <c r="T970" s="238"/>
      <c r="U970" s="238"/>
      <c r="V970" s="238"/>
      <c r="W970" s="238"/>
      <c r="X970" s="238"/>
      <c r="Y970" s="238"/>
      <c r="Z970" s="238"/>
    </row>
    <row r="971" spans="2:26" ht="27.75" customHeight="1">
      <c r="B971" s="242"/>
      <c r="C971" s="243"/>
      <c r="D971" s="243"/>
      <c r="E971" s="243"/>
      <c r="F971" s="243"/>
      <c r="K971" s="238"/>
      <c r="L971" s="238"/>
      <c r="M971" s="238"/>
      <c r="N971" s="238"/>
      <c r="O971" s="238"/>
      <c r="P971" s="238"/>
      <c r="Q971" s="238"/>
      <c r="R971" s="238"/>
      <c r="S971" s="238"/>
      <c r="T971" s="238"/>
      <c r="U971" s="238"/>
      <c r="V971" s="238"/>
      <c r="W971" s="238"/>
      <c r="X971" s="238"/>
      <c r="Y971" s="238"/>
      <c r="Z971" s="238"/>
    </row>
    <row r="972" spans="2:26" ht="27.75" customHeight="1">
      <c r="B972" s="242"/>
      <c r="C972" s="243"/>
      <c r="D972" s="243"/>
      <c r="E972" s="243"/>
      <c r="F972" s="243"/>
      <c r="K972" s="238"/>
      <c r="L972" s="238"/>
      <c r="M972" s="238"/>
      <c r="N972" s="238"/>
      <c r="O972" s="238"/>
      <c r="P972" s="238"/>
      <c r="Q972" s="238"/>
      <c r="R972" s="238"/>
      <c r="S972" s="238"/>
      <c r="T972" s="238"/>
      <c r="U972" s="238"/>
      <c r="V972" s="238"/>
      <c r="W972" s="238"/>
      <c r="X972" s="238"/>
      <c r="Y972" s="238"/>
      <c r="Z972" s="238"/>
    </row>
    <row r="973" spans="2:26" ht="27.75" customHeight="1">
      <c r="B973" s="242"/>
      <c r="C973" s="243"/>
      <c r="D973" s="243"/>
      <c r="E973" s="243"/>
      <c r="F973" s="243"/>
      <c r="K973" s="238"/>
      <c r="L973" s="238"/>
      <c r="M973" s="238"/>
      <c r="N973" s="238"/>
      <c r="O973" s="238"/>
      <c r="P973" s="238"/>
      <c r="Q973" s="238"/>
      <c r="R973" s="238"/>
      <c r="S973" s="238"/>
      <c r="T973" s="238"/>
      <c r="U973" s="238"/>
      <c r="V973" s="238"/>
      <c r="W973" s="238"/>
      <c r="X973" s="238"/>
      <c r="Y973" s="238"/>
      <c r="Z973" s="238"/>
    </row>
    <row r="974" spans="2:26" ht="27.75" customHeight="1">
      <c r="B974" s="242"/>
      <c r="C974" s="243"/>
      <c r="D974" s="243"/>
      <c r="E974" s="243"/>
      <c r="F974" s="243"/>
      <c r="K974" s="238"/>
      <c r="L974" s="238"/>
      <c r="M974" s="238"/>
      <c r="N974" s="238"/>
      <c r="O974" s="238"/>
      <c r="P974" s="238"/>
      <c r="Q974" s="238"/>
      <c r="R974" s="238"/>
      <c r="S974" s="238"/>
      <c r="T974" s="238"/>
      <c r="U974" s="238"/>
      <c r="V974" s="238"/>
      <c r="W974" s="238"/>
      <c r="X974" s="238"/>
      <c r="Y974" s="238"/>
      <c r="Z974" s="238"/>
    </row>
    <row r="975" spans="2:26" ht="27.75" customHeight="1">
      <c r="B975" s="242"/>
      <c r="C975" s="243"/>
      <c r="D975" s="243"/>
      <c r="E975" s="243"/>
      <c r="F975" s="243"/>
      <c r="K975" s="238"/>
      <c r="L975" s="238"/>
      <c r="M975" s="238"/>
      <c r="N975" s="238"/>
      <c r="O975" s="238"/>
      <c r="P975" s="238"/>
      <c r="Q975" s="238"/>
      <c r="R975" s="238"/>
      <c r="S975" s="238"/>
      <c r="T975" s="238"/>
      <c r="U975" s="238"/>
      <c r="V975" s="238"/>
      <c r="W975" s="238"/>
      <c r="X975" s="238"/>
      <c r="Y975" s="238"/>
      <c r="Z975" s="238"/>
    </row>
    <row r="976" spans="2:26" ht="27.75" customHeight="1">
      <c r="B976" s="242"/>
      <c r="C976" s="243"/>
      <c r="D976" s="243"/>
      <c r="E976" s="243"/>
      <c r="F976" s="243"/>
      <c r="K976" s="238"/>
      <c r="L976" s="238"/>
      <c r="M976" s="238"/>
      <c r="N976" s="238"/>
      <c r="O976" s="238"/>
      <c r="P976" s="238"/>
      <c r="Q976" s="238"/>
      <c r="R976" s="238"/>
      <c r="S976" s="238"/>
      <c r="T976" s="238"/>
      <c r="U976" s="238"/>
      <c r="V976" s="238"/>
      <c r="W976" s="238"/>
      <c r="X976" s="238"/>
      <c r="Y976" s="238"/>
      <c r="Z976" s="238"/>
    </row>
    <row r="977" spans="2:26" ht="27.75" customHeight="1">
      <c r="B977" s="242"/>
      <c r="C977" s="243"/>
      <c r="D977" s="243"/>
      <c r="E977" s="243"/>
      <c r="F977" s="243"/>
      <c r="K977" s="238"/>
      <c r="L977" s="238"/>
      <c r="M977" s="238"/>
      <c r="N977" s="238"/>
      <c r="O977" s="238"/>
      <c r="P977" s="238"/>
      <c r="Q977" s="238"/>
      <c r="R977" s="238"/>
      <c r="S977" s="238"/>
      <c r="T977" s="238"/>
      <c r="U977" s="238"/>
      <c r="V977" s="238"/>
      <c r="W977" s="238"/>
      <c r="X977" s="238"/>
      <c r="Y977" s="238"/>
      <c r="Z977" s="238"/>
    </row>
    <row r="978" spans="2:26" ht="27.75" customHeight="1">
      <c r="B978" s="242"/>
      <c r="C978" s="243"/>
      <c r="D978" s="243"/>
      <c r="E978" s="243"/>
      <c r="F978" s="243"/>
      <c r="K978" s="238"/>
      <c r="L978" s="238"/>
      <c r="M978" s="238"/>
      <c r="N978" s="238"/>
      <c r="O978" s="238"/>
      <c r="P978" s="238"/>
      <c r="Q978" s="238"/>
      <c r="R978" s="238"/>
      <c r="S978" s="238"/>
      <c r="T978" s="238"/>
      <c r="U978" s="238"/>
      <c r="V978" s="238"/>
      <c r="W978" s="238"/>
      <c r="X978" s="238"/>
      <c r="Y978" s="238"/>
      <c r="Z978" s="238"/>
    </row>
    <row r="979" spans="2:26" ht="27.75" customHeight="1">
      <c r="B979" s="242"/>
      <c r="C979" s="243"/>
      <c r="D979" s="243"/>
      <c r="E979" s="243"/>
      <c r="F979" s="243"/>
      <c r="K979" s="238"/>
      <c r="L979" s="238"/>
      <c r="M979" s="238"/>
      <c r="N979" s="238"/>
      <c r="O979" s="238"/>
      <c r="P979" s="238"/>
      <c r="Q979" s="238"/>
      <c r="R979" s="238"/>
      <c r="S979" s="238"/>
      <c r="T979" s="238"/>
      <c r="U979" s="238"/>
      <c r="V979" s="238"/>
      <c r="W979" s="238"/>
      <c r="X979" s="238"/>
      <c r="Y979" s="238"/>
      <c r="Z979" s="238"/>
    </row>
    <row r="980" spans="2:26" ht="27.75" customHeight="1">
      <c r="B980" s="242"/>
      <c r="C980" s="243"/>
      <c r="D980" s="243"/>
      <c r="E980" s="243"/>
      <c r="F980" s="243"/>
      <c r="K980" s="238"/>
      <c r="L980" s="238"/>
      <c r="M980" s="238"/>
      <c r="N980" s="238"/>
      <c r="O980" s="238"/>
      <c r="P980" s="238"/>
      <c r="Q980" s="238"/>
      <c r="R980" s="238"/>
      <c r="S980" s="238"/>
      <c r="T980" s="238"/>
      <c r="U980" s="238"/>
      <c r="V980" s="238"/>
      <c r="W980" s="238"/>
      <c r="X980" s="238"/>
      <c r="Y980" s="238"/>
      <c r="Z980" s="238"/>
    </row>
    <row r="981" spans="2:26" ht="27.75" customHeight="1">
      <c r="B981" s="242"/>
      <c r="C981" s="243"/>
      <c r="D981" s="243"/>
      <c r="E981" s="243"/>
      <c r="F981" s="243"/>
      <c r="K981" s="238"/>
      <c r="L981" s="238"/>
      <c r="M981" s="238"/>
      <c r="N981" s="238"/>
      <c r="O981" s="238"/>
      <c r="P981" s="238"/>
      <c r="Q981" s="238"/>
      <c r="R981" s="238"/>
      <c r="S981" s="238"/>
      <c r="T981" s="238"/>
      <c r="U981" s="238"/>
      <c r="V981" s="238"/>
      <c r="W981" s="238"/>
      <c r="X981" s="238"/>
      <c r="Y981" s="238"/>
      <c r="Z981" s="238"/>
    </row>
    <row r="982" spans="2:26" ht="27.75" customHeight="1">
      <c r="B982" s="242"/>
      <c r="C982" s="243"/>
      <c r="D982" s="243"/>
      <c r="E982" s="243"/>
      <c r="F982" s="243"/>
      <c r="K982" s="238"/>
      <c r="L982" s="238"/>
      <c r="M982" s="238"/>
      <c r="N982" s="238"/>
      <c r="O982" s="238"/>
      <c r="P982" s="238"/>
      <c r="Q982" s="238"/>
      <c r="R982" s="238"/>
      <c r="S982" s="238"/>
      <c r="T982" s="238"/>
      <c r="U982" s="238"/>
      <c r="V982" s="238"/>
      <c r="W982" s="238"/>
      <c r="X982" s="238"/>
      <c r="Y982" s="238"/>
      <c r="Z982" s="238"/>
    </row>
    <row r="983" spans="2:26" ht="27.75" customHeight="1">
      <c r="B983" s="242"/>
      <c r="C983" s="243"/>
      <c r="D983" s="243"/>
      <c r="E983" s="243"/>
      <c r="F983" s="243"/>
      <c r="K983" s="238"/>
      <c r="L983" s="238"/>
      <c r="M983" s="238"/>
      <c r="N983" s="238"/>
      <c r="O983" s="238"/>
      <c r="P983" s="238"/>
      <c r="Q983" s="238"/>
      <c r="R983" s="238"/>
      <c r="S983" s="238"/>
      <c r="T983" s="238"/>
      <c r="U983" s="238"/>
      <c r="V983" s="238"/>
      <c r="W983" s="238"/>
      <c r="X983" s="238"/>
      <c r="Y983" s="238"/>
      <c r="Z983" s="238"/>
    </row>
    <row r="984" spans="2:26" ht="27.75" customHeight="1">
      <c r="B984" s="242"/>
      <c r="C984" s="243"/>
      <c r="D984" s="243"/>
      <c r="E984" s="243"/>
      <c r="F984" s="243"/>
      <c r="K984" s="238"/>
      <c r="L984" s="238"/>
      <c r="M984" s="238"/>
      <c r="N984" s="238"/>
      <c r="O984" s="238"/>
      <c r="P984" s="238"/>
      <c r="Q984" s="238"/>
      <c r="R984" s="238"/>
      <c r="S984" s="238"/>
      <c r="T984" s="238"/>
      <c r="U984" s="238"/>
      <c r="V984" s="238"/>
      <c r="W984" s="238"/>
      <c r="X984" s="238"/>
      <c r="Y984" s="238"/>
      <c r="Z984" s="238"/>
    </row>
    <row r="985" spans="2:26" ht="27.75" customHeight="1">
      <c r="B985" s="242"/>
      <c r="C985" s="243"/>
      <c r="D985" s="243"/>
      <c r="E985" s="243"/>
      <c r="F985" s="243"/>
      <c r="K985" s="238"/>
      <c r="L985" s="238"/>
      <c r="M985" s="238"/>
      <c r="N985" s="238"/>
      <c r="O985" s="238"/>
      <c r="P985" s="238"/>
      <c r="Q985" s="238"/>
      <c r="R985" s="238"/>
      <c r="S985" s="238"/>
      <c r="T985" s="238"/>
      <c r="U985" s="238"/>
      <c r="V985" s="238"/>
      <c r="W985" s="238"/>
      <c r="X985" s="238"/>
      <c r="Y985" s="238"/>
      <c r="Z985" s="238"/>
    </row>
    <row r="986" spans="2:26" ht="27.75" customHeight="1">
      <c r="B986" s="242"/>
      <c r="C986" s="243"/>
      <c r="D986" s="243"/>
      <c r="E986" s="243"/>
      <c r="F986" s="243"/>
      <c r="K986" s="238"/>
      <c r="L986" s="238"/>
      <c r="M986" s="238"/>
      <c r="N986" s="238"/>
      <c r="O986" s="238"/>
      <c r="P986" s="238"/>
      <c r="Q986" s="238"/>
      <c r="R986" s="238"/>
      <c r="S986" s="238"/>
      <c r="T986" s="238"/>
      <c r="U986" s="238"/>
      <c r="V986" s="238"/>
      <c r="W986" s="238"/>
      <c r="X986" s="238"/>
      <c r="Y986" s="238"/>
      <c r="Z986" s="238"/>
    </row>
    <row r="987" spans="2:26" ht="27.75" customHeight="1">
      <c r="B987" s="242"/>
      <c r="C987" s="243"/>
      <c r="D987" s="243"/>
      <c r="E987" s="243"/>
      <c r="F987" s="243"/>
      <c r="K987" s="238"/>
      <c r="L987" s="238"/>
      <c r="M987" s="238"/>
      <c r="N987" s="238"/>
      <c r="O987" s="238"/>
      <c r="P987" s="238"/>
      <c r="Q987" s="238"/>
      <c r="R987" s="238"/>
      <c r="S987" s="238"/>
      <c r="T987" s="238"/>
      <c r="U987" s="238"/>
      <c r="V987" s="238"/>
      <c r="W987" s="238"/>
      <c r="X987" s="238"/>
      <c r="Y987" s="238"/>
      <c r="Z987" s="238"/>
    </row>
    <row r="988" spans="2:26" ht="27.75" customHeight="1">
      <c r="B988" s="242"/>
      <c r="C988" s="243"/>
      <c r="D988" s="243"/>
      <c r="E988" s="243"/>
      <c r="F988" s="243"/>
      <c r="K988" s="238"/>
      <c r="L988" s="238"/>
      <c r="M988" s="238"/>
      <c r="N988" s="238"/>
      <c r="O988" s="238"/>
      <c r="P988" s="238"/>
      <c r="Q988" s="238"/>
      <c r="R988" s="238"/>
      <c r="S988" s="238"/>
      <c r="T988" s="238"/>
      <c r="U988" s="238"/>
      <c r="V988" s="238"/>
      <c r="W988" s="238"/>
      <c r="X988" s="238"/>
      <c r="Y988" s="238"/>
      <c r="Z988" s="238"/>
    </row>
    <row r="989" spans="2:26" ht="27.75" customHeight="1">
      <c r="B989" s="242"/>
      <c r="C989" s="243"/>
      <c r="D989" s="243"/>
      <c r="E989" s="243"/>
      <c r="F989" s="243"/>
      <c r="K989" s="238"/>
      <c r="L989" s="238"/>
      <c r="M989" s="238"/>
      <c r="N989" s="238"/>
      <c r="O989" s="238"/>
      <c r="P989" s="238"/>
      <c r="Q989" s="238"/>
      <c r="R989" s="238"/>
      <c r="S989" s="238"/>
      <c r="T989" s="238"/>
      <c r="U989" s="238"/>
      <c r="V989" s="238"/>
      <c r="W989" s="238"/>
      <c r="X989" s="238"/>
      <c r="Y989" s="238"/>
      <c r="Z989" s="238"/>
    </row>
    <row r="990" spans="2:26" ht="27.75" customHeight="1">
      <c r="B990" s="242"/>
      <c r="C990" s="243"/>
      <c r="D990" s="243"/>
      <c r="E990" s="243"/>
      <c r="F990" s="243"/>
      <c r="K990" s="238"/>
      <c r="L990" s="238"/>
      <c r="M990" s="238"/>
      <c r="N990" s="238"/>
      <c r="O990" s="238"/>
      <c r="P990" s="238"/>
      <c r="Q990" s="238"/>
      <c r="R990" s="238"/>
      <c r="S990" s="238"/>
      <c r="T990" s="238"/>
      <c r="U990" s="238"/>
      <c r="V990" s="238"/>
      <c r="W990" s="238"/>
      <c r="X990" s="238"/>
      <c r="Y990" s="238"/>
      <c r="Z990" s="238"/>
    </row>
    <row r="991" spans="2:26" ht="27.75" customHeight="1">
      <c r="B991" s="242"/>
      <c r="C991" s="243"/>
      <c r="D991" s="243"/>
      <c r="E991" s="243"/>
      <c r="F991" s="243"/>
      <c r="K991" s="238"/>
      <c r="L991" s="238"/>
      <c r="M991" s="238"/>
      <c r="N991" s="238"/>
      <c r="O991" s="238"/>
      <c r="P991" s="238"/>
      <c r="Q991" s="238"/>
      <c r="R991" s="238"/>
      <c r="S991" s="238"/>
      <c r="T991" s="238"/>
      <c r="U991" s="238"/>
      <c r="V991" s="238"/>
      <c r="W991" s="238"/>
      <c r="X991" s="238"/>
      <c r="Y991" s="238"/>
      <c r="Z991" s="238"/>
    </row>
    <row r="992" spans="2:26" ht="27.75" customHeight="1">
      <c r="B992" s="242"/>
      <c r="C992" s="243"/>
      <c r="D992" s="243"/>
      <c r="E992" s="243"/>
      <c r="F992" s="243"/>
      <c r="K992" s="238"/>
      <c r="L992" s="238"/>
      <c r="M992" s="238"/>
      <c r="N992" s="238"/>
      <c r="O992" s="238"/>
      <c r="P992" s="238"/>
      <c r="Q992" s="238"/>
      <c r="R992" s="238"/>
      <c r="S992" s="238"/>
      <c r="T992" s="238"/>
      <c r="U992" s="238"/>
      <c r="V992" s="238"/>
      <c r="W992" s="238"/>
      <c r="X992" s="238"/>
      <c r="Y992" s="238"/>
      <c r="Z992" s="238"/>
    </row>
    <row r="993" spans="2:26" ht="27.75" customHeight="1">
      <c r="B993" s="242"/>
      <c r="C993" s="243"/>
      <c r="D993" s="243"/>
      <c r="E993" s="243"/>
      <c r="F993" s="243"/>
      <c r="K993" s="238"/>
      <c r="L993" s="238"/>
      <c r="M993" s="238"/>
      <c r="N993" s="238"/>
      <c r="O993" s="238"/>
      <c r="P993" s="238"/>
      <c r="Q993" s="238"/>
      <c r="R993" s="238"/>
      <c r="S993" s="238"/>
      <c r="T993" s="238"/>
      <c r="U993" s="238"/>
      <c r="V993" s="238"/>
      <c r="W993" s="238"/>
      <c r="X993" s="238"/>
      <c r="Y993" s="238"/>
      <c r="Z993" s="238"/>
    </row>
    <row r="994" spans="2:26" ht="27.75" customHeight="1">
      <c r="B994" s="242"/>
      <c r="C994" s="243"/>
      <c r="D994" s="243"/>
      <c r="E994" s="243"/>
      <c r="F994" s="243"/>
      <c r="K994" s="238"/>
      <c r="L994" s="238"/>
      <c r="M994" s="238"/>
      <c r="N994" s="238"/>
      <c r="O994" s="238"/>
      <c r="P994" s="238"/>
      <c r="Q994" s="238"/>
      <c r="R994" s="238"/>
      <c r="S994" s="238"/>
      <c r="T994" s="238"/>
      <c r="U994" s="238"/>
      <c r="V994" s="238"/>
      <c r="W994" s="238"/>
      <c r="X994" s="238"/>
      <c r="Y994" s="238"/>
      <c r="Z994" s="238"/>
    </row>
    <row r="995" spans="2:26" ht="27.75" customHeight="1">
      <c r="B995" s="242"/>
      <c r="C995" s="243"/>
      <c r="D995" s="243"/>
      <c r="E995" s="243"/>
      <c r="F995" s="243"/>
      <c r="K995" s="238"/>
      <c r="L995" s="238"/>
      <c r="M995" s="238"/>
      <c r="N995" s="238"/>
      <c r="O995" s="238"/>
      <c r="P995" s="238"/>
      <c r="Q995" s="238"/>
      <c r="R995" s="238"/>
      <c r="S995" s="238"/>
      <c r="T995" s="238"/>
      <c r="U995" s="238"/>
      <c r="V995" s="238"/>
      <c r="W995" s="238"/>
      <c r="X995" s="238"/>
      <c r="Y995" s="238"/>
      <c r="Z995" s="238"/>
    </row>
    <row r="996" spans="2:26" ht="27.75" customHeight="1">
      <c r="B996" s="242"/>
      <c r="C996" s="243"/>
      <c r="D996" s="243"/>
      <c r="E996" s="243"/>
      <c r="F996" s="243"/>
      <c r="K996" s="238"/>
      <c r="L996" s="238"/>
      <c r="M996" s="238"/>
      <c r="N996" s="238"/>
      <c r="O996" s="238"/>
      <c r="P996" s="238"/>
      <c r="Q996" s="238"/>
      <c r="R996" s="238"/>
      <c r="S996" s="238"/>
      <c r="T996" s="238"/>
      <c r="U996" s="238"/>
      <c r="V996" s="238"/>
      <c r="W996" s="238"/>
      <c r="X996" s="238"/>
      <c r="Y996" s="238"/>
      <c r="Z996" s="238"/>
    </row>
    <row r="997" spans="2:26" ht="27.75" customHeight="1">
      <c r="B997" s="242"/>
      <c r="C997" s="243"/>
      <c r="D997" s="243"/>
      <c r="E997" s="243"/>
      <c r="F997" s="243"/>
      <c r="K997" s="238"/>
      <c r="L997" s="238"/>
      <c r="M997" s="238"/>
      <c r="N997" s="238"/>
      <c r="O997" s="238"/>
      <c r="P997" s="238"/>
      <c r="Q997" s="238"/>
      <c r="R997" s="238"/>
      <c r="S997" s="238"/>
      <c r="T997" s="238"/>
      <c r="U997" s="238"/>
      <c r="V997" s="238"/>
      <c r="W997" s="238"/>
      <c r="X997" s="238"/>
      <c r="Y997" s="238"/>
      <c r="Z997" s="238"/>
    </row>
    <row r="998" spans="2:26" ht="27.75" customHeight="1">
      <c r="B998" s="242"/>
      <c r="C998" s="243"/>
      <c r="D998" s="243"/>
      <c r="E998" s="243"/>
      <c r="F998" s="243"/>
      <c r="K998" s="238"/>
      <c r="L998" s="238"/>
      <c r="M998" s="238"/>
      <c r="N998" s="238"/>
      <c r="O998" s="238"/>
      <c r="P998" s="238"/>
      <c r="Q998" s="238"/>
      <c r="R998" s="238"/>
      <c r="S998" s="238"/>
      <c r="T998" s="238"/>
      <c r="U998" s="238"/>
      <c r="V998" s="238"/>
      <c r="W998" s="238"/>
      <c r="X998" s="238"/>
      <c r="Y998" s="238"/>
      <c r="Z998" s="238"/>
    </row>
    <row r="999" spans="2:26" ht="27.75" customHeight="1">
      <c r="B999" s="242"/>
      <c r="C999" s="243"/>
      <c r="D999" s="243"/>
      <c r="E999" s="243"/>
      <c r="F999" s="243"/>
      <c r="K999" s="238"/>
      <c r="L999" s="238"/>
      <c r="M999" s="238"/>
      <c r="N999" s="238"/>
      <c r="O999" s="238"/>
      <c r="P999" s="238"/>
      <c r="Q999" s="238"/>
      <c r="R999" s="238"/>
      <c r="S999" s="238"/>
      <c r="T999" s="238"/>
      <c r="U999" s="238"/>
      <c r="V999" s="238"/>
      <c r="W999" s="238"/>
      <c r="X999" s="238"/>
      <c r="Y999" s="238"/>
      <c r="Z999" s="238"/>
    </row>
    <row r="1000" spans="2:26" ht="27.75" customHeight="1">
      <c r="B1000" s="242"/>
      <c r="C1000" s="243"/>
      <c r="D1000" s="243"/>
      <c r="E1000" s="243"/>
      <c r="F1000" s="243"/>
      <c r="K1000" s="238"/>
      <c r="L1000" s="238"/>
      <c r="M1000" s="238"/>
      <c r="N1000" s="238"/>
      <c r="O1000" s="238"/>
      <c r="P1000" s="238"/>
      <c r="Q1000" s="238"/>
      <c r="R1000" s="238"/>
      <c r="S1000" s="238"/>
      <c r="T1000" s="238"/>
      <c r="U1000" s="238"/>
      <c r="V1000" s="238"/>
      <c r="W1000" s="238"/>
      <c r="X1000" s="238"/>
      <c r="Y1000" s="238"/>
      <c r="Z1000" s="238"/>
    </row>
  </sheetData>
  <mergeCells count="30">
    <mergeCell ref="C1:F1"/>
    <mergeCell ref="C2:F2"/>
    <mergeCell ref="C3:F3"/>
    <mergeCell ref="C4:F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9:F29"/>
    <mergeCell ref="C30:F30"/>
    <mergeCell ref="C22:F22"/>
    <mergeCell ref="C23:F23"/>
    <mergeCell ref="C24:F24"/>
    <mergeCell ref="C25:F25"/>
    <mergeCell ref="C26:F26"/>
    <mergeCell ref="C27:F27"/>
    <mergeCell ref="C28:F2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Gen 8 Locations</vt:lpstr>
      <vt:lpstr>Gen 9 Locations</vt:lpstr>
      <vt:lpstr>Pokemon Uranium Locations</vt:lpstr>
      <vt:lpstr>Pokemon Infinity Locations</vt:lpstr>
      <vt:lpstr>Altforms and Changes</vt:lpstr>
      <vt:lpstr>New Variants</vt:lpstr>
      <vt:lpstr>Location of New  Pokemon</vt:lpstr>
      <vt:lpstr>Megas</vt:lpstr>
      <vt:lpstr>New Abilities</vt:lpstr>
      <vt:lpstr>TMs and Tutor</vt:lpstr>
      <vt:lpstr>New Items</vt:lpstr>
      <vt:lpstr>Move and Ability Changes</vt:lpstr>
      <vt:lpstr>Nuclear Forms</vt:lpstr>
      <vt:lpstr>Eeveelutions</vt:lpstr>
      <vt:lpstr>Totems</vt:lpstr>
      <vt:lpstr>Ex Cosmic Type Changes</vt:lpstr>
      <vt:lpstr>Mystery Egg list</vt:lpstr>
      <vt:lpstr>Type Chart by @_raffu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Randy</dc:creator>
  <cp:lastModifiedBy>Randy Ingelmann</cp:lastModifiedBy>
  <dcterms:created xsi:type="dcterms:W3CDTF">2022-01-28T09:31:39Z</dcterms:created>
  <dcterms:modified xsi:type="dcterms:W3CDTF">2023-11-01T16:56:41Z</dcterms:modified>
</cp:coreProperties>
</file>