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bookViews>
    <workbookView xWindow="0" yWindow="0" windowWidth="28800" windowHeight="12435" tabRatio="780" activeTab="2"/>
  </bookViews>
  <sheets>
    <sheet name="Análise" sheetId="14" r:id="rId1"/>
    <sheet name="Gráficos" sheetId="29" r:id="rId2"/>
    <sheet name="Investimentos" sheetId="28" r:id="rId3"/>
    <sheet name="Jan" sheetId="1" r:id="rId4"/>
    <sheet name="Fev" sheetId="18" r:id="rId5"/>
    <sheet name="Mar" sheetId="17" r:id="rId6"/>
    <sheet name="Abr" sheetId="20" r:id="rId7"/>
    <sheet name="Mai" sheetId="27" r:id="rId8"/>
    <sheet name="Jun" sheetId="26" r:id="rId9"/>
    <sheet name="Jul" sheetId="25" r:id="rId10"/>
    <sheet name="Ago" sheetId="24" r:id="rId11"/>
    <sheet name="Set" sheetId="23" r:id="rId12"/>
    <sheet name="Out" sheetId="22" r:id="rId13"/>
    <sheet name="Nov" sheetId="19" r:id="rId14"/>
    <sheet name="Dez" sheetId="21" r:id="rId15"/>
    <sheet name="C. Custos" sheetId="13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8" l="1"/>
  <c r="Q23" i="28"/>
  <c r="Q21" i="28"/>
  <c r="Q20" i="28"/>
  <c r="F15" i="28"/>
  <c r="G15" i="28"/>
  <c r="H15" i="28"/>
  <c r="I15" i="28"/>
  <c r="J15" i="28"/>
  <c r="K15" i="28"/>
  <c r="L15" i="28"/>
  <c r="M15" i="28"/>
  <c r="N15" i="28"/>
  <c r="O15" i="28"/>
  <c r="P15" i="28"/>
  <c r="F22" i="28"/>
  <c r="G22" i="28"/>
  <c r="H22" i="28"/>
  <c r="I22" i="28"/>
  <c r="J22" i="28"/>
  <c r="K22" i="28"/>
  <c r="L22" i="28"/>
  <c r="M22" i="28"/>
  <c r="N22" i="28"/>
  <c r="O22" i="28"/>
  <c r="P22" i="28"/>
  <c r="E22" i="28"/>
  <c r="E15" i="28"/>
  <c r="E24" i="28" l="1"/>
  <c r="Q16" i="28"/>
  <c r="Q15" i="28"/>
  <c r="Q14" i="28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Q9" i="28"/>
  <c r="Q7" i="28"/>
  <c r="F24" i="28" l="1"/>
  <c r="Q6" i="28"/>
  <c r="P17" i="28"/>
  <c r="Q17" i="28" s="1"/>
  <c r="Q13" i="28"/>
  <c r="C106" i="14"/>
  <c r="C105" i="14"/>
  <c r="C104" i="14"/>
  <c r="C103" i="14"/>
  <c r="C102" i="14"/>
  <c r="C101" i="14"/>
  <c r="C100" i="14"/>
  <c r="C99" i="14"/>
  <c r="C98" i="14"/>
  <c r="C97" i="14"/>
  <c r="C95" i="14"/>
  <c r="C93" i="14"/>
  <c r="C13" i="14"/>
  <c r="M13" i="14" s="1"/>
  <c r="C14" i="14"/>
  <c r="D14" i="14" s="1"/>
  <c r="C12" i="14"/>
  <c r="H12" i="14" s="1"/>
  <c r="I8" i="28" s="1"/>
  <c r="G24" i="28" l="1"/>
  <c r="O12" i="14"/>
  <c r="P8" i="28" s="1"/>
  <c r="P10" i="28" s="1"/>
  <c r="Q10" i="28" s="1"/>
  <c r="K12" i="14"/>
  <c r="L8" i="28" s="1"/>
  <c r="G12" i="14"/>
  <c r="H8" i="28" s="1"/>
  <c r="N12" i="14"/>
  <c r="O8" i="28" s="1"/>
  <c r="J12" i="14"/>
  <c r="K8" i="28" s="1"/>
  <c r="F12" i="14"/>
  <c r="G8" i="28" s="1"/>
  <c r="M12" i="14"/>
  <c r="N8" i="28" s="1"/>
  <c r="E12" i="14"/>
  <c r="F8" i="28" s="1"/>
  <c r="L12" i="14"/>
  <c r="M8" i="28" s="1"/>
  <c r="I12" i="14"/>
  <c r="J8" i="28" s="1"/>
  <c r="M14" i="14"/>
  <c r="I14" i="14"/>
  <c r="E14" i="14"/>
  <c r="L14" i="14"/>
  <c r="H14" i="14"/>
  <c r="O14" i="14"/>
  <c r="G14" i="14"/>
  <c r="N14" i="14"/>
  <c r="F14" i="14"/>
  <c r="K14" i="14"/>
  <c r="J14" i="14"/>
  <c r="D12" i="14"/>
  <c r="E8" i="28" s="1"/>
  <c r="L13" i="14"/>
  <c r="H13" i="14"/>
  <c r="O13" i="14"/>
  <c r="K13" i="14"/>
  <c r="G13" i="14"/>
  <c r="J13" i="14"/>
  <c r="I13" i="14"/>
  <c r="F13" i="14"/>
  <c r="E13" i="14"/>
  <c r="D13" i="14"/>
  <c r="N13" i="14"/>
  <c r="C77" i="14"/>
  <c r="C78" i="14"/>
  <c r="C79" i="14"/>
  <c r="C80" i="14"/>
  <c r="C81" i="14"/>
  <c r="C82" i="14"/>
  <c r="C83" i="14"/>
  <c r="C84" i="14"/>
  <c r="C76" i="14"/>
  <c r="C75" i="14"/>
  <c r="C71" i="14"/>
  <c r="C72" i="14"/>
  <c r="C73" i="14"/>
  <c r="C74" i="14"/>
  <c r="C70" i="14"/>
  <c r="C69" i="14"/>
  <c r="C66" i="14"/>
  <c r="C67" i="14"/>
  <c r="C68" i="14"/>
  <c r="C65" i="14"/>
  <c r="C64" i="14"/>
  <c r="C56" i="14"/>
  <c r="C57" i="14"/>
  <c r="C58" i="14"/>
  <c r="C59" i="14"/>
  <c r="C60" i="14"/>
  <c r="C61" i="14"/>
  <c r="C62" i="14"/>
  <c r="C63" i="14"/>
  <c r="C55" i="14"/>
  <c r="C54" i="14"/>
  <c r="C49" i="14"/>
  <c r="C50" i="14"/>
  <c r="C51" i="14"/>
  <c r="C52" i="14"/>
  <c r="C53" i="14"/>
  <c r="C48" i="14"/>
  <c r="C47" i="14"/>
  <c r="C44" i="14"/>
  <c r="C45" i="14"/>
  <c r="C46" i="14"/>
  <c r="C43" i="14"/>
  <c r="C42" i="14"/>
  <c r="C39" i="14"/>
  <c r="C40" i="14"/>
  <c r="C41" i="14"/>
  <c r="C38" i="14"/>
  <c r="C37" i="14"/>
  <c r="C26" i="14"/>
  <c r="C27" i="14"/>
  <c r="C28" i="14"/>
  <c r="C29" i="14"/>
  <c r="C30" i="14"/>
  <c r="C31" i="14"/>
  <c r="C32" i="14"/>
  <c r="C33" i="14"/>
  <c r="C34" i="14"/>
  <c r="C35" i="14"/>
  <c r="C36" i="14"/>
  <c r="C25" i="14"/>
  <c r="C24" i="14"/>
  <c r="C20" i="14"/>
  <c r="C21" i="14"/>
  <c r="C22" i="14"/>
  <c r="C23" i="14"/>
  <c r="C19" i="14"/>
  <c r="C18" i="14"/>
  <c r="E10" i="28" l="1"/>
  <c r="Q8" i="28"/>
  <c r="H24" i="28"/>
  <c r="D15" i="14"/>
  <c r="D95" i="14" s="1"/>
  <c r="E15" i="14"/>
  <c r="E95" i="14" s="1"/>
  <c r="N15" i="14"/>
  <c r="N95" i="14" s="1"/>
  <c r="P14" i="14"/>
  <c r="O23" i="14"/>
  <c r="K23" i="14"/>
  <c r="G23" i="14"/>
  <c r="N23" i="14"/>
  <c r="J23" i="14"/>
  <c r="F23" i="14"/>
  <c r="I23" i="14"/>
  <c r="H23" i="14"/>
  <c r="D23" i="14"/>
  <c r="M23" i="14"/>
  <c r="E23" i="14"/>
  <c r="L23" i="14"/>
  <c r="M30" i="14"/>
  <c r="I30" i="14"/>
  <c r="E30" i="14"/>
  <c r="L30" i="14"/>
  <c r="H30" i="14"/>
  <c r="O30" i="14"/>
  <c r="G30" i="14"/>
  <c r="N30" i="14"/>
  <c r="F30" i="14"/>
  <c r="D30" i="14"/>
  <c r="J30" i="14"/>
  <c r="K30" i="14"/>
  <c r="M46" i="14"/>
  <c r="I46" i="14"/>
  <c r="E46" i="14"/>
  <c r="L46" i="14"/>
  <c r="H46" i="14"/>
  <c r="O46" i="14"/>
  <c r="G46" i="14"/>
  <c r="N46" i="14"/>
  <c r="F46" i="14"/>
  <c r="K46" i="14"/>
  <c r="J46" i="14"/>
  <c r="D46" i="14"/>
  <c r="L63" i="14"/>
  <c r="H63" i="14"/>
  <c r="O63" i="14"/>
  <c r="K63" i="14"/>
  <c r="G63" i="14"/>
  <c r="N63" i="14"/>
  <c r="F63" i="14"/>
  <c r="M63" i="14"/>
  <c r="E63" i="14"/>
  <c r="J63" i="14"/>
  <c r="D63" i="14"/>
  <c r="I63" i="14"/>
  <c r="N76" i="14"/>
  <c r="J76" i="14"/>
  <c r="F76" i="14"/>
  <c r="M76" i="14"/>
  <c r="I76" i="14"/>
  <c r="E76" i="14"/>
  <c r="H76" i="14"/>
  <c r="O76" i="14"/>
  <c r="G76" i="14"/>
  <c r="L76" i="14"/>
  <c r="D76" i="14"/>
  <c r="K76" i="14"/>
  <c r="O77" i="14"/>
  <c r="K77" i="14"/>
  <c r="G77" i="14"/>
  <c r="N77" i="14"/>
  <c r="J77" i="14"/>
  <c r="F77" i="14"/>
  <c r="M77" i="14"/>
  <c r="E77" i="14"/>
  <c r="L77" i="14"/>
  <c r="I77" i="14"/>
  <c r="H77" i="14"/>
  <c r="D77" i="14"/>
  <c r="N66" i="14"/>
  <c r="J66" i="14"/>
  <c r="F66" i="14"/>
  <c r="M66" i="14"/>
  <c r="I66" i="14"/>
  <c r="E66" i="14"/>
  <c r="H66" i="14"/>
  <c r="O66" i="14"/>
  <c r="G66" i="14"/>
  <c r="L66" i="14"/>
  <c r="K66" i="14"/>
  <c r="D66" i="14"/>
  <c r="N22" i="14"/>
  <c r="J22" i="14"/>
  <c r="F22" i="14"/>
  <c r="M22" i="14"/>
  <c r="I22" i="14"/>
  <c r="E22" i="14"/>
  <c r="L22" i="14"/>
  <c r="D22" i="14"/>
  <c r="K22" i="14"/>
  <c r="O22" i="14"/>
  <c r="H22" i="14"/>
  <c r="G22" i="14"/>
  <c r="L33" i="14"/>
  <c r="H33" i="14"/>
  <c r="O33" i="14"/>
  <c r="K33" i="14"/>
  <c r="G33" i="14"/>
  <c r="N33" i="14"/>
  <c r="F33" i="14"/>
  <c r="M33" i="14"/>
  <c r="E33" i="14"/>
  <c r="J33" i="14"/>
  <c r="D33" i="14"/>
  <c r="I33" i="14"/>
  <c r="L45" i="14"/>
  <c r="H45" i="14"/>
  <c r="O45" i="14"/>
  <c r="K45" i="14"/>
  <c r="G45" i="14"/>
  <c r="J45" i="14"/>
  <c r="I45" i="14"/>
  <c r="F45" i="14"/>
  <c r="D45" i="14"/>
  <c r="E45" i="14"/>
  <c r="M45" i="14"/>
  <c r="N45" i="14"/>
  <c r="O62" i="14"/>
  <c r="K62" i="14"/>
  <c r="G62" i="14"/>
  <c r="N62" i="14"/>
  <c r="J62" i="14"/>
  <c r="F62" i="14"/>
  <c r="I62" i="14"/>
  <c r="H62" i="14"/>
  <c r="M62" i="14"/>
  <c r="L62" i="14"/>
  <c r="D62" i="14"/>
  <c r="E62" i="14"/>
  <c r="O58" i="14"/>
  <c r="K58" i="14"/>
  <c r="G58" i="14"/>
  <c r="N58" i="14"/>
  <c r="J58" i="14"/>
  <c r="F58" i="14"/>
  <c r="M58" i="14"/>
  <c r="E58" i="14"/>
  <c r="L58" i="14"/>
  <c r="I58" i="14"/>
  <c r="H58" i="14"/>
  <c r="D58" i="14"/>
  <c r="O72" i="14"/>
  <c r="K72" i="14"/>
  <c r="G72" i="14"/>
  <c r="N72" i="14"/>
  <c r="J72" i="14"/>
  <c r="F72" i="14"/>
  <c r="I72" i="14"/>
  <c r="H72" i="14"/>
  <c r="E72" i="14"/>
  <c r="D72" i="14"/>
  <c r="M72" i="14"/>
  <c r="L72" i="14"/>
  <c r="N84" i="14"/>
  <c r="J84" i="14"/>
  <c r="F84" i="14"/>
  <c r="M84" i="14"/>
  <c r="I84" i="14"/>
  <c r="E84" i="14"/>
  <c r="H84" i="14"/>
  <c r="O84" i="14"/>
  <c r="G84" i="14"/>
  <c r="L84" i="14"/>
  <c r="K84" i="14"/>
  <c r="D84" i="14"/>
  <c r="H15" i="14"/>
  <c r="H95" i="14" s="1"/>
  <c r="M15" i="14"/>
  <c r="M95" i="14" s="1"/>
  <c r="G15" i="14"/>
  <c r="G95" i="14" s="1"/>
  <c r="M21" i="14"/>
  <c r="I21" i="14"/>
  <c r="E21" i="14"/>
  <c r="L21" i="14"/>
  <c r="H21" i="14"/>
  <c r="O21" i="14"/>
  <c r="G21" i="14"/>
  <c r="N21" i="14"/>
  <c r="F21" i="14"/>
  <c r="D21" i="14"/>
  <c r="J21" i="14"/>
  <c r="K21" i="14"/>
  <c r="M36" i="14"/>
  <c r="I36" i="14"/>
  <c r="E36" i="14"/>
  <c r="L36" i="14"/>
  <c r="H36" i="14"/>
  <c r="O36" i="14"/>
  <c r="G36" i="14"/>
  <c r="N36" i="14"/>
  <c r="F36" i="14"/>
  <c r="D36" i="14"/>
  <c r="K36" i="14"/>
  <c r="J36" i="14"/>
  <c r="O32" i="14"/>
  <c r="K32" i="14"/>
  <c r="G32" i="14"/>
  <c r="N32" i="14"/>
  <c r="J32" i="14"/>
  <c r="F32" i="14"/>
  <c r="I32" i="14"/>
  <c r="H32" i="14"/>
  <c r="L32" i="14"/>
  <c r="D32" i="14"/>
  <c r="M32" i="14"/>
  <c r="E32" i="14"/>
  <c r="O28" i="14"/>
  <c r="K28" i="14"/>
  <c r="G28" i="14"/>
  <c r="N28" i="14"/>
  <c r="J28" i="14"/>
  <c r="F28" i="14"/>
  <c r="M28" i="14"/>
  <c r="E28" i="14"/>
  <c r="L28" i="14"/>
  <c r="D28" i="14"/>
  <c r="I28" i="14"/>
  <c r="H28" i="14"/>
  <c r="N38" i="14"/>
  <c r="J38" i="14"/>
  <c r="F38" i="14"/>
  <c r="M38" i="14"/>
  <c r="I38" i="14"/>
  <c r="E38" i="14"/>
  <c r="L38" i="14"/>
  <c r="K38" i="14"/>
  <c r="H38" i="14"/>
  <c r="G38" i="14"/>
  <c r="O38" i="14"/>
  <c r="D38" i="14"/>
  <c r="O44" i="14"/>
  <c r="K44" i="14"/>
  <c r="G44" i="14"/>
  <c r="N44" i="14"/>
  <c r="J44" i="14"/>
  <c r="F44" i="14"/>
  <c r="M44" i="14"/>
  <c r="E44" i="14"/>
  <c r="L44" i="14"/>
  <c r="D44" i="14"/>
  <c r="I44" i="14"/>
  <c r="H44" i="14"/>
  <c r="N52" i="14"/>
  <c r="J52" i="14"/>
  <c r="F52" i="14"/>
  <c r="M52" i="14"/>
  <c r="I52" i="14"/>
  <c r="E52" i="14"/>
  <c r="H52" i="14"/>
  <c r="O52" i="14"/>
  <c r="G52" i="14"/>
  <c r="L52" i="14"/>
  <c r="D52" i="14"/>
  <c r="K52" i="14"/>
  <c r="N61" i="14"/>
  <c r="J61" i="14"/>
  <c r="F61" i="14"/>
  <c r="M61" i="14"/>
  <c r="I61" i="14"/>
  <c r="E61" i="14"/>
  <c r="L61" i="14"/>
  <c r="K61" i="14"/>
  <c r="H61" i="14"/>
  <c r="G61" i="14"/>
  <c r="D61" i="14"/>
  <c r="O61" i="14"/>
  <c r="N57" i="14"/>
  <c r="J57" i="14"/>
  <c r="F57" i="14"/>
  <c r="M57" i="14"/>
  <c r="I57" i="14"/>
  <c r="E57" i="14"/>
  <c r="H57" i="14"/>
  <c r="O57" i="14"/>
  <c r="G57" i="14"/>
  <c r="L57" i="14"/>
  <c r="K57" i="14"/>
  <c r="D57" i="14"/>
  <c r="L68" i="14"/>
  <c r="H68" i="14"/>
  <c r="O68" i="14"/>
  <c r="K68" i="14"/>
  <c r="G68" i="14"/>
  <c r="J68" i="14"/>
  <c r="I68" i="14"/>
  <c r="F68" i="14"/>
  <c r="E68" i="14"/>
  <c r="D68" i="14"/>
  <c r="N68" i="14"/>
  <c r="M68" i="14"/>
  <c r="M70" i="14"/>
  <c r="I70" i="14"/>
  <c r="E70" i="14"/>
  <c r="L70" i="14"/>
  <c r="H70" i="14"/>
  <c r="O70" i="14"/>
  <c r="G70" i="14"/>
  <c r="N70" i="14"/>
  <c r="F70" i="14"/>
  <c r="K70" i="14"/>
  <c r="J70" i="14"/>
  <c r="D70" i="14"/>
  <c r="N71" i="14"/>
  <c r="J71" i="14"/>
  <c r="F71" i="14"/>
  <c r="M71" i="14"/>
  <c r="I71" i="14"/>
  <c r="E71" i="14"/>
  <c r="L71" i="14"/>
  <c r="K71" i="14"/>
  <c r="O71" i="14"/>
  <c r="H71" i="14"/>
  <c r="G71" i="14"/>
  <c r="D71" i="14"/>
  <c r="M83" i="14"/>
  <c r="I83" i="14"/>
  <c r="E83" i="14"/>
  <c r="L83" i="14"/>
  <c r="H83" i="14"/>
  <c r="K83" i="14"/>
  <c r="J83" i="14"/>
  <c r="G83" i="14"/>
  <c r="F83" i="14"/>
  <c r="O83" i="14"/>
  <c r="N83" i="14"/>
  <c r="D83" i="14"/>
  <c r="M79" i="14"/>
  <c r="I79" i="14"/>
  <c r="E79" i="14"/>
  <c r="L79" i="14"/>
  <c r="H79" i="14"/>
  <c r="O79" i="14"/>
  <c r="G79" i="14"/>
  <c r="N79" i="14"/>
  <c r="F79" i="14"/>
  <c r="J79" i="14"/>
  <c r="D79" i="14"/>
  <c r="K79" i="14"/>
  <c r="L15" i="14"/>
  <c r="L95" i="14" s="1"/>
  <c r="I15" i="14"/>
  <c r="I95" i="14" s="1"/>
  <c r="F15" i="14"/>
  <c r="F95" i="14" s="1"/>
  <c r="K15" i="14"/>
  <c r="K95" i="14" s="1"/>
  <c r="O34" i="14"/>
  <c r="N34" i="14"/>
  <c r="M34" i="14"/>
  <c r="I34" i="14"/>
  <c r="E34" i="14"/>
  <c r="L34" i="14"/>
  <c r="H34" i="14"/>
  <c r="K34" i="14"/>
  <c r="J34" i="14"/>
  <c r="D34" i="14"/>
  <c r="G34" i="14"/>
  <c r="F34" i="14"/>
  <c r="M26" i="14"/>
  <c r="I26" i="14"/>
  <c r="E26" i="14"/>
  <c r="L26" i="14"/>
  <c r="H26" i="14"/>
  <c r="K26" i="14"/>
  <c r="J26" i="14"/>
  <c r="D26" i="14"/>
  <c r="N26" i="14"/>
  <c r="O26" i="14"/>
  <c r="G26" i="14"/>
  <c r="F26" i="14"/>
  <c r="L40" i="14"/>
  <c r="H40" i="14"/>
  <c r="O40" i="14"/>
  <c r="K40" i="14"/>
  <c r="G40" i="14"/>
  <c r="N40" i="14"/>
  <c r="F40" i="14"/>
  <c r="M40" i="14"/>
  <c r="E40" i="14"/>
  <c r="D40" i="14"/>
  <c r="J40" i="14"/>
  <c r="I40" i="14"/>
  <c r="N48" i="14"/>
  <c r="J48" i="14"/>
  <c r="F48" i="14"/>
  <c r="M48" i="14"/>
  <c r="I48" i="14"/>
  <c r="E48" i="14"/>
  <c r="L48" i="14"/>
  <c r="K48" i="14"/>
  <c r="O48" i="14"/>
  <c r="H48" i="14"/>
  <c r="D48" i="14"/>
  <c r="G48" i="14"/>
  <c r="L50" i="14"/>
  <c r="H50" i="14"/>
  <c r="O50" i="14"/>
  <c r="K50" i="14"/>
  <c r="G50" i="14"/>
  <c r="N50" i="14"/>
  <c r="F50" i="14"/>
  <c r="M50" i="14"/>
  <c r="E50" i="14"/>
  <c r="J50" i="14"/>
  <c r="D50" i="14"/>
  <c r="I50" i="14"/>
  <c r="L59" i="14"/>
  <c r="H59" i="14"/>
  <c r="O59" i="14"/>
  <c r="K59" i="14"/>
  <c r="G59" i="14"/>
  <c r="J59" i="14"/>
  <c r="I59" i="14"/>
  <c r="N59" i="14"/>
  <c r="M59" i="14"/>
  <c r="D59" i="14"/>
  <c r="F59" i="14"/>
  <c r="E59" i="14"/>
  <c r="L73" i="14"/>
  <c r="H73" i="14"/>
  <c r="O73" i="14"/>
  <c r="K73" i="14"/>
  <c r="G73" i="14"/>
  <c r="N73" i="14"/>
  <c r="F73" i="14"/>
  <c r="M73" i="14"/>
  <c r="E73" i="14"/>
  <c r="J73" i="14"/>
  <c r="I73" i="14"/>
  <c r="D73" i="14"/>
  <c r="O81" i="14"/>
  <c r="K81" i="14"/>
  <c r="G81" i="14"/>
  <c r="N81" i="14"/>
  <c r="J81" i="14"/>
  <c r="F81" i="14"/>
  <c r="I81" i="14"/>
  <c r="H81" i="14"/>
  <c r="M81" i="14"/>
  <c r="L81" i="14"/>
  <c r="E81" i="14"/>
  <c r="D81" i="14"/>
  <c r="P13" i="14"/>
  <c r="L25" i="14"/>
  <c r="H25" i="14"/>
  <c r="O25" i="14"/>
  <c r="K25" i="14"/>
  <c r="G25" i="14"/>
  <c r="N25" i="14"/>
  <c r="F25" i="14"/>
  <c r="M25" i="14"/>
  <c r="E25" i="14"/>
  <c r="I25" i="14"/>
  <c r="J25" i="14"/>
  <c r="D25" i="14"/>
  <c r="L29" i="14"/>
  <c r="H29" i="14"/>
  <c r="O29" i="14"/>
  <c r="K29" i="14"/>
  <c r="G29" i="14"/>
  <c r="J29" i="14"/>
  <c r="I29" i="14"/>
  <c r="E29" i="14"/>
  <c r="N29" i="14"/>
  <c r="F29" i="14"/>
  <c r="D29" i="14"/>
  <c r="M29" i="14"/>
  <c r="O39" i="14"/>
  <c r="K39" i="14"/>
  <c r="G39" i="14"/>
  <c r="N39" i="14"/>
  <c r="J39" i="14"/>
  <c r="F39" i="14"/>
  <c r="I39" i="14"/>
  <c r="H39" i="14"/>
  <c r="M39" i="14"/>
  <c r="L39" i="14"/>
  <c r="D39" i="14"/>
  <c r="E39" i="14"/>
  <c r="O53" i="14"/>
  <c r="K53" i="14"/>
  <c r="G53" i="14"/>
  <c r="N53" i="14"/>
  <c r="J53" i="14"/>
  <c r="F53" i="14"/>
  <c r="I53" i="14"/>
  <c r="H53" i="14"/>
  <c r="E53" i="14"/>
  <c r="M53" i="14"/>
  <c r="L53" i="14"/>
  <c r="D53" i="14"/>
  <c r="O49" i="14"/>
  <c r="K49" i="14"/>
  <c r="G49" i="14"/>
  <c r="N49" i="14"/>
  <c r="J49" i="14"/>
  <c r="F49" i="14"/>
  <c r="I49" i="14"/>
  <c r="H49" i="14"/>
  <c r="E49" i="14"/>
  <c r="D49" i="14"/>
  <c r="M49" i="14"/>
  <c r="L49" i="14"/>
  <c r="M65" i="14"/>
  <c r="I65" i="14"/>
  <c r="E65" i="14"/>
  <c r="L65" i="14"/>
  <c r="H65" i="14"/>
  <c r="K65" i="14"/>
  <c r="J65" i="14"/>
  <c r="G65" i="14"/>
  <c r="F65" i="14"/>
  <c r="D65" i="14"/>
  <c r="O65" i="14"/>
  <c r="N65" i="14"/>
  <c r="N80" i="14"/>
  <c r="J80" i="14"/>
  <c r="F80" i="14"/>
  <c r="M80" i="14"/>
  <c r="I80" i="14"/>
  <c r="E80" i="14"/>
  <c r="L80" i="14"/>
  <c r="K80" i="14"/>
  <c r="H80" i="14"/>
  <c r="G80" i="14"/>
  <c r="O80" i="14"/>
  <c r="D80" i="14"/>
  <c r="P12" i="14"/>
  <c r="O19" i="14"/>
  <c r="K19" i="14"/>
  <c r="G19" i="14"/>
  <c r="N19" i="14"/>
  <c r="J19" i="14"/>
  <c r="F19" i="14"/>
  <c r="M19" i="14"/>
  <c r="E19" i="14"/>
  <c r="L19" i="14"/>
  <c r="D19" i="14"/>
  <c r="I19" i="14"/>
  <c r="H19" i="14"/>
  <c r="L20" i="14"/>
  <c r="H20" i="14"/>
  <c r="O20" i="14"/>
  <c r="K20" i="14"/>
  <c r="G20" i="14"/>
  <c r="J20" i="14"/>
  <c r="I20" i="14"/>
  <c r="E20" i="14"/>
  <c r="N20" i="14"/>
  <c r="F20" i="14"/>
  <c r="D20" i="14"/>
  <c r="M20" i="14"/>
  <c r="L35" i="14"/>
  <c r="H35" i="14"/>
  <c r="O35" i="14"/>
  <c r="K35" i="14"/>
  <c r="G35" i="14"/>
  <c r="J35" i="14"/>
  <c r="I35" i="14"/>
  <c r="N35" i="14"/>
  <c r="D35" i="14"/>
  <c r="M35" i="14"/>
  <c r="E35" i="14"/>
  <c r="F35" i="14"/>
  <c r="N31" i="14"/>
  <c r="J31" i="14"/>
  <c r="F31" i="14"/>
  <c r="M31" i="14"/>
  <c r="I31" i="14"/>
  <c r="E31" i="14"/>
  <c r="L31" i="14"/>
  <c r="D31" i="14"/>
  <c r="K31" i="14"/>
  <c r="G31" i="14"/>
  <c r="H31" i="14"/>
  <c r="O31" i="14"/>
  <c r="N27" i="14"/>
  <c r="J27" i="14"/>
  <c r="F27" i="14"/>
  <c r="M27" i="14"/>
  <c r="I27" i="14"/>
  <c r="E27" i="14"/>
  <c r="H27" i="14"/>
  <c r="D27" i="14"/>
  <c r="O27" i="14"/>
  <c r="G27" i="14"/>
  <c r="L27" i="14"/>
  <c r="K27" i="14"/>
  <c r="M41" i="14"/>
  <c r="I41" i="14"/>
  <c r="E41" i="14"/>
  <c r="L41" i="14"/>
  <c r="H41" i="14"/>
  <c r="K41" i="14"/>
  <c r="J41" i="14"/>
  <c r="G41" i="14"/>
  <c r="F41" i="14"/>
  <c r="N41" i="14"/>
  <c r="D41" i="14"/>
  <c r="O41" i="14"/>
  <c r="N43" i="14"/>
  <c r="J43" i="14"/>
  <c r="F43" i="14"/>
  <c r="M43" i="14"/>
  <c r="I43" i="14"/>
  <c r="E43" i="14"/>
  <c r="H43" i="14"/>
  <c r="O43" i="14"/>
  <c r="G43" i="14"/>
  <c r="L43" i="14"/>
  <c r="K43" i="14"/>
  <c r="D43" i="14"/>
  <c r="M51" i="14"/>
  <c r="I51" i="14"/>
  <c r="E51" i="14"/>
  <c r="L51" i="14"/>
  <c r="H51" i="14"/>
  <c r="K51" i="14"/>
  <c r="J51" i="14"/>
  <c r="O51" i="14"/>
  <c r="N51" i="14"/>
  <c r="F51" i="14"/>
  <c r="D51" i="14"/>
  <c r="G51" i="14"/>
  <c r="L55" i="14"/>
  <c r="H55" i="14"/>
  <c r="O55" i="14"/>
  <c r="K55" i="14"/>
  <c r="G55" i="14"/>
  <c r="N55" i="14"/>
  <c r="F55" i="14"/>
  <c r="M55" i="14"/>
  <c r="E55" i="14"/>
  <c r="J55" i="14"/>
  <c r="I55" i="14"/>
  <c r="D55" i="14"/>
  <c r="M60" i="14"/>
  <c r="I60" i="14"/>
  <c r="E60" i="14"/>
  <c r="L60" i="14"/>
  <c r="H60" i="14"/>
  <c r="O60" i="14"/>
  <c r="G60" i="14"/>
  <c r="N60" i="14"/>
  <c r="F60" i="14"/>
  <c r="K60" i="14"/>
  <c r="J60" i="14"/>
  <c r="D60" i="14"/>
  <c r="M56" i="14"/>
  <c r="I56" i="14"/>
  <c r="E56" i="14"/>
  <c r="L56" i="14"/>
  <c r="H56" i="14"/>
  <c r="K56" i="14"/>
  <c r="J56" i="14"/>
  <c r="O56" i="14"/>
  <c r="N56" i="14"/>
  <c r="D56" i="14"/>
  <c r="G56" i="14"/>
  <c r="F56" i="14"/>
  <c r="O67" i="14"/>
  <c r="K67" i="14"/>
  <c r="G67" i="14"/>
  <c r="N67" i="14"/>
  <c r="J67" i="14"/>
  <c r="F67" i="14"/>
  <c r="M67" i="14"/>
  <c r="E67" i="14"/>
  <c r="L67" i="14"/>
  <c r="I67" i="14"/>
  <c r="H67" i="14"/>
  <c r="D67" i="14"/>
  <c r="M74" i="14"/>
  <c r="I74" i="14"/>
  <c r="E74" i="14"/>
  <c r="L74" i="14"/>
  <c r="H74" i="14"/>
  <c r="K74" i="14"/>
  <c r="J74" i="14"/>
  <c r="O74" i="14"/>
  <c r="N74" i="14"/>
  <c r="G74" i="14"/>
  <c r="F74" i="14"/>
  <c r="D74" i="14"/>
  <c r="L82" i="14"/>
  <c r="H82" i="14"/>
  <c r="O82" i="14"/>
  <c r="K82" i="14"/>
  <c r="G82" i="14"/>
  <c r="N82" i="14"/>
  <c r="F82" i="14"/>
  <c r="M82" i="14"/>
  <c r="E82" i="14"/>
  <c r="D82" i="14"/>
  <c r="J82" i="14"/>
  <c r="I82" i="14"/>
  <c r="L78" i="14"/>
  <c r="H78" i="14"/>
  <c r="O78" i="14"/>
  <c r="K78" i="14"/>
  <c r="G78" i="14"/>
  <c r="J78" i="14"/>
  <c r="I78" i="14"/>
  <c r="N78" i="14"/>
  <c r="M78" i="14"/>
  <c r="F78" i="14"/>
  <c r="D78" i="14"/>
  <c r="E78" i="14"/>
  <c r="J15" i="14"/>
  <c r="J95" i="14" s="1"/>
  <c r="O15" i="14"/>
  <c r="O95" i="14" s="1"/>
  <c r="F10" i="28" l="1"/>
  <c r="E26" i="28"/>
  <c r="I24" i="28"/>
  <c r="D42" i="14"/>
  <c r="D101" i="14" s="1"/>
  <c r="K42" i="14"/>
  <c r="K101" i="14" s="1"/>
  <c r="P33" i="14"/>
  <c r="P76" i="14"/>
  <c r="M18" i="14"/>
  <c r="M98" i="14" s="1"/>
  <c r="G18" i="14"/>
  <c r="G98" i="14" s="1"/>
  <c r="P82" i="14"/>
  <c r="P19" i="14"/>
  <c r="K18" i="14"/>
  <c r="K98" i="14" s="1"/>
  <c r="P29" i="14"/>
  <c r="P81" i="14"/>
  <c r="P73" i="14"/>
  <c r="P50" i="14"/>
  <c r="P34" i="14"/>
  <c r="P83" i="14"/>
  <c r="P71" i="14"/>
  <c r="P57" i="14"/>
  <c r="P52" i="14"/>
  <c r="P38" i="14"/>
  <c r="P32" i="14"/>
  <c r="P26" i="14"/>
  <c r="D69" i="14"/>
  <c r="D105" i="14" s="1"/>
  <c r="P44" i="14"/>
  <c r="G42" i="14"/>
  <c r="G101" i="14" s="1"/>
  <c r="I42" i="14"/>
  <c r="I101" i="14" s="1"/>
  <c r="N42" i="14"/>
  <c r="N101" i="14" s="1"/>
  <c r="P35" i="14"/>
  <c r="D64" i="14"/>
  <c r="D104" i="14" s="1"/>
  <c r="K64" i="14"/>
  <c r="K104" i="14" s="1"/>
  <c r="I64" i="14"/>
  <c r="I104" i="14" s="1"/>
  <c r="P49" i="14"/>
  <c r="P61" i="14"/>
  <c r="P72" i="14"/>
  <c r="D24" i="14"/>
  <c r="D99" i="14" s="1"/>
  <c r="P78" i="14"/>
  <c r="P74" i="14"/>
  <c r="P67" i="14"/>
  <c r="P56" i="14"/>
  <c r="P60" i="14"/>
  <c r="P55" i="14"/>
  <c r="P51" i="14"/>
  <c r="P43" i="14"/>
  <c r="P27" i="14"/>
  <c r="P31" i="14"/>
  <c r="F64" i="14"/>
  <c r="F104" i="14" s="1"/>
  <c r="P59" i="14"/>
  <c r="D37" i="14"/>
  <c r="D100" i="14" s="1"/>
  <c r="G37" i="14"/>
  <c r="G100" i="14" s="1"/>
  <c r="E37" i="14"/>
  <c r="E100" i="14" s="1"/>
  <c r="P28" i="14"/>
  <c r="D18" i="14"/>
  <c r="D98" i="14" s="1"/>
  <c r="P45" i="14"/>
  <c r="P23" i="14"/>
  <c r="D75" i="14"/>
  <c r="D106" i="14" s="1"/>
  <c r="I54" i="14"/>
  <c r="I103" i="14" s="1"/>
  <c r="F54" i="14"/>
  <c r="F103" i="14" s="1"/>
  <c r="P41" i="14"/>
  <c r="P20" i="14"/>
  <c r="I18" i="14"/>
  <c r="I98" i="14" s="1"/>
  <c r="P80" i="14"/>
  <c r="P53" i="14"/>
  <c r="P39" i="14"/>
  <c r="P25" i="14"/>
  <c r="P79" i="14"/>
  <c r="P68" i="14"/>
  <c r="P36" i="14"/>
  <c r="P84" i="14"/>
  <c r="D54" i="14"/>
  <c r="D103" i="14" s="1"/>
  <c r="P62" i="14"/>
  <c r="P22" i="14"/>
  <c r="P66" i="14"/>
  <c r="P77" i="14"/>
  <c r="P63" i="14"/>
  <c r="P46" i="14"/>
  <c r="H37" i="14"/>
  <c r="H100" i="14" s="1"/>
  <c r="I37" i="14"/>
  <c r="I100" i="14" s="1"/>
  <c r="N37" i="14"/>
  <c r="N100" i="14" s="1"/>
  <c r="L75" i="14"/>
  <c r="L106" i="14" s="1"/>
  <c r="E75" i="14"/>
  <c r="E106" i="14" s="1"/>
  <c r="J75" i="14"/>
  <c r="J106" i="14" s="1"/>
  <c r="F24" i="14"/>
  <c r="F99" i="14" s="1"/>
  <c r="O47" i="14"/>
  <c r="O102" i="14" s="1"/>
  <c r="I47" i="14"/>
  <c r="I102" i="14" s="1"/>
  <c r="N47" i="14"/>
  <c r="N102" i="14" s="1"/>
  <c r="L69" i="14"/>
  <c r="L105" i="14" s="1"/>
  <c r="P70" i="14"/>
  <c r="P58" i="14"/>
  <c r="F75" i="14"/>
  <c r="F106" i="14" s="1"/>
  <c r="N54" i="14"/>
  <c r="N103" i="14" s="1"/>
  <c r="O42" i="14"/>
  <c r="O101" i="14" s="1"/>
  <c r="H64" i="14"/>
  <c r="H104" i="14" s="1"/>
  <c r="N24" i="14"/>
  <c r="N99" i="14" s="1"/>
  <c r="H24" i="14"/>
  <c r="H99" i="14" s="1"/>
  <c r="G47" i="14"/>
  <c r="G102" i="14" s="1"/>
  <c r="K47" i="14"/>
  <c r="K102" i="14" s="1"/>
  <c r="M47" i="14"/>
  <c r="M102" i="14" s="1"/>
  <c r="P48" i="14"/>
  <c r="J69" i="14"/>
  <c r="J105" i="14" s="1"/>
  <c r="G69" i="14"/>
  <c r="G105" i="14" s="1"/>
  <c r="E69" i="14"/>
  <c r="E105" i="14" s="1"/>
  <c r="D47" i="14"/>
  <c r="D102" i="14" s="1"/>
  <c r="E54" i="14"/>
  <c r="E103" i="14" s="1"/>
  <c r="G54" i="14"/>
  <c r="G103" i="14" s="1"/>
  <c r="L54" i="14"/>
  <c r="L103" i="14" s="1"/>
  <c r="H42" i="14"/>
  <c r="H101" i="14" s="1"/>
  <c r="F42" i="14"/>
  <c r="F101" i="14" s="1"/>
  <c r="L18" i="14"/>
  <c r="L98" i="14" s="1"/>
  <c r="J18" i="14"/>
  <c r="J98" i="14" s="1"/>
  <c r="O18" i="14"/>
  <c r="O98" i="14" s="1"/>
  <c r="N64" i="14"/>
  <c r="N104" i="14" s="1"/>
  <c r="G64" i="14"/>
  <c r="G104" i="14" s="1"/>
  <c r="L64" i="14"/>
  <c r="L104" i="14" s="1"/>
  <c r="P65" i="14"/>
  <c r="E24" i="14"/>
  <c r="E99" i="14" s="1"/>
  <c r="G24" i="14"/>
  <c r="G99" i="14" s="1"/>
  <c r="L24" i="14"/>
  <c r="L99" i="14" s="1"/>
  <c r="L47" i="14"/>
  <c r="L102" i="14" s="1"/>
  <c r="F47" i="14"/>
  <c r="F102" i="14" s="1"/>
  <c r="P40" i="14"/>
  <c r="K69" i="14"/>
  <c r="K105" i="14" s="1"/>
  <c r="O69" i="14"/>
  <c r="O105" i="14" s="1"/>
  <c r="I69" i="14"/>
  <c r="I105" i="14" s="1"/>
  <c r="K37" i="14"/>
  <c r="K100" i="14" s="1"/>
  <c r="M37" i="14"/>
  <c r="M100" i="14" s="1"/>
  <c r="P21" i="14"/>
  <c r="G75" i="14"/>
  <c r="G106" i="14" s="1"/>
  <c r="I75" i="14"/>
  <c r="I106" i="14" s="1"/>
  <c r="N75" i="14"/>
  <c r="N106" i="14" s="1"/>
  <c r="P30" i="14"/>
  <c r="O54" i="14"/>
  <c r="O103" i="14" s="1"/>
  <c r="J24" i="14"/>
  <c r="J99" i="14" s="1"/>
  <c r="O24" i="14"/>
  <c r="O99" i="14" s="1"/>
  <c r="P15" i="14"/>
  <c r="P95" i="14" s="1"/>
  <c r="N69" i="14"/>
  <c r="N105" i="14" s="1"/>
  <c r="J37" i="14"/>
  <c r="J100" i="14" s="1"/>
  <c r="H75" i="14"/>
  <c r="H106" i="14" s="1"/>
  <c r="J54" i="14"/>
  <c r="J103" i="14" s="1"/>
  <c r="H54" i="14"/>
  <c r="H103" i="14" s="1"/>
  <c r="M42" i="14"/>
  <c r="M101" i="14" s="1"/>
  <c r="F18" i="14"/>
  <c r="F98" i="14" s="1"/>
  <c r="M64" i="14"/>
  <c r="M104" i="14" s="1"/>
  <c r="I24" i="14"/>
  <c r="I99" i="14" s="1"/>
  <c r="M54" i="14"/>
  <c r="M103" i="14" s="1"/>
  <c r="K54" i="14"/>
  <c r="K103" i="14" s="1"/>
  <c r="L42" i="14"/>
  <c r="L101" i="14" s="1"/>
  <c r="E42" i="14"/>
  <c r="E101" i="14" s="1"/>
  <c r="J42" i="14"/>
  <c r="J101" i="14" s="1"/>
  <c r="H18" i="14"/>
  <c r="H98" i="14" s="1"/>
  <c r="E18" i="14"/>
  <c r="E98" i="14" s="1"/>
  <c r="N18" i="14"/>
  <c r="N98" i="14" s="1"/>
  <c r="O64" i="14"/>
  <c r="O104" i="14" s="1"/>
  <c r="J64" i="14"/>
  <c r="J104" i="14" s="1"/>
  <c r="E64" i="14"/>
  <c r="E104" i="14" s="1"/>
  <c r="M24" i="14"/>
  <c r="M99" i="14" s="1"/>
  <c r="K24" i="14"/>
  <c r="K99" i="14" s="1"/>
  <c r="H47" i="14"/>
  <c r="H102" i="14" s="1"/>
  <c r="E47" i="14"/>
  <c r="E102" i="14" s="1"/>
  <c r="J47" i="14"/>
  <c r="J102" i="14" s="1"/>
  <c r="F69" i="14"/>
  <c r="F105" i="14" s="1"/>
  <c r="H69" i="14"/>
  <c r="H105" i="14" s="1"/>
  <c r="M69" i="14"/>
  <c r="M105" i="14" s="1"/>
  <c r="O37" i="14"/>
  <c r="O100" i="14" s="1"/>
  <c r="L37" i="14"/>
  <c r="L100" i="14" s="1"/>
  <c r="F37" i="14"/>
  <c r="F100" i="14" s="1"/>
  <c r="K75" i="14"/>
  <c r="K106" i="14" s="1"/>
  <c r="O75" i="14"/>
  <c r="O106" i="14" s="1"/>
  <c r="M75" i="14"/>
  <c r="M106" i="14" s="1"/>
  <c r="C4" i="14"/>
  <c r="C5" i="14"/>
  <c r="C6" i="14"/>
  <c r="C7" i="14"/>
  <c r="C8" i="14"/>
  <c r="C3" i="14"/>
  <c r="G10" i="28" l="1"/>
  <c r="F26" i="28"/>
  <c r="P75" i="14"/>
  <c r="P106" i="14" s="1"/>
  <c r="J24" i="28"/>
  <c r="P18" i="14"/>
  <c r="P98" i="14" s="1"/>
  <c r="P64" i="14"/>
  <c r="P104" i="14" s="1"/>
  <c r="D85" i="14"/>
  <c r="D97" i="14" s="1"/>
  <c r="P47" i="14"/>
  <c r="P102" i="14" s="1"/>
  <c r="P42" i="14"/>
  <c r="P101" i="14" s="1"/>
  <c r="P54" i="14"/>
  <c r="P103" i="14" s="1"/>
  <c r="P37" i="14"/>
  <c r="P100" i="14" s="1"/>
  <c r="M85" i="14"/>
  <c r="M97" i="14" s="1"/>
  <c r="G85" i="14"/>
  <c r="G97" i="14" s="1"/>
  <c r="P69" i="14"/>
  <c r="P105" i="14" s="1"/>
  <c r="K85" i="14"/>
  <c r="K97" i="14" s="1"/>
  <c r="P24" i="14"/>
  <c r="L3" i="14"/>
  <c r="H3" i="14"/>
  <c r="O3" i="14"/>
  <c r="K3" i="14"/>
  <c r="G3" i="14"/>
  <c r="J3" i="14"/>
  <c r="I3" i="14"/>
  <c r="D3" i="14"/>
  <c r="N3" i="14"/>
  <c r="F3" i="14"/>
  <c r="E3" i="14"/>
  <c r="M3" i="14"/>
  <c r="H85" i="14"/>
  <c r="H97" i="14" s="1"/>
  <c r="M8" i="14"/>
  <c r="I8" i="14"/>
  <c r="K8" i="14"/>
  <c r="F8" i="14"/>
  <c r="D8" i="14"/>
  <c r="O8" i="14"/>
  <c r="J8" i="14"/>
  <c r="E8" i="14"/>
  <c r="L8" i="14"/>
  <c r="N8" i="14"/>
  <c r="H8" i="14"/>
  <c r="G8" i="14"/>
  <c r="N6" i="14"/>
  <c r="J6" i="14"/>
  <c r="F6" i="14"/>
  <c r="M6" i="14"/>
  <c r="I6" i="14"/>
  <c r="K6" i="14"/>
  <c r="E6" i="14"/>
  <c r="L6" i="14"/>
  <c r="H6" i="14"/>
  <c r="D6" i="14"/>
  <c r="O6" i="14"/>
  <c r="G6" i="14"/>
  <c r="E85" i="14"/>
  <c r="E97" i="14" s="1"/>
  <c r="L5" i="14"/>
  <c r="H5" i="14"/>
  <c r="E5" i="14"/>
  <c r="O5" i="14"/>
  <c r="K5" i="14"/>
  <c r="G5" i="14"/>
  <c r="D5" i="14"/>
  <c r="M5" i="14"/>
  <c r="N5" i="14"/>
  <c r="J5" i="14"/>
  <c r="F5" i="14"/>
  <c r="I5" i="14"/>
  <c r="O85" i="14"/>
  <c r="O97" i="14" s="1"/>
  <c r="N4" i="14"/>
  <c r="J4" i="14"/>
  <c r="F4" i="14"/>
  <c r="D4" i="14"/>
  <c r="M4" i="14"/>
  <c r="I4" i="14"/>
  <c r="E4" i="14"/>
  <c r="O4" i="14"/>
  <c r="G4" i="14"/>
  <c r="L4" i="14"/>
  <c r="H4" i="14"/>
  <c r="K4" i="14"/>
  <c r="F85" i="14"/>
  <c r="F97" i="14" s="1"/>
  <c r="J85" i="14"/>
  <c r="J97" i="14" s="1"/>
  <c r="L7" i="14"/>
  <c r="H7" i="14"/>
  <c r="O7" i="14"/>
  <c r="K7" i="14"/>
  <c r="G7" i="14"/>
  <c r="I7" i="14"/>
  <c r="D7" i="14"/>
  <c r="N7" i="14"/>
  <c r="J7" i="14"/>
  <c r="F7" i="14"/>
  <c r="E7" i="14"/>
  <c r="M7" i="14"/>
  <c r="N85" i="14"/>
  <c r="N97" i="14" s="1"/>
  <c r="I85" i="14"/>
  <c r="I97" i="14" s="1"/>
  <c r="L85" i="14"/>
  <c r="L97" i="14" s="1"/>
  <c r="H10" i="28" l="1"/>
  <c r="G26" i="28"/>
  <c r="K24" i="28"/>
  <c r="P85" i="14"/>
  <c r="P97" i="14" s="1"/>
  <c r="P99" i="14"/>
  <c r="P8" i="14"/>
  <c r="P5" i="14"/>
  <c r="P6" i="14"/>
  <c r="P7" i="14"/>
  <c r="P3" i="14"/>
  <c r="K9" i="14"/>
  <c r="P4" i="14"/>
  <c r="M9" i="14"/>
  <c r="D9" i="14"/>
  <c r="D93" i="14" s="1"/>
  <c r="O9" i="14"/>
  <c r="F9" i="14"/>
  <c r="J9" i="14"/>
  <c r="H9" i="14"/>
  <c r="E9" i="14"/>
  <c r="I9" i="14"/>
  <c r="N9" i="14"/>
  <c r="G9" i="14"/>
  <c r="L9" i="14"/>
  <c r="I10" i="28" l="1"/>
  <c r="H26" i="28"/>
  <c r="L24" i="28"/>
  <c r="O87" i="14"/>
  <c r="O93" i="14"/>
  <c r="N87" i="14"/>
  <c r="N93" i="14"/>
  <c r="M87" i="14"/>
  <c r="M93" i="14"/>
  <c r="L87" i="14"/>
  <c r="L93" i="14"/>
  <c r="K87" i="14"/>
  <c r="K93" i="14"/>
  <c r="J87" i="14"/>
  <c r="J93" i="14"/>
  <c r="I87" i="14"/>
  <c r="I93" i="14"/>
  <c r="H87" i="14"/>
  <c r="H93" i="14"/>
  <c r="G87" i="14"/>
  <c r="G93" i="14"/>
  <c r="F87" i="14"/>
  <c r="F93" i="14"/>
  <c r="E87" i="14"/>
  <c r="E93" i="14"/>
  <c r="D87" i="14"/>
  <c r="D89" i="14"/>
  <c r="P9" i="14"/>
  <c r="J10" i="28" l="1"/>
  <c r="I26" i="28"/>
  <c r="M24" i="28"/>
  <c r="E89" i="14"/>
  <c r="F89" i="14" s="1"/>
  <c r="G89" i="14" s="1"/>
  <c r="H89" i="14" s="1"/>
  <c r="I89" i="14" s="1"/>
  <c r="J89" i="14" s="1"/>
  <c r="K89" i="14" s="1"/>
  <c r="L89" i="14" s="1"/>
  <c r="M89" i="14" s="1"/>
  <c r="N89" i="14" s="1"/>
  <c r="O89" i="14" s="1"/>
  <c r="P87" i="14"/>
  <c r="P93" i="14"/>
  <c r="K10" i="28" l="1"/>
  <c r="J26" i="28"/>
  <c r="N24" i="28"/>
  <c r="L10" i="28" l="1"/>
  <c r="K26" i="28"/>
  <c r="O24" i="28"/>
  <c r="M10" i="28" l="1"/>
  <c r="L26" i="28"/>
  <c r="N10" i="28" l="1"/>
  <c r="M26" i="28"/>
  <c r="P24" i="28"/>
  <c r="O10" i="28" l="1"/>
  <c r="O26" i="28" s="1"/>
  <c r="N26" i="28"/>
  <c r="P26" i="28"/>
  <c r="Q24" i="28"/>
  <c r="Q26" i="28" s="1"/>
</calcChain>
</file>

<file path=xl/sharedStrings.xml><?xml version="1.0" encoding="utf-8"?>
<sst xmlns="http://schemas.openxmlformats.org/spreadsheetml/2006/main" count="533" uniqueCount="295">
  <si>
    <t>R1</t>
  </si>
  <si>
    <t>Receita</t>
  </si>
  <si>
    <t>Salário  / Adiantamento</t>
  </si>
  <si>
    <t>R1 - Receita - Salário / Adiantamento</t>
  </si>
  <si>
    <t>R2</t>
  </si>
  <si>
    <t>Férias</t>
  </si>
  <si>
    <t>R2 - Receita - Férias</t>
  </si>
  <si>
    <t>R3</t>
  </si>
  <si>
    <t>13º salário</t>
  </si>
  <si>
    <t>R3 - Receita - 13° salário</t>
  </si>
  <si>
    <t>R4</t>
  </si>
  <si>
    <t>Aposentadoria</t>
  </si>
  <si>
    <t>R4 - Receita - Aposentadoria</t>
  </si>
  <si>
    <t>R5</t>
  </si>
  <si>
    <t>Receita extra (aluguel, restituição IR)</t>
  </si>
  <si>
    <t>R5 - Receita - Receita extra(aluguel, Restituição IR)</t>
  </si>
  <si>
    <t>R6</t>
  </si>
  <si>
    <t>Outras Receitas</t>
  </si>
  <si>
    <t>R6 - Receita - Outras Receitas</t>
  </si>
  <si>
    <t>A1</t>
  </si>
  <si>
    <t>Alimentação</t>
  </si>
  <si>
    <t>Supermercado</t>
  </si>
  <si>
    <t>A1 - Alimentação - Supermercado</t>
  </si>
  <si>
    <t>A2</t>
  </si>
  <si>
    <t>Feira  / Sacolão</t>
  </si>
  <si>
    <t>A2 - Alimentação - Feira / Sacolão</t>
  </si>
  <si>
    <t>A3</t>
  </si>
  <si>
    <t>Padaria</t>
  </si>
  <si>
    <t>A3 - Alimentação - Padaria</t>
  </si>
  <si>
    <t>A4</t>
  </si>
  <si>
    <t>Refeição fora de casa</t>
  </si>
  <si>
    <t>A4 - Alimentação - Refeição fora de casa</t>
  </si>
  <si>
    <t>A5</t>
  </si>
  <si>
    <t>Outros (café, água, sorvetes, etc)</t>
  </si>
  <si>
    <t>A5 - Alimentação - Outros (café, água, sorvetes, etc)</t>
  </si>
  <si>
    <t>M1</t>
  </si>
  <si>
    <t>Moradia</t>
  </si>
  <si>
    <t>Prestação /Aluguel de imóvel</t>
  </si>
  <si>
    <t>M1 - Moradia - Prestação ou Aluguel de imóvel</t>
  </si>
  <si>
    <t>M2</t>
  </si>
  <si>
    <t>Condomínio</t>
  </si>
  <si>
    <t>M2 - Moradia - Condomínio</t>
  </si>
  <si>
    <t>M3</t>
  </si>
  <si>
    <t>Consumo de água</t>
  </si>
  <si>
    <t>M3 - Moradia - Consumo de água</t>
  </si>
  <si>
    <t>M4</t>
  </si>
  <si>
    <t>Serviço de limpeza( diarista ou mensalista)</t>
  </si>
  <si>
    <t>M4 - Moradia - Serviço de limpeza( diarista ou mensalista)</t>
  </si>
  <si>
    <t>M5</t>
  </si>
  <si>
    <t>Energia Elétrica</t>
  </si>
  <si>
    <t>M5 - Moradia - Energia Elétrica</t>
  </si>
  <si>
    <t>M6</t>
  </si>
  <si>
    <t>Gás</t>
  </si>
  <si>
    <t>M6 - Moradia - Gás</t>
  </si>
  <si>
    <t>M7</t>
  </si>
  <si>
    <t>IPTU</t>
  </si>
  <si>
    <t>M7 - Moradia - IPTU</t>
  </si>
  <si>
    <t>M8</t>
  </si>
  <si>
    <t>Decoração da casa</t>
  </si>
  <si>
    <t>M8 - Moradia - Decoração da casa</t>
  </si>
  <si>
    <t>M9</t>
  </si>
  <si>
    <t>Manutenção / Reforma da casa</t>
  </si>
  <si>
    <t>M9 - Moradia - Manutenção / Reforma da casa</t>
  </si>
  <si>
    <t>M10</t>
  </si>
  <si>
    <t>Celular</t>
  </si>
  <si>
    <t>M10 - Moradia - Celular</t>
  </si>
  <si>
    <t>M11</t>
  </si>
  <si>
    <t>Telefone fixo</t>
  </si>
  <si>
    <t>M11 - Moradia - Telefone Fixo</t>
  </si>
  <si>
    <t>M12</t>
  </si>
  <si>
    <t>Internet / TV a cabo</t>
  </si>
  <si>
    <t>M12 - Moradia - TV a cabo / Internet</t>
  </si>
  <si>
    <t>E1</t>
  </si>
  <si>
    <t>Educação</t>
  </si>
  <si>
    <t xml:space="preserve">Matricula Escolar/ Mensalidade </t>
  </si>
  <si>
    <t>E1 - Educação - Matrícula Escolar / Mensalidade</t>
  </si>
  <si>
    <t>E2</t>
  </si>
  <si>
    <t>Material Escolar</t>
  </si>
  <si>
    <t>E2 - Educação - Material Escolar</t>
  </si>
  <si>
    <t>E3</t>
  </si>
  <si>
    <t>Outros cursos</t>
  </si>
  <si>
    <t>E3 - Educação - Outros cursos</t>
  </si>
  <si>
    <t>E4</t>
  </si>
  <si>
    <t>Transporte escolar</t>
  </si>
  <si>
    <t>E4 - Transporte Escolar</t>
  </si>
  <si>
    <t>C1</t>
  </si>
  <si>
    <t>Animal de Estimação</t>
  </si>
  <si>
    <t xml:space="preserve">Ração </t>
  </si>
  <si>
    <t>C1 - Animal - Alimentação</t>
  </si>
  <si>
    <t>C2</t>
  </si>
  <si>
    <t>Banho / Tosa</t>
  </si>
  <si>
    <t>C2 - Animal - Banho / Tosa</t>
  </si>
  <si>
    <t>C3</t>
  </si>
  <si>
    <t>Veterinário / medicamento</t>
  </si>
  <si>
    <t>C3 - Animal - Veterinário / Remédios</t>
  </si>
  <si>
    <t>C4</t>
  </si>
  <si>
    <t>Outros (acessórios, brinquedos, hotel, dog walker)</t>
  </si>
  <si>
    <t>C4 - Animal - Outros (acessórios/brinquedos/dog walker)</t>
  </si>
  <si>
    <t>S1</t>
  </si>
  <si>
    <t>Saúde</t>
  </si>
  <si>
    <t>Plano de saúde</t>
  </si>
  <si>
    <t>S1 - Saúde - Plano de saúde</t>
  </si>
  <si>
    <t>S2</t>
  </si>
  <si>
    <t>Medicamentos</t>
  </si>
  <si>
    <t>S2 - Saúde - Medicamentos</t>
  </si>
  <si>
    <t>S3</t>
  </si>
  <si>
    <t>Dentista</t>
  </si>
  <si>
    <t>S3 - Saúde - Dentista</t>
  </si>
  <si>
    <t>S4</t>
  </si>
  <si>
    <t>Terapia / Psicólogo  / Acupuntura</t>
  </si>
  <si>
    <t>S4 - Saúde - Terapia/Psicólogo/Acupuntura</t>
  </si>
  <si>
    <t>S5</t>
  </si>
  <si>
    <t>Médicos/Exames fora do plano de saúde</t>
  </si>
  <si>
    <t>S5 - Saúde - Médicos/Exames fora do plano de saúde</t>
  </si>
  <si>
    <t>S6</t>
  </si>
  <si>
    <t>Academia / Tratamento Estético</t>
  </si>
  <si>
    <t>S6 - Saúde - Academia / Tratamento Estético</t>
  </si>
  <si>
    <t>T1</t>
  </si>
  <si>
    <t>Transporte</t>
  </si>
  <si>
    <t>Ônibus / Metrô</t>
  </si>
  <si>
    <t>T1 - Transporte - Ônibus / Metrô</t>
  </si>
  <si>
    <t>T2</t>
  </si>
  <si>
    <t>Taxi</t>
  </si>
  <si>
    <t>T2 - Transporte - Táxi</t>
  </si>
  <si>
    <t>T3</t>
  </si>
  <si>
    <t>Combustível</t>
  </si>
  <si>
    <t>T3 - Transporte - Combustível</t>
  </si>
  <si>
    <t>T4</t>
  </si>
  <si>
    <t>Estacionamento</t>
  </si>
  <si>
    <t>T4 - Transporte - Estacionamento</t>
  </si>
  <si>
    <t>T5</t>
  </si>
  <si>
    <t>Seguro Auto</t>
  </si>
  <si>
    <t>T5 - Transporte - Seguro auto</t>
  </si>
  <si>
    <t>T6</t>
  </si>
  <si>
    <t>Manutenção / Lavagem / Troca de óleo</t>
  </si>
  <si>
    <t>T6 - Transporte - Manutenção / Lavagem / Troca de óleo</t>
  </si>
  <si>
    <t>T7</t>
  </si>
  <si>
    <t>Licenciamento</t>
  </si>
  <si>
    <t>T7 - Transporte - Licenciamento</t>
  </si>
  <si>
    <t>T8</t>
  </si>
  <si>
    <t>Pedágio</t>
  </si>
  <si>
    <t>T8 - Transporte - Pedágio</t>
  </si>
  <si>
    <t>T9</t>
  </si>
  <si>
    <t>IPVA</t>
  </si>
  <si>
    <t>T9 - Transporte - IPVA</t>
  </si>
  <si>
    <t>P1</t>
  </si>
  <si>
    <t>Pessoais</t>
  </si>
  <si>
    <t>Vestuário / Calçados / Acessórios</t>
  </si>
  <si>
    <t>P1 - Pessoais - Vestuário / Calçados / Acessórios</t>
  </si>
  <si>
    <t>P2</t>
  </si>
  <si>
    <t>Cabeleireiro / Manicure / Higiene pessoal</t>
  </si>
  <si>
    <t>P2 - Pessoais - Cabeleireiro / Manicure / Higiene pessoal</t>
  </si>
  <si>
    <t>P3</t>
  </si>
  <si>
    <t xml:space="preserve">Presentes </t>
  </si>
  <si>
    <t>P3 - Pessoais - Presentes</t>
  </si>
  <si>
    <t>P4</t>
  </si>
  <si>
    <t xml:space="preserve">Outros  </t>
  </si>
  <si>
    <t>P4 - Pessoais - Outros</t>
  </si>
  <si>
    <t>L1</t>
  </si>
  <si>
    <t>Lazer</t>
  </si>
  <si>
    <t>Cinema / Teatro / Shows</t>
  </si>
  <si>
    <t>L1 - Lazer - Cinema / Teatro / Shows</t>
  </si>
  <si>
    <t>L2</t>
  </si>
  <si>
    <t xml:space="preserve">Livros / Revistas / Cd´s </t>
  </si>
  <si>
    <t>L2 - Lazer - Livros/Revistas/ Cd´s</t>
  </si>
  <si>
    <t>L3</t>
  </si>
  <si>
    <t>Clube / Parques / Casa Noturna</t>
  </si>
  <si>
    <t>L3 - Lazer - Clube / Parques / Casa Noturna / Esportes</t>
  </si>
  <si>
    <t>L4</t>
  </si>
  <si>
    <t xml:space="preserve">Viagens </t>
  </si>
  <si>
    <t>L4 - Lazer - Viagens (hospedagem / refeições / passeios)</t>
  </si>
  <si>
    <t>L5</t>
  </si>
  <si>
    <t>Restaurantes / Bares / Festas</t>
  </si>
  <si>
    <t>L5 - Lazer - Restaurantes / Bares / Festas</t>
  </si>
  <si>
    <t>F1</t>
  </si>
  <si>
    <t>Serviços Financeiros</t>
  </si>
  <si>
    <t>Empréstimos</t>
  </si>
  <si>
    <t>F1 - Serviços Financeiros - Empréstimos</t>
  </si>
  <si>
    <t>F2</t>
  </si>
  <si>
    <t>Seguros (vida/residencial)</t>
  </si>
  <si>
    <t>F2 - Serviços Financeiros - ( vida / residencial)</t>
  </si>
  <si>
    <t>F3</t>
  </si>
  <si>
    <t>Previdência privada</t>
  </si>
  <si>
    <t>F3 - Serviços Financeiros - Previdência privada</t>
  </si>
  <si>
    <t>F4</t>
  </si>
  <si>
    <t>Juros Cheque Especial</t>
  </si>
  <si>
    <t>F4 - Serviços Financeiros - Juros do Cheque Especial + IOF</t>
  </si>
  <si>
    <t>F5</t>
  </si>
  <si>
    <t>Tarifas bancárias</t>
  </si>
  <si>
    <t>F5 - Serviços Financeiros - Tarifas Bancárias</t>
  </si>
  <si>
    <t>F6</t>
  </si>
  <si>
    <t>Financiamento de veículo</t>
  </si>
  <si>
    <t>F6 - Serviços Financeiros - Financiamento de veículo</t>
  </si>
  <si>
    <t>F7</t>
  </si>
  <si>
    <t>Pagamento da fatura do cartão de crédito</t>
  </si>
  <si>
    <t>F7 - Serviços Financeiros - Pagamento da fatura do cartão de crédito</t>
  </si>
  <si>
    <t>F8</t>
  </si>
  <si>
    <t xml:space="preserve">Imposto de Renda a Pagar </t>
  </si>
  <si>
    <t>F8 - Serviços Financeiros - Imposto de renda a pagar</t>
  </si>
  <si>
    <t>F9</t>
  </si>
  <si>
    <t>Saque</t>
  </si>
  <si>
    <t>F9 - Serviços Financeiros - Saque</t>
  </si>
  <si>
    <t>CÓDIGO</t>
  </si>
  <si>
    <t>CENTRO DE CUSTO</t>
  </si>
  <si>
    <t>DESCRIÇÃO</t>
  </si>
  <si>
    <t>RECEITA</t>
  </si>
  <si>
    <t>DATA</t>
  </si>
  <si>
    <t>VALOR</t>
  </si>
  <si>
    <t>OBSERVAÇÃO</t>
  </si>
  <si>
    <t>I1</t>
  </si>
  <si>
    <t>Investimentos</t>
  </si>
  <si>
    <t>I2</t>
  </si>
  <si>
    <t>Poupança</t>
  </si>
  <si>
    <t>LCI</t>
  </si>
  <si>
    <t>I3</t>
  </si>
  <si>
    <t>I1 - Investimentos - Poupança</t>
  </si>
  <si>
    <t>I2 - Investimentos - LCI</t>
  </si>
  <si>
    <t>CLASSIFICAÇÃO</t>
  </si>
  <si>
    <t>DESPESA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</si>
  <si>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</si>
  <si>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</si>
  <si>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</si>
  <si>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</si>
  <si>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</si>
  <si>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</si>
  <si>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</si>
  <si>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</si>
  <si>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</si>
  <si>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</si>
  <si>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</si>
  <si>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</si>
  <si>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da Receita</t>
  </si>
  <si>
    <t>Total</t>
  </si>
  <si>
    <t>1 - Receita</t>
  </si>
  <si>
    <t>Total das Despesas</t>
  </si>
  <si>
    <t>Total dos Investimentos</t>
  </si>
  <si>
    <t>2 - Investimentos</t>
  </si>
  <si>
    <t>3 - Despesas</t>
  </si>
  <si>
    <t>Saldo Acumulado no ano</t>
  </si>
  <si>
    <t>Saldo Mensal Receitas (-) Despesas (-) Investimentos</t>
  </si>
  <si>
    <t>Resumo Mensal das Receitas e Despesas no 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</si>
  <si>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</si>
  <si>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</si>
  <si>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</si>
  <si>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</si>
  <si>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</si>
  <si>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</si>
  <si>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</si>
  <si>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</si>
  <si>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</si>
  <si>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</si>
  <si>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</si>
  <si>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</si>
  <si>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</si>
  <si>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Aplicação inicial</t>
  </si>
  <si>
    <t>Rendimentos</t>
  </si>
  <si>
    <t>Nova aplicação</t>
  </si>
  <si>
    <t>Resgate parcial de aplicação (-)</t>
  </si>
  <si>
    <t>Saldo Poupança</t>
  </si>
  <si>
    <t>Rendimentos liquido (-) Imposto de renda</t>
  </si>
  <si>
    <t>Saldo do fundo</t>
  </si>
  <si>
    <t>POUPANÇA</t>
  </si>
  <si>
    <t>INVESTIMENTO</t>
  </si>
  <si>
    <t>TOTAL DE INVESTIMENTOS</t>
  </si>
  <si>
    <t>SALDO INICIAL</t>
  </si>
  <si>
    <t>Saldo LCI</t>
  </si>
  <si>
    <t>Rendimentos liquido</t>
  </si>
  <si>
    <t>COPEL INTERNET</t>
  </si>
  <si>
    <t>SKY TV</t>
  </si>
  <si>
    <t>DINHEIRO DA MÃE PARA AJUDAR EM CASA</t>
  </si>
  <si>
    <t>CHURRASCO AMIGOS UFPR</t>
  </si>
  <si>
    <t>CORTE DE CABELO</t>
  </si>
  <si>
    <t>ALMOÇO MADERO</t>
  </si>
  <si>
    <t>TÁXI</t>
  </si>
  <si>
    <t>CHINA IN BOX</t>
  </si>
  <si>
    <t>WIKIMAKI</t>
  </si>
  <si>
    <t>JAQUETA BAZARTE</t>
  </si>
  <si>
    <t>PILATES</t>
  </si>
  <si>
    <t>LÂMPADAS</t>
  </si>
  <si>
    <t>FESTA JUNINA AMIGOS</t>
  </si>
  <si>
    <t>PAYPAL</t>
  </si>
  <si>
    <t>TIM CELULAR</t>
  </si>
  <si>
    <t>CVC VIAGEM FOZ</t>
  </si>
  <si>
    <t>DECATHLON</t>
  </si>
  <si>
    <t>ANUIDADE</t>
  </si>
  <si>
    <t>INGRESSO.COM</t>
  </si>
  <si>
    <t>NETFLIX</t>
  </si>
  <si>
    <t>PAGAMENTO NZN</t>
  </si>
  <si>
    <t>PAGAMENTO MURILO PATAGÔNIA</t>
  </si>
  <si>
    <t>PAGAMENTO LAGUNDRI</t>
  </si>
  <si>
    <t>BÔNUS NZN</t>
  </si>
  <si>
    <t>JOGOS VENDIDOS</t>
  </si>
  <si>
    <t>PAGAMENTO ÓRION VIAGEM FOZ</t>
  </si>
  <si>
    <t>Tesouro Direto</t>
  </si>
  <si>
    <t>I3 - Investimentos - Tesouro 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</si>
</sst>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Up">
        <fgColor theme="4" tint="0.59996337778862885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 applyBorder="1" applyAlignment="1">
      <alignment horizontal="center" vertical="center"/>
    </xf>
    <xf numFmtId="0" fontId="0" fillId="0" borderId="1" xfId="0" applyBorder="1"/>
    <xf numFmtId="43" fontId="0" fillId="0" borderId="0" xfId="1" applyFont="1"/>
    <xf numFmtId="0" fontId="0" fillId="3" borderId="0" xfId="0" applyFill="1"/>
    <xf numFmtId="43" fontId="0" fillId="2" borderId="0" xfId="1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0" fillId="0" borderId="2" xfId="0" applyBorder="1"/>
    <xf numFmtId="43" fontId="0" fillId="0" borderId="2" xfId="1" applyFont="1" applyBorder="1"/>
    <xf numFmtId="43" fontId="3" fillId="5" borderId="2" xfId="1" applyFont="1" applyFill="1" applyBorder="1"/>
    <xf numFmtId="0" fontId="3" fillId="6" borderId="2" xfId="0" applyFont="1" applyFill="1" applyBorder="1"/>
    <xf numFmtId="43" fontId="3" fillId="6" borderId="2" xfId="1" applyFont="1" applyFill="1" applyBorder="1"/>
    <xf numFmtId="0" fontId="0" fillId="4" borderId="2" xfId="0" applyFill="1" applyBorder="1"/>
    <xf numFmtId="43" fontId="0" fillId="4" borderId="2" xfId="1" applyFont="1" applyFill="1" applyBorder="1"/>
    <xf numFmtId="43" fontId="3" fillId="10" borderId="2" xfId="1" applyFont="1" applyFill="1" applyBorder="1"/>
    <xf numFmtId="43" fontId="3" fillId="11" borderId="2" xfId="1" applyFont="1" applyFill="1" applyBorder="1"/>
    <xf numFmtId="0" fontId="3" fillId="3" borderId="0" xfId="0" applyFont="1" applyFill="1"/>
    <xf numFmtId="0" fontId="0" fillId="10" borderId="0" xfId="0" applyFill="1"/>
    <xf numFmtId="0" fontId="3" fillId="10" borderId="0" xfId="0" applyFont="1" applyFill="1"/>
    <xf numFmtId="0" fontId="3" fillId="10" borderId="2" xfId="0" applyFont="1" applyFill="1" applyBorder="1"/>
    <xf numFmtId="0" fontId="3" fillId="7" borderId="2" xfId="0" applyFont="1" applyFill="1" applyBorder="1"/>
    <xf numFmtId="43" fontId="3" fillId="7" borderId="2" xfId="1" applyFont="1" applyFill="1" applyBorder="1"/>
    <xf numFmtId="0" fontId="0" fillId="9" borderId="0" xfId="0" applyFill="1"/>
    <xf numFmtId="43" fontId="3" fillId="3" borderId="0" xfId="0" applyNumberFormat="1" applyFont="1" applyFill="1"/>
    <xf numFmtId="0" fontId="3" fillId="0" borderId="0" xfId="0" applyFont="1"/>
    <xf numFmtId="43" fontId="3" fillId="0" borderId="0" xfId="0" applyNumberFormat="1" applyFont="1"/>
    <xf numFmtId="0" fontId="3" fillId="9" borderId="0" xfId="0" applyFont="1" applyFill="1"/>
    <xf numFmtId="43" fontId="3" fillId="9" borderId="0" xfId="0" applyNumberFormat="1" applyFont="1" applyFill="1"/>
    <xf numFmtId="0" fontId="0" fillId="8" borderId="0" xfId="0" applyFill="1"/>
    <xf numFmtId="0" fontId="3" fillId="8" borderId="0" xfId="0" applyFont="1" applyFill="1"/>
    <xf numFmtId="43" fontId="3" fillId="0" borderId="0" xfId="1" applyFont="1"/>
    <xf numFmtId="43" fontId="0" fillId="8" borderId="0" xfId="1" applyFont="1" applyFill="1"/>
    <xf numFmtId="43" fontId="3" fillId="2" borderId="0" xfId="1" applyFont="1" applyFill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1" xfId="1" applyFont="1" applyBorder="1" applyAlignment="1">
      <alignment horizontal="center"/>
    </xf>
    <xf numFmtId="17" fontId="5" fillId="0" borderId="0" xfId="0" applyNumberFormat="1" applyFont="1" applyFill="1" applyBorder="1" applyAlignment="1" applyProtection="1">
      <alignment horizontal="left" vertical="center"/>
    </xf>
    <xf numFmtId="17" fontId="5" fillId="0" borderId="0" xfId="0" applyNumberFormat="1" applyFont="1" applyFill="1" applyBorder="1" applyAlignment="1" applyProtection="1">
      <alignment horizontal="center" vertic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1" applyNumberFormat="1" applyFont="1" applyFill="1" applyBorder="1" applyAlignment="1" applyProtection="1"/>
    <xf numFmtId="43" fontId="6" fillId="0" borderId="0" xfId="1" applyFont="1" applyFill="1" applyBorder="1" applyAlignment="1" applyProtection="1"/>
    <xf numFmtId="43" fontId="6" fillId="0" borderId="0" xfId="1" applyFont="1" applyFill="1" applyBorder="1" applyAlignment="1" applyProtection="1">
      <alignment horizontal="left"/>
    </xf>
    <xf numFmtId="49" fontId="8" fillId="0" borderId="0" xfId="1" applyNumberFormat="1" applyFont="1" applyFill="1" applyBorder="1" applyAlignment="1" applyProtection="1"/>
    <xf numFmtId="0" fontId="0" fillId="12" borderId="0" xfId="0" applyFill="1"/>
    <xf numFmtId="17" fontId="5" fillId="12" borderId="0" xfId="0" applyNumberFormat="1" applyFont="1" applyFill="1" applyBorder="1" applyAlignment="1" applyProtection="1">
      <alignment horizontal="center" vertical="center"/>
    </xf>
    <xf numFmtId="17" fontId="5" fillId="12" borderId="0" xfId="0" applyNumberFormat="1" applyFont="1" applyFill="1" applyBorder="1" applyAlignment="1" applyProtection="1">
      <alignment horizontal="left"/>
    </xf>
    <xf numFmtId="17" fontId="5" fillId="12" borderId="0" xfId="0" applyNumberFormat="1" applyFont="1" applyFill="1" applyBorder="1" applyAlignment="1" applyProtection="1">
      <alignment horizontal="center"/>
    </xf>
    <xf numFmtId="17" fontId="5" fillId="5" borderId="0" xfId="0" applyNumberFormat="1" applyFont="1" applyFill="1" applyBorder="1" applyAlignment="1" applyProtection="1">
      <alignment horizontal="left" vertical="center"/>
    </xf>
    <xf numFmtId="17" fontId="5" fillId="5" borderId="0" xfId="0" applyNumberFormat="1" applyFont="1" applyFill="1" applyBorder="1" applyAlignment="1" applyProtection="1">
      <alignment horizontal="center" vertical="center"/>
    </xf>
    <xf numFmtId="17" fontId="5" fillId="5" borderId="0" xfId="0" applyNumberFormat="1" applyFont="1" applyFill="1" applyBorder="1" applyAlignment="1" applyProtection="1">
      <alignment horizontal="center"/>
    </xf>
    <xf numFmtId="43" fontId="8" fillId="5" borderId="0" xfId="1" applyFont="1" applyFill="1" applyBorder="1" applyAlignment="1" applyProtection="1">
      <alignment horizontal="center"/>
    </xf>
    <xf numFmtId="49" fontId="6" fillId="0" borderId="3" xfId="1" applyNumberFormat="1" applyFont="1" applyFill="1" applyBorder="1" applyAlignment="1" applyProtection="1"/>
    <xf numFmtId="43" fontId="6" fillId="0" borderId="3" xfId="1" applyFont="1" applyFill="1" applyBorder="1" applyAlignment="1" applyProtection="1"/>
    <xf numFmtId="43" fontId="8" fillId="0" borderId="3" xfId="1" applyFont="1" applyFill="1" applyBorder="1" applyAlignment="1" applyProtection="1"/>
    <xf numFmtId="49" fontId="7" fillId="0" borderId="3" xfId="0" applyNumberFormat="1" applyFont="1" applyFill="1" applyBorder="1" applyProtection="1"/>
    <xf numFmtId="49" fontId="8" fillId="5" borderId="3" xfId="1" applyNumberFormat="1" applyFont="1" applyFill="1" applyBorder="1" applyAlignment="1" applyProtection="1"/>
    <xf numFmtId="43" fontId="6" fillId="5" borderId="3" xfId="1" applyFont="1" applyFill="1" applyBorder="1" applyAlignment="1" applyProtection="1"/>
    <xf numFmtId="43" fontId="8" fillId="5" borderId="3" xfId="1" applyFont="1" applyFill="1" applyBorder="1" applyAlignment="1" applyProtection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3" fillId="2" borderId="0" xfId="0" applyFont="1" applyFill="1" applyAlignment="1">
      <alignment horizontal="center"/>
    </xf>
    <xf numFmtId="43" fontId="6" fillId="13" borderId="3" xfId="1" applyFont="1" applyFill="1" applyBorder="1" applyAlignment="1" applyProtection="1"/>
    <xf numFmtId="43" fontId="6" fillId="13" borderId="3" xfId="1" applyFont="1" applyFill="1" applyBorder="1" applyAlignment="1" applyProtection="1">
      <alignment horizontal="left"/>
    </xf>
  </cellXfs>
  <cellStyles count="2">
    <cellStyle name="Normal" xfId="0" builtinId="0"/>
    <cellStyle name="Vírgula" xfId="1" builtinId="3"/>
  </cellStyles>
  <dxfs count="32"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Análise!$C$98:$C$106</c:f>
              <c:strCache>
                <c:ptCount val="9"/>
                <c:pt idx="0">
                  <c:v>Alimentação</c:v>
                </c:pt>
                <c:pt idx="1">
                  <c:v>Moradia</c:v>
                </c:pt>
                <c:pt idx="2">
                  <c:v>Educação</c:v>
                </c:pt>
                <c:pt idx="3">
                  <c:v>Animal de Estimação</c:v>
                </c:pt>
                <c:pt idx="4">
                  <c:v>Saúde</c:v>
                </c:pt>
                <c:pt idx="5">
                  <c:v>Transporte</c:v>
                </c:pt>
                <c:pt idx="6">
                  <c:v>Pessoais</c:v>
                </c:pt>
                <c:pt idx="7">
                  <c:v>Lazer</c:v>
                </c:pt>
                <c:pt idx="8">
                  <c:v>Serviços Financeiros</c:v>
                </c:pt>
              </c:strCache>
            </c:strRef>
          </c:cat>
          <c:val>
            <c:numRef>
              <c:f>Análise!$P$98:$P$106</c:f>
              <c:numCache>
                <c:formatCode>_(* #,##0.00_);_(* \(#,##0.00\);_(* "-"??_);_(@_)</c:formatCode>
                <c:ptCount val="9"/>
                <c:pt idx="0">
                  <c:v>84</c:v>
                </c:pt>
                <c:pt idx="1">
                  <c:v>1081.32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355.2</c:v>
                </c:pt>
                <c:pt idx="7">
                  <c:v>720.2</c:v>
                </c:pt>
                <c:pt idx="8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Análise!$C$93</c:f>
              <c:strCache>
                <c:ptCount val="1"/>
                <c:pt idx="0">
                  <c:v>Total da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Análise!$D$92:$O$92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Análise!$D$93:$O$93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5558.54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Análise!$C$97</c:f>
              <c:strCache>
                <c:ptCount val="1"/>
                <c:pt idx="0">
                  <c:v>Total das Despesas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Análise!$D$92:$O$92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Análise!$D$97:$O$97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2269.7200000000003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612720"/>
        <c:axId val="157612328"/>
        <c:axId val="0"/>
      </c:bar3DChart>
      <c:catAx>
        <c:axId val="1576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612328"/>
        <c:crosses val="autoZero"/>
        <c:auto val="1"/>
        <c:lblAlgn val="ctr"/>
        <c:lblOffset val="100"/>
        <c:noMultiLvlLbl val="0"/>
      </c:catAx>
      <c:valAx>
        <c:axId val="1576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6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152399</xdr:rowOff>
    </xdr:from>
    <xdr:to>
      <xdr:col>25</xdr:col>
      <xdr:colOff>581025</xdr:colOff>
      <xdr:row>25</xdr:row>
      <xdr:rowOff>28574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0</xdr:row>
      <xdr:rowOff>142874</xdr:rowOff>
    </xdr:from>
    <xdr:to>
      <xdr:col>12</xdr:col>
      <xdr:colOff>304799</xdr:colOff>
      <xdr:row>27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7"/>
  <sheetViews>
    <sheetView showGridLines="0" workbookViewId="0">
      <selection activeCell="C14" sqref="C14"/>
    </sheetView>
  </sheetViews>
  <sheetFormatPr defaultRowHeight="15" x14ac:dyDescent="0.25"/>
  <cols>
    <col min="1" max="1" width="2.5703125" customWidth="1"/>
    <col min="2" max="2" width="1.5703125" customWidth="1"/>
    <col min="3" max="3" width="49" bestFit="1" customWidth="1"/>
    <col min="4" max="16" width="10.5703125" bestFit="1" customWidth="1"/>
    <col min="17" max="17" width="2" bestFit="1" customWidth="1"/>
  </cols>
  <sheetData>
    <row r="2" spans="2:17" x14ac:dyDescent="0.25">
      <c r="B2" s="9"/>
      <c r="C2" s="10" t="s">
        <v>233</v>
      </c>
      <c r="D2" s="10" t="s">
        <v>219</v>
      </c>
      <c r="E2" s="10" t="s">
        <v>220</v>
      </c>
      <c r="F2" s="10" t="s">
        <v>221</v>
      </c>
      <c r="G2" s="10" t="s">
        <v>222</v>
      </c>
      <c r="H2" s="10" t="s">
        <v>223</v>
      </c>
      <c r="I2" s="10" t="s">
        <v>224</v>
      </c>
      <c r="J2" s="10" t="s">
        <v>225</v>
      </c>
      <c r="K2" s="10" t="s">
        <v>226</v>
      </c>
      <c r="L2" s="10" t="s">
        <v>227</v>
      </c>
      <c r="M2" s="10" t="s">
        <v>228</v>
      </c>
      <c r="N2" s="10" t="s">
        <v>229</v>
      </c>
      <c r="O2" s="10" t="s">
        <v>230</v>
      </c>
      <c r="P2" s="10" t="s">
        <v>232</v>
      </c>
      <c r="Q2" s="9"/>
    </row>
    <row r="3" spans="2:17" x14ac:dyDescent="0.25">
      <c r="B3" s="9"/>
      <c r="C3" s="13" t="str">
        <f>'C. Custos'!D2</f>
        <v>Salário  / Adiantamento</v>
      </c>
      <c r="D3" s="14">
        <f>SUMIF(Jan!$D$4:$D$103,VLOOKUP(Análise!$C3,'C. Custos'!$D:$E,2,FALSE),Jan!$E$4:$E$103)</f>
        <v>0</v>
      </c>
      <c r="E3" s="14">
        <f>SUMIF(Fev!$D$4:$D$103,VLOOKUP(Análise!$C3,'C. Custos'!$D:$E,2,FALSE),Fev!$E$4:$E$103)</f>
        <v>0</v>
      </c>
      <c r="F3" s="14">
        <f>SUMIF(Mar!$D$4:$D$103,VLOOKUP(Análise!$C3,'C. Custos'!$D:$E,2,FALSE),Mar!$E$4:$E$103)</f>
        <v>0</v>
      </c>
      <c r="G3" s="14">
        <f>SUMIF(Abr!$D$4:$D$103,VLOOKUP(Análise!$C3,'C. Custos'!$D:$E,2,FALSE),Abr!$E$4:$E$103)</f>
        <v>0</v>
      </c>
      <c r="H3" s="14">
        <f>SUMIF(Mai!$D$4:$D$103,VLOOKUP(Análise!$C3,'C. Custos'!$D:$E,2,FALSE),Mai!$E$4:$E$103)</f>
        <v>0</v>
      </c>
      <c r="I3" s="14">
        <f>SUMIF(Jun!$D$4:$D$103,VLOOKUP(Análise!$C3,'C. Custos'!$D:$E,2,FALSE),Jun!$E$4:$E$103)</f>
        <v>0</v>
      </c>
      <c r="J3" s="14">
        <f>SUMIF(Jul!$D$4:$D$103,VLOOKUP(Análise!$C3,'C. Custos'!$D:$E,2,FALSE),Jul!$E$4:$E$103)</f>
        <v>2112</v>
      </c>
      <c r="K3" s="14">
        <f>SUMIF(Ago!$D$4:$D$103,VLOOKUP(Análise!$C3,'C. Custos'!$D:$E,2,FALSE),Ago!$E$4:$E$103)</f>
        <v>0</v>
      </c>
      <c r="L3" s="14">
        <f>SUMIF(Set!$D$4:$D$103,VLOOKUP(Análise!$C3,'C. Custos'!$D:$E,2,FALSE),Set!$E$4:$E$103)</f>
        <v>0</v>
      </c>
      <c r="M3" s="14">
        <f>SUMIF(Out!$D$4:$D$103,VLOOKUP(Análise!$C3,'C. Custos'!$D:$E,2,FALSE),Out!$E$4:$E$103)</f>
        <v>0</v>
      </c>
      <c r="N3" s="14">
        <f>SUMIF(Nov!$D$4:$D$103,VLOOKUP(Análise!$C3,'C. Custos'!$D:$E,2,FALSE),Nov!$E$4:$E$103)</f>
        <v>0</v>
      </c>
      <c r="O3" s="14">
        <f>SUMIF(Dez!$D$4:$D$103,VLOOKUP(Análise!$C3,'C. Custos'!$D:$E,2,FALSE),Dez!$E$4:$E$103)</f>
        <v>0</v>
      </c>
      <c r="P3" s="15">
        <f>SUM(D3:O3)</f>
        <v>2112</v>
      </c>
      <c r="Q3" s="9"/>
    </row>
    <row r="4" spans="2:17" x14ac:dyDescent="0.25">
      <c r="B4" s="9"/>
      <c r="C4" s="13" t="str">
        <f>'C. Custos'!D3</f>
        <v>Férias</v>
      </c>
      <c r="D4" s="14">
        <f>SUMIF(Jan!$D$4:$D$103,VLOOKUP(Análise!$C4,'C. Custos'!$D:$E,2,FALSE),Jan!$E$4:$E$103)</f>
        <v>0</v>
      </c>
      <c r="E4" s="14">
        <f>SUMIF(Fev!$D$4:$D$103,VLOOKUP(Análise!$C4,'C. Custos'!$D:$E,2,FALSE),Fev!$E$4:$E$103)</f>
        <v>0</v>
      </c>
      <c r="F4" s="14">
        <f>SUMIF(Mar!$D$4:$D$103,VLOOKUP(Análise!$C4,'C. Custos'!$D:$E,2,FALSE),Mar!$E$4:$E$103)</f>
        <v>0</v>
      </c>
      <c r="G4" s="14">
        <f>SUMIF(Abr!$D$4:$D$103,VLOOKUP(Análise!$C4,'C. Custos'!$D:$E,2,FALSE),Abr!$E$4:$E$103)</f>
        <v>0</v>
      </c>
      <c r="H4" s="14">
        <f>SUMIF(Mai!$D$4:$D$103,VLOOKUP(Análise!$C4,'C. Custos'!$D:$E,2,FALSE),Mai!$E$4:$E$103)</f>
        <v>0</v>
      </c>
      <c r="I4" s="14">
        <f>SUMIF(Jun!$D$4:$D$103,VLOOKUP(Análise!$C4,'C. Custos'!$D:$E,2,FALSE),Jun!$E$4:$E$103)</f>
        <v>0</v>
      </c>
      <c r="J4" s="14">
        <f>SUMIF(Jul!$D$4:$D$103,VLOOKUP(Análise!$C4,'C. Custos'!$D:$E,2,FALSE),Jul!$E$4:$E$103)</f>
        <v>0</v>
      </c>
      <c r="K4" s="14">
        <f>SUMIF(Ago!$D$4:$D$103,VLOOKUP(Análise!$C4,'C. Custos'!$D:$E,2,FALSE),Ago!$E$4:$E$103)</f>
        <v>0</v>
      </c>
      <c r="L4" s="14">
        <f>SUMIF(Set!$D$4:$D$103,VLOOKUP(Análise!$C4,'C. Custos'!$D:$E,2,FALSE),Set!$E$4:$E$103)</f>
        <v>0</v>
      </c>
      <c r="M4" s="14">
        <f>SUMIF(Out!$D$4:$D$103,VLOOKUP(Análise!$C4,'C. Custos'!$D:$E,2,FALSE),Out!$E$4:$E$103)</f>
        <v>0</v>
      </c>
      <c r="N4" s="14">
        <f>SUMIF(Nov!$D$4:$D$103,VLOOKUP(Análise!$C4,'C. Custos'!$D:$E,2,FALSE),Nov!$E$4:$E$103)</f>
        <v>0</v>
      </c>
      <c r="O4" s="14">
        <f>SUMIF(Dez!$D$4:$D$103,VLOOKUP(Análise!$C4,'C. Custos'!$D:$E,2,FALSE),Dez!$E$4:$E$103)</f>
        <v>0</v>
      </c>
      <c r="P4" s="15">
        <f t="shared" ref="P4:P8" si="0">SUM(D4:O4)</f>
        <v>0</v>
      </c>
      <c r="Q4" s="9"/>
    </row>
    <row r="5" spans="2:17" x14ac:dyDescent="0.25">
      <c r="B5" s="9"/>
      <c r="C5" s="13" t="str">
        <f>'C. Custos'!D4</f>
        <v>13º salário</v>
      </c>
      <c r="D5" s="14">
        <f>SUMIF(Jan!$D$4:$D$103,VLOOKUP(Análise!$C5,'C. Custos'!$D:$E,2,FALSE),Jan!$E$4:$E$103)</f>
        <v>0</v>
      </c>
      <c r="E5" s="14">
        <f>SUMIF(Fev!$D$4:$D$103,VLOOKUP(Análise!$C5,'C. Custos'!$D:$E,2,FALSE),Fev!$E$4:$E$103)</f>
        <v>0</v>
      </c>
      <c r="F5" s="14">
        <f>SUMIF(Mar!$D$4:$D$103,VLOOKUP(Análise!$C5,'C. Custos'!$D:$E,2,FALSE),Mar!$E$4:$E$103)</f>
        <v>0</v>
      </c>
      <c r="G5" s="14">
        <f>SUMIF(Abr!$D$4:$D$103,VLOOKUP(Análise!$C5,'C. Custos'!$D:$E,2,FALSE),Abr!$E$4:$E$103)</f>
        <v>0</v>
      </c>
      <c r="H5" s="14">
        <f>SUMIF(Mai!$D$4:$D$103,VLOOKUP(Análise!$C5,'C. Custos'!$D:$E,2,FALSE),Mai!$E$4:$E$103)</f>
        <v>0</v>
      </c>
      <c r="I5" s="14">
        <f>SUMIF(Jun!$D$4:$D$103,VLOOKUP(Análise!$C5,'C. Custos'!$D:$E,2,FALSE),Jun!$E$4:$E$103)</f>
        <v>0</v>
      </c>
      <c r="J5" s="14">
        <f>SUMIF(Jul!$D$4:$D$103,VLOOKUP(Análise!$C5,'C. Custos'!$D:$E,2,FALSE),Jul!$E$4:$E$103)</f>
        <v>0</v>
      </c>
      <c r="K5" s="14">
        <f>SUMIF(Ago!$D$4:$D$103,VLOOKUP(Análise!$C5,'C. Custos'!$D:$E,2,FALSE),Ago!$E$4:$E$103)</f>
        <v>0</v>
      </c>
      <c r="L5" s="14">
        <f>SUMIF(Set!$D$4:$D$103,VLOOKUP(Análise!$C5,'C. Custos'!$D:$E,2,FALSE),Set!$E$4:$E$103)</f>
        <v>0</v>
      </c>
      <c r="M5" s="14">
        <f>SUMIF(Out!$D$4:$D$103,VLOOKUP(Análise!$C5,'C. Custos'!$D:$E,2,FALSE),Out!$E$4:$E$103)</f>
        <v>0</v>
      </c>
      <c r="N5" s="14">
        <f>SUMIF(Nov!$D$4:$D$103,VLOOKUP(Análise!$C5,'C. Custos'!$D:$E,2,FALSE),Nov!$E$4:$E$103)</f>
        <v>0</v>
      </c>
      <c r="O5" s="14">
        <f>SUMIF(Dez!$D$4:$D$103,VLOOKUP(Análise!$C5,'C. Custos'!$D:$E,2,FALSE),Dez!$E$4:$E$103)</f>
        <v>0</v>
      </c>
      <c r="P5" s="15">
        <f t="shared" si="0"/>
        <v>0</v>
      </c>
      <c r="Q5" s="9"/>
    </row>
    <row r="6" spans="2:17" x14ac:dyDescent="0.25">
      <c r="B6" s="9"/>
      <c r="C6" s="13" t="str">
        <f>'C. Custos'!D5</f>
        <v>Aposentadoria</v>
      </c>
      <c r="D6" s="14">
        <f>SUMIF(Jan!$D$4:$D$103,VLOOKUP(Análise!$C6,'C. Custos'!$D:$E,2,FALSE),Jan!$E$4:$E$103)</f>
        <v>0</v>
      </c>
      <c r="E6" s="14">
        <f>SUMIF(Fev!$D$4:$D$103,VLOOKUP(Análise!$C6,'C. Custos'!$D:$E,2,FALSE),Fev!$E$4:$E$103)</f>
        <v>0</v>
      </c>
      <c r="F6" s="14">
        <f>SUMIF(Mar!$D$4:$D$103,VLOOKUP(Análise!$C6,'C. Custos'!$D:$E,2,FALSE),Mar!$E$4:$E$103)</f>
        <v>0</v>
      </c>
      <c r="G6" s="14">
        <f>SUMIF(Abr!$D$4:$D$103,VLOOKUP(Análise!$C6,'C. Custos'!$D:$E,2,FALSE),Abr!$E$4:$E$103)</f>
        <v>0</v>
      </c>
      <c r="H6" s="14">
        <f>SUMIF(Mai!$D$4:$D$103,VLOOKUP(Análise!$C6,'C. Custos'!$D:$E,2,FALSE),Mai!$E$4:$E$103)</f>
        <v>0</v>
      </c>
      <c r="I6" s="14">
        <f>SUMIF(Jun!$D$4:$D$103,VLOOKUP(Análise!$C6,'C. Custos'!$D:$E,2,FALSE),Jun!$E$4:$E$103)</f>
        <v>0</v>
      </c>
      <c r="J6" s="14">
        <f>SUMIF(Jul!$D$4:$D$103,VLOOKUP(Análise!$C6,'C. Custos'!$D:$E,2,FALSE),Jul!$E$4:$E$103)</f>
        <v>0</v>
      </c>
      <c r="K6" s="14">
        <f>SUMIF(Ago!$D$4:$D$103,VLOOKUP(Análise!$C6,'C. Custos'!$D:$E,2,FALSE),Ago!$E$4:$E$103)</f>
        <v>0</v>
      </c>
      <c r="L6" s="14">
        <f>SUMIF(Set!$D$4:$D$103,VLOOKUP(Análise!$C6,'C. Custos'!$D:$E,2,FALSE),Set!$E$4:$E$103)</f>
        <v>0</v>
      </c>
      <c r="M6" s="14">
        <f>SUMIF(Out!$D$4:$D$103,VLOOKUP(Análise!$C6,'C. Custos'!$D:$E,2,FALSE),Out!$E$4:$E$103)</f>
        <v>0</v>
      </c>
      <c r="N6" s="14">
        <f>SUMIF(Nov!$D$4:$D$103,VLOOKUP(Análise!$C6,'C. Custos'!$D:$E,2,FALSE),Nov!$E$4:$E$103)</f>
        <v>0</v>
      </c>
      <c r="O6" s="14">
        <f>SUMIF(Dez!$D$4:$D$103,VLOOKUP(Análise!$C6,'C. Custos'!$D:$E,2,FALSE),Dez!$E$4:$E$103)</f>
        <v>0</v>
      </c>
      <c r="P6" s="15">
        <f t="shared" si="0"/>
        <v>0</v>
      </c>
      <c r="Q6" s="9"/>
    </row>
    <row r="7" spans="2:17" x14ac:dyDescent="0.25">
      <c r="B7" s="9"/>
      <c r="C7" s="13" t="str">
        <f>'C. Custos'!D6</f>
        <v>Receita extra (aluguel, restituição IR)</v>
      </c>
      <c r="D7" s="14">
        <f>SUMIF(Jan!$D$4:$D$103,VLOOKUP(Análise!$C7,'C. Custos'!$D:$E,2,FALSE),Jan!$E$4:$E$103)</f>
        <v>0</v>
      </c>
      <c r="E7" s="14">
        <f>SUMIF(Fev!$D$4:$D$103,VLOOKUP(Análise!$C7,'C. Custos'!$D:$E,2,FALSE),Fev!$E$4:$E$103)</f>
        <v>0</v>
      </c>
      <c r="F7" s="14">
        <f>SUMIF(Mar!$D$4:$D$103,VLOOKUP(Análise!$C7,'C. Custos'!$D:$E,2,FALSE),Mar!$E$4:$E$103)</f>
        <v>0</v>
      </c>
      <c r="G7" s="14">
        <f>SUMIF(Abr!$D$4:$D$103,VLOOKUP(Análise!$C7,'C. Custos'!$D:$E,2,FALSE),Abr!$E$4:$E$103)</f>
        <v>0</v>
      </c>
      <c r="H7" s="14">
        <f>SUMIF(Mai!$D$4:$D$103,VLOOKUP(Análise!$C7,'C. Custos'!$D:$E,2,FALSE),Mai!$E$4:$E$103)</f>
        <v>0</v>
      </c>
      <c r="I7" s="14">
        <f>SUMIF(Jun!$D$4:$D$103,VLOOKUP(Análise!$C7,'C. Custos'!$D:$E,2,FALSE),Jun!$E$4:$E$103)</f>
        <v>0</v>
      </c>
      <c r="J7" s="14">
        <f>SUMIF(Jul!$D$4:$D$103,VLOOKUP(Análise!$C7,'C. Custos'!$D:$E,2,FALSE),Jul!$E$4:$E$103)</f>
        <v>0</v>
      </c>
      <c r="K7" s="14">
        <f>SUMIF(Ago!$D$4:$D$103,VLOOKUP(Análise!$C7,'C. Custos'!$D:$E,2,FALSE),Ago!$E$4:$E$103)</f>
        <v>0</v>
      </c>
      <c r="L7" s="14">
        <f>SUMIF(Set!$D$4:$D$103,VLOOKUP(Análise!$C7,'C. Custos'!$D:$E,2,FALSE),Set!$E$4:$E$103)</f>
        <v>0</v>
      </c>
      <c r="M7" s="14">
        <f>SUMIF(Out!$D$4:$D$103,VLOOKUP(Análise!$C7,'C. Custos'!$D:$E,2,FALSE),Out!$E$4:$E$103)</f>
        <v>0</v>
      </c>
      <c r="N7" s="14">
        <f>SUMIF(Nov!$D$4:$D$103,VLOOKUP(Análise!$C7,'C. Custos'!$D:$E,2,FALSE),Nov!$E$4:$E$103)</f>
        <v>0</v>
      </c>
      <c r="O7" s="14">
        <f>SUMIF(Dez!$D$4:$D$103,VLOOKUP(Análise!$C7,'C. Custos'!$D:$E,2,FALSE),Dez!$E$4:$E$103)</f>
        <v>0</v>
      </c>
      <c r="P7" s="15">
        <f t="shared" si="0"/>
        <v>0</v>
      </c>
      <c r="Q7" s="9"/>
    </row>
    <row r="8" spans="2:17" x14ac:dyDescent="0.25">
      <c r="B8" s="9"/>
      <c r="C8" s="13" t="str">
        <f>'C. Custos'!D7</f>
        <v>Outras Receitas</v>
      </c>
      <c r="D8" s="14">
        <f>SUMIF(Jan!$D$4:$D$103,VLOOKUP(Análise!$C8,'C. Custos'!$D:$E,2,FALSE),Jan!$E$4:$E$103)</f>
        <v>0</v>
      </c>
      <c r="E8" s="14">
        <f>SUMIF(Fev!$D$4:$D$103,VLOOKUP(Análise!$C8,'C. Custos'!$D:$E,2,FALSE),Fev!$E$4:$E$103)</f>
        <v>0</v>
      </c>
      <c r="F8" s="14">
        <f>SUMIF(Mar!$D$4:$D$103,VLOOKUP(Análise!$C8,'C. Custos'!$D:$E,2,FALSE),Mar!$E$4:$E$103)</f>
        <v>0</v>
      </c>
      <c r="G8" s="14">
        <f>SUMIF(Abr!$D$4:$D$103,VLOOKUP(Análise!$C8,'C. Custos'!$D:$E,2,FALSE),Abr!$E$4:$E$103)</f>
        <v>0</v>
      </c>
      <c r="H8" s="14">
        <f>SUMIF(Mai!$D$4:$D$103,VLOOKUP(Análise!$C8,'C. Custos'!$D:$E,2,FALSE),Mai!$E$4:$E$103)</f>
        <v>0</v>
      </c>
      <c r="I8" s="14">
        <f>SUMIF(Jun!$D$4:$D$103,VLOOKUP(Análise!$C8,'C. Custos'!$D:$E,2,FALSE),Jun!$E$4:$E$103)</f>
        <v>0</v>
      </c>
      <c r="J8" s="14">
        <f>SUMIF(Jul!$D$4:$D$103,VLOOKUP(Análise!$C8,'C. Custos'!$D:$E,2,FALSE),Jul!$E$4:$E$103)</f>
        <v>3446.54</v>
      </c>
      <c r="K8" s="14">
        <f>SUMIF(Ago!$D$4:$D$103,VLOOKUP(Análise!$C8,'C. Custos'!$D:$E,2,FALSE),Ago!$E$4:$E$103)</f>
        <v>0</v>
      </c>
      <c r="L8" s="14">
        <f>SUMIF(Set!$D$4:$D$103,VLOOKUP(Análise!$C8,'C. Custos'!$D:$E,2,FALSE),Set!$E$4:$E$103)</f>
        <v>0</v>
      </c>
      <c r="M8" s="14">
        <f>SUMIF(Out!$D$4:$D$103,VLOOKUP(Análise!$C8,'C. Custos'!$D:$E,2,FALSE),Out!$E$4:$E$103)</f>
        <v>0</v>
      </c>
      <c r="N8" s="14">
        <f>SUMIF(Nov!$D$4:$D$103,VLOOKUP(Análise!$C8,'C. Custos'!$D:$E,2,FALSE),Nov!$E$4:$E$103)</f>
        <v>0</v>
      </c>
      <c r="O8" s="14">
        <f>SUMIF(Dez!$D$4:$D$103,VLOOKUP(Análise!$C8,'C. Custos'!$D:$E,2,FALSE),Dez!$E$4:$E$103)</f>
        <v>0</v>
      </c>
      <c r="P8" s="15">
        <f t="shared" si="0"/>
        <v>3446.54</v>
      </c>
      <c r="Q8" s="9"/>
    </row>
    <row r="9" spans="2:17" x14ac:dyDescent="0.25">
      <c r="B9" s="9"/>
      <c r="C9" s="16" t="s">
        <v>231</v>
      </c>
      <c r="D9" s="17">
        <f>SUM(D3:D8)</f>
        <v>0</v>
      </c>
      <c r="E9" s="17">
        <f t="shared" ref="E9:P9" si="1">SUM(E3:E8)</f>
        <v>0</v>
      </c>
      <c r="F9" s="17">
        <f t="shared" si="1"/>
        <v>0</v>
      </c>
      <c r="G9" s="17">
        <f t="shared" si="1"/>
        <v>0</v>
      </c>
      <c r="H9" s="17">
        <f t="shared" si="1"/>
        <v>0</v>
      </c>
      <c r="I9" s="17">
        <f t="shared" si="1"/>
        <v>0</v>
      </c>
      <c r="J9" s="17">
        <f t="shared" si="1"/>
        <v>5558.54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5558.54</v>
      </c>
      <c r="Q9" s="9"/>
    </row>
    <row r="10" spans="2:17" ht="7.5" customHeight="1" x14ac:dyDescent="0.25"/>
    <row r="11" spans="2:17" x14ac:dyDescent="0.25">
      <c r="B11" s="23"/>
      <c r="C11" s="24" t="s">
        <v>236</v>
      </c>
      <c r="D11" s="24" t="s">
        <v>219</v>
      </c>
      <c r="E11" s="24" t="s">
        <v>220</v>
      </c>
      <c r="F11" s="24" t="s">
        <v>221</v>
      </c>
      <c r="G11" s="24" t="s">
        <v>222</v>
      </c>
      <c r="H11" s="24" t="s">
        <v>223</v>
      </c>
      <c r="I11" s="24" t="s">
        <v>224</v>
      </c>
      <c r="J11" s="24" t="s">
        <v>225</v>
      </c>
      <c r="K11" s="24" t="s">
        <v>226</v>
      </c>
      <c r="L11" s="24" t="s">
        <v>227</v>
      </c>
      <c r="M11" s="24" t="s">
        <v>228</v>
      </c>
      <c r="N11" s="24" t="s">
        <v>229</v>
      </c>
      <c r="O11" s="24" t="s">
        <v>230</v>
      </c>
      <c r="P11" s="24" t="s">
        <v>232</v>
      </c>
      <c r="Q11" s="23"/>
    </row>
    <row r="12" spans="2:17" x14ac:dyDescent="0.25">
      <c r="B12" s="23"/>
      <c r="C12" s="13" t="str">
        <f>'C. Custos'!D66</f>
        <v>Poupança</v>
      </c>
      <c r="D12" s="14">
        <f>SUMIF(Jan!$D$4:$D$103,VLOOKUP(Análise!$C12,'C. Custos'!$D:$E,2,FALSE),Jan!$E$4:$E$103)</f>
        <v>0</v>
      </c>
      <c r="E12" s="14">
        <f>SUMIF(Fev!$D$4:$D$103,VLOOKUP(Análise!$C12,'C. Custos'!$D:$E,2,FALSE),Fev!$E$4:$E$103)</f>
        <v>0</v>
      </c>
      <c r="F12" s="14">
        <f>SUMIF(Mar!$D$4:$D$103,VLOOKUP(Análise!$C12,'C. Custos'!$D:$E,2,FALSE),Mar!$E$4:$E$103)</f>
        <v>0</v>
      </c>
      <c r="G12" s="14">
        <f>SUMIF(Abr!$D$4:$D$103,VLOOKUP(Análise!$C12,'C. Custos'!$D:$E,2,FALSE),Abr!$E$4:$E$103)</f>
        <v>0</v>
      </c>
      <c r="H12" s="14">
        <f>SUMIF(Mai!$D$4:$D$103,VLOOKUP(Análise!$C12,'C. Custos'!$D:$E,2,FALSE),Mai!$E$4:$E$103)</f>
        <v>0</v>
      </c>
      <c r="I12" s="14">
        <f>SUMIF(Jun!$D$4:$D$103,VLOOKUP(Análise!$C12,'C. Custos'!$D:$E,2,FALSE),Jun!$E$4:$E$103)</f>
        <v>0</v>
      </c>
      <c r="J12" s="14">
        <f>SUMIF(Jul!$D$4:$D$103,VLOOKUP(Análise!$C12,'C. Custos'!$D:$E,2,FALSE),Jul!$E$4:$E$103)</f>
        <v>0</v>
      </c>
      <c r="K12" s="14">
        <f>SUMIF(Ago!$D$4:$D$103,VLOOKUP(Análise!$C12,'C. Custos'!$D:$E,2,FALSE),Ago!$E$4:$E$103)</f>
        <v>0</v>
      </c>
      <c r="L12" s="14">
        <f>SUMIF(Set!$D$4:$D$103,VLOOKUP(Análise!$C12,'C. Custos'!$D:$E,2,FALSE),Set!$E$4:$E$103)</f>
        <v>0</v>
      </c>
      <c r="M12" s="14">
        <f>SUMIF(Out!$D$4:$D$103,VLOOKUP(Análise!$C12,'C. Custos'!$D:$E,2,FALSE),Out!$E$4:$E$103)</f>
        <v>0</v>
      </c>
      <c r="N12" s="14">
        <f>SUMIF(Nov!$D$4:$D$103,VLOOKUP(Análise!$C12,'C. Custos'!$D:$E,2,FALSE),Nov!$E$4:$E$103)</f>
        <v>0</v>
      </c>
      <c r="O12" s="14">
        <f>SUMIF(Dez!$D$4:$D$103,VLOOKUP(Análise!$C12,'C. Custos'!$D:$E,2,FALSE),Dez!$E$4:$E$103)</f>
        <v>0</v>
      </c>
      <c r="P12" s="21">
        <f>SUM(D12:O12)</f>
        <v>0</v>
      </c>
      <c r="Q12" s="23"/>
    </row>
    <row r="13" spans="2:17" x14ac:dyDescent="0.25">
      <c r="B13" s="23"/>
      <c r="C13" s="13" t="str">
        <f>'C. Custos'!D67</f>
        <v>LCI</v>
      </c>
      <c r="D13" s="14">
        <f>SUMIF(Jan!$D$4:$D$103,VLOOKUP(Análise!$C13,'C. Custos'!$D:$E,2,FALSE),Jan!$E$4:$E$103)</f>
        <v>0</v>
      </c>
      <c r="E13" s="14">
        <f>SUMIF(Fev!$D$4:$D$103,VLOOKUP(Análise!$C13,'C. Custos'!$D:$E,2,FALSE),Fev!$E$4:$E$103)</f>
        <v>0</v>
      </c>
      <c r="F13" s="14">
        <f>SUMIF(Mar!$D$4:$D$103,VLOOKUP(Análise!$C13,'C. Custos'!$D:$E,2,FALSE),Mar!$E$4:$E$103)</f>
        <v>0</v>
      </c>
      <c r="G13" s="14">
        <f>SUMIF(Abr!$D$4:$D$103,VLOOKUP(Análise!$C13,'C. Custos'!$D:$E,2,FALSE),Abr!$E$4:$E$103)</f>
        <v>0</v>
      </c>
      <c r="H13" s="14">
        <f>SUMIF(Mai!$D$4:$D$103,VLOOKUP(Análise!$C13,'C. Custos'!$D:$E,2,FALSE),Mai!$E$4:$E$103)</f>
        <v>0</v>
      </c>
      <c r="I13" s="14">
        <f>SUMIF(Jun!$D$4:$D$103,VLOOKUP(Análise!$C13,'C. Custos'!$D:$E,2,FALSE),Jun!$E$4:$E$103)</f>
        <v>0</v>
      </c>
      <c r="J13" s="14">
        <f>SUMIF(Jul!$D$4:$D$103,VLOOKUP(Análise!$C13,'C. Custos'!$D:$E,2,FALSE),Jul!$E$4:$E$103)</f>
        <v>0</v>
      </c>
      <c r="K13" s="14">
        <f>SUMIF(Ago!$D$4:$D$103,VLOOKUP(Análise!$C13,'C. Custos'!$D:$E,2,FALSE),Ago!$E$4:$E$103)</f>
        <v>0</v>
      </c>
      <c r="L13" s="14">
        <f>SUMIF(Set!$D$4:$D$103,VLOOKUP(Análise!$C13,'C. Custos'!$D:$E,2,FALSE),Set!$E$4:$E$103)</f>
        <v>0</v>
      </c>
      <c r="M13" s="14">
        <f>SUMIF(Out!$D$4:$D$103,VLOOKUP(Análise!$C13,'C. Custos'!$D:$E,2,FALSE),Out!$E$4:$E$103)</f>
        <v>0</v>
      </c>
      <c r="N13" s="14">
        <f>SUMIF(Nov!$D$4:$D$103,VLOOKUP(Análise!$C13,'C. Custos'!$D:$E,2,FALSE),Nov!$E$4:$E$103)</f>
        <v>0</v>
      </c>
      <c r="O13" s="14">
        <f>SUMIF(Dez!$D$4:$D$103,VLOOKUP(Análise!$C13,'C. Custos'!$D:$E,2,FALSE),Dez!$E$4:$E$103)</f>
        <v>0</v>
      </c>
      <c r="P13" s="21">
        <f t="shared" ref="P13:P14" si="2">SUM(D13:O13)</f>
        <v>0</v>
      </c>
      <c r="Q13" s="23"/>
    </row>
    <row r="14" spans="2:17" x14ac:dyDescent="0.25">
      <c r="B14" s="23"/>
      <c r="C14" s="13" t="str">
        <f>'C. Custos'!D68</f>
        <v>Tesouro Direto</v>
      </c>
      <c r="D14" s="14">
        <f>SUMIF(Jan!$D$4:$D$103,VLOOKUP(Análise!$C14,'C. Custos'!$D:$E,2,FALSE),Jan!$E$4:$E$103)</f>
        <v>0</v>
      </c>
      <c r="E14" s="14">
        <f>SUMIF(Fev!$D$4:$D$103,VLOOKUP(Análise!$C14,'C. Custos'!$D:$E,2,FALSE),Fev!$E$4:$E$103)</f>
        <v>0</v>
      </c>
      <c r="F14" s="14">
        <f>SUMIF(Mar!$D$4:$D$103,VLOOKUP(Análise!$C14,'C. Custos'!$D:$E,2,FALSE),Mar!$E$4:$E$103)</f>
        <v>0</v>
      </c>
      <c r="G14" s="14">
        <f>SUMIF(Abr!$D$4:$D$103,VLOOKUP(Análise!$C14,'C. Custos'!$D:$E,2,FALSE),Abr!$E$4:$E$103)</f>
        <v>0</v>
      </c>
      <c r="H14" s="14">
        <f>SUMIF(Mai!$D$4:$D$103,VLOOKUP(Análise!$C14,'C. Custos'!$D:$E,2,FALSE),Mai!$E$4:$E$103)</f>
        <v>0</v>
      </c>
      <c r="I14" s="14">
        <f>SUMIF(Jun!$D$4:$D$103,VLOOKUP(Análise!$C14,'C. Custos'!$D:$E,2,FALSE),Jun!$E$4:$E$103)</f>
        <v>0</v>
      </c>
      <c r="J14" s="14">
        <f>SUMIF(Jul!$D$4:$D$103,VLOOKUP(Análise!$C14,'C. Custos'!$D:$E,2,FALSE),Jul!$E$4:$E$103)</f>
        <v>0</v>
      </c>
      <c r="K14" s="14">
        <f>SUMIF(Ago!$D$4:$D$103,VLOOKUP(Análise!$C14,'C. Custos'!$D:$E,2,FALSE),Ago!$E$4:$E$103)</f>
        <v>0</v>
      </c>
      <c r="L14" s="14">
        <f>SUMIF(Set!$D$4:$D$103,VLOOKUP(Análise!$C14,'C. Custos'!$D:$E,2,FALSE),Set!$E$4:$E$103)</f>
        <v>0</v>
      </c>
      <c r="M14" s="14">
        <f>SUMIF(Out!$D$4:$D$103,VLOOKUP(Análise!$C14,'C. Custos'!$D:$E,2,FALSE),Out!$E$4:$E$103)</f>
        <v>0</v>
      </c>
      <c r="N14" s="14">
        <f>SUMIF(Nov!$D$4:$D$103,VLOOKUP(Análise!$C14,'C. Custos'!$D:$E,2,FALSE),Nov!$E$4:$E$103)</f>
        <v>0</v>
      </c>
      <c r="O14" s="14">
        <f>SUMIF(Dez!$D$4:$D$103,VLOOKUP(Análise!$C14,'C. Custos'!$D:$E,2,FALSE),Dez!$E$4:$E$103)</f>
        <v>0</v>
      </c>
      <c r="P14" s="21">
        <f t="shared" si="2"/>
        <v>0</v>
      </c>
      <c r="Q14" s="23"/>
    </row>
    <row r="15" spans="2:17" x14ac:dyDescent="0.25">
      <c r="B15" s="23"/>
      <c r="C15" s="25" t="s">
        <v>235</v>
      </c>
      <c r="D15" s="20">
        <f t="shared" ref="D15:P15" si="3">SUM(D12:D14)</f>
        <v>0</v>
      </c>
      <c r="E15" s="20">
        <f t="shared" si="3"/>
        <v>0</v>
      </c>
      <c r="F15" s="20">
        <f t="shared" si="3"/>
        <v>0</v>
      </c>
      <c r="G15" s="20">
        <f t="shared" si="3"/>
        <v>0</v>
      </c>
      <c r="H15" s="20">
        <f t="shared" si="3"/>
        <v>0</v>
      </c>
      <c r="I15" s="20">
        <f t="shared" si="3"/>
        <v>0</v>
      </c>
      <c r="J15" s="20">
        <f t="shared" si="3"/>
        <v>0</v>
      </c>
      <c r="K15" s="20">
        <f t="shared" si="3"/>
        <v>0</v>
      </c>
      <c r="L15" s="20">
        <f t="shared" si="3"/>
        <v>0</v>
      </c>
      <c r="M15" s="20">
        <f t="shared" si="3"/>
        <v>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3"/>
    </row>
    <row r="16" spans="2:17" ht="7.5" customHeight="1" x14ac:dyDescent="0.25"/>
    <row r="17" spans="2:17" x14ac:dyDescent="0.25">
      <c r="B17" s="11"/>
      <c r="C17" s="12" t="s">
        <v>237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2:17" x14ac:dyDescent="0.25">
      <c r="B18" s="11"/>
      <c r="C18" s="18" t="str">
        <f>'C. Custos'!C8</f>
        <v>Alimentação</v>
      </c>
      <c r="D18" s="19">
        <f>SUM(D19:D23)</f>
        <v>0</v>
      </c>
      <c r="E18" s="19">
        <f t="shared" ref="E18:P18" si="4">SUM(E19:E23)</f>
        <v>0</v>
      </c>
      <c r="F18" s="19">
        <f t="shared" si="4"/>
        <v>0</v>
      </c>
      <c r="G18" s="19">
        <f t="shared" si="4"/>
        <v>0</v>
      </c>
      <c r="H18" s="19">
        <f t="shared" si="4"/>
        <v>0</v>
      </c>
      <c r="I18" s="19">
        <f t="shared" si="4"/>
        <v>0</v>
      </c>
      <c r="J18" s="19">
        <f t="shared" si="4"/>
        <v>84</v>
      </c>
      <c r="K18" s="19">
        <f t="shared" si="4"/>
        <v>0</v>
      </c>
      <c r="L18" s="19">
        <f t="shared" si="4"/>
        <v>0</v>
      </c>
      <c r="M18" s="19">
        <f t="shared" si="4"/>
        <v>0</v>
      </c>
      <c r="N18" s="19">
        <f t="shared" si="4"/>
        <v>0</v>
      </c>
      <c r="O18" s="19">
        <f t="shared" si="4"/>
        <v>0</v>
      </c>
      <c r="P18" s="19">
        <f t="shared" si="4"/>
        <v>84</v>
      </c>
      <c r="Q18" s="11"/>
    </row>
    <row r="19" spans="2:17" x14ac:dyDescent="0.25">
      <c r="B19" s="11"/>
      <c r="C19" s="13" t="str">
        <f>'C. Custos'!D8</f>
        <v>Supermercado</v>
      </c>
      <c r="D19" s="14">
        <f>SUMIF(Jan!$D$4:$D$103,VLOOKUP(Análise!$C19,'C. Custos'!$D:$E,2,FALSE),Jan!$E$4:$E$103)</f>
        <v>0</v>
      </c>
      <c r="E19" s="14">
        <f>SUMIF(Fev!$D$4:$D$103,VLOOKUP(Análise!$C19,'C. Custos'!$D:$E,2,FALSE),Fev!$E$4:$E$103)</f>
        <v>0</v>
      </c>
      <c r="F19" s="14">
        <f>SUMIF(Mar!$D$4:$D$103,VLOOKUP(Análise!$C19,'C. Custos'!$D:$E,2,FALSE),Mar!$E$4:$E$103)</f>
        <v>0</v>
      </c>
      <c r="G19" s="14">
        <f>SUMIF(Abr!$D$4:$D$103,VLOOKUP(Análise!$C19,'C. Custos'!$D:$E,2,FALSE),Abr!$E$4:$E$103)</f>
        <v>0</v>
      </c>
      <c r="H19" s="14">
        <f>SUMIF(Mai!$D$4:$D$103,VLOOKUP(Análise!$C19,'C. Custos'!$D:$E,2,FALSE),Mai!$E$4:$E$103)</f>
        <v>0</v>
      </c>
      <c r="I19" s="14">
        <f>SUMIF(Jun!$D$4:$D$103,VLOOKUP(Análise!$C19,'C. Custos'!$D:$E,2,FALSE),Jun!$E$4:$E$103)</f>
        <v>0</v>
      </c>
      <c r="J19" s="14">
        <f>SUMIF(Jul!$D$4:$D$103,VLOOKUP(Análise!$C19,'C. Custos'!$D:$E,2,FALSE),Jul!$E$4:$E$103)</f>
        <v>0</v>
      </c>
      <c r="K19" s="14">
        <f>SUMIF(Ago!$D$4:$D$103,VLOOKUP(Análise!$C19,'C. Custos'!$D:$E,2,FALSE),Ago!$E$4:$E$103)</f>
        <v>0</v>
      </c>
      <c r="L19" s="14">
        <f>SUMIF(Set!$D$4:$D$103,VLOOKUP(Análise!$C19,'C. Custos'!$D:$E,2,FALSE),Set!$E$4:$E$103)</f>
        <v>0</v>
      </c>
      <c r="M19" s="14">
        <f>SUMIF(Out!$D$4:$D$103,VLOOKUP(Análise!$C19,'C. Custos'!$D:$E,2,FALSE),Out!$E$4:$E$103)</f>
        <v>0</v>
      </c>
      <c r="N19" s="14">
        <f>SUMIF(Nov!$D$4:$D$103,VLOOKUP(Análise!$C19,'C. Custos'!$D:$E,2,FALSE),Nov!$E$4:$E$103)</f>
        <v>0</v>
      </c>
      <c r="O19" s="14">
        <f>SUMIF(Dez!$D$4:$D$103,VLOOKUP(Análise!$C19,'C. Custos'!$D:$E,2,FALSE),Dez!$E$4:$E$103)</f>
        <v>0</v>
      </c>
      <c r="P19" s="19">
        <f>SUM(D19:O19)</f>
        <v>0</v>
      </c>
      <c r="Q19" s="11"/>
    </row>
    <row r="20" spans="2:17" x14ac:dyDescent="0.25">
      <c r="B20" s="11"/>
      <c r="C20" s="13" t="str">
        <f>'C. Custos'!D9</f>
        <v>Feira  / Sacolão</v>
      </c>
      <c r="D20" s="14">
        <f>SUMIF(Jan!$D$4:$D$103,VLOOKUP(Análise!$C20,'C. Custos'!$D:$E,2,FALSE),Jan!$E$4:$E$103)</f>
        <v>0</v>
      </c>
      <c r="E20" s="14">
        <f>SUMIF(Fev!$D$4:$D$103,VLOOKUP(Análise!$C20,'C. Custos'!$D:$E,2,FALSE),Fev!$E$4:$E$103)</f>
        <v>0</v>
      </c>
      <c r="F20" s="14">
        <f>SUMIF(Mar!$D$4:$D$103,VLOOKUP(Análise!$C20,'C. Custos'!$D:$E,2,FALSE),Mar!$E$4:$E$103)</f>
        <v>0</v>
      </c>
      <c r="G20" s="14">
        <f>SUMIF(Abr!$D$4:$D$103,VLOOKUP(Análise!$C20,'C. Custos'!$D:$E,2,FALSE),Abr!$E$4:$E$103)</f>
        <v>0</v>
      </c>
      <c r="H20" s="14">
        <f>SUMIF(Mai!$D$4:$D$103,VLOOKUP(Análise!$C20,'C. Custos'!$D:$E,2,FALSE),Mai!$E$4:$E$103)</f>
        <v>0</v>
      </c>
      <c r="I20" s="14">
        <f>SUMIF(Jun!$D$4:$D$103,VLOOKUP(Análise!$C20,'C. Custos'!$D:$E,2,FALSE),Jun!$E$4:$E$103)</f>
        <v>0</v>
      </c>
      <c r="J20" s="14">
        <f>SUMIF(Jul!$D$4:$D$103,VLOOKUP(Análise!$C20,'C. Custos'!$D:$E,2,FALSE),Jul!$E$4:$E$103)</f>
        <v>0</v>
      </c>
      <c r="K20" s="14">
        <f>SUMIF(Ago!$D$4:$D$103,VLOOKUP(Análise!$C20,'C. Custos'!$D:$E,2,FALSE),Ago!$E$4:$E$103)</f>
        <v>0</v>
      </c>
      <c r="L20" s="14">
        <f>SUMIF(Set!$D$4:$D$103,VLOOKUP(Análise!$C20,'C. Custos'!$D:$E,2,FALSE),Set!$E$4:$E$103)</f>
        <v>0</v>
      </c>
      <c r="M20" s="14">
        <f>SUMIF(Out!$D$4:$D$103,VLOOKUP(Análise!$C20,'C. Custos'!$D:$E,2,FALSE),Out!$E$4:$E$103)</f>
        <v>0</v>
      </c>
      <c r="N20" s="14">
        <f>SUMIF(Nov!$D$4:$D$103,VLOOKUP(Análise!$C20,'C. Custos'!$D:$E,2,FALSE),Nov!$E$4:$E$103)</f>
        <v>0</v>
      </c>
      <c r="O20" s="14">
        <f>SUMIF(Dez!$D$4:$D$103,VLOOKUP(Análise!$C20,'C. Custos'!$D:$E,2,FALSE),Dez!$E$4:$E$103)</f>
        <v>0</v>
      </c>
      <c r="P20" s="19">
        <f t="shared" ref="P20:P23" si="5">SUM(D20:O20)</f>
        <v>0</v>
      </c>
      <c r="Q20" s="11"/>
    </row>
    <row r="21" spans="2:17" x14ac:dyDescent="0.25">
      <c r="B21" s="11"/>
      <c r="C21" s="13" t="str">
        <f>'C. Custos'!D10</f>
        <v>Padaria</v>
      </c>
      <c r="D21" s="14">
        <f>SUMIF(Jan!$D$4:$D$103,VLOOKUP(Análise!$C21,'C. Custos'!$D:$E,2,FALSE),Jan!$E$4:$E$103)</f>
        <v>0</v>
      </c>
      <c r="E21" s="14">
        <f>SUMIF(Fev!$D$4:$D$103,VLOOKUP(Análise!$C21,'C. Custos'!$D:$E,2,FALSE),Fev!$E$4:$E$103)</f>
        <v>0</v>
      </c>
      <c r="F21" s="14">
        <f>SUMIF(Mar!$D$4:$D$103,VLOOKUP(Análise!$C21,'C. Custos'!$D:$E,2,FALSE),Mar!$E$4:$E$103)</f>
        <v>0</v>
      </c>
      <c r="G21" s="14">
        <f>SUMIF(Abr!$D$4:$D$103,VLOOKUP(Análise!$C21,'C. Custos'!$D:$E,2,FALSE),Abr!$E$4:$E$103)</f>
        <v>0</v>
      </c>
      <c r="H21" s="14">
        <f>SUMIF(Mai!$D$4:$D$103,VLOOKUP(Análise!$C21,'C. Custos'!$D:$E,2,FALSE),Mai!$E$4:$E$103)</f>
        <v>0</v>
      </c>
      <c r="I21" s="14">
        <f>SUMIF(Jun!$D$4:$D$103,VLOOKUP(Análise!$C21,'C. Custos'!$D:$E,2,FALSE),Jun!$E$4:$E$103)</f>
        <v>0</v>
      </c>
      <c r="J21" s="14">
        <f>SUMIF(Jul!$D$4:$D$103,VLOOKUP(Análise!$C21,'C. Custos'!$D:$E,2,FALSE),Jul!$E$4:$E$103)</f>
        <v>0</v>
      </c>
      <c r="K21" s="14">
        <f>SUMIF(Ago!$D$4:$D$103,VLOOKUP(Análise!$C21,'C. Custos'!$D:$E,2,FALSE),Ago!$E$4:$E$103)</f>
        <v>0</v>
      </c>
      <c r="L21" s="14">
        <f>SUMIF(Set!$D$4:$D$103,VLOOKUP(Análise!$C21,'C. Custos'!$D:$E,2,FALSE),Set!$E$4:$E$103)</f>
        <v>0</v>
      </c>
      <c r="M21" s="14">
        <f>SUMIF(Out!$D$4:$D$103,VLOOKUP(Análise!$C21,'C. Custos'!$D:$E,2,FALSE),Out!$E$4:$E$103)</f>
        <v>0</v>
      </c>
      <c r="N21" s="14">
        <f>SUMIF(Nov!$D$4:$D$103,VLOOKUP(Análise!$C21,'C. Custos'!$D:$E,2,FALSE),Nov!$E$4:$E$103)</f>
        <v>0</v>
      </c>
      <c r="O21" s="14">
        <f>SUMIF(Dez!$D$4:$D$103,VLOOKUP(Análise!$C21,'C. Custos'!$D:$E,2,FALSE),Dez!$E$4:$E$103)</f>
        <v>0</v>
      </c>
      <c r="P21" s="19">
        <f t="shared" si="5"/>
        <v>0</v>
      </c>
      <c r="Q21" s="11"/>
    </row>
    <row r="22" spans="2:17" x14ac:dyDescent="0.25">
      <c r="B22" s="11"/>
      <c r="C22" s="13" t="str">
        <f>'C. Custos'!D11</f>
        <v>Refeição fora de casa</v>
      </c>
      <c r="D22" s="14">
        <f>SUMIF(Jan!$D$4:$D$103,VLOOKUP(Análise!$C22,'C. Custos'!$D:$E,2,FALSE),Jan!$E$4:$E$103)</f>
        <v>0</v>
      </c>
      <c r="E22" s="14">
        <f>SUMIF(Fev!$D$4:$D$103,VLOOKUP(Análise!$C22,'C. Custos'!$D:$E,2,FALSE),Fev!$E$4:$E$103)</f>
        <v>0</v>
      </c>
      <c r="F22" s="14">
        <f>SUMIF(Mar!$D$4:$D$103,VLOOKUP(Análise!$C22,'C. Custos'!$D:$E,2,FALSE),Mar!$E$4:$E$103)</f>
        <v>0</v>
      </c>
      <c r="G22" s="14">
        <f>SUMIF(Abr!$D$4:$D$103,VLOOKUP(Análise!$C22,'C. Custos'!$D:$E,2,FALSE),Abr!$E$4:$E$103)</f>
        <v>0</v>
      </c>
      <c r="H22" s="14">
        <f>SUMIF(Mai!$D$4:$D$103,VLOOKUP(Análise!$C22,'C. Custos'!$D:$E,2,FALSE),Mai!$E$4:$E$103)</f>
        <v>0</v>
      </c>
      <c r="I22" s="14">
        <f>SUMIF(Jun!$D$4:$D$103,VLOOKUP(Análise!$C22,'C. Custos'!$D:$E,2,FALSE),Jun!$E$4:$E$103)</f>
        <v>0</v>
      </c>
      <c r="J22" s="14">
        <f>SUMIF(Jul!$D$4:$D$103,VLOOKUP(Análise!$C22,'C. Custos'!$D:$E,2,FALSE),Jul!$E$4:$E$103)</f>
        <v>34</v>
      </c>
      <c r="K22" s="14">
        <f>SUMIF(Ago!$D$4:$D$103,VLOOKUP(Análise!$C22,'C. Custos'!$D:$E,2,FALSE),Ago!$E$4:$E$103)</f>
        <v>0</v>
      </c>
      <c r="L22" s="14">
        <f>SUMIF(Set!$D$4:$D$103,VLOOKUP(Análise!$C22,'C. Custos'!$D:$E,2,FALSE),Set!$E$4:$E$103)</f>
        <v>0</v>
      </c>
      <c r="M22" s="14">
        <f>SUMIF(Out!$D$4:$D$103,VLOOKUP(Análise!$C22,'C. Custos'!$D:$E,2,FALSE),Out!$E$4:$E$103)</f>
        <v>0</v>
      </c>
      <c r="N22" s="14">
        <f>SUMIF(Nov!$D$4:$D$103,VLOOKUP(Análise!$C22,'C. Custos'!$D:$E,2,FALSE),Nov!$E$4:$E$103)</f>
        <v>0</v>
      </c>
      <c r="O22" s="14">
        <f>SUMIF(Dez!$D$4:$D$103,VLOOKUP(Análise!$C22,'C. Custos'!$D:$E,2,FALSE),Dez!$E$4:$E$103)</f>
        <v>0</v>
      </c>
      <c r="P22" s="19">
        <f t="shared" si="5"/>
        <v>34</v>
      </c>
      <c r="Q22" s="11"/>
    </row>
    <row r="23" spans="2:17" x14ac:dyDescent="0.25">
      <c r="B23" s="11"/>
      <c r="C23" s="13" t="str">
        <f>'C. Custos'!D12</f>
        <v>Outros (café, água, sorvetes, etc)</v>
      </c>
      <c r="D23" s="14">
        <f>SUMIF(Jan!$D$4:$D$103,VLOOKUP(Análise!$C23,'C. Custos'!$D:$E,2,FALSE),Jan!$E$4:$E$103)</f>
        <v>0</v>
      </c>
      <c r="E23" s="14">
        <f>SUMIF(Fev!$D$4:$D$103,VLOOKUP(Análise!$C23,'C. Custos'!$D:$E,2,FALSE),Fev!$E$4:$E$103)</f>
        <v>0</v>
      </c>
      <c r="F23" s="14">
        <f>SUMIF(Mar!$D$4:$D$103,VLOOKUP(Análise!$C23,'C. Custos'!$D:$E,2,FALSE),Mar!$E$4:$E$103)</f>
        <v>0</v>
      </c>
      <c r="G23" s="14">
        <f>SUMIF(Abr!$D$4:$D$103,VLOOKUP(Análise!$C23,'C. Custos'!$D:$E,2,FALSE),Abr!$E$4:$E$103)</f>
        <v>0</v>
      </c>
      <c r="H23" s="14">
        <f>SUMIF(Mai!$D$4:$D$103,VLOOKUP(Análise!$C23,'C. Custos'!$D:$E,2,FALSE),Mai!$E$4:$E$103)</f>
        <v>0</v>
      </c>
      <c r="I23" s="14">
        <f>SUMIF(Jun!$D$4:$D$103,VLOOKUP(Análise!$C23,'C. Custos'!$D:$E,2,FALSE),Jun!$E$4:$E$103)</f>
        <v>0</v>
      </c>
      <c r="J23" s="14">
        <f>SUMIF(Jul!$D$4:$D$103,VLOOKUP(Análise!$C23,'C. Custos'!$D:$E,2,FALSE),Jul!$E$4:$E$103)</f>
        <v>50</v>
      </c>
      <c r="K23" s="14">
        <f>SUMIF(Ago!$D$4:$D$103,VLOOKUP(Análise!$C23,'C. Custos'!$D:$E,2,FALSE),Ago!$E$4:$E$103)</f>
        <v>0</v>
      </c>
      <c r="L23" s="14">
        <f>SUMIF(Set!$D$4:$D$103,VLOOKUP(Análise!$C23,'C. Custos'!$D:$E,2,FALSE),Set!$E$4:$E$103)</f>
        <v>0</v>
      </c>
      <c r="M23" s="14">
        <f>SUMIF(Out!$D$4:$D$103,VLOOKUP(Análise!$C23,'C. Custos'!$D:$E,2,FALSE),Out!$E$4:$E$103)</f>
        <v>0</v>
      </c>
      <c r="N23" s="14">
        <f>SUMIF(Nov!$D$4:$D$103,VLOOKUP(Análise!$C23,'C. Custos'!$D:$E,2,FALSE),Nov!$E$4:$E$103)</f>
        <v>0</v>
      </c>
      <c r="O23" s="14">
        <f>SUMIF(Dez!$D$4:$D$103,VLOOKUP(Análise!$C23,'C. Custos'!$D:$E,2,FALSE),Dez!$E$4:$E$103)</f>
        <v>0</v>
      </c>
      <c r="P23" s="19">
        <f t="shared" si="5"/>
        <v>50</v>
      </c>
      <c r="Q23" s="11"/>
    </row>
    <row r="24" spans="2:17" x14ac:dyDescent="0.25">
      <c r="B24" s="11"/>
      <c r="C24" s="18" t="str">
        <f>'C. Custos'!C13</f>
        <v>Moradia</v>
      </c>
      <c r="D24" s="19">
        <f>SUM(D25:D36)</f>
        <v>0</v>
      </c>
      <c r="E24" s="19">
        <f t="shared" ref="E24:P24" si="6">SUM(E25:E36)</f>
        <v>0</v>
      </c>
      <c r="F24" s="19">
        <f t="shared" si="6"/>
        <v>0</v>
      </c>
      <c r="G24" s="19">
        <f t="shared" si="6"/>
        <v>0</v>
      </c>
      <c r="H24" s="19">
        <f t="shared" si="6"/>
        <v>0</v>
      </c>
      <c r="I24" s="19">
        <f t="shared" si="6"/>
        <v>0</v>
      </c>
      <c r="J24" s="19">
        <f t="shared" si="6"/>
        <v>1081.32</v>
      </c>
      <c r="K24" s="19">
        <f t="shared" si="6"/>
        <v>0</v>
      </c>
      <c r="L24" s="19">
        <f t="shared" si="6"/>
        <v>0</v>
      </c>
      <c r="M24" s="19">
        <f t="shared" si="6"/>
        <v>0</v>
      </c>
      <c r="N24" s="19">
        <f t="shared" si="6"/>
        <v>0</v>
      </c>
      <c r="O24" s="19">
        <f t="shared" si="6"/>
        <v>0</v>
      </c>
      <c r="P24" s="19">
        <f t="shared" si="6"/>
        <v>1081.32</v>
      </c>
      <c r="Q24" s="11"/>
    </row>
    <row r="25" spans="2:17" x14ac:dyDescent="0.25">
      <c r="B25" s="11"/>
      <c r="C25" s="13" t="str">
        <f>'C. Custos'!D13</f>
        <v>Prestação /Aluguel de imóvel</v>
      </c>
      <c r="D25" s="14">
        <f>SUMIF(Jan!$D$4:$D$103,VLOOKUP(Análise!$C25,'C. Custos'!$D:$E,2,FALSE),Jan!$E$4:$E$103)</f>
        <v>0</v>
      </c>
      <c r="E25" s="14">
        <f>SUMIF(Fev!$D$4:$D$103,VLOOKUP(Análise!$C25,'C. Custos'!$D:$E,2,FALSE),Fev!$E$4:$E$103)</f>
        <v>0</v>
      </c>
      <c r="F25" s="14">
        <f>SUMIF(Mar!$D$4:$D$103,VLOOKUP(Análise!$C25,'C. Custos'!$D:$E,2,FALSE),Mar!$E$4:$E$103)</f>
        <v>0</v>
      </c>
      <c r="G25" s="14">
        <f>SUMIF(Abr!$D$4:$D$103,VLOOKUP(Análise!$C25,'C. Custos'!$D:$E,2,FALSE),Abr!$E$4:$E$103)</f>
        <v>0</v>
      </c>
      <c r="H25" s="14">
        <f>SUMIF(Mai!$D$4:$D$103,VLOOKUP(Análise!$C25,'C. Custos'!$D:$E,2,FALSE),Mai!$E$4:$E$103)</f>
        <v>0</v>
      </c>
      <c r="I25" s="14">
        <f>SUMIF(Jun!$D$4:$D$103,VLOOKUP(Análise!$C25,'C. Custos'!$D:$E,2,FALSE),Jun!$E$4:$E$103)</f>
        <v>0</v>
      </c>
      <c r="J25" s="14">
        <f>SUMIF(Jul!$D$4:$D$103,VLOOKUP(Análise!$C25,'C. Custos'!$D:$E,2,FALSE),Jul!$E$4:$E$103)</f>
        <v>600</v>
      </c>
      <c r="K25" s="14">
        <f>SUMIF(Ago!$D$4:$D$103,VLOOKUP(Análise!$C25,'C. Custos'!$D:$E,2,FALSE),Ago!$E$4:$E$103)</f>
        <v>0</v>
      </c>
      <c r="L25" s="14">
        <f>SUMIF(Set!$D$4:$D$103,VLOOKUP(Análise!$C25,'C. Custos'!$D:$E,2,FALSE),Set!$E$4:$E$103)</f>
        <v>0</v>
      </c>
      <c r="M25" s="14">
        <f>SUMIF(Out!$D$4:$D$103,VLOOKUP(Análise!$C25,'C. Custos'!$D:$E,2,FALSE),Out!$E$4:$E$103)</f>
        <v>0</v>
      </c>
      <c r="N25" s="14">
        <f>SUMIF(Nov!$D$4:$D$103,VLOOKUP(Análise!$C25,'C. Custos'!$D:$E,2,FALSE),Nov!$E$4:$E$103)</f>
        <v>0</v>
      </c>
      <c r="O25" s="14">
        <f>SUMIF(Dez!$D$4:$D$103,VLOOKUP(Análise!$C25,'C. Custos'!$D:$E,2,FALSE),Dez!$E$4:$E$103)</f>
        <v>0</v>
      </c>
      <c r="P25" s="19">
        <f>SUM(D25:O25)</f>
        <v>600</v>
      </c>
      <c r="Q25" s="11"/>
    </row>
    <row r="26" spans="2:17" x14ac:dyDescent="0.25">
      <c r="B26" s="11"/>
      <c r="C26" s="13" t="str">
        <f>'C. Custos'!D14</f>
        <v>Condomínio</v>
      </c>
      <c r="D26" s="14">
        <f>SUMIF(Jan!$D$4:$D$103,VLOOKUP(Análise!$C26,'C. Custos'!$D:$E,2,FALSE),Jan!$E$4:$E$103)</f>
        <v>0</v>
      </c>
      <c r="E26" s="14">
        <f>SUMIF(Fev!$D$4:$D$103,VLOOKUP(Análise!$C26,'C. Custos'!$D:$E,2,FALSE),Fev!$E$4:$E$103)</f>
        <v>0</v>
      </c>
      <c r="F26" s="14">
        <f>SUMIF(Mar!$D$4:$D$103,VLOOKUP(Análise!$C26,'C. Custos'!$D:$E,2,FALSE),Mar!$E$4:$E$103)</f>
        <v>0</v>
      </c>
      <c r="G26" s="14">
        <f>SUMIF(Abr!$D$4:$D$103,VLOOKUP(Análise!$C26,'C. Custos'!$D:$E,2,FALSE),Abr!$E$4:$E$103)</f>
        <v>0</v>
      </c>
      <c r="H26" s="14">
        <f>SUMIF(Mai!$D$4:$D$103,VLOOKUP(Análise!$C26,'C. Custos'!$D:$E,2,FALSE),Mai!$E$4:$E$103)</f>
        <v>0</v>
      </c>
      <c r="I26" s="14">
        <f>SUMIF(Jun!$D$4:$D$103,VLOOKUP(Análise!$C26,'C. Custos'!$D:$E,2,FALSE),Jun!$E$4:$E$103)</f>
        <v>0</v>
      </c>
      <c r="J26" s="14">
        <f>SUMIF(Jul!$D$4:$D$103,VLOOKUP(Análise!$C26,'C. Custos'!$D:$E,2,FALSE),Jul!$E$4:$E$103)</f>
        <v>0</v>
      </c>
      <c r="K26" s="14">
        <f>SUMIF(Ago!$D$4:$D$103,VLOOKUP(Análise!$C26,'C. Custos'!$D:$E,2,FALSE),Ago!$E$4:$E$103)</f>
        <v>0</v>
      </c>
      <c r="L26" s="14">
        <f>SUMIF(Set!$D$4:$D$103,VLOOKUP(Análise!$C26,'C. Custos'!$D:$E,2,FALSE),Set!$E$4:$E$103)</f>
        <v>0</v>
      </c>
      <c r="M26" s="14">
        <f>SUMIF(Out!$D$4:$D$103,VLOOKUP(Análise!$C26,'C. Custos'!$D:$E,2,FALSE),Out!$E$4:$E$103)</f>
        <v>0</v>
      </c>
      <c r="N26" s="14">
        <f>SUMIF(Nov!$D$4:$D$103,VLOOKUP(Análise!$C26,'C. Custos'!$D:$E,2,FALSE),Nov!$E$4:$E$103)</f>
        <v>0</v>
      </c>
      <c r="O26" s="14">
        <f>SUMIF(Dez!$D$4:$D$103,VLOOKUP(Análise!$C26,'C. Custos'!$D:$E,2,FALSE),Dez!$E$4:$E$103)</f>
        <v>0</v>
      </c>
      <c r="P26" s="19">
        <f t="shared" ref="P26:P36" si="7">SUM(D26:O26)</f>
        <v>0</v>
      </c>
      <c r="Q26" s="11"/>
    </row>
    <row r="27" spans="2:17" x14ac:dyDescent="0.25">
      <c r="B27" s="11"/>
      <c r="C27" s="13" t="str">
        <f>'C. Custos'!D15</f>
        <v>Consumo de água</v>
      </c>
      <c r="D27" s="14">
        <f>SUMIF(Jan!$D$4:$D$103,VLOOKUP(Análise!$C27,'C. Custos'!$D:$E,2,FALSE),Jan!$E$4:$E$103)</f>
        <v>0</v>
      </c>
      <c r="E27" s="14">
        <f>SUMIF(Fev!$D$4:$D$103,VLOOKUP(Análise!$C27,'C. Custos'!$D:$E,2,FALSE),Fev!$E$4:$E$103)</f>
        <v>0</v>
      </c>
      <c r="F27" s="14">
        <f>SUMIF(Mar!$D$4:$D$103,VLOOKUP(Análise!$C27,'C. Custos'!$D:$E,2,FALSE),Mar!$E$4:$E$103)</f>
        <v>0</v>
      </c>
      <c r="G27" s="14">
        <f>SUMIF(Abr!$D$4:$D$103,VLOOKUP(Análise!$C27,'C. Custos'!$D:$E,2,FALSE),Abr!$E$4:$E$103)</f>
        <v>0</v>
      </c>
      <c r="H27" s="14">
        <f>SUMIF(Mai!$D$4:$D$103,VLOOKUP(Análise!$C27,'C. Custos'!$D:$E,2,FALSE),Mai!$E$4:$E$103)</f>
        <v>0</v>
      </c>
      <c r="I27" s="14">
        <f>SUMIF(Jun!$D$4:$D$103,VLOOKUP(Análise!$C27,'C. Custos'!$D:$E,2,FALSE),Jun!$E$4:$E$103)</f>
        <v>0</v>
      </c>
      <c r="J27" s="14">
        <f>SUMIF(Jul!$D$4:$D$103,VLOOKUP(Análise!$C27,'C. Custos'!$D:$E,2,FALSE),Jul!$E$4:$E$103)</f>
        <v>0</v>
      </c>
      <c r="K27" s="14">
        <f>SUMIF(Ago!$D$4:$D$103,VLOOKUP(Análise!$C27,'C. Custos'!$D:$E,2,FALSE),Ago!$E$4:$E$103)</f>
        <v>0</v>
      </c>
      <c r="L27" s="14">
        <f>SUMIF(Set!$D$4:$D$103,VLOOKUP(Análise!$C27,'C. Custos'!$D:$E,2,FALSE),Set!$E$4:$E$103)</f>
        <v>0</v>
      </c>
      <c r="M27" s="14">
        <f>SUMIF(Out!$D$4:$D$103,VLOOKUP(Análise!$C27,'C. Custos'!$D:$E,2,FALSE),Out!$E$4:$E$103)</f>
        <v>0</v>
      </c>
      <c r="N27" s="14">
        <f>SUMIF(Nov!$D$4:$D$103,VLOOKUP(Análise!$C27,'C. Custos'!$D:$E,2,FALSE),Nov!$E$4:$E$103)</f>
        <v>0</v>
      </c>
      <c r="O27" s="14">
        <f>SUMIF(Dez!$D$4:$D$103,VLOOKUP(Análise!$C27,'C. Custos'!$D:$E,2,FALSE),Dez!$E$4:$E$103)</f>
        <v>0</v>
      </c>
      <c r="P27" s="19">
        <f t="shared" si="7"/>
        <v>0</v>
      </c>
      <c r="Q27" s="11"/>
    </row>
    <row r="28" spans="2:17" x14ac:dyDescent="0.25">
      <c r="B28" s="11"/>
      <c r="C28" s="13" t="str">
        <f>'C. Custos'!D16</f>
        <v>Serviço de limpeza( diarista ou mensalista)</v>
      </c>
      <c r="D28" s="14">
        <f>SUMIF(Jan!$D$4:$D$103,VLOOKUP(Análise!$C28,'C. Custos'!$D:$E,2,FALSE),Jan!$E$4:$E$103)</f>
        <v>0</v>
      </c>
      <c r="E28" s="14">
        <f>SUMIF(Fev!$D$4:$D$103,VLOOKUP(Análise!$C28,'C. Custos'!$D:$E,2,FALSE),Fev!$E$4:$E$103)</f>
        <v>0</v>
      </c>
      <c r="F28" s="14">
        <f>SUMIF(Mar!$D$4:$D$103,VLOOKUP(Análise!$C28,'C. Custos'!$D:$E,2,FALSE),Mar!$E$4:$E$103)</f>
        <v>0</v>
      </c>
      <c r="G28" s="14">
        <f>SUMIF(Abr!$D$4:$D$103,VLOOKUP(Análise!$C28,'C. Custos'!$D:$E,2,FALSE),Abr!$E$4:$E$103)</f>
        <v>0</v>
      </c>
      <c r="H28" s="14">
        <f>SUMIF(Mai!$D$4:$D$103,VLOOKUP(Análise!$C28,'C. Custos'!$D:$E,2,FALSE),Mai!$E$4:$E$103)</f>
        <v>0</v>
      </c>
      <c r="I28" s="14">
        <f>SUMIF(Jun!$D$4:$D$103,VLOOKUP(Análise!$C28,'C. Custos'!$D:$E,2,FALSE),Jun!$E$4:$E$103)</f>
        <v>0</v>
      </c>
      <c r="J28" s="14">
        <f>SUMIF(Jul!$D$4:$D$103,VLOOKUP(Análise!$C28,'C. Custos'!$D:$E,2,FALSE),Jul!$E$4:$E$103)</f>
        <v>0</v>
      </c>
      <c r="K28" s="14">
        <f>SUMIF(Ago!$D$4:$D$103,VLOOKUP(Análise!$C28,'C. Custos'!$D:$E,2,FALSE),Ago!$E$4:$E$103)</f>
        <v>0</v>
      </c>
      <c r="L28" s="14">
        <f>SUMIF(Set!$D$4:$D$103,VLOOKUP(Análise!$C28,'C. Custos'!$D:$E,2,FALSE),Set!$E$4:$E$103)</f>
        <v>0</v>
      </c>
      <c r="M28" s="14">
        <f>SUMIF(Out!$D$4:$D$103,VLOOKUP(Análise!$C28,'C. Custos'!$D:$E,2,FALSE),Out!$E$4:$E$103)</f>
        <v>0</v>
      </c>
      <c r="N28" s="14">
        <f>SUMIF(Nov!$D$4:$D$103,VLOOKUP(Análise!$C28,'C. Custos'!$D:$E,2,FALSE),Nov!$E$4:$E$103)</f>
        <v>0</v>
      </c>
      <c r="O28" s="14">
        <f>SUMIF(Dez!$D$4:$D$103,VLOOKUP(Análise!$C28,'C. Custos'!$D:$E,2,FALSE),Dez!$E$4:$E$103)</f>
        <v>0</v>
      </c>
      <c r="P28" s="19">
        <f t="shared" si="7"/>
        <v>0</v>
      </c>
      <c r="Q28" s="11"/>
    </row>
    <row r="29" spans="2:17" x14ac:dyDescent="0.25">
      <c r="B29" s="11"/>
      <c r="C29" s="13" t="str">
        <f>'C. Custos'!D17</f>
        <v>Energia Elétrica</v>
      </c>
      <c r="D29" s="14">
        <f>SUMIF(Jan!$D$4:$D$103,VLOOKUP(Análise!$C29,'C. Custos'!$D:$E,2,FALSE),Jan!$E$4:$E$103)</f>
        <v>0</v>
      </c>
      <c r="E29" s="14">
        <f>SUMIF(Fev!$D$4:$D$103,VLOOKUP(Análise!$C29,'C. Custos'!$D:$E,2,FALSE),Fev!$E$4:$E$103)</f>
        <v>0</v>
      </c>
      <c r="F29" s="14">
        <f>SUMIF(Mar!$D$4:$D$103,VLOOKUP(Análise!$C29,'C. Custos'!$D:$E,2,FALSE),Mar!$E$4:$E$103)</f>
        <v>0</v>
      </c>
      <c r="G29" s="14">
        <f>SUMIF(Abr!$D$4:$D$103,VLOOKUP(Análise!$C29,'C. Custos'!$D:$E,2,FALSE),Abr!$E$4:$E$103)</f>
        <v>0</v>
      </c>
      <c r="H29" s="14">
        <f>SUMIF(Mai!$D$4:$D$103,VLOOKUP(Análise!$C29,'C. Custos'!$D:$E,2,FALSE),Mai!$E$4:$E$103)</f>
        <v>0</v>
      </c>
      <c r="I29" s="14">
        <f>SUMIF(Jun!$D$4:$D$103,VLOOKUP(Análise!$C29,'C. Custos'!$D:$E,2,FALSE),Jun!$E$4:$E$103)</f>
        <v>0</v>
      </c>
      <c r="J29" s="14">
        <f>SUMIF(Jul!$D$4:$D$103,VLOOKUP(Análise!$C29,'C. Custos'!$D:$E,2,FALSE),Jul!$E$4:$E$103)</f>
        <v>0</v>
      </c>
      <c r="K29" s="14">
        <f>SUMIF(Ago!$D$4:$D$103,VLOOKUP(Análise!$C29,'C. Custos'!$D:$E,2,FALSE),Ago!$E$4:$E$103)</f>
        <v>0</v>
      </c>
      <c r="L29" s="14">
        <f>SUMIF(Set!$D$4:$D$103,VLOOKUP(Análise!$C29,'C. Custos'!$D:$E,2,FALSE),Set!$E$4:$E$103)</f>
        <v>0</v>
      </c>
      <c r="M29" s="14">
        <f>SUMIF(Out!$D$4:$D$103,VLOOKUP(Análise!$C29,'C. Custos'!$D:$E,2,FALSE),Out!$E$4:$E$103)</f>
        <v>0</v>
      </c>
      <c r="N29" s="14">
        <f>SUMIF(Nov!$D$4:$D$103,VLOOKUP(Análise!$C29,'C. Custos'!$D:$E,2,FALSE),Nov!$E$4:$E$103)</f>
        <v>0</v>
      </c>
      <c r="O29" s="14">
        <f>SUMIF(Dez!$D$4:$D$103,VLOOKUP(Análise!$C29,'C. Custos'!$D:$E,2,FALSE),Dez!$E$4:$E$103)</f>
        <v>0</v>
      </c>
      <c r="P29" s="19">
        <f t="shared" si="7"/>
        <v>0</v>
      </c>
      <c r="Q29" s="11"/>
    </row>
    <row r="30" spans="2:17" x14ac:dyDescent="0.25">
      <c r="B30" s="11"/>
      <c r="C30" s="13" t="str">
        <f>'C. Custos'!D18</f>
        <v>Gás</v>
      </c>
      <c r="D30" s="14">
        <f>SUMIF(Jan!$D$4:$D$103,VLOOKUP(Análise!$C30,'C. Custos'!$D:$E,2,FALSE),Jan!$E$4:$E$103)</f>
        <v>0</v>
      </c>
      <c r="E30" s="14">
        <f>SUMIF(Fev!$D$4:$D$103,VLOOKUP(Análise!$C30,'C. Custos'!$D:$E,2,FALSE),Fev!$E$4:$E$103)</f>
        <v>0</v>
      </c>
      <c r="F30" s="14">
        <f>SUMIF(Mar!$D$4:$D$103,VLOOKUP(Análise!$C30,'C. Custos'!$D:$E,2,FALSE),Mar!$E$4:$E$103)</f>
        <v>0</v>
      </c>
      <c r="G30" s="14">
        <f>SUMIF(Abr!$D$4:$D$103,VLOOKUP(Análise!$C30,'C. Custos'!$D:$E,2,FALSE),Abr!$E$4:$E$103)</f>
        <v>0</v>
      </c>
      <c r="H30" s="14">
        <f>SUMIF(Mai!$D$4:$D$103,VLOOKUP(Análise!$C30,'C. Custos'!$D:$E,2,FALSE),Mai!$E$4:$E$103)</f>
        <v>0</v>
      </c>
      <c r="I30" s="14">
        <f>SUMIF(Jun!$D$4:$D$103,VLOOKUP(Análise!$C30,'C. Custos'!$D:$E,2,FALSE),Jun!$E$4:$E$103)</f>
        <v>0</v>
      </c>
      <c r="J30" s="14">
        <f>SUMIF(Jul!$D$4:$D$103,VLOOKUP(Análise!$C30,'C. Custos'!$D:$E,2,FALSE),Jul!$E$4:$E$103)</f>
        <v>0</v>
      </c>
      <c r="K30" s="14">
        <f>SUMIF(Ago!$D$4:$D$103,VLOOKUP(Análise!$C30,'C. Custos'!$D:$E,2,FALSE),Ago!$E$4:$E$103)</f>
        <v>0</v>
      </c>
      <c r="L30" s="14">
        <f>SUMIF(Set!$D$4:$D$103,VLOOKUP(Análise!$C30,'C. Custos'!$D:$E,2,FALSE),Set!$E$4:$E$103)</f>
        <v>0</v>
      </c>
      <c r="M30" s="14">
        <f>SUMIF(Out!$D$4:$D$103,VLOOKUP(Análise!$C30,'C. Custos'!$D:$E,2,FALSE),Out!$E$4:$E$103)</f>
        <v>0</v>
      </c>
      <c r="N30" s="14">
        <f>SUMIF(Nov!$D$4:$D$103,VLOOKUP(Análise!$C30,'C. Custos'!$D:$E,2,FALSE),Nov!$E$4:$E$103)</f>
        <v>0</v>
      </c>
      <c r="O30" s="14">
        <f>SUMIF(Dez!$D$4:$D$103,VLOOKUP(Análise!$C30,'C. Custos'!$D:$E,2,FALSE),Dez!$E$4:$E$103)</f>
        <v>0</v>
      </c>
      <c r="P30" s="19">
        <f t="shared" si="7"/>
        <v>0</v>
      </c>
      <c r="Q30" s="11"/>
    </row>
    <row r="31" spans="2:17" x14ac:dyDescent="0.25">
      <c r="B31" s="11"/>
      <c r="C31" s="13" t="str">
        <f>'C. Custos'!D19</f>
        <v>IPTU</v>
      </c>
      <c r="D31" s="14">
        <f>SUMIF(Jan!$D$4:$D$103,VLOOKUP(Análise!$C31,'C. Custos'!$D:$E,2,FALSE),Jan!$E$4:$E$103)</f>
        <v>0</v>
      </c>
      <c r="E31" s="14">
        <f>SUMIF(Fev!$D$4:$D$103,VLOOKUP(Análise!$C31,'C. Custos'!$D:$E,2,FALSE),Fev!$E$4:$E$103)</f>
        <v>0</v>
      </c>
      <c r="F31" s="14">
        <f>SUMIF(Mar!$D$4:$D$103,VLOOKUP(Análise!$C31,'C. Custos'!$D:$E,2,FALSE),Mar!$E$4:$E$103)</f>
        <v>0</v>
      </c>
      <c r="G31" s="14">
        <f>SUMIF(Abr!$D$4:$D$103,VLOOKUP(Análise!$C31,'C. Custos'!$D:$E,2,FALSE),Abr!$E$4:$E$103)</f>
        <v>0</v>
      </c>
      <c r="H31" s="14">
        <f>SUMIF(Mai!$D$4:$D$103,VLOOKUP(Análise!$C31,'C. Custos'!$D:$E,2,FALSE),Mai!$E$4:$E$103)</f>
        <v>0</v>
      </c>
      <c r="I31" s="14">
        <f>SUMIF(Jun!$D$4:$D$103,VLOOKUP(Análise!$C31,'C. Custos'!$D:$E,2,FALSE),Jun!$E$4:$E$103)</f>
        <v>0</v>
      </c>
      <c r="J31" s="14">
        <f>SUMIF(Jul!$D$4:$D$103,VLOOKUP(Análise!$C31,'C. Custos'!$D:$E,2,FALSE),Jul!$E$4:$E$103)</f>
        <v>0</v>
      </c>
      <c r="K31" s="14">
        <f>SUMIF(Ago!$D$4:$D$103,VLOOKUP(Análise!$C31,'C. Custos'!$D:$E,2,FALSE),Ago!$E$4:$E$103)</f>
        <v>0</v>
      </c>
      <c r="L31" s="14">
        <f>SUMIF(Set!$D$4:$D$103,VLOOKUP(Análise!$C31,'C. Custos'!$D:$E,2,FALSE),Set!$E$4:$E$103)</f>
        <v>0</v>
      </c>
      <c r="M31" s="14">
        <f>SUMIF(Out!$D$4:$D$103,VLOOKUP(Análise!$C31,'C. Custos'!$D:$E,2,FALSE),Out!$E$4:$E$103)</f>
        <v>0</v>
      </c>
      <c r="N31" s="14">
        <f>SUMIF(Nov!$D$4:$D$103,VLOOKUP(Análise!$C31,'C. Custos'!$D:$E,2,FALSE),Nov!$E$4:$E$103)</f>
        <v>0</v>
      </c>
      <c r="O31" s="14">
        <f>SUMIF(Dez!$D$4:$D$103,VLOOKUP(Análise!$C31,'C. Custos'!$D:$E,2,FALSE),Dez!$E$4:$E$103)</f>
        <v>0</v>
      </c>
      <c r="P31" s="19">
        <f t="shared" si="7"/>
        <v>0</v>
      </c>
      <c r="Q31" s="11"/>
    </row>
    <row r="32" spans="2:17" x14ac:dyDescent="0.25">
      <c r="B32" s="11"/>
      <c r="C32" s="13" t="str">
        <f>'C. Custos'!D20</f>
        <v>Decoração da casa</v>
      </c>
      <c r="D32" s="14">
        <f>SUMIF(Jan!$D$4:$D$103,VLOOKUP(Análise!$C32,'C. Custos'!$D:$E,2,FALSE),Jan!$E$4:$E$103)</f>
        <v>0</v>
      </c>
      <c r="E32" s="14">
        <f>SUMIF(Fev!$D$4:$D$103,VLOOKUP(Análise!$C32,'C. Custos'!$D:$E,2,FALSE),Fev!$E$4:$E$103)</f>
        <v>0</v>
      </c>
      <c r="F32" s="14">
        <f>SUMIF(Mar!$D$4:$D$103,VLOOKUP(Análise!$C32,'C. Custos'!$D:$E,2,FALSE),Mar!$E$4:$E$103)</f>
        <v>0</v>
      </c>
      <c r="G32" s="14">
        <f>SUMIF(Abr!$D$4:$D$103,VLOOKUP(Análise!$C32,'C. Custos'!$D:$E,2,FALSE),Abr!$E$4:$E$103)</f>
        <v>0</v>
      </c>
      <c r="H32" s="14">
        <f>SUMIF(Mai!$D$4:$D$103,VLOOKUP(Análise!$C32,'C. Custos'!$D:$E,2,FALSE),Mai!$E$4:$E$103)</f>
        <v>0</v>
      </c>
      <c r="I32" s="14">
        <f>SUMIF(Jun!$D$4:$D$103,VLOOKUP(Análise!$C32,'C. Custos'!$D:$E,2,FALSE),Jun!$E$4:$E$103)</f>
        <v>0</v>
      </c>
      <c r="J32" s="14">
        <f>SUMIF(Jul!$D$4:$D$103,VLOOKUP(Análise!$C32,'C. Custos'!$D:$E,2,FALSE),Jul!$E$4:$E$103)</f>
        <v>0</v>
      </c>
      <c r="K32" s="14">
        <f>SUMIF(Ago!$D$4:$D$103,VLOOKUP(Análise!$C32,'C. Custos'!$D:$E,2,FALSE),Ago!$E$4:$E$103)</f>
        <v>0</v>
      </c>
      <c r="L32" s="14">
        <f>SUMIF(Set!$D$4:$D$103,VLOOKUP(Análise!$C32,'C. Custos'!$D:$E,2,FALSE),Set!$E$4:$E$103)</f>
        <v>0</v>
      </c>
      <c r="M32" s="14">
        <f>SUMIF(Out!$D$4:$D$103,VLOOKUP(Análise!$C32,'C. Custos'!$D:$E,2,FALSE),Out!$E$4:$E$103)</f>
        <v>0</v>
      </c>
      <c r="N32" s="14">
        <f>SUMIF(Nov!$D$4:$D$103,VLOOKUP(Análise!$C32,'C. Custos'!$D:$E,2,FALSE),Nov!$E$4:$E$103)</f>
        <v>0</v>
      </c>
      <c r="O32" s="14">
        <f>SUMIF(Dez!$D$4:$D$103,VLOOKUP(Análise!$C32,'C. Custos'!$D:$E,2,FALSE),Dez!$E$4:$E$103)</f>
        <v>0</v>
      </c>
      <c r="P32" s="19">
        <f t="shared" si="7"/>
        <v>0</v>
      </c>
      <c r="Q32" s="11"/>
    </row>
    <row r="33" spans="2:17" x14ac:dyDescent="0.25">
      <c r="B33" s="11"/>
      <c r="C33" s="13" t="str">
        <f>'C. Custos'!D21</f>
        <v>Manutenção / Reforma da casa</v>
      </c>
      <c r="D33" s="14">
        <f>SUMIF(Jan!$D$4:$D$103,VLOOKUP(Análise!$C33,'C. Custos'!$D:$E,2,FALSE),Jan!$E$4:$E$103)</f>
        <v>0</v>
      </c>
      <c r="E33" s="14">
        <f>SUMIF(Fev!$D$4:$D$103,VLOOKUP(Análise!$C33,'C. Custos'!$D:$E,2,FALSE),Fev!$E$4:$E$103)</f>
        <v>0</v>
      </c>
      <c r="F33" s="14">
        <f>SUMIF(Mar!$D$4:$D$103,VLOOKUP(Análise!$C33,'C. Custos'!$D:$E,2,FALSE),Mar!$E$4:$E$103)</f>
        <v>0</v>
      </c>
      <c r="G33" s="14">
        <f>SUMIF(Abr!$D$4:$D$103,VLOOKUP(Análise!$C33,'C. Custos'!$D:$E,2,FALSE),Abr!$E$4:$E$103)</f>
        <v>0</v>
      </c>
      <c r="H33" s="14">
        <f>SUMIF(Mai!$D$4:$D$103,VLOOKUP(Análise!$C33,'C. Custos'!$D:$E,2,FALSE),Mai!$E$4:$E$103)</f>
        <v>0</v>
      </c>
      <c r="I33" s="14">
        <f>SUMIF(Jun!$D$4:$D$103,VLOOKUP(Análise!$C33,'C. Custos'!$D:$E,2,FALSE),Jun!$E$4:$E$103)</f>
        <v>0</v>
      </c>
      <c r="J33" s="14">
        <f>SUMIF(Jul!$D$4:$D$103,VLOOKUP(Análise!$C33,'C. Custos'!$D:$E,2,FALSE),Jul!$E$4:$E$103)</f>
        <v>14.9</v>
      </c>
      <c r="K33" s="14">
        <f>SUMIF(Ago!$D$4:$D$103,VLOOKUP(Análise!$C33,'C. Custos'!$D:$E,2,FALSE),Ago!$E$4:$E$103)</f>
        <v>0</v>
      </c>
      <c r="L33" s="14">
        <f>SUMIF(Set!$D$4:$D$103,VLOOKUP(Análise!$C33,'C. Custos'!$D:$E,2,FALSE),Set!$E$4:$E$103)</f>
        <v>0</v>
      </c>
      <c r="M33" s="14">
        <f>SUMIF(Out!$D$4:$D$103,VLOOKUP(Análise!$C33,'C. Custos'!$D:$E,2,FALSE),Out!$E$4:$E$103)</f>
        <v>0</v>
      </c>
      <c r="N33" s="14">
        <f>SUMIF(Nov!$D$4:$D$103,VLOOKUP(Análise!$C33,'C. Custos'!$D:$E,2,FALSE),Nov!$E$4:$E$103)</f>
        <v>0</v>
      </c>
      <c r="O33" s="14">
        <f>SUMIF(Dez!$D$4:$D$103,VLOOKUP(Análise!$C33,'C. Custos'!$D:$E,2,FALSE),Dez!$E$4:$E$103)</f>
        <v>0</v>
      </c>
      <c r="P33" s="19">
        <f t="shared" si="7"/>
        <v>14.9</v>
      </c>
      <c r="Q33" s="11"/>
    </row>
    <row r="34" spans="2:17" x14ac:dyDescent="0.25">
      <c r="B34" s="11"/>
      <c r="C34" s="13" t="str">
        <f>'C. Custos'!D22</f>
        <v>Celular</v>
      </c>
      <c r="D34" s="14">
        <f>SUMIF(Jan!$D$4:$D$103,VLOOKUP(Análise!$C34,'C. Custos'!$D:$E,2,FALSE),Jan!$E$4:$E$103)</f>
        <v>0</v>
      </c>
      <c r="E34" s="14">
        <f>SUMIF(Fev!$D$4:$D$103,VLOOKUP(Análise!$C34,'C. Custos'!$D:$E,2,FALSE),Fev!$E$4:$E$103)</f>
        <v>0</v>
      </c>
      <c r="F34" s="14">
        <f>SUMIF(Mar!$D$4:$D$103,VLOOKUP(Análise!$C34,'C. Custos'!$D:$E,2,FALSE),Mar!$E$4:$E$103)</f>
        <v>0</v>
      </c>
      <c r="G34" s="14">
        <f>SUMIF(Abr!$D$4:$D$103,VLOOKUP(Análise!$C34,'C. Custos'!$D:$E,2,FALSE),Abr!$E$4:$E$103)</f>
        <v>0</v>
      </c>
      <c r="H34" s="14">
        <f>SUMIF(Mai!$D$4:$D$103,VLOOKUP(Análise!$C34,'C. Custos'!$D:$E,2,FALSE),Mai!$E$4:$E$103)</f>
        <v>0</v>
      </c>
      <c r="I34" s="14">
        <f>SUMIF(Jun!$D$4:$D$103,VLOOKUP(Análise!$C34,'C. Custos'!$D:$E,2,FALSE),Jun!$E$4:$E$103)</f>
        <v>0</v>
      </c>
      <c r="J34" s="14">
        <f>SUMIF(Jul!$D$4:$D$103,VLOOKUP(Análise!$C34,'C. Custos'!$D:$E,2,FALSE),Jul!$E$4:$E$103)</f>
        <v>74.900000000000006</v>
      </c>
      <c r="K34" s="14">
        <f>SUMIF(Ago!$D$4:$D$103,VLOOKUP(Análise!$C34,'C. Custos'!$D:$E,2,FALSE),Ago!$E$4:$E$103)</f>
        <v>0</v>
      </c>
      <c r="L34" s="14">
        <f>SUMIF(Set!$D$4:$D$103,VLOOKUP(Análise!$C34,'C. Custos'!$D:$E,2,FALSE),Set!$E$4:$E$103)</f>
        <v>0</v>
      </c>
      <c r="M34" s="14">
        <f>SUMIF(Out!$D$4:$D$103,VLOOKUP(Análise!$C34,'C. Custos'!$D:$E,2,FALSE),Out!$E$4:$E$103)</f>
        <v>0</v>
      </c>
      <c r="N34" s="14">
        <f>SUMIF(Nov!$D$4:$D$103,VLOOKUP(Análise!$C34,'C. Custos'!$D:$E,2,FALSE),Nov!$E$4:$E$103)</f>
        <v>0</v>
      </c>
      <c r="O34" s="14">
        <f>SUMIF(Dez!$D$4:$D$103,VLOOKUP(Análise!$C34,'C. Custos'!$D:$E,2,FALSE),Dez!$E$4:$E$103)</f>
        <v>0</v>
      </c>
      <c r="P34" s="19">
        <f t="shared" si="7"/>
        <v>74.900000000000006</v>
      </c>
      <c r="Q34" s="11"/>
    </row>
    <row r="35" spans="2:17" x14ac:dyDescent="0.25">
      <c r="B35" s="11"/>
      <c r="C35" s="13" t="str">
        <f>'C. Custos'!D23</f>
        <v>Telefone fixo</v>
      </c>
      <c r="D35" s="14">
        <f>SUMIF(Jan!$D$4:$D$103,VLOOKUP(Análise!$C35,'C. Custos'!$D:$E,2,FALSE),Jan!$E$4:$E$103)</f>
        <v>0</v>
      </c>
      <c r="E35" s="14">
        <f>SUMIF(Fev!$D$4:$D$103,VLOOKUP(Análise!$C35,'C. Custos'!$D:$E,2,FALSE),Fev!$E$4:$E$103)</f>
        <v>0</v>
      </c>
      <c r="F35" s="14">
        <f>SUMIF(Mar!$D$4:$D$103,VLOOKUP(Análise!$C35,'C. Custos'!$D:$E,2,FALSE),Mar!$E$4:$E$103)</f>
        <v>0</v>
      </c>
      <c r="G35" s="14">
        <f>SUMIF(Abr!$D$4:$D$103,VLOOKUP(Análise!$C35,'C. Custos'!$D:$E,2,FALSE),Abr!$E$4:$E$103)</f>
        <v>0</v>
      </c>
      <c r="H35" s="14">
        <f>SUMIF(Mai!$D$4:$D$103,VLOOKUP(Análise!$C35,'C. Custos'!$D:$E,2,FALSE),Mai!$E$4:$E$103)</f>
        <v>0</v>
      </c>
      <c r="I35" s="14">
        <f>SUMIF(Jun!$D$4:$D$103,VLOOKUP(Análise!$C35,'C. Custos'!$D:$E,2,FALSE),Jun!$E$4:$E$103)</f>
        <v>0</v>
      </c>
      <c r="J35" s="14">
        <f>SUMIF(Jul!$D$4:$D$103,VLOOKUP(Análise!$C35,'C. Custos'!$D:$E,2,FALSE),Jul!$E$4:$E$103)</f>
        <v>0</v>
      </c>
      <c r="K35" s="14">
        <f>SUMIF(Ago!$D$4:$D$103,VLOOKUP(Análise!$C35,'C. Custos'!$D:$E,2,FALSE),Ago!$E$4:$E$103)</f>
        <v>0</v>
      </c>
      <c r="L35" s="14">
        <f>SUMIF(Set!$D$4:$D$103,VLOOKUP(Análise!$C35,'C. Custos'!$D:$E,2,FALSE),Set!$E$4:$E$103)</f>
        <v>0</v>
      </c>
      <c r="M35" s="14">
        <f>SUMIF(Out!$D$4:$D$103,VLOOKUP(Análise!$C35,'C. Custos'!$D:$E,2,FALSE),Out!$E$4:$E$103)</f>
        <v>0</v>
      </c>
      <c r="N35" s="14">
        <f>SUMIF(Nov!$D$4:$D$103,VLOOKUP(Análise!$C35,'C. Custos'!$D:$E,2,FALSE),Nov!$E$4:$E$103)</f>
        <v>0</v>
      </c>
      <c r="O35" s="14">
        <f>SUMIF(Dez!$D$4:$D$103,VLOOKUP(Análise!$C35,'C. Custos'!$D:$E,2,FALSE),Dez!$E$4:$E$103)</f>
        <v>0</v>
      </c>
      <c r="P35" s="19">
        <f t="shared" si="7"/>
        <v>0</v>
      </c>
      <c r="Q35" s="11"/>
    </row>
    <row r="36" spans="2:17" x14ac:dyDescent="0.25">
      <c r="B36" s="11"/>
      <c r="C36" s="13" t="str">
        <f>'C. Custos'!D24</f>
        <v>Internet / TV a cabo</v>
      </c>
      <c r="D36" s="14">
        <f>SUMIF(Jan!$D$4:$D$103,VLOOKUP(Análise!$C36,'C. Custos'!$D:$E,2,FALSE),Jan!$E$4:$E$103)</f>
        <v>0</v>
      </c>
      <c r="E36" s="14">
        <f>SUMIF(Fev!$D$4:$D$103,VLOOKUP(Análise!$C36,'C. Custos'!$D:$E,2,FALSE),Fev!$E$4:$E$103)</f>
        <v>0</v>
      </c>
      <c r="F36" s="14">
        <f>SUMIF(Mar!$D$4:$D$103,VLOOKUP(Análise!$C36,'C. Custos'!$D:$E,2,FALSE),Mar!$E$4:$E$103)</f>
        <v>0</v>
      </c>
      <c r="G36" s="14">
        <f>SUMIF(Abr!$D$4:$D$103,VLOOKUP(Análise!$C36,'C. Custos'!$D:$E,2,FALSE),Abr!$E$4:$E$103)</f>
        <v>0</v>
      </c>
      <c r="H36" s="14">
        <f>SUMIF(Mai!$D$4:$D$103,VLOOKUP(Análise!$C36,'C. Custos'!$D:$E,2,FALSE),Mai!$E$4:$E$103)</f>
        <v>0</v>
      </c>
      <c r="I36" s="14">
        <f>SUMIF(Jun!$D$4:$D$103,VLOOKUP(Análise!$C36,'C. Custos'!$D:$E,2,FALSE),Jun!$E$4:$E$103)</f>
        <v>0</v>
      </c>
      <c r="J36" s="14">
        <f>SUMIF(Jul!$D$4:$D$103,VLOOKUP(Análise!$C36,'C. Custos'!$D:$E,2,FALSE),Jul!$E$4:$E$103)</f>
        <v>391.52</v>
      </c>
      <c r="K36" s="14">
        <f>SUMIF(Ago!$D$4:$D$103,VLOOKUP(Análise!$C36,'C. Custos'!$D:$E,2,FALSE),Ago!$E$4:$E$103)</f>
        <v>0</v>
      </c>
      <c r="L36" s="14">
        <f>SUMIF(Set!$D$4:$D$103,VLOOKUP(Análise!$C36,'C. Custos'!$D:$E,2,FALSE),Set!$E$4:$E$103)</f>
        <v>0</v>
      </c>
      <c r="M36" s="14">
        <f>SUMIF(Out!$D$4:$D$103,VLOOKUP(Análise!$C36,'C. Custos'!$D:$E,2,FALSE),Out!$E$4:$E$103)</f>
        <v>0</v>
      </c>
      <c r="N36" s="14">
        <f>SUMIF(Nov!$D$4:$D$103,VLOOKUP(Análise!$C36,'C. Custos'!$D:$E,2,FALSE),Nov!$E$4:$E$103)</f>
        <v>0</v>
      </c>
      <c r="O36" s="14">
        <f>SUMIF(Dez!$D$4:$D$103,VLOOKUP(Análise!$C36,'C. Custos'!$D:$E,2,FALSE),Dez!$E$4:$E$103)</f>
        <v>0</v>
      </c>
      <c r="P36" s="19">
        <f t="shared" si="7"/>
        <v>391.52</v>
      </c>
      <c r="Q36" s="11"/>
    </row>
    <row r="37" spans="2:17" x14ac:dyDescent="0.25">
      <c r="B37" s="11"/>
      <c r="C37" s="18" t="str">
        <f>'C. Custos'!C25</f>
        <v>Educação</v>
      </c>
      <c r="D37" s="19">
        <f>SUM(D38:D41)</f>
        <v>0</v>
      </c>
      <c r="E37" s="19">
        <f t="shared" ref="E37:P37" si="8">SUM(E38:E41)</f>
        <v>0</v>
      </c>
      <c r="F37" s="19">
        <f t="shared" si="8"/>
        <v>0</v>
      </c>
      <c r="G37" s="19">
        <f t="shared" si="8"/>
        <v>0</v>
      </c>
      <c r="H37" s="19">
        <f t="shared" si="8"/>
        <v>0</v>
      </c>
      <c r="I37" s="19">
        <f t="shared" si="8"/>
        <v>0</v>
      </c>
      <c r="J37" s="19">
        <f t="shared" si="8"/>
        <v>0</v>
      </c>
      <c r="K37" s="19">
        <f t="shared" si="8"/>
        <v>0</v>
      </c>
      <c r="L37" s="19">
        <f t="shared" si="8"/>
        <v>0</v>
      </c>
      <c r="M37" s="19">
        <f t="shared" si="8"/>
        <v>0</v>
      </c>
      <c r="N37" s="19">
        <f t="shared" si="8"/>
        <v>0</v>
      </c>
      <c r="O37" s="19">
        <f t="shared" si="8"/>
        <v>0</v>
      </c>
      <c r="P37" s="19">
        <f t="shared" si="8"/>
        <v>0</v>
      </c>
      <c r="Q37" s="11"/>
    </row>
    <row r="38" spans="2:17" x14ac:dyDescent="0.25">
      <c r="B38" s="11"/>
      <c r="C38" s="13" t="str">
        <f>'C. Custos'!D25</f>
        <v xml:space="preserve">Matricula Escolar/ Mensalidade </v>
      </c>
      <c r="D38" s="14">
        <f>SUMIF(Jan!$D$4:$D$103,VLOOKUP(Análise!$C38,'C. Custos'!$D:$E,2,FALSE),Jan!$E$4:$E$103)</f>
        <v>0</v>
      </c>
      <c r="E38" s="14">
        <f>SUMIF(Fev!$D$4:$D$103,VLOOKUP(Análise!$C38,'C. Custos'!$D:$E,2,FALSE),Fev!$E$4:$E$103)</f>
        <v>0</v>
      </c>
      <c r="F38" s="14">
        <f>SUMIF(Mar!$D$4:$D$103,VLOOKUP(Análise!$C38,'C. Custos'!$D:$E,2,FALSE),Mar!$E$4:$E$103)</f>
        <v>0</v>
      </c>
      <c r="G38" s="14">
        <f>SUMIF(Abr!$D$4:$D$103,VLOOKUP(Análise!$C38,'C. Custos'!$D:$E,2,FALSE),Abr!$E$4:$E$103)</f>
        <v>0</v>
      </c>
      <c r="H38" s="14">
        <f>SUMIF(Mai!$D$4:$D$103,VLOOKUP(Análise!$C38,'C. Custos'!$D:$E,2,FALSE),Mai!$E$4:$E$103)</f>
        <v>0</v>
      </c>
      <c r="I38" s="14">
        <f>SUMIF(Jun!$D$4:$D$103,VLOOKUP(Análise!$C38,'C. Custos'!$D:$E,2,FALSE),Jun!$E$4:$E$103)</f>
        <v>0</v>
      </c>
      <c r="J38" s="14">
        <f>SUMIF(Jul!$D$4:$D$103,VLOOKUP(Análise!$C38,'C. Custos'!$D:$E,2,FALSE),Jul!$E$4:$E$103)</f>
        <v>0</v>
      </c>
      <c r="K38" s="14">
        <f>SUMIF(Ago!$D$4:$D$103,VLOOKUP(Análise!$C38,'C. Custos'!$D:$E,2,FALSE),Ago!$E$4:$E$103)</f>
        <v>0</v>
      </c>
      <c r="L38" s="14">
        <f>SUMIF(Set!$D$4:$D$103,VLOOKUP(Análise!$C38,'C. Custos'!$D:$E,2,FALSE),Set!$E$4:$E$103)</f>
        <v>0</v>
      </c>
      <c r="M38" s="14">
        <f>SUMIF(Out!$D$4:$D$103,VLOOKUP(Análise!$C38,'C. Custos'!$D:$E,2,FALSE),Out!$E$4:$E$103)</f>
        <v>0</v>
      </c>
      <c r="N38" s="14">
        <f>SUMIF(Nov!$D$4:$D$103,VLOOKUP(Análise!$C38,'C. Custos'!$D:$E,2,FALSE),Nov!$E$4:$E$103)</f>
        <v>0</v>
      </c>
      <c r="O38" s="14">
        <f>SUMIF(Dez!$D$4:$D$103,VLOOKUP(Análise!$C38,'C. Custos'!$D:$E,2,FALSE),Dez!$E$4:$E$103)</f>
        <v>0</v>
      </c>
      <c r="P38" s="19">
        <f>SUM(D38:O38)</f>
        <v>0</v>
      </c>
      <c r="Q38" s="11"/>
    </row>
    <row r="39" spans="2:17" x14ac:dyDescent="0.25">
      <c r="B39" s="11"/>
      <c r="C39" s="13" t="str">
        <f>'C. Custos'!D26</f>
        <v>Material Escolar</v>
      </c>
      <c r="D39" s="14">
        <f>SUMIF(Jan!$D$4:$D$103,VLOOKUP(Análise!$C39,'C. Custos'!$D:$E,2,FALSE),Jan!$E$4:$E$103)</f>
        <v>0</v>
      </c>
      <c r="E39" s="14">
        <f>SUMIF(Fev!$D$4:$D$103,VLOOKUP(Análise!$C39,'C. Custos'!$D:$E,2,FALSE),Fev!$E$4:$E$103)</f>
        <v>0</v>
      </c>
      <c r="F39" s="14">
        <f>SUMIF(Mar!$D$4:$D$103,VLOOKUP(Análise!$C39,'C. Custos'!$D:$E,2,FALSE),Mar!$E$4:$E$103)</f>
        <v>0</v>
      </c>
      <c r="G39" s="14">
        <f>SUMIF(Abr!$D$4:$D$103,VLOOKUP(Análise!$C39,'C. Custos'!$D:$E,2,FALSE),Abr!$E$4:$E$103)</f>
        <v>0</v>
      </c>
      <c r="H39" s="14">
        <f>SUMIF(Mai!$D$4:$D$103,VLOOKUP(Análise!$C39,'C. Custos'!$D:$E,2,FALSE),Mai!$E$4:$E$103)</f>
        <v>0</v>
      </c>
      <c r="I39" s="14">
        <f>SUMIF(Jun!$D$4:$D$103,VLOOKUP(Análise!$C39,'C. Custos'!$D:$E,2,FALSE),Jun!$E$4:$E$103)</f>
        <v>0</v>
      </c>
      <c r="J39" s="14">
        <f>SUMIF(Jul!$D$4:$D$103,VLOOKUP(Análise!$C39,'C. Custos'!$D:$E,2,FALSE),Jul!$E$4:$E$103)</f>
        <v>0</v>
      </c>
      <c r="K39" s="14">
        <f>SUMIF(Ago!$D$4:$D$103,VLOOKUP(Análise!$C39,'C. Custos'!$D:$E,2,FALSE),Ago!$E$4:$E$103)</f>
        <v>0</v>
      </c>
      <c r="L39" s="14">
        <f>SUMIF(Set!$D$4:$D$103,VLOOKUP(Análise!$C39,'C. Custos'!$D:$E,2,FALSE),Set!$E$4:$E$103)</f>
        <v>0</v>
      </c>
      <c r="M39" s="14">
        <f>SUMIF(Out!$D$4:$D$103,VLOOKUP(Análise!$C39,'C. Custos'!$D:$E,2,FALSE),Out!$E$4:$E$103)</f>
        <v>0</v>
      </c>
      <c r="N39" s="14">
        <f>SUMIF(Nov!$D$4:$D$103,VLOOKUP(Análise!$C39,'C. Custos'!$D:$E,2,FALSE),Nov!$E$4:$E$103)</f>
        <v>0</v>
      </c>
      <c r="O39" s="14">
        <f>SUMIF(Dez!$D$4:$D$103,VLOOKUP(Análise!$C39,'C. Custos'!$D:$E,2,FALSE),Dez!$E$4:$E$103)</f>
        <v>0</v>
      </c>
      <c r="P39" s="19">
        <f t="shared" ref="P39:P41" si="9">SUM(D39:O39)</f>
        <v>0</v>
      </c>
      <c r="Q39" s="11"/>
    </row>
    <row r="40" spans="2:17" x14ac:dyDescent="0.25">
      <c r="B40" s="11"/>
      <c r="C40" s="13" t="str">
        <f>'C. Custos'!D27</f>
        <v>Outros cursos</v>
      </c>
      <c r="D40" s="14">
        <f>SUMIF(Jan!$D$4:$D$103,VLOOKUP(Análise!$C40,'C. Custos'!$D:$E,2,FALSE),Jan!$E$4:$E$103)</f>
        <v>0</v>
      </c>
      <c r="E40" s="14">
        <f>SUMIF(Fev!$D$4:$D$103,VLOOKUP(Análise!$C40,'C. Custos'!$D:$E,2,FALSE),Fev!$E$4:$E$103)</f>
        <v>0</v>
      </c>
      <c r="F40" s="14">
        <f>SUMIF(Mar!$D$4:$D$103,VLOOKUP(Análise!$C40,'C. Custos'!$D:$E,2,FALSE),Mar!$E$4:$E$103)</f>
        <v>0</v>
      </c>
      <c r="G40" s="14">
        <f>SUMIF(Abr!$D$4:$D$103,VLOOKUP(Análise!$C40,'C. Custos'!$D:$E,2,FALSE),Abr!$E$4:$E$103)</f>
        <v>0</v>
      </c>
      <c r="H40" s="14">
        <f>SUMIF(Mai!$D$4:$D$103,VLOOKUP(Análise!$C40,'C. Custos'!$D:$E,2,FALSE),Mai!$E$4:$E$103)</f>
        <v>0</v>
      </c>
      <c r="I40" s="14">
        <f>SUMIF(Jun!$D$4:$D$103,VLOOKUP(Análise!$C40,'C. Custos'!$D:$E,2,FALSE),Jun!$E$4:$E$103)</f>
        <v>0</v>
      </c>
      <c r="J40" s="14">
        <f>SUMIF(Jul!$D$4:$D$103,VLOOKUP(Análise!$C40,'C. Custos'!$D:$E,2,FALSE),Jul!$E$4:$E$103)</f>
        <v>0</v>
      </c>
      <c r="K40" s="14">
        <f>SUMIF(Ago!$D$4:$D$103,VLOOKUP(Análise!$C40,'C. Custos'!$D:$E,2,FALSE),Ago!$E$4:$E$103)</f>
        <v>0</v>
      </c>
      <c r="L40" s="14">
        <f>SUMIF(Set!$D$4:$D$103,VLOOKUP(Análise!$C40,'C. Custos'!$D:$E,2,FALSE),Set!$E$4:$E$103)</f>
        <v>0</v>
      </c>
      <c r="M40" s="14">
        <f>SUMIF(Out!$D$4:$D$103,VLOOKUP(Análise!$C40,'C. Custos'!$D:$E,2,FALSE),Out!$E$4:$E$103)</f>
        <v>0</v>
      </c>
      <c r="N40" s="14">
        <f>SUMIF(Nov!$D$4:$D$103,VLOOKUP(Análise!$C40,'C. Custos'!$D:$E,2,FALSE),Nov!$E$4:$E$103)</f>
        <v>0</v>
      </c>
      <c r="O40" s="14">
        <f>SUMIF(Dez!$D$4:$D$103,VLOOKUP(Análise!$C40,'C. Custos'!$D:$E,2,FALSE),Dez!$E$4:$E$103)</f>
        <v>0</v>
      </c>
      <c r="P40" s="19">
        <f t="shared" si="9"/>
        <v>0</v>
      </c>
      <c r="Q40" s="11"/>
    </row>
    <row r="41" spans="2:17" x14ac:dyDescent="0.25">
      <c r="B41" s="11"/>
      <c r="C41" s="13" t="str">
        <f>'C. Custos'!D28</f>
        <v>Transporte escolar</v>
      </c>
      <c r="D41" s="14">
        <f>SUMIF(Jan!$D$4:$D$103,VLOOKUP(Análise!$C41,'C. Custos'!$D:$E,2,FALSE),Jan!$E$4:$E$103)</f>
        <v>0</v>
      </c>
      <c r="E41" s="14">
        <f>SUMIF(Fev!$D$4:$D$103,VLOOKUP(Análise!$C41,'C. Custos'!$D:$E,2,FALSE),Fev!$E$4:$E$103)</f>
        <v>0</v>
      </c>
      <c r="F41" s="14">
        <f>SUMIF(Mar!$D$4:$D$103,VLOOKUP(Análise!$C41,'C. Custos'!$D:$E,2,FALSE),Mar!$E$4:$E$103)</f>
        <v>0</v>
      </c>
      <c r="G41" s="14">
        <f>SUMIF(Abr!$D$4:$D$103,VLOOKUP(Análise!$C41,'C. Custos'!$D:$E,2,FALSE),Abr!$E$4:$E$103)</f>
        <v>0</v>
      </c>
      <c r="H41" s="14">
        <f>SUMIF(Mai!$D$4:$D$103,VLOOKUP(Análise!$C41,'C. Custos'!$D:$E,2,FALSE),Mai!$E$4:$E$103)</f>
        <v>0</v>
      </c>
      <c r="I41" s="14">
        <f>SUMIF(Jun!$D$4:$D$103,VLOOKUP(Análise!$C41,'C. Custos'!$D:$E,2,FALSE),Jun!$E$4:$E$103)</f>
        <v>0</v>
      </c>
      <c r="J41" s="14">
        <f>SUMIF(Jul!$D$4:$D$103,VLOOKUP(Análise!$C41,'C. Custos'!$D:$E,2,FALSE),Jul!$E$4:$E$103)</f>
        <v>0</v>
      </c>
      <c r="K41" s="14">
        <f>SUMIF(Ago!$D$4:$D$103,VLOOKUP(Análise!$C41,'C. Custos'!$D:$E,2,FALSE),Ago!$E$4:$E$103)</f>
        <v>0</v>
      </c>
      <c r="L41" s="14">
        <f>SUMIF(Set!$D$4:$D$103,VLOOKUP(Análise!$C41,'C. Custos'!$D:$E,2,FALSE),Set!$E$4:$E$103)</f>
        <v>0</v>
      </c>
      <c r="M41" s="14">
        <f>SUMIF(Out!$D$4:$D$103,VLOOKUP(Análise!$C41,'C. Custos'!$D:$E,2,FALSE),Out!$E$4:$E$103)</f>
        <v>0</v>
      </c>
      <c r="N41" s="14">
        <f>SUMIF(Nov!$D$4:$D$103,VLOOKUP(Análise!$C41,'C. Custos'!$D:$E,2,FALSE),Nov!$E$4:$E$103)</f>
        <v>0</v>
      </c>
      <c r="O41" s="14">
        <f>SUMIF(Dez!$D$4:$D$103,VLOOKUP(Análise!$C41,'C. Custos'!$D:$E,2,FALSE),Dez!$E$4:$E$103)</f>
        <v>0</v>
      </c>
      <c r="P41" s="19">
        <f t="shared" si="9"/>
        <v>0</v>
      </c>
      <c r="Q41" s="11"/>
    </row>
    <row r="42" spans="2:17" x14ac:dyDescent="0.25">
      <c r="B42" s="11"/>
      <c r="C42" s="18" t="str">
        <f>'C. Custos'!C29</f>
        <v>Animal de Estimação</v>
      </c>
      <c r="D42" s="19">
        <f>SUM(D43:D46)</f>
        <v>0</v>
      </c>
      <c r="E42" s="19">
        <f t="shared" ref="E42:P42" si="10">SUM(E43:E46)</f>
        <v>0</v>
      </c>
      <c r="F42" s="19">
        <f t="shared" si="10"/>
        <v>0</v>
      </c>
      <c r="G42" s="19">
        <f t="shared" si="10"/>
        <v>0</v>
      </c>
      <c r="H42" s="19">
        <f t="shared" si="10"/>
        <v>0</v>
      </c>
      <c r="I42" s="19">
        <f t="shared" si="10"/>
        <v>0</v>
      </c>
      <c r="J42" s="19">
        <f t="shared" si="10"/>
        <v>0</v>
      </c>
      <c r="K42" s="19">
        <f t="shared" si="10"/>
        <v>0</v>
      </c>
      <c r="L42" s="19">
        <f t="shared" si="10"/>
        <v>0</v>
      </c>
      <c r="M42" s="19">
        <f t="shared" si="10"/>
        <v>0</v>
      </c>
      <c r="N42" s="19">
        <f t="shared" si="10"/>
        <v>0</v>
      </c>
      <c r="O42" s="19">
        <f t="shared" si="10"/>
        <v>0</v>
      </c>
      <c r="P42" s="19">
        <f t="shared" si="10"/>
        <v>0</v>
      </c>
      <c r="Q42" s="11"/>
    </row>
    <row r="43" spans="2:17" x14ac:dyDescent="0.25">
      <c r="B43" s="11"/>
      <c r="C43" s="13" t="str">
        <f>'C. Custos'!D29</f>
        <v xml:space="preserve">Ração </v>
      </c>
      <c r="D43" s="14">
        <f>SUMIF(Jan!$D$4:$D$103,VLOOKUP(Análise!$C43,'C. Custos'!$D:$E,2,FALSE),Jan!$E$4:$E$103)</f>
        <v>0</v>
      </c>
      <c r="E43" s="14">
        <f>SUMIF(Fev!$D$4:$D$103,VLOOKUP(Análise!$C43,'C. Custos'!$D:$E,2,FALSE),Fev!$E$4:$E$103)</f>
        <v>0</v>
      </c>
      <c r="F43" s="14">
        <f>SUMIF(Mar!$D$4:$D$103,VLOOKUP(Análise!$C43,'C. Custos'!$D:$E,2,FALSE),Mar!$E$4:$E$103)</f>
        <v>0</v>
      </c>
      <c r="G43" s="14">
        <f>SUMIF(Abr!$D$4:$D$103,VLOOKUP(Análise!$C43,'C. Custos'!$D:$E,2,FALSE),Abr!$E$4:$E$103)</f>
        <v>0</v>
      </c>
      <c r="H43" s="14">
        <f>SUMIF(Mai!$D$4:$D$103,VLOOKUP(Análise!$C43,'C. Custos'!$D:$E,2,FALSE),Mai!$E$4:$E$103)</f>
        <v>0</v>
      </c>
      <c r="I43" s="14">
        <f>SUMIF(Jun!$D$4:$D$103,VLOOKUP(Análise!$C43,'C. Custos'!$D:$E,2,FALSE),Jun!$E$4:$E$103)</f>
        <v>0</v>
      </c>
      <c r="J43" s="14">
        <f>SUMIF(Jul!$D$4:$D$103,VLOOKUP(Análise!$C43,'C. Custos'!$D:$E,2,FALSE),Jul!$E$4:$E$103)</f>
        <v>0</v>
      </c>
      <c r="K43" s="14">
        <f>SUMIF(Ago!$D$4:$D$103,VLOOKUP(Análise!$C43,'C. Custos'!$D:$E,2,FALSE),Ago!$E$4:$E$103)</f>
        <v>0</v>
      </c>
      <c r="L43" s="14">
        <f>SUMIF(Set!$D$4:$D$103,VLOOKUP(Análise!$C43,'C. Custos'!$D:$E,2,FALSE),Set!$E$4:$E$103)</f>
        <v>0</v>
      </c>
      <c r="M43" s="14">
        <f>SUMIF(Out!$D$4:$D$103,VLOOKUP(Análise!$C43,'C. Custos'!$D:$E,2,FALSE),Out!$E$4:$E$103)</f>
        <v>0</v>
      </c>
      <c r="N43" s="14">
        <f>SUMIF(Nov!$D$4:$D$103,VLOOKUP(Análise!$C43,'C. Custos'!$D:$E,2,FALSE),Nov!$E$4:$E$103)</f>
        <v>0</v>
      </c>
      <c r="O43" s="14">
        <f>SUMIF(Dez!$D$4:$D$103,VLOOKUP(Análise!$C43,'C. Custos'!$D:$E,2,FALSE),Dez!$E$4:$E$103)</f>
        <v>0</v>
      </c>
      <c r="P43" s="19">
        <f t="shared" ref="P43:P46" si="11">SUM(D43:O43)</f>
        <v>0</v>
      </c>
      <c r="Q43" s="11"/>
    </row>
    <row r="44" spans="2:17" x14ac:dyDescent="0.25">
      <c r="B44" s="11"/>
      <c r="C44" s="13" t="str">
        <f>'C. Custos'!D30</f>
        <v>Banho / Tosa</v>
      </c>
      <c r="D44" s="14">
        <f>SUMIF(Jan!$D$4:$D$103,VLOOKUP(Análise!$C44,'C. Custos'!$D:$E,2,FALSE),Jan!$E$4:$E$103)</f>
        <v>0</v>
      </c>
      <c r="E44" s="14">
        <f>SUMIF(Fev!$D$4:$D$103,VLOOKUP(Análise!$C44,'C. Custos'!$D:$E,2,FALSE),Fev!$E$4:$E$103)</f>
        <v>0</v>
      </c>
      <c r="F44" s="14">
        <f>SUMIF(Mar!$D$4:$D$103,VLOOKUP(Análise!$C44,'C. Custos'!$D:$E,2,FALSE),Mar!$E$4:$E$103)</f>
        <v>0</v>
      </c>
      <c r="G44" s="14">
        <f>SUMIF(Abr!$D$4:$D$103,VLOOKUP(Análise!$C44,'C. Custos'!$D:$E,2,FALSE),Abr!$E$4:$E$103)</f>
        <v>0</v>
      </c>
      <c r="H44" s="14">
        <f>SUMIF(Mai!$D$4:$D$103,VLOOKUP(Análise!$C44,'C. Custos'!$D:$E,2,FALSE),Mai!$E$4:$E$103)</f>
        <v>0</v>
      </c>
      <c r="I44" s="14">
        <f>SUMIF(Jun!$D$4:$D$103,VLOOKUP(Análise!$C44,'C. Custos'!$D:$E,2,FALSE),Jun!$E$4:$E$103)</f>
        <v>0</v>
      </c>
      <c r="J44" s="14">
        <f>SUMIF(Jul!$D$4:$D$103,VLOOKUP(Análise!$C44,'C. Custos'!$D:$E,2,FALSE),Jul!$E$4:$E$103)</f>
        <v>0</v>
      </c>
      <c r="K44" s="14">
        <f>SUMIF(Ago!$D$4:$D$103,VLOOKUP(Análise!$C44,'C. Custos'!$D:$E,2,FALSE),Ago!$E$4:$E$103)</f>
        <v>0</v>
      </c>
      <c r="L44" s="14">
        <f>SUMIF(Set!$D$4:$D$103,VLOOKUP(Análise!$C44,'C. Custos'!$D:$E,2,FALSE),Set!$E$4:$E$103)</f>
        <v>0</v>
      </c>
      <c r="M44" s="14">
        <f>SUMIF(Out!$D$4:$D$103,VLOOKUP(Análise!$C44,'C. Custos'!$D:$E,2,FALSE),Out!$E$4:$E$103)</f>
        <v>0</v>
      </c>
      <c r="N44" s="14">
        <f>SUMIF(Nov!$D$4:$D$103,VLOOKUP(Análise!$C44,'C. Custos'!$D:$E,2,FALSE),Nov!$E$4:$E$103)</f>
        <v>0</v>
      </c>
      <c r="O44" s="14">
        <f>SUMIF(Dez!$D$4:$D$103,VLOOKUP(Análise!$C44,'C. Custos'!$D:$E,2,FALSE),Dez!$E$4:$E$103)</f>
        <v>0</v>
      </c>
      <c r="P44" s="19">
        <f t="shared" si="11"/>
        <v>0</v>
      </c>
      <c r="Q44" s="11"/>
    </row>
    <row r="45" spans="2:17" x14ac:dyDescent="0.25">
      <c r="B45" s="11"/>
      <c r="C45" s="13" t="str">
        <f>'C. Custos'!D31</f>
        <v>Veterinário / medicamento</v>
      </c>
      <c r="D45" s="14">
        <f>SUMIF(Jan!$D$4:$D$103,VLOOKUP(Análise!$C45,'C. Custos'!$D:$E,2,FALSE),Jan!$E$4:$E$103)</f>
        <v>0</v>
      </c>
      <c r="E45" s="14">
        <f>SUMIF(Fev!$D$4:$D$103,VLOOKUP(Análise!$C45,'C. Custos'!$D:$E,2,FALSE),Fev!$E$4:$E$103)</f>
        <v>0</v>
      </c>
      <c r="F45" s="14">
        <f>SUMIF(Mar!$D$4:$D$103,VLOOKUP(Análise!$C45,'C. Custos'!$D:$E,2,FALSE),Mar!$E$4:$E$103)</f>
        <v>0</v>
      </c>
      <c r="G45" s="14">
        <f>SUMIF(Abr!$D$4:$D$103,VLOOKUP(Análise!$C45,'C. Custos'!$D:$E,2,FALSE),Abr!$E$4:$E$103)</f>
        <v>0</v>
      </c>
      <c r="H45" s="14">
        <f>SUMIF(Mai!$D$4:$D$103,VLOOKUP(Análise!$C45,'C. Custos'!$D:$E,2,FALSE),Mai!$E$4:$E$103)</f>
        <v>0</v>
      </c>
      <c r="I45" s="14">
        <f>SUMIF(Jun!$D$4:$D$103,VLOOKUP(Análise!$C45,'C. Custos'!$D:$E,2,FALSE),Jun!$E$4:$E$103)</f>
        <v>0</v>
      </c>
      <c r="J45" s="14">
        <f>SUMIF(Jul!$D$4:$D$103,VLOOKUP(Análise!$C45,'C. Custos'!$D:$E,2,FALSE),Jul!$E$4:$E$103)</f>
        <v>0</v>
      </c>
      <c r="K45" s="14">
        <f>SUMIF(Ago!$D$4:$D$103,VLOOKUP(Análise!$C45,'C. Custos'!$D:$E,2,FALSE),Ago!$E$4:$E$103)</f>
        <v>0</v>
      </c>
      <c r="L45" s="14">
        <f>SUMIF(Set!$D$4:$D$103,VLOOKUP(Análise!$C45,'C. Custos'!$D:$E,2,FALSE),Set!$E$4:$E$103)</f>
        <v>0</v>
      </c>
      <c r="M45" s="14">
        <f>SUMIF(Out!$D$4:$D$103,VLOOKUP(Análise!$C45,'C. Custos'!$D:$E,2,FALSE),Out!$E$4:$E$103)</f>
        <v>0</v>
      </c>
      <c r="N45" s="14">
        <f>SUMIF(Nov!$D$4:$D$103,VLOOKUP(Análise!$C45,'C. Custos'!$D:$E,2,FALSE),Nov!$E$4:$E$103)</f>
        <v>0</v>
      </c>
      <c r="O45" s="14">
        <f>SUMIF(Dez!$D$4:$D$103,VLOOKUP(Análise!$C45,'C. Custos'!$D:$E,2,FALSE),Dez!$E$4:$E$103)</f>
        <v>0</v>
      </c>
      <c r="P45" s="19">
        <f t="shared" si="11"/>
        <v>0</v>
      </c>
      <c r="Q45" s="11"/>
    </row>
    <row r="46" spans="2:17" x14ac:dyDescent="0.25">
      <c r="B46" s="11"/>
      <c r="C46" s="13" t="str">
        <f>'C. Custos'!D32</f>
        <v>Outros (acessórios, brinquedos, hotel, dog walker)</v>
      </c>
      <c r="D46" s="14">
        <f>SUMIF(Jan!$D$4:$D$103,VLOOKUP(Análise!$C46,'C. Custos'!$D:$E,2,FALSE),Jan!$E$4:$E$103)</f>
        <v>0</v>
      </c>
      <c r="E46" s="14">
        <f>SUMIF(Fev!$D$4:$D$103,VLOOKUP(Análise!$C46,'C. Custos'!$D:$E,2,FALSE),Fev!$E$4:$E$103)</f>
        <v>0</v>
      </c>
      <c r="F46" s="14">
        <f>SUMIF(Mar!$D$4:$D$103,VLOOKUP(Análise!$C46,'C. Custos'!$D:$E,2,FALSE),Mar!$E$4:$E$103)</f>
        <v>0</v>
      </c>
      <c r="G46" s="14">
        <f>SUMIF(Abr!$D$4:$D$103,VLOOKUP(Análise!$C46,'C. Custos'!$D:$E,2,FALSE),Abr!$E$4:$E$103)</f>
        <v>0</v>
      </c>
      <c r="H46" s="14">
        <f>SUMIF(Mai!$D$4:$D$103,VLOOKUP(Análise!$C46,'C. Custos'!$D:$E,2,FALSE),Mai!$E$4:$E$103)</f>
        <v>0</v>
      </c>
      <c r="I46" s="14">
        <f>SUMIF(Jun!$D$4:$D$103,VLOOKUP(Análise!$C46,'C. Custos'!$D:$E,2,FALSE),Jun!$E$4:$E$103)</f>
        <v>0</v>
      </c>
      <c r="J46" s="14">
        <f>SUMIF(Jul!$D$4:$D$103,VLOOKUP(Análise!$C46,'C. Custos'!$D:$E,2,FALSE),Jul!$E$4:$E$103)</f>
        <v>0</v>
      </c>
      <c r="K46" s="14">
        <f>SUMIF(Ago!$D$4:$D$103,VLOOKUP(Análise!$C46,'C. Custos'!$D:$E,2,FALSE),Ago!$E$4:$E$103)</f>
        <v>0</v>
      </c>
      <c r="L46" s="14">
        <f>SUMIF(Set!$D$4:$D$103,VLOOKUP(Análise!$C46,'C. Custos'!$D:$E,2,FALSE),Set!$E$4:$E$103)</f>
        <v>0</v>
      </c>
      <c r="M46" s="14">
        <f>SUMIF(Out!$D$4:$D$103,VLOOKUP(Análise!$C46,'C. Custos'!$D:$E,2,FALSE),Out!$E$4:$E$103)</f>
        <v>0</v>
      </c>
      <c r="N46" s="14">
        <f>SUMIF(Nov!$D$4:$D$103,VLOOKUP(Análise!$C46,'C. Custos'!$D:$E,2,FALSE),Nov!$E$4:$E$103)</f>
        <v>0</v>
      </c>
      <c r="O46" s="14">
        <f>SUMIF(Dez!$D$4:$D$103,VLOOKUP(Análise!$C46,'C. Custos'!$D:$E,2,FALSE),Dez!$E$4:$E$103)</f>
        <v>0</v>
      </c>
      <c r="P46" s="19">
        <f t="shared" si="11"/>
        <v>0</v>
      </c>
      <c r="Q46" s="11"/>
    </row>
    <row r="47" spans="2:17" x14ac:dyDescent="0.25">
      <c r="B47" s="11"/>
      <c r="C47" s="18" t="str">
        <f>'C. Custos'!C33</f>
        <v>Saúde</v>
      </c>
      <c r="D47" s="19">
        <f>SUM(D48:D53)</f>
        <v>0</v>
      </c>
      <c r="E47" s="19">
        <f t="shared" ref="E47:P47" si="12">SUM(E48:E53)</f>
        <v>0</v>
      </c>
      <c r="F47" s="19">
        <f t="shared" si="12"/>
        <v>0</v>
      </c>
      <c r="G47" s="19">
        <f t="shared" si="12"/>
        <v>0</v>
      </c>
      <c r="H47" s="19">
        <f t="shared" si="12"/>
        <v>0</v>
      </c>
      <c r="I47" s="19">
        <f t="shared" si="12"/>
        <v>0</v>
      </c>
      <c r="J47" s="19">
        <f t="shared" si="12"/>
        <v>0</v>
      </c>
      <c r="K47" s="19">
        <f t="shared" si="12"/>
        <v>0</v>
      </c>
      <c r="L47" s="19">
        <f t="shared" si="12"/>
        <v>0</v>
      </c>
      <c r="M47" s="19">
        <f t="shared" si="12"/>
        <v>0</v>
      </c>
      <c r="N47" s="19">
        <f t="shared" si="12"/>
        <v>0</v>
      </c>
      <c r="O47" s="19">
        <f t="shared" si="12"/>
        <v>0</v>
      </c>
      <c r="P47" s="19">
        <f t="shared" si="12"/>
        <v>0</v>
      </c>
      <c r="Q47" s="11"/>
    </row>
    <row r="48" spans="2:17" x14ac:dyDescent="0.25">
      <c r="B48" s="11"/>
      <c r="C48" s="13" t="str">
        <f>'C. Custos'!D33</f>
        <v>Plano de saúde</v>
      </c>
      <c r="D48" s="14">
        <f>SUMIF(Jan!$D$4:$D$103,VLOOKUP(Análise!$C48,'C. Custos'!$D:$E,2,FALSE),Jan!$E$4:$E$103)</f>
        <v>0</v>
      </c>
      <c r="E48" s="14">
        <f>SUMIF(Fev!$D$4:$D$103,VLOOKUP(Análise!$C48,'C. Custos'!$D:$E,2,FALSE),Fev!$E$4:$E$103)</f>
        <v>0</v>
      </c>
      <c r="F48" s="14">
        <f>SUMIF(Mar!$D$4:$D$103,VLOOKUP(Análise!$C48,'C. Custos'!$D:$E,2,FALSE),Mar!$E$4:$E$103)</f>
        <v>0</v>
      </c>
      <c r="G48" s="14">
        <f>SUMIF(Abr!$D$4:$D$103,VLOOKUP(Análise!$C48,'C. Custos'!$D:$E,2,FALSE),Abr!$E$4:$E$103)</f>
        <v>0</v>
      </c>
      <c r="H48" s="14">
        <f>SUMIF(Mai!$D$4:$D$103,VLOOKUP(Análise!$C48,'C. Custos'!$D:$E,2,FALSE),Mai!$E$4:$E$103)</f>
        <v>0</v>
      </c>
      <c r="I48" s="14">
        <f>SUMIF(Jun!$D$4:$D$103,VLOOKUP(Análise!$C48,'C. Custos'!$D:$E,2,FALSE),Jun!$E$4:$E$103)</f>
        <v>0</v>
      </c>
      <c r="J48" s="14">
        <f>SUMIF(Jul!$D$4:$D$103,VLOOKUP(Análise!$C48,'C. Custos'!$D:$E,2,FALSE),Jul!$E$4:$E$103)</f>
        <v>0</v>
      </c>
      <c r="K48" s="14">
        <f>SUMIF(Ago!$D$4:$D$103,VLOOKUP(Análise!$C48,'C. Custos'!$D:$E,2,FALSE),Ago!$E$4:$E$103)</f>
        <v>0</v>
      </c>
      <c r="L48" s="14">
        <f>SUMIF(Set!$D$4:$D$103,VLOOKUP(Análise!$C48,'C. Custos'!$D:$E,2,FALSE),Set!$E$4:$E$103)</f>
        <v>0</v>
      </c>
      <c r="M48" s="14">
        <f>SUMIF(Out!$D$4:$D$103,VLOOKUP(Análise!$C48,'C. Custos'!$D:$E,2,FALSE),Out!$E$4:$E$103)</f>
        <v>0</v>
      </c>
      <c r="N48" s="14">
        <f>SUMIF(Nov!$D$4:$D$103,VLOOKUP(Análise!$C48,'C. Custos'!$D:$E,2,FALSE),Nov!$E$4:$E$103)</f>
        <v>0</v>
      </c>
      <c r="O48" s="14">
        <f>SUMIF(Dez!$D$4:$D$103,VLOOKUP(Análise!$C48,'C. Custos'!$D:$E,2,FALSE),Dez!$E$4:$E$103)</f>
        <v>0</v>
      </c>
      <c r="P48" s="19">
        <f t="shared" ref="P48:P53" si="13">SUM(D48:O48)</f>
        <v>0</v>
      </c>
      <c r="Q48" s="11"/>
    </row>
    <row r="49" spans="2:17" x14ac:dyDescent="0.25">
      <c r="B49" s="11"/>
      <c r="C49" s="13" t="str">
        <f>'C. Custos'!D34</f>
        <v>Medicamentos</v>
      </c>
      <c r="D49" s="14">
        <f>SUMIF(Jan!$D$4:$D$103,VLOOKUP(Análise!$C49,'C. Custos'!$D:$E,2,FALSE),Jan!$E$4:$E$103)</f>
        <v>0</v>
      </c>
      <c r="E49" s="14">
        <f>SUMIF(Fev!$D$4:$D$103,VLOOKUP(Análise!$C49,'C. Custos'!$D:$E,2,FALSE),Fev!$E$4:$E$103)</f>
        <v>0</v>
      </c>
      <c r="F49" s="14">
        <f>SUMIF(Mar!$D$4:$D$103,VLOOKUP(Análise!$C49,'C. Custos'!$D:$E,2,FALSE),Mar!$E$4:$E$103)</f>
        <v>0</v>
      </c>
      <c r="G49" s="14">
        <f>SUMIF(Abr!$D$4:$D$103,VLOOKUP(Análise!$C49,'C. Custos'!$D:$E,2,FALSE),Abr!$E$4:$E$103)</f>
        <v>0</v>
      </c>
      <c r="H49" s="14">
        <f>SUMIF(Mai!$D$4:$D$103,VLOOKUP(Análise!$C49,'C. Custos'!$D:$E,2,FALSE),Mai!$E$4:$E$103)</f>
        <v>0</v>
      </c>
      <c r="I49" s="14">
        <f>SUMIF(Jun!$D$4:$D$103,VLOOKUP(Análise!$C49,'C. Custos'!$D:$E,2,FALSE),Jun!$E$4:$E$103)</f>
        <v>0</v>
      </c>
      <c r="J49" s="14">
        <f>SUMIF(Jul!$D$4:$D$103,VLOOKUP(Análise!$C49,'C. Custos'!$D:$E,2,FALSE),Jul!$E$4:$E$103)</f>
        <v>0</v>
      </c>
      <c r="K49" s="14">
        <f>SUMIF(Ago!$D$4:$D$103,VLOOKUP(Análise!$C49,'C. Custos'!$D:$E,2,FALSE),Ago!$E$4:$E$103)</f>
        <v>0</v>
      </c>
      <c r="L49" s="14">
        <f>SUMIF(Set!$D$4:$D$103,VLOOKUP(Análise!$C49,'C. Custos'!$D:$E,2,FALSE),Set!$E$4:$E$103)</f>
        <v>0</v>
      </c>
      <c r="M49" s="14">
        <f>SUMIF(Out!$D$4:$D$103,VLOOKUP(Análise!$C49,'C. Custos'!$D:$E,2,FALSE),Out!$E$4:$E$103)</f>
        <v>0</v>
      </c>
      <c r="N49" s="14">
        <f>SUMIF(Nov!$D$4:$D$103,VLOOKUP(Análise!$C49,'C. Custos'!$D:$E,2,FALSE),Nov!$E$4:$E$103)</f>
        <v>0</v>
      </c>
      <c r="O49" s="14">
        <f>SUMIF(Dez!$D$4:$D$103,VLOOKUP(Análise!$C49,'C. Custos'!$D:$E,2,FALSE),Dez!$E$4:$E$103)</f>
        <v>0</v>
      </c>
      <c r="P49" s="19">
        <f t="shared" si="13"/>
        <v>0</v>
      </c>
      <c r="Q49" s="11"/>
    </row>
    <row r="50" spans="2:17" x14ac:dyDescent="0.25">
      <c r="B50" s="11"/>
      <c r="C50" s="13" t="str">
        <f>'C. Custos'!D35</f>
        <v>Dentista</v>
      </c>
      <c r="D50" s="14">
        <f>SUMIF(Jan!$D$4:$D$103,VLOOKUP(Análise!$C50,'C. Custos'!$D:$E,2,FALSE),Jan!$E$4:$E$103)</f>
        <v>0</v>
      </c>
      <c r="E50" s="14">
        <f>SUMIF(Fev!$D$4:$D$103,VLOOKUP(Análise!$C50,'C. Custos'!$D:$E,2,FALSE),Fev!$E$4:$E$103)</f>
        <v>0</v>
      </c>
      <c r="F50" s="14">
        <f>SUMIF(Mar!$D$4:$D$103,VLOOKUP(Análise!$C50,'C. Custos'!$D:$E,2,FALSE),Mar!$E$4:$E$103)</f>
        <v>0</v>
      </c>
      <c r="G50" s="14">
        <f>SUMIF(Abr!$D$4:$D$103,VLOOKUP(Análise!$C50,'C. Custos'!$D:$E,2,FALSE),Abr!$E$4:$E$103)</f>
        <v>0</v>
      </c>
      <c r="H50" s="14">
        <f>SUMIF(Mai!$D$4:$D$103,VLOOKUP(Análise!$C50,'C. Custos'!$D:$E,2,FALSE),Mai!$E$4:$E$103)</f>
        <v>0</v>
      </c>
      <c r="I50" s="14">
        <f>SUMIF(Jun!$D$4:$D$103,VLOOKUP(Análise!$C50,'C. Custos'!$D:$E,2,FALSE),Jun!$E$4:$E$103)</f>
        <v>0</v>
      </c>
      <c r="J50" s="14">
        <f>SUMIF(Jul!$D$4:$D$103,VLOOKUP(Análise!$C50,'C. Custos'!$D:$E,2,FALSE),Jul!$E$4:$E$103)</f>
        <v>0</v>
      </c>
      <c r="K50" s="14">
        <f>SUMIF(Ago!$D$4:$D$103,VLOOKUP(Análise!$C50,'C. Custos'!$D:$E,2,FALSE),Ago!$E$4:$E$103)</f>
        <v>0</v>
      </c>
      <c r="L50" s="14">
        <f>SUMIF(Set!$D$4:$D$103,VLOOKUP(Análise!$C50,'C. Custos'!$D:$E,2,FALSE),Set!$E$4:$E$103)</f>
        <v>0</v>
      </c>
      <c r="M50" s="14">
        <f>SUMIF(Out!$D$4:$D$103,VLOOKUP(Análise!$C50,'C. Custos'!$D:$E,2,FALSE),Out!$E$4:$E$103)</f>
        <v>0</v>
      </c>
      <c r="N50" s="14">
        <f>SUMIF(Nov!$D$4:$D$103,VLOOKUP(Análise!$C50,'C. Custos'!$D:$E,2,FALSE),Nov!$E$4:$E$103)</f>
        <v>0</v>
      </c>
      <c r="O50" s="14">
        <f>SUMIF(Dez!$D$4:$D$103,VLOOKUP(Análise!$C50,'C. Custos'!$D:$E,2,FALSE),Dez!$E$4:$E$103)</f>
        <v>0</v>
      </c>
      <c r="P50" s="19">
        <f t="shared" si="13"/>
        <v>0</v>
      </c>
      <c r="Q50" s="11"/>
    </row>
    <row r="51" spans="2:17" x14ac:dyDescent="0.25">
      <c r="B51" s="11"/>
      <c r="C51" s="13" t="str">
        <f>'C. Custos'!D36</f>
        <v>Terapia / Psicólogo  / Acupuntura</v>
      </c>
      <c r="D51" s="14">
        <f>SUMIF(Jan!$D$4:$D$103,VLOOKUP(Análise!$C51,'C. Custos'!$D:$E,2,FALSE),Jan!$E$4:$E$103)</f>
        <v>0</v>
      </c>
      <c r="E51" s="14">
        <f>SUMIF(Fev!$D$4:$D$103,VLOOKUP(Análise!$C51,'C. Custos'!$D:$E,2,FALSE),Fev!$E$4:$E$103)</f>
        <v>0</v>
      </c>
      <c r="F51" s="14">
        <f>SUMIF(Mar!$D$4:$D$103,VLOOKUP(Análise!$C51,'C. Custos'!$D:$E,2,FALSE),Mar!$E$4:$E$103)</f>
        <v>0</v>
      </c>
      <c r="G51" s="14">
        <f>SUMIF(Abr!$D$4:$D$103,VLOOKUP(Análise!$C51,'C. Custos'!$D:$E,2,FALSE),Abr!$E$4:$E$103)</f>
        <v>0</v>
      </c>
      <c r="H51" s="14">
        <f>SUMIF(Mai!$D$4:$D$103,VLOOKUP(Análise!$C51,'C. Custos'!$D:$E,2,FALSE),Mai!$E$4:$E$103)</f>
        <v>0</v>
      </c>
      <c r="I51" s="14">
        <f>SUMIF(Jun!$D$4:$D$103,VLOOKUP(Análise!$C51,'C. Custos'!$D:$E,2,FALSE),Jun!$E$4:$E$103)</f>
        <v>0</v>
      </c>
      <c r="J51" s="14">
        <f>SUMIF(Jul!$D$4:$D$103,VLOOKUP(Análise!$C51,'C. Custos'!$D:$E,2,FALSE),Jul!$E$4:$E$103)</f>
        <v>0</v>
      </c>
      <c r="K51" s="14">
        <f>SUMIF(Ago!$D$4:$D$103,VLOOKUP(Análise!$C51,'C. Custos'!$D:$E,2,FALSE),Ago!$E$4:$E$103)</f>
        <v>0</v>
      </c>
      <c r="L51" s="14">
        <f>SUMIF(Set!$D$4:$D$103,VLOOKUP(Análise!$C51,'C. Custos'!$D:$E,2,FALSE),Set!$E$4:$E$103)</f>
        <v>0</v>
      </c>
      <c r="M51" s="14">
        <f>SUMIF(Out!$D$4:$D$103,VLOOKUP(Análise!$C51,'C. Custos'!$D:$E,2,FALSE),Out!$E$4:$E$103)</f>
        <v>0</v>
      </c>
      <c r="N51" s="14">
        <f>SUMIF(Nov!$D$4:$D$103,VLOOKUP(Análise!$C51,'C. Custos'!$D:$E,2,FALSE),Nov!$E$4:$E$103)</f>
        <v>0</v>
      </c>
      <c r="O51" s="14">
        <f>SUMIF(Dez!$D$4:$D$103,VLOOKUP(Análise!$C51,'C. Custos'!$D:$E,2,FALSE),Dez!$E$4:$E$103)</f>
        <v>0</v>
      </c>
      <c r="P51" s="19">
        <f t="shared" si="13"/>
        <v>0</v>
      </c>
      <c r="Q51" s="11"/>
    </row>
    <row r="52" spans="2:17" x14ac:dyDescent="0.25">
      <c r="B52" s="11"/>
      <c r="C52" s="13" t="str">
        <f>'C. Custos'!D37</f>
        <v>Médicos/Exames fora do plano de saúde</v>
      </c>
      <c r="D52" s="14">
        <f>SUMIF(Jan!$D$4:$D$103,VLOOKUP(Análise!$C52,'C. Custos'!$D:$E,2,FALSE),Jan!$E$4:$E$103)</f>
        <v>0</v>
      </c>
      <c r="E52" s="14">
        <f>SUMIF(Fev!$D$4:$D$103,VLOOKUP(Análise!$C52,'C. Custos'!$D:$E,2,FALSE),Fev!$E$4:$E$103)</f>
        <v>0</v>
      </c>
      <c r="F52" s="14">
        <f>SUMIF(Mar!$D$4:$D$103,VLOOKUP(Análise!$C52,'C. Custos'!$D:$E,2,FALSE),Mar!$E$4:$E$103)</f>
        <v>0</v>
      </c>
      <c r="G52" s="14">
        <f>SUMIF(Abr!$D$4:$D$103,VLOOKUP(Análise!$C52,'C. Custos'!$D:$E,2,FALSE),Abr!$E$4:$E$103)</f>
        <v>0</v>
      </c>
      <c r="H52" s="14">
        <f>SUMIF(Mai!$D$4:$D$103,VLOOKUP(Análise!$C52,'C. Custos'!$D:$E,2,FALSE),Mai!$E$4:$E$103)</f>
        <v>0</v>
      </c>
      <c r="I52" s="14">
        <f>SUMIF(Jun!$D$4:$D$103,VLOOKUP(Análise!$C52,'C. Custos'!$D:$E,2,FALSE),Jun!$E$4:$E$103)</f>
        <v>0</v>
      </c>
      <c r="J52" s="14">
        <f>SUMIF(Jul!$D$4:$D$103,VLOOKUP(Análise!$C52,'C. Custos'!$D:$E,2,FALSE),Jul!$E$4:$E$103)</f>
        <v>0</v>
      </c>
      <c r="K52" s="14">
        <f>SUMIF(Ago!$D$4:$D$103,VLOOKUP(Análise!$C52,'C. Custos'!$D:$E,2,FALSE),Ago!$E$4:$E$103)</f>
        <v>0</v>
      </c>
      <c r="L52" s="14">
        <f>SUMIF(Set!$D$4:$D$103,VLOOKUP(Análise!$C52,'C. Custos'!$D:$E,2,FALSE),Set!$E$4:$E$103)</f>
        <v>0</v>
      </c>
      <c r="M52" s="14">
        <f>SUMIF(Out!$D$4:$D$103,VLOOKUP(Análise!$C52,'C. Custos'!$D:$E,2,FALSE),Out!$E$4:$E$103)</f>
        <v>0</v>
      </c>
      <c r="N52" s="14">
        <f>SUMIF(Nov!$D$4:$D$103,VLOOKUP(Análise!$C52,'C. Custos'!$D:$E,2,FALSE),Nov!$E$4:$E$103)</f>
        <v>0</v>
      </c>
      <c r="O52" s="14">
        <f>SUMIF(Dez!$D$4:$D$103,VLOOKUP(Análise!$C52,'C. Custos'!$D:$E,2,FALSE),Dez!$E$4:$E$103)</f>
        <v>0</v>
      </c>
      <c r="P52" s="19">
        <f t="shared" si="13"/>
        <v>0</v>
      </c>
      <c r="Q52" s="11"/>
    </row>
    <row r="53" spans="2:17" x14ac:dyDescent="0.25">
      <c r="B53" s="11"/>
      <c r="C53" s="13" t="str">
        <f>'C. Custos'!D38</f>
        <v>Academia / Tratamento Estético</v>
      </c>
      <c r="D53" s="14">
        <f>SUMIF(Jan!$D$4:$D$103,VLOOKUP(Análise!$C53,'C. Custos'!$D:$E,2,FALSE),Jan!$E$4:$E$103)</f>
        <v>0</v>
      </c>
      <c r="E53" s="14">
        <f>SUMIF(Fev!$D$4:$D$103,VLOOKUP(Análise!$C53,'C. Custos'!$D:$E,2,FALSE),Fev!$E$4:$E$103)</f>
        <v>0</v>
      </c>
      <c r="F53" s="14">
        <f>SUMIF(Mar!$D$4:$D$103,VLOOKUP(Análise!$C53,'C. Custos'!$D:$E,2,FALSE),Mar!$E$4:$E$103)</f>
        <v>0</v>
      </c>
      <c r="G53" s="14">
        <f>SUMIF(Abr!$D$4:$D$103,VLOOKUP(Análise!$C53,'C. Custos'!$D:$E,2,FALSE),Abr!$E$4:$E$103)</f>
        <v>0</v>
      </c>
      <c r="H53" s="14">
        <f>SUMIF(Mai!$D$4:$D$103,VLOOKUP(Análise!$C53,'C. Custos'!$D:$E,2,FALSE),Mai!$E$4:$E$103)</f>
        <v>0</v>
      </c>
      <c r="I53" s="14">
        <f>SUMIF(Jun!$D$4:$D$103,VLOOKUP(Análise!$C53,'C. Custos'!$D:$E,2,FALSE),Jun!$E$4:$E$103)</f>
        <v>0</v>
      </c>
      <c r="J53" s="14">
        <f>SUMIF(Jul!$D$4:$D$103,VLOOKUP(Análise!$C53,'C. Custos'!$D:$E,2,FALSE),Jul!$E$4:$E$103)</f>
        <v>0</v>
      </c>
      <c r="K53" s="14">
        <f>SUMIF(Ago!$D$4:$D$103,VLOOKUP(Análise!$C53,'C. Custos'!$D:$E,2,FALSE),Ago!$E$4:$E$103)</f>
        <v>0</v>
      </c>
      <c r="L53" s="14">
        <f>SUMIF(Set!$D$4:$D$103,VLOOKUP(Análise!$C53,'C. Custos'!$D:$E,2,FALSE),Set!$E$4:$E$103)</f>
        <v>0</v>
      </c>
      <c r="M53" s="14">
        <f>SUMIF(Out!$D$4:$D$103,VLOOKUP(Análise!$C53,'C. Custos'!$D:$E,2,FALSE),Out!$E$4:$E$103)</f>
        <v>0</v>
      </c>
      <c r="N53" s="14">
        <f>SUMIF(Nov!$D$4:$D$103,VLOOKUP(Análise!$C53,'C. Custos'!$D:$E,2,FALSE),Nov!$E$4:$E$103)</f>
        <v>0</v>
      </c>
      <c r="O53" s="14">
        <f>SUMIF(Dez!$D$4:$D$103,VLOOKUP(Análise!$C53,'C. Custos'!$D:$E,2,FALSE),Dez!$E$4:$E$103)</f>
        <v>0</v>
      </c>
      <c r="P53" s="19">
        <f t="shared" si="13"/>
        <v>0</v>
      </c>
      <c r="Q53" s="11"/>
    </row>
    <row r="54" spans="2:17" x14ac:dyDescent="0.25">
      <c r="B54" s="11"/>
      <c r="C54" s="18" t="str">
        <f>'C. Custos'!C39</f>
        <v>Transporte</v>
      </c>
      <c r="D54" s="19">
        <f>SUM(D55:D63)</f>
        <v>0</v>
      </c>
      <c r="E54" s="19">
        <f t="shared" ref="E54:P54" si="14">SUM(E55:E63)</f>
        <v>0</v>
      </c>
      <c r="F54" s="19">
        <f t="shared" si="14"/>
        <v>0</v>
      </c>
      <c r="G54" s="19">
        <f t="shared" si="14"/>
        <v>0</v>
      </c>
      <c r="H54" s="19">
        <f t="shared" si="14"/>
        <v>0</v>
      </c>
      <c r="I54" s="19">
        <f t="shared" si="14"/>
        <v>0</v>
      </c>
      <c r="J54" s="19">
        <f t="shared" si="14"/>
        <v>25</v>
      </c>
      <c r="K54" s="19">
        <f t="shared" si="14"/>
        <v>0</v>
      </c>
      <c r="L54" s="19">
        <f t="shared" si="14"/>
        <v>0</v>
      </c>
      <c r="M54" s="19">
        <f t="shared" si="14"/>
        <v>0</v>
      </c>
      <c r="N54" s="19">
        <f t="shared" si="14"/>
        <v>0</v>
      </c>
      <c r="O54" s="19">
        <f t="shared" si="14"/>
        <v>0</v>
      </c>
      <c r="P54" s="19">
        <f t="shared" si="14"/>
        <v>25</v>
      </c>
      <c r="Q54" s="11"/>
    </row>
    <row r="55" spans="2:17" x14ac:dyDescent="0.25">
      <c r="B55" s="11"/>
      <c r="C55" s="13" t="str">
        <f>'C. Custos'!D39</f>
        <v>Ônibus / Metrô</v>
      </c>
      <c r="D55" s="14">
        <f>SUMIF(Jan!$D$4:$D$103,VLOOKUP(Análise!$C55,'C. Custos'!$D:$E,2,FALSE),Jan!$E$4:$E$103)</f>
        <v>0</v>
      </c>
      <c r="E55" s="14">
        <f>SUMIF(Fev!$D$4:$D$103,VLOOKUP(Análise!$C55,'C. Custos'!$D:$E,2,FALSE),Fev!$E$4:$E$103)</f>
        <v>0</v>
      </c>
      <c r="F55" s="14">
        <f>SUMIF(Mar!$D$4:$D$103,VLOOKUP(Análise!$C55,'C. Custos'!$D:$E,2,FALSE),Mar!$E$4:$E$103)</f>
        <v>0</v>
      </c>
      <c r="G55" s="14">
        <f>SUMIF(Abr!$D$4:$D$103,VLOOKUP(Análise!$C55,'C. Custos'!$D:$E,2,FALSE),Abr!$E$4:$E$103)</f>
        <v>0</v>
      </c>
      <c r="H55" s="14">
        <f>SUMIF(Mai!$D$4:$D$103,VLOOKUP(Análise!$C55,'C. Custos'!$D:$E,2,FALSE),Mai!$E$4:$E$103)</f>
        <v>0</v>
      </c>
      <c r="I55" s="14">
        <f>SUMIF(Jun!$D$4:$D$103,VLOOKUP(Análise!$C55,'C. Custos'!$D:$E,2,FALSE),Jun!$E$4:$E$103)</f>
        <v>0</v>
      </c>
      <c r="J55" s="14">
        <f>SUMIF(Jul!$D$4:$D$103,VLOOKUP(Análise!$C55,'C. Custos'!$D:$E,2,FALSE),Jul!$E$4:$E$103)</f>
        <v>0</v>
      </c>
      <c r="K55" s="14">
        <f>SUMIF(Ago!$D$4:$D$103,VLOOKUP(Análise!$C55,'C. Custos'!$D:$E,2,FALSE),Ago!$E$4:$E$103)</f>
        <v>0</v>
      </c>
      <c r="L55" s="14">
        <f>SUMIF(Set!$D$4:$D$103,VLOOKUP(Análise!$C55,'C. Custos'!$D:$E,2,FALSE),Set!$E$4:$E$103)</f>
        <v>0</v>
      </c>
      <c r="M55" s="14">
        <f>SUMIF(Out!$D$4:$D$103,VLOOKUP(Análise!$C55,'C. Custos'!$D:$E,2,FALSE),Out!$E$4:$E$103)</f>
        <v>0</v>
      </c>
      <c r="N55" s="14">
        <f>SUMIF(Nov!$D$4:$D$103,VLOOKUP(Análise!$C55,'C. Custos'!$D:$E,2,FALSE),Nov!$E$4:$E$103)</f>
        <v>0</v>
      </c>
      <c r="O55" s="14">
        <f>SUMIF(Dez!$D$4:$D$103,VLOOKUP(Análise!$C55,'C. Custos'!$D:$E,2,FALSE),Dez!$E$4:$E$103)</f>
        <v>0</v>
      </c>
      <c r="P55" s="19">
        <f t="shared" ref="P55:P63" si="15">SUM(D55:O55)</f>
        <v>0</v>
      </c>
      <c r="Q55" s="11"/>
    </row>
    <row r="56" spans="2:17" x14ac:dyDescent="0.25">
      <c r="B56" s="11"/>
      <c r="C56" s="13" t="str">
        <f>'C. Custos'!D40</f>
        <v>Taxi</v>
      </c>
      <c r="D56" s="14">
        <f>SUMIF(Jan!$D$4:$D$103,VLOOKUP(Análise!$C56,'C. Custos'!$D:$E,2,FALSE),Jan!$E$4:$E$103)</f>
        <v>0</v>
      </c>
      <c r="E56" s="14">
        <f>SUMIF(Fev!$D$4:$D$103,VLOOKUP(Análise!$C56,'C. Custos'!$D:$E,2,FALSE),Fev!$E$4:$E$103)</f>
        <v>0</v>
      </c>
      <c r="F56" s="14">
        <f>SUMIF(Mar!$D$4:$D$103,VLOOKUP(Análise!$C56,'C. Custos'!$D:$E,2,FALSE),Mar!$E$4:$E$103)</f>
        <v>0</v>
      </c>
      <c r="G56" s="14">
        <f>SUMIF(Abr!$D$4:$D$103,VLOOKUP(Análise!$C56,'C. Custos'!$D:$E,2,FALSE),Abr!$E$4:$E$103)</f>
        <v>0</v>
      </c>
      <c r="H56" s="14">
        <f>SUMIF(Mai!$D$4:$D$103,VLOOKUP(Análise!$C56,'C. Custos'!$D:$E,2,FALSE),Mai!$E$4:$E$103)</f>
        <v>0</v>
      </c>
      <c r="I56" s="14">
        <f>SUMIF(Jun!$D$4:$D$103,VLOOKUP(Análise!$C56,'C. Custos'!$D:$E,2,FALSE),Jun!$E$4:$E$103)</f>
        <v>0</v>
      </c>
      <c r="J56" s="14">
        <f>SUMIF(Jul!$D$4:$D$103,VLOOKUP(Análise!$C56,'C. Custos'!$D:$E,2,FALSE),Jul!$E$4:$E$103)</f>
        <v>25</v>
      </c>
      <c r="K56" s="14">
        <f>SUMIF(Ago!$D$4:$D$103,VLOOKUP(Análise!$C56,'C. Custos'!$D:$E,2,FALSE),Ago!$E$4:$E$103)</f>
        <v>0</v>
      </c>
      <c r="L56" s="14">
        <f>SUMIF(Set!$D$4:$D$103,VLOOKUP(Análise!$C56,'C. Custos'!$D:$E,2,FALSE),Set!$E$4:$E$103)</f>
        <v>0</v>
      </c>
      <c r="M56" s="14">
        <f>SUMIF(Out!$D$4:$D$103,VLOOKUP(Análise!$C56,'C. Custos'!$D:$E,2,FALSE),Out!$E$4:$E$103)</f>
        <v>0</v>
      </c>
      <c r="N56" s="14">
        <f>SUMIF(Nov!$D$4:$D$103,VLOOKUP(Análise!$C56,'C. Custos'!$D:$E,2,FALSE),Nov!$E$4:$E$103)</f>
        <v>0</v>
      </c>
      <c r="O56" s="14">
        <f>SUMIF(Dez!$D$4:$D$103,VLOOKUP(Análise!$C56,'C. Custos'!$D:$E,2,FALSE),Dez!$E$4:$E$103)</f>
        <v>0</v>
      </c>
      <c r="P56" s="19">
        <f t="shared" si="15"/>
        <v>25</v>
      </c>
      <c r="Q56" s="11"/>
    </row>
    <row r="57" spans="2:17" x14ac:dyDescent="0.25">
      <c r="B57" s="11"/>
      <c r="C57" s="13" t="str">
        <f>'C. Custos'!D41</f>
        <v>Combustível</v>
      </c>
      <c r="D57" s="14">
        <f>SUMIF(Jan!$D$4:$D$103,VLOOKUP(Análise!$C57,'C. Custos'!$D:$E,2,FALSE),Jan!$E$4:$E$103)</f>
        <v>0</v>
      </c>
      <c r="E57" s="14">
        <f>SUMIF(Fev!$D$4:$D$103,VLOOKUP(Análise!$C57,'C. Custos'!$D:$E,2,FALSE),Fev!$E$4:$E$103)</f>
        <v>0</v>
      </c>
      <c r="F57" s="14">
        <f>SUMIF(Mar!$D$4:$D$103,VLOOKUP(Análise!$C57,'C. Custos'!$D:$E,2,FALSE),Mar!$E$4:$E$103)</f>
        <v>0</v>
      </c>
      <c r="G57" s="14">
        <f>SUMIF(Abr!$D$4:$D$103,VLOOKUP(Análise!$C57,'C. Custos'!$D:$E,2,FALSE),Abr!$E$4:$E$103)</f>
        <v>0</v>
      </c>
      <c r="H57" s="14">
        <f>SUMIF(Mai!$D$4:$D$103,VLOOKUP(Análise!$C57,'C. Custos'!$D:$E,2,FALSE),Mai!$E$4:$E$103)</f>
        <v>0</v>
      </c>
      <c r="I57" s="14">
        <f>SUMIF(Jun!$D$4:$D$103,VLOOKUP(Análise!$C57,'C. Custos'!$D:$E,2,FALSE),Jun!$E$4:$E$103)</f>
        <v>0</v>
      </c>
      <c r="J57" s="14">
        <f>SUMIF(Jul!$D$4:$D$103,VLOOKUP(Análise!$C57,'C. Custos'!$D:$E,2,FALSE),Jul!$E$4:$E$103)</f>
        <v>0</v>
      </c>
      <c r="K57" s="14">
        <f>SUMIF(Ago!$D$4:$D$103,VLOOKUP(Análise!$C57,'C. Custos'!$D:$E,2,FALSE),Ago!$E$4:$E$103)</f>
        <v>0</v>
      </c>
      <c r="L57" s="14">
        <f>SUMIF(Set!$D$4:$D$103,VLOOKUP(Análise!$C57,'C. Custos'!$D:$E,2,FALSE),Set!$E$4:$E$103)</f>
        <v>0</v>
      </c>
      <c r="M57" s="14">
        <f>SUMIF(Out!$D$4:$D$103,VLOOKUP(Análise!$C57,'C. Custos'!$D:$E,2,FALSE),Out!$E$4:$E$103)</f>
        <v>0</v>
      </c>
      <c r="N57" s="14">
        <f>SUMIF(Nov!$D$4:$D$103,VLOOKUP(Análise!$C57,'C. Custos'!$D:$E,2,FALSE),Nov!$E$4:$E$103)</f>
        <v>0</v>
      </c>
      <c r="O57" s="14">
        <f>SUMIF(Dez!$D$4:$D$103,VLOOKUP(Análise!$C57,'C. Custos'!$D:$E,2,FALSE),Dez!$E$4:$E$103)</f>
        <v>0</v>
      </c>
      <c r="P57" s="19">
        <f t="shared" si="15"/>
        <v>0</v>
      </c>
      <c r="Q57" s="11"/>
    </row>
    <row r="58" spans="2:17" x14ac:dyDescent="0.25">
      <c r="B58" s="11"/>
      <c r="C58" s="13" t="str">
        <f>'C. Custos'!D42</f>
        <v>Estacionamento</v>
      </c>
      <c r="D58" s="14">
        <f>SUMIF(Jan!$D$4:$D$103,VLOOKUP(Análise!$C58,'C. Custos'!$D:$E,2,FALSE),Jan!$E$4:$E$103)</f>
        <v>0</v>
      </c>
      <c r="E58" s="14">
        <f>SUMIF(Fev!$D$4:$D$103,VLOOKUP(Análise!$C58,'C. Custos'!$D:$E,2,FALSE),Fev!$E$4:$E$103)</f>
        <v>0</v>
      </c>
      <c r="F58" s="14">
        <f>SUMIF(Mar!$D$4:$D$103,VLOOKUP(Análise!$C58,'C. Custos'!$D:$E,2,FALSE),Mar!$E$4:$E$103)</f>
        <v>0</v>
      </c>
      <c r="G58" s="14">
        <f>SUMIF(Abr!$D$4:$D$103,VLOOKUP(Análise!$C58,'C. Custos'!$D:$E,2,FALSE),Abr!$E$4:$E$103)</f>
        <v>0</v>
      </c>
      <c r="H58" s="14">
        <f>SUMIF(Mai!$D$4:$D$103,VLOOKUP(Análise!$C58,'C. Custos'!$D:$E,2,FALSE),Mai!$E$4:$E$103)</f>
        <v>0</v>
      </c>
      <c r="I58" s="14">
        <f>SUMIF(Jun!$D$4:$D$103,VLOOKUP(Análise!$C58,'C. Custos'!$D:$E,2,FALSE),Jun!$E$4:$E$103)</f>
        <v>0</v>
      </c>
      <c r="J58" s="14">
        <f>SUMIF(Jul!$D$4:$D$103,VLOOKUP(Análise!$C58,'C. Custos'!$D:$E,2,FALSE),Jul!$E$4:$E$103)</f>
        <v>0</v>
      </c>
      <c r="K58" s="14">
        <f>SUMIF(Ago!$D$4:$D$103,VLOOKUP(Análise!$C58,'C. Custos'!$D:$E,2,FALSE),Ago!$E$4:$E$103)</f>
        <v>0</v>
      </c>
      <c r="L58" s="14">
        <f>SUMIF(Set!$D$4:$D$103,VLOOKUP(Análise!$C58,'C. Custos'!$D:$E,2,FALSE),Set!$E$4:$E$103)</f>
        <v>0</v>
      </c>
      <c r="M58" s="14">
        <f>SUMIF(Out!$D$4:$D$103,VLOOKUP(Análise!$C58,'C. Custos'!$D:$E,2,FALSE),Out!$E$4:$E$103)</f>
        <v>0</v>
      </c>
      <c r="N58" s="14">
        <f>SUMIF(Nov!$D$4:$D$103,VLOOKUP(Análise!$C58,'C. Custos'!$D:$E,2,FALSE),Nov!$E$4:$E$103)</f>
        <v>0</v>
      </c>
      <c r="O58" s="14">
        <f>SUMIF(Dez!$D$4:$D$103,VLOOKUP(Análise!$C58,'C. Custos'!$D:$E,2,FALSE),Dez!$E$4:$E$103)</f>
        <v>0</v>
      </c>
      <c r="P58" s="19">
        <f t="shared" si="15"/>
        <v>0</v>
      </c>
      <c r="Q58" s="11"/>
    </row>
    <row r="59" spans="2:17" x14ac:dyDescent="0.25">
      <c r="B59" s="11"/>
      <c r="C59" s="13" t="str">
        <f>'C. Custos'!D43</f>
        <v>Seguro Auto</v>
      </c>
      <c r="D59" s="14">
        <f>SUMIF(Jan!$D$4:$D$103,VLOOKUP(Análise!$C59,'C. Custos'!$D:$E,2,FALSE),Jan!$E$4:$E$103)</f>
        <v>0</v>
      </c>
      <c r="E59" s="14">
        <f>SUMIF(Fev!$D$4:$D$103,VLOOKUP(Análise!$C59,'C. Custos'!$D:$E,2,FALSE),Fev!$E$4:$E$103)</f>
        <v>0</v>
      </c>
      <c r="F59" s="14">
        <f>SUMIF(Mar!$D$4:$D$103,VLOOKUP(Análise!$C59,'C. Custos'!$D:$E,2,FALSE),Mar!$E$4:$E$103)</f>
        <v>0</v>
      </c>
      <c r="G59" s="14">
        <f>SUMIF(Abr!$D$4:$D$103,VLOOKUP(Análise!$C59,'C. Custos'!$D:$E,2,FALSE),Abr!$E$4:$E$103)</f>
        <v>0</v>
      </c>
      <c r="H59" s="14">
        <f>SUMIF(Mai!$D$4:$D$103,VLOOKUP(Análise!$C59,'C. Custos'!$D:$E,2,FALSE),Mai!$E$4:$E$103)</f>
        <v>0</v>
      </c>
      <c r="I59" s="14">
        <f>SUMIF(Jun!$D$4:$D$103,VLOOKUP(Análise!$C59,'C. Custos'!$D:$E,2,FALSE),Jun!$E$4:$E$103)</f>
        <v>0</v>
      </c>
      <c r="J59" s="14">
        <f>SUMIF(Jul!$D$4:$D$103,VLOOKUP(Análise!$C59,'C. Custos'!$D:$E,2,FALSE),Jul!$E$4:$E$103)</f>
        <v>0</v>
      </c>
      <c r="K59" s="14">
        <f>SUMIF(Ago!$D$4:$D$103,VLOOKUP(Análise!$C59,'C. Custos'!$D:$E,2,FALSE),Ago!$E$4:$E$103)</f>
        <v>0</v>
      </c>
      <c r="L59" s="14">
        <f>SUMIF(Set!$D$4:$D$103,VLOOKUP(Análise!$C59,'C. Custos'!$D:$E,2,FALSE),Set!$E$4:$E$103)</f>
        <v>0</v>
      </c>
      <c r="M59" s="14">
        <f>SUMIF(Out!$D$4:$D$103,VLOOKUP(Análise!$C59,'C. Custos'!$D:$E,2,FALSE),Out!$E$4:$E$103)</f>
        <v>0</v>
      </c>
      <c r="N59" s="14">
        <f>SUMIF(Nov!$D$4:$D$103,VLOOKUP(Análise!$C59,'C. Custos'!$D:$E,2,FALSE),Nov!$E$4:$E$103)</f>
        <v>0</v>
      </c>
      <c r="O59" s="14">
        <f>SUMIF(Dez!$D$4:$D$103,VLOOKUP(Análise!$C59,'C. Custos'!$D:$E,2,FALSE),Dez!$E$4:$E$103)</f>
        <v>0</v>
      </c>
      <c r="P59" s="19">
        <f t="shared" si="15"/>
        <v>0</v>
      </c>
      <c r="Q59" s="11"/>
    </row>
    <row r="60" spans="2:17" x14ac:dyDescent="0.25">
      <c r="B60" s="11"/>
      <c r="C60" s="13" t="str">
        <f>'C. Custos'!D44</f>
        <v>Manutenção / Lavagem / Troca de óleo</v>
      </c>
      <c r="D60" s="14">
        <f>SUMIF(Jan!$D$4:$D$103,VLOOKUP(Análise!$C60,'C. Custos'!$D:$E,2,FALSE),Jan!$E$4:$E$103)</f>
        <v>0</v>
      </c>
      <c r="E60" s="14">
        <f>SUMIF(Fev!$D$4:$D$103,VLOOKUP(Análise!$C60,'C. Custos'!$D:$E,2,FALSE),Fev!$E$4:$E$103)</f>
        <v>0</v>
      </c>
      <c r="F60" s="14">
        <f>SUMIF(Mar!$D$4:$D$103,VLOOKUP(Análise!$C60,'C. Custos'!$D:$E,2,FALSE),Mar!$E$4:$E$103)</f>
        <v>0</v>
      </c>
      <c r="G60" s="14">
        <f>SUMIF(Abr!$D$4:$D$103,VLOOKUP(Análise!$C60,'C. Custos'!$D:$E,2,FALSE),Abr!$E$4:$E$103)</f>
        <v>0</v>
      </c>
      <c r="H60" s="14">
        <f>SUMIF(Mai!$D$4:$D$103,VLOOKUP(Análise!$C60,'C. Custos'!$D:$E,2,FALSE),Mai!$E$4:$E$103)</f>
        <v>0</v>
      </c>
      <c r="I60" s="14">
        <f>SUMIF(Jun!$D$4:$D$103,VLOOKUP(Análise!$C60,'C. Custos'!$D:$E,2,FALSE),Jun!$E$4:$E$103)</f>
        <v>0</v>
      </c>
      <c r="J60" s="14">
        <f>SUMIF(Jul!$D$4:$D$103,VLOOKUP(Análise!$C60,'C. Custos'!$D:$E,2,FALSE),Jul!$E$4:$E$103)</f>
        <v>0</v>
      </c>
      <c r="K60" s="14">
        <f>SUMIF(Ago!$D$4:$D$103,VLOOKUP(Análise!$C60,'C. Custos'!$D:$E,2,FALSE),Ago!$E$4:$E$103)</f>
        <v>0</v>
      </c>
      <c r="L60" s="14">
        <f>SUMIF(Set!$D$4:$D$103,VLOOKUP(Análise!$C60,'C. Custos'!$D:$E,2,FALSE),Set!$E$4:$E$103)</f>
        <v>0</v>
      </c>
      <c r="M60" s="14">
        <f>SUMIF(Out!$D$4:$D$103,VLOOKUP(Análise!$C60,'C. Custos'!$D:$E,2,FALSE),Out!$E$4:$E$103)</f>
        <v>0</v>
      </c>
      <c r="N60" s="14">
        <f>SUMIF(Nov!$D$4:$D$103,VLOOKUP(Análise!$C60,'C. Custos'!$D:$E,2,FALSE),Nov!$E$4:$E$103)</f>
        <v>0</v>
      </c>
      <c r="O60" s="14">
        <f>SUMIF(Dez!$D$4:$D$103,VLOOKUP(Análise!$C60,'C. Custos'!$D:$E,2,FALSE),Dez!$E$4:$E$103)</f>
        <v>0</v>
      </c>
      <c r="P60" s="19">
        <f t="shared" si="15"/>
        <v>0</v>
      </c>
      <c r="Q60" s="11"/>
    </row>
    <row r="61" spans="2:17" x14ac:dyDescent="0.25">
      <c r="B61" s="11"/>
      <c r="C61" s="13" t="str">
        <f>'C. Custos'!D45</f>
        <v>Licenciamento</v>
      </c>
      <c r="D61" s="14">
        <f>SUMIF(Jan!$D$4:$D$103,VLOOKUP(Análise!$C61,'C. Custos'!$D:$E,2,FALSE),Jan!$E$4:$E$103)</f>
        <v>0</v>
      </c>
      <c r="E61" s="14">
        <f>SUMIF(Fev!$D$4:$D$103,VLOOKUP(Análise!$C61,'C. Custos'!$D:$E,2,FALSE),Fev!$E$4:$E$103)</f>
        <v>0</v>
      </c>
      <c r="F61" s="14">
        <f>SUMIF(Mar!$D$4:$D$103,VLOOKUP(Análise!$C61,'C. Custos'!$D:$E,2,FALSE),Mar!$E$4:$E$103)</f>
        <v>0</v>
      </c>
      <c r="G61" s="14">
        <f>SUMIF(Abr!$D$4:$D$103,VLOOKUP(Análise!$C61,'C. Custos'!$D:$E,2,FALSE),Abr!$E$4:$E$103)</f>
        <v>0</v>
      </c>
      <c r="H61" s="14">
        <f>SUMIF(Mai!$D$4:$D$103,VLOOKUP(Análise!$C61,'C. Custos'!$D:$E,2,FALSE),Mai!$E$4:$E$103)</f>
        <v>0</v>
      </c>
      <c r="I61" s="14">
        <f>SUMIF(Jun!$D$4:$D$103,VLOOKUP(Análise!$C61,'C. Custos'!$D:$E,2,FALSE),Jun!$E$4:$E$103)</f>
        <v>0</v>
      </c>
      <c r="J61" s="14">
        <f>SUMIF(Jul!$D$4:$D$103,VLOOKUP(Análise!$C61,'C. Custos'!$D:$E,2,FALSE),Jul!$E$4:$E$103)</f>
        <v>0</v>
      </c>
      <c r="K61" s="14">
        <f>SUMIF(Ago!$D$4:$D$103,VLOOKUP(Análise!$C61,'C. Custos'!$D:$E,2,FALSE),Ago!$E$4:$E$103)</f>
        <v>0</v>
      </c>
      <c r="L61" s="14">
        <f>SUMIF(Set!$D$4:$D$103,VLOOKUP(Análise!$C61,'C. Custos'!$D:$E,2,FALSE),Set!$E$4:$E$103)</f>
        <v>0</v>
      </c>
      <c r="M61" s="14">
        <f>SUMIF(Out!$D$4:$D$103,VLOOKUP(Análise!$C61,'C. Custos'!$D:$E,2,FALSE),Out!$E$4:$E$103)</f>
        <v>0</v>
      </c>
      <c r="N61" s="14">
        <f>SUMIF(Nov!$D$4:$D$103,VLOOKUP(Análise!$C61,'C. Custos'!$D:$E,2,FALSE),Nov!$E$4:$E$103)</f>
        <v>0</v>
      </c>
      <c r="O61" s="14">
        <f>SUMIF(Dez!$D$4:$D$103,VLOOKUP(Análise!$C61,'C. Custos'!$D:$E,2,FALSE),Dez!$E$4:$E$103)</f>
        <v>0</v>
      </c>
      <c r="P61" s="19">
        <f t="shared" si="15"/>
        <v>0</v>
      </c>
      <c r="Q61" s="11"/>
    </row>
    <row r="62" spans="2:17" x14ac:dyDescent="0.25">
      <c r="B62" s="11"/>
      <c r="C62" s="13" t="str">
        <f>'C. Custos'!D46</f>
        <v>Pedágio</v>
      </c>
      <c r="D62" s="14">
        <f>SUMIF(Jan!$D$4:$D$103,VLOOKUP(Análise!$C62,'C. Custos'!$D:$E,2,FALSE),Jan!$E$4:$E$103)</f>
        <v>0</v>
      </c>
      <c r="E62" s="14">
        <f>SUMIF(Fev!$D$4:$D$103,VLOOKUP(Análise!$C62,'C. Custos'!$D:$E,2,FALSE),Fev!$E$4:$E$103)</f>
        <v>0</v>
      </c>
      <c r="F62" s="14">
        <f>SUMIF(Mar!$D$4:$D$103,VLOOKUP(Análise!$C62,'C. Custos'!$D:$E,2,FALSE),Mar!$E$4:$E$103)</f>
        <v>0</v>
      </c>
      <c r="G62" s="14">
        <f>SUMIF(Abr!$D$4:$D$103,VLOOKUP(Análise!$C62,'C. Custos'!$D:$E,2,FALSE),Abr!$E$4:$E$103)</f>
        <v>0</v>
      </c>
      <c r="H62" s="14">
        <f>SUMIF(Mai!$D$4:$D$103,VLOOKUP(Análise!$C62,'C. Custos'!$D:$E,2,FALSE),Mai!$E$4:$E$103)</f>
        <v>0</v>
      </c>
      <c r="I62" s="14">
        <f>SUMIF(Jun!$D$4:$D$103,VLOOKUP(Análise!$C62,'C. Custos'!$D:$E,2,FALSE),Jun!$E$4:$E$103)</f>
        <v>0</v>
      </c>
      <c r="J62" s="14">
        <f>SUMIF(Jul!$D$4:$D$103,VLOOKUP(Análise!$C62,'C. Custos'!$D:$E,2,FALSE),Jul!$E$4:$E$103)</f>
        <v>0</v>
      </c>
      <c r="K62" s="14">
        <f>SUMIF(Ago!$D$4:$D$103,VLOOKUP(Análise!$C62,'C. Custos'!$D:$E,2,FALSE),Ago!$E$4:$E$103)</f>
        <v>0</v>
      </c>
      <c r="L62" s="14">
        <f>SUMIF(Set!$D$4:$D$103,VLOOKUP(Análise!$C62,'C. Custos'!$D:$E,2,FALSE),Set!$E$4:$E$103)</f>
        <v>0</v>
      </c>
      <c r="M62" s="14">
        <f>SUMIF(Out!$D$4:$D$103,VLOOKUP(Análise!$C62,'C. Custos'!$D:$E,2,FALSE),Out!$E$4:$E$103)</f>
        <v>0</v>
      </c>
      <c r="N62" s="14">
        <f>SUMIF(Nov!$D$4:$D$103,VLOOKUP(Análise!$C62,'C. Custos'!$D:$E,2,FALSE),Nov!$E$4:$E$103)</f>
        <v>0</v>
      </c>
      <c r="O62" s="14">
        <f>SUMIF(Dez!$D$4:$D$103,VLOOKUP(Análise!$C62,'C. Custos'!$D:$E,2,FALSE),Dez!$E$4:$E$103)</f>
        <v>0</v>
      </c>
      <c r="P62" s="19">
        <f t="shared" si="15"/>
        <v>0</v>
      </c>
      <c r="Q62" s="11"/>
    </row>
    <row r="63" spans="2:17" x14ac:dyDescent="0.25">
      <c r="B63" s="11"/>
      <c r="C63" s="13" t="str">
        <f>'C. Custos'!D47</f>
        <v>IPVA</v>
      </c>
      <c r="D63" s="14">
        <f>SUMIF(Jan!$D$4:$D$103,VLOOKUP(Análise!$C63,'C. Custos'!$D:$E,2,FALSE),Jan!$E$4:$E$103)</f>
        <v>0</v>
      </c>
      <c r="E63" s="14">
        <f>SUMIF(Fev!$D$4:$D$103,VLOOKUP(Análise!$C63,'C. Custos'!$D:$E,2,FALSE),Fev!$E$4:$E$103)</f>
        <v>0</v>
      </c>
      <c r="F63" s="14">
        <f>SUMIF(Mar!$D$4:$D$103,VLOOKUP(Análise!$C63,'C. Custos'!$D:$E,2,FALSE),Mar!$E$4:$E$103)</f>
        <v>0</v>
      </c>
      <c r="G63" s="14">
        <f>SUMIF(Abr!$D$4:$D$103,VLOOKUP(Análise!$C63,'C. Custos'!$D:$E,2,FALSE),Abr!$E$4:$E$103)</f>
        <v>0</v>
      </c>
      <c r="H63" s="14">
        <f>SUMIF(Mai!$D$4:$D$103,VLOOKUP(Análise!$C63,'C. Custos'!$D:$E,2,FALSE),Mai!$E$4:$E$103)</f>
        <v>0</v>
      </c>
      <c r="I63" s="14">
        <f>SUMIF(Jun!$D$4:$D$103,VLOOKUP(Análise!$C63,'C. Custos'!$D:$E,2,FALSE),Jun!$E$4:$E$103)</f>
        <v>0</v>
      </c>
      <c r="J63" s="14">
        <f>SUMIF(Jul!$D$4:$D$103,VLOOKUP(Análise!$C63,'C. Custos'!$D:$E,2,FALSE),Jul!$E$4:$E$103)</f>
        <v>0</v>
      </c>
      <c r="K63" s="14">
        <f>SUMIF(Ago!$D$4:$D$103,VLOOKUP(Análise!$C63,'C. Custos'!$D:$E,2,FALSE),Ago!$E$4:$E$103)</f>
        <v>0</v>
      </c>
      <c r="L63" s="14">
        <f>SUMIF(Set!$D$4:$D$103,VLOOKUP(Análise!$C63,'C. Custos'!$D:$E,2,FALSE),Set!$E$4:$E$103)</f>
        <v>0</v>
      </c>
      <c r="M63" s="14">
        <f>SUMIF(Out!$D$4:$D$103,VLOOKUP(Análise!$C63,'C. Custos'!$D:$E,2,FALSE),Out!$E$4:$E$103)</f>
        <v>0</v>
      </c>
      <c r="N63" s="14">
        <f>SUMIF(Nov!$D$4:$D$103,VLOOKUP(Análise!$C63,'C. Custos'!$D:$E,2,FALSE),Nov!$E$4:$E$103)</f>
        <v>0</v>
      </c>
      <c r="O63" s="14">
        <f>SUMIF(Dez!$D$4:$D$103,VLOOKUP(Análise!$C63,'C. Custos'!$D:$E,2,FALSE),Dez!$E$4:$E$103)</f>
        <v>0</v>
      </c>
      <c r="P63" s="19">
        <f t="shared" si="15"/>
        <v>0</v>
      </c>
      <c r="Q63" s="11"/>
    </row>
    <row r="64" spans="2:17" x14ac:dyDescent="0.25">
      <c r="B64" s="11"/>
      <c r="C64" s="18" t="str">
        <f>'C. Custos'!C48</f>
        <v>Pessoais</v>
      </c>
      <c r="D64" s="19">
        <f>SUM(D65:D68)</f>
        <v>0</v>
      </c>
      <c r="E64" s="19">
        <f t="shared" ref="E64:P64" si="16">SUM(E65:E68)</f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si="16"/>
        <v>355.2</v>
      </c>
      <c r="K64" s="19">
        <f t="shared" si="16"/>
        <v>0</v>
      </c>
      <c r="L64" s="19">
        <f t="shared" si="16"/>
        <v>0</v>
      </c>
      <c r="M64" s="19">
        <f t="shared" si="16"/>
        <v>0</v>
      </c>
      <c r="N64" s="19">
        <f t="shared" si="16"/>
        <v>0</v>
      </c>
      <c r="O64" s="19">
        <f t="shared" si="16"/>
        <v>0</v>
      </c>
      <c r="P64" s="19">
        <f t="shared" si="16"/>
        <v>355.2</v>
      </c>
      <c r="Q64" s="11"/>
    </row>
    <row r="65" spans="2:17" x14ac:dyDescent="0.25">
      <c r="B65" s="11"/>
      <c r="C65" s="13" t="str">
        <f>'C. Custos'!D48</f>
        <v>Vestuário / Calçados / Acessórios</v>
      </c>
      <c r="D65" s="14">
        <f>SUMIF(Jan!$D$4:$D$103,VLOOKUP(Análise!$C65,'C. Custos'!$D:$E,2,FALSE),Jan!$E$4:$E$103)</f>
        <v>0</v>
      </c>
      <c r="E65" s="14">
        <f>SUMIF(Fev!$D$4:$D$103,VLOOKUP(Análise!$C65,'C. Custos'!$D:$E,2,FALSE),Fev!$E$4:$E$103)</f>
        <v>0</v>
      </c>
      <c r="F65" s="14">
        <f>SUMIF(Mar!$D$4:$D$103,VLOOKUP(Análise!$C65,'C. Custos'!$D:$E,2,FALSE),Mar!$E$4:$E$103)</f>
        <v>0</v>
      </c>
      <c r="G65" s="14">
        <f>SUMIF(Abr!$D$4:$D$103,VLOOKUP(Análise!$C65,'C. Custos'!$D:$E,2,FALSE),Abr!$E$4:$E$103)</f>
        <v>0</v>
      </c>
      <c r="H65" s="14">
        <f>SUMIF(Mai!$D$4:$D$103,VLOOKUP(Análise!$C65,'C. Custos'!$D:$E,2,FALSE),Mai!$E$4:$E$103)</f>
        <v>0</v>
      </c>
      <c r="I65" s="14">
        <f>SUMIF(Jun!$D$4:$D$103,VLOOKUP(Análise!$C65,'C. Custos'!$D:$E,2,FALSE),Jun!$E$4:$E$103)</f>
        <v>0</v>
      </c>
      <c r="J65" s="14">
        <f>SUMIF(Jul!$D$4:$D$103,VLOOKUP(Análise!$C65,'C. Custos'!$D:$E,2,FALSE),Jul!$E$4:$E$103)</f>
        <v>328.2</v>
      </c>
      <c r="K65" s="14">
        <f>SUMIF(Ago!$D$4:$D$103,VLOOKUP(Análise!$C65,'C. Custos'!$D:$E,2,FALSE),Ago!$E$4:$E$103)</f>
        <v>0</v>
      </c>
      <c r="L65" s="14">
        <f>SUMIF(Set!$D$4:$D$103,VLOOKUP(Análise!$C65,'C. Custos'!$D:$E,2,FALSE),Set!$E$4:$E$103)</f>
        <v>0</v>
      </c>
      <c r="M65" s="14">
        <f>SUMIF(Out!$D$4:$D$103,VLOOKUP(Análise!$C65,'C. Custos'!$D:$E,2,FALSE),Out!$E$4:$E$103)</f>
        <v>0</v>
      </c>
      <c r="N65" s="14">
        <f>SUMIF(Nov!$D$4:$D$103,VLOOKUP(Análise!$C65,'C. Custos'!$D:$E,2,FALSE),Nov!$E$4:$E$103)</f>
        <v>0</v>
      </c>
      <c r="O65" s="14">
        <f>SUMIF(Dez!$D$4:$D$103,VLOOKUP(Análise!$C65,'C. Custos'!$D:$E,2,FALSE),Dez!$E$4:$E$103)</f>
        <v>0</v>
      </c>
      <c r="P65" s="19">
        <f t="shared" ref="P65:P68" si="17">SUM(D65:O65)</f>
        <v>328.2</v>
      </c>
      <c r="Q65" s="11"/>
    </row>
    <row r="66" spans="2:17" x14ac:dyDescent="0.25">
      <c r="B66" s="11"/>
      <c r="C66" s="13" t="str">
        <f>'C. Custos'!D49</f>
        <v>Cabeleireiro / Manicure / Higiene pessoal</v>
      </c>
      <c r="D66" s="14">
        <f>SUMIF(Jan!$D$4:$D$103,VLOOKUP(Análise!$C66,'C. Custos'!$D:$E,2,FALSE),Jan!$E$4:$E$103)</f>
        <v>0</v>
      </c>
      <c r="E66" s="14">
        <f>SUMIF(Fev!$D$4:$D$103,VLOOKUP(Análise!$C66,'C. Custos'!$D:$E,2,FALSE),Fev!$E$4:$E$103)</f>
        <v>0</v>
      </c>
      <c r="F66" s="14">
        <f>SUMIF(Mar!$D$4:$D$103,VLOOKUP(Análise!$C66,'C. Custos'!$D:$E,2,FALSE),Mar!$E$4:$E$103)</f>
        <v>0</v>
      </c>
      <c r="G66" s="14">
        <f>SUMIF(Abr!$D$4:$D$103,VLOOKUP(Análise!$C66,'C. Custos'!$D:$E,2,FALSE),Abr!$E$4:$E$103)</f>
        <v>0</v>
      </c>
      <c r="H66" s="14">
        <f>SUMIF(Mai!$D$4:$D$103,VLOOKUP(Análise!$C66,'C. Custos'!$D:$E,2,FALSE),Mai!$E$4:$E$103)</f>
        <v>0</v>
      </c>
      <c r="I66" s="14">
        <f>SUMIF(Jun!$D$4:$D$103,VLOOKUP(Análise!$C66,'C. Custos'!$D:$E,2,FALSE),Jun!$E$4:$E$103)</f>
        <v>0</v>
      </c>
      <c r="J66" s="14">
        <f>SUMIF(Jul!$D$4:$D$103,VLOOKUP(Análise!$C66,'C. Custos'!$D:$E,2,FALSE),Jul!$E$4:$E$103)</f>
        <v>27</v>
      </c>
      <c r="K66" s="14">
        <f>SUMIF(Ago!$D$4:$D$103,VLOOKUP(Análise!$C66,'C. Custos'!$D:$E,2,FALSE),Ago!$E$4:$E$103)</f>
        <v>0</v>
      </c>
      <c r="L66" s="14">
        <f>SUMIF(Set!$D$4:$D$103,VLOOKUP(Análise!$C66,'C. Custos'!$D:$E,2,FALSE),Set!$E$4:$E$103)</f>
        <v>0</v>
      </c>
      <c r="M66" s="14">
        <f>SUMIF(Out!$D$4:$D$103,VLOOKUP(Análise!$C66,'C. Custos'!$D:$E,2,FALSE),Out!$E$4:$E$103)</f>
        <v>0</v>
      </c>
      <c r="N66" s="14">
        <f>SUMIF(Nov!$D$4:$D$103,VLOOKUP(Análise!$C66,'C. Custos'!$D:$E,2,FALSE),Nov!$E$4:$E$103)</f>
        <v>0</v>
      </c>
      <c r="O66" s="14">
        <f>SUMIF(Dez!$D$4:$D$103,VLOOKUP(Análise!$C66,'C. Custos'!$D:$E,2,FALSE),Dez!$E$4:$E$103)</f>
        <v>0</v>
      </c>
      <c r="P66" s="19">
        <f t="shared" si="17"/>
        <v>27</v>
      </c>
      <c r="Q66" s="11"/>
    </row>
    <row r="67" spans="2:17" x14ac:dyDescent="0.25">
      <c r="B67" s="11"/>
      <c r="C67" s="13" t="str">
        <f>'C. Custos'!D50</f>
        <v xml:space="preserve">Presentes </v>
      </c>
      <c r="D67" s="14">
        <f>SUMIF(Jan!$D$4:$D$103,VLOOKUP(Análise!$C67,'C. Custos'!$D:$E,2,FALSE),Jan!$E$4:$E$103)</f>
        <v>0</v>
      </c>
      <c r="E67" s="14">
        <f>SUMIF(Fev!$D$4:$D$103,VLOOKUP(Análise!$C67,'C. Custos'!$D:$E,2,FALSE),Fev!$E$4:$E$103)</f>
        <v>0</v>
      </c>
      <c r="F67" s="14">
        <f>SUMIF(Mar!$D$4:$D$103,VLOOKUP(Análise!$C67,'C. Custos'!$D:$E,2,FALSE),Mar!$E$4:$E$103)</f>
        <v>0</v>
      </c>
      <c r="G67" s="14">
        <f>SUMIF(Abr!$D$4:$D$103,VLOOKUP(Análise!$C67,'C. Custos'!$D:$E,2,FALSE),Abr!$E$4:$E$103)</f>
        <v>0</v>
      </c>
      <c r="H67" s="14">
        <f>SUMIF(Mai!$D$4:$D$103,VLOOKUP(Análise!$C67,'C. Custos'!$D:$E,2,FALSE),Mai!$E$4:$E$103)</f>
        <v>0</v>
      </c>
      <c r="I67" s="14">
        <f>SUMIF(Jun!$D$4:$D$103,VLOOKUP(Análise!$C67,'C. Custos'!$D:$E,2,FALSE),Jun!$E$4:$E$103)</f>
        <v>0</v>
      </c>
      <c r="J67" s="14">
        <f>SUMIF(Jul!$D$4:$D$103,VLOOKUP(Análise!$C67,'C. Custos'!$D:$E,2,FALSE),Jul!$E$4:$E$103)</f>
        <v>0</v>
      </c>
      <c r="K67" s="14">
        <f>SUMIF(Ago!$D$4:$D$103,VLOOKUP(Análise!$C67,'C. Custos'!$D:$E,2,FALSE),Ago!$E$4:$E$103)</f>
        <v>0</v>
      </c>
      <c r="L67" s="14">
        <f>SUMIF(Set!$D$4:$D$103,VLOOKUP(Análise!$C67,'C. Custos'!$D:$E,2,FALSE),Set!$E$4:$E$103)</f>
        <v>0</v>
      </c>
      <c r="M67" s="14">
        <f>SUMIF(Out!$D$4:$D$103,VLOOKUP(Análise!$C67,'C. Custos'!$D:$E,2,FALSE),Out!$E$4:$E$103)</f>
        <v>0</v>
      </c>
      <c r="N67" s="14">
        <f>SUMIF(Nov!$D$4:$D$103,VLOOKUP(Análise!$C67,'C. Custos'!$D:$E,2,FALSE),Nov!$E$4:$E$103)</f>
        <v>0</v>
      </c>
      <c r="O67" s="14">
        <f>SUMIF(Dez!$D$4:$D$103,VLOOKUP(Análise!$C67,'C. Custos'!$D:$E,2,FALSE),Dez!$E$4:$E$103)</f>
        <v>0</v>
      </c>
      <c r="P67" s="19">
        <f t="shared" si="17"/>
        <v>0</v>
      </c>
      <c r="Q67" s="11"/>
    </row>
    <row r="68" spans="2:17" x14ac:dyDescent="0.25">
      <c r="B68" s="11"/>
      <c r="C68" s="13" t="str">
        <f>'C. Custos'!D51</f>
        <v xml:space="preserve">Outros  </v>
      </c>
      <c r="D68" s="14">
        <f>SUMIF(Jan!$D$4:$D$103,VLOOKUP(Análise!$C68,'C. Custos'!$D:$E,2,FALSE),Jan!$E$4:$E$103)</f>
        <v>0</v>
      </c>
      <c r="E68" s="14">
        <f>SUMIF(Fev!$D$4:$D$103,VLOOKUP(Análise!$C68,'C. Custos'!$D:$E,2,FALSE),Fev!$E$4:$E$103)</f>
        <v>0</v>
      </c>
      <c r="F68" s="14">
        <f>SUMIF(Mar!$D$4:$D$103,VLOOKUP(Análise!$C68,'C. Custos'!$D:$E,2,FALSE),Mar!$E$4:$E$103)</f>
        <v>0</v>
      </c>
      <c r="G68" s="14">
        <f>SUMIF(Abr!$D$4:$D$103,VLOOKUP(Análise!$C68,'C. Custos'!$D:$E,2,FALSE),Abr!$E$4:$E$103)</f>
        <v>0</v>
      </c>
      <c r="H68" s="14">
        <f>SUMIF(Mai!$D$4:$D$103,VLOOKUP(Análise!$C68,'C. Custos'!$D:$E,2,FALSE),Mai!$E$4:$E$103)</f>
        <v>0</v>
      </c>
      <c r="I68" s="14">
        <f>SUMIF(Jun!$D$4:$D$103,VLOOKUP(Análise!$C68,'C. Custos'!$D:$E,2,FALSE),Jun!$E$4:$E$103)</f>
        <v>0</v>
      </c>
      <c r="J68" s="14">
        <f>SUMIF(Jul!$D$4:$D$103,VLOOKUP(Análise!$C68,'C. Custos'!$D:$E,2,FALSE),Jul!$E$4:$E$103)</f>
        <v>0</v>
      </c>
      <c r="K68" s="14">
        <f>SUMIF(Ago!$D$4:$D$103,VLOOKUP(Análise!$C68,'C. Custos'!$D:$E,2,FALSE),Ago!$E$4:$E$103)</f>
        <v>0</v>
      </c>
      <c r="L68" s="14">
        <f>SUMIF(Set!$D$4:$D$103,VLOOKUP(Análise!$C68,'C. Custos'!$D:$E,2,FALSE),Set!$E$4:$E$103)</f>
        <v>0</v>
      </c>
      <c r="M68" s="14">
        <f>SUMIF(Out!$D$4:$D$103,VLOOKUP(Análise!$C68,'C. Custos'!$D:$E,2,FALSE),Out!$E$4:$E$103)</f>
        <v>0</v>
      </c>
      <c r="N68" s="14">
        <f>SUMIF(Nov!$D$4:$D$103,VLOOKUP(Análise!$C68,'C. Custos'!$D:$E,2,FALSE),Nov!$E$4:$E$103)</f>
        <v>0</v>
      </c>
      <c r="O68" s="14">
        <f>SUMIF(Dez!$D$4:$D$103,VLOOKUP(Análise!$C68,'C. Custos'!$D:$E,2,FALSE),Dez!$E$4:$E$103)</f>
        <v>0</v>
      </c>
      <c r="P68" s="19">
        <f t="shared" si="17"/>
        <v>0</v>
      </c>
      <c r="Q68" s="11"/>
    </row>
    <row r="69" spans="2:17" x14ac:dyDescent="0.25">
      <c r="B69" s="11"/>
      <c r="C69" s="18" t="str">
        <f>'C. Custos'!C52</f>
        <v>Lazer</v>
      </c>
      <c r="D69" s="19">
        <f>SUM(D70:D74)</f>
        <v>0</v>
      </c>
      <c r="E69" s="19">
        <f t="shared" ref="E69:P69" si="18">SUM(E70:E74)</f>
        <v>0</v>
      </c>
      <c r="F69" s="19">
        <f t="shared" si="18"/>
        <v>0</v>
      </c>
      <c r="G69" s="19">
        <f t="shared" si="18"/>
        <v>0</v>
      </c>
      <c r="H69" s="19">
        <f t="shared" si="18"/>
        <v>0</v>
      </c>
      <c r="I69" s="19">
        <f t="shared" si="18"/>
        <v>0</v>
      </c>
      <c r="J69" s="19">
        <f t="shared" si="18"/>
        <v>720.2</v>
      </c>
      <c r="K69" s="19">
        <f t="shared" si="18"/>
        <v>0</v>
      </c>
      <c r="L69" s="19">
        <f t="shared" si="18"/>
        <v>0</v>
      </c>
      <c r="M69" s="19">
        <f t="shared" si="18"/>
        <v>0</v>
      </c>
      <c r="N69" s="19">
        <f t="shared" si="18"/>
        <v>0</v>
      </c>
      <c r="O69" s="19">
        <f t="shared" si="18"/>
        <v>0</v>
      </c>
      <c r="P69" s="19">
        <f t="shared" si="18"/>
        <v>720.2</v>
      </c>
      <c r="Q69" s="11"/>
    </row>
    <row r="70" spans="2:17" x14ac:dyDescent="0.25">
      <c r="B70" s="11"/>
      <c r="C70" s="13" t="str">
        <f>'C. Custos'!D52</f>
        <v>Cinema / Teatro / Shows</v>
      </c>
      <c r="D70" s="14">
        <f>SUMIF(Jan!$D$4:$D$103,VLOOKUP(Análise!$C70,'C. Custos'!$D:$E,2,FALSE),Jan!$E$4:$E$103)</f>
        <v>0</v>
      </c>
      <c r="E70" s="14">
        <f>SUMIF(Fev!$D$4:$D$103,VLOOKUP(Análise!$C70,'C. Custos'!$D:$E,2,FALSE),Fev!$E$4:$E$103)</f>
        <v>0</v>
      </c>
      <c r="F70" s="14">
        <f>SUMIF(Mar!$D$4:$D$103,VLOOKUP(Análise!$C70,'C. Custos'!$D:$E,2,FALSE),Mar!$E$4:$E$103)</f>
        <v>0</v>
      </c>
      <c r="G70" s="14">
        <f>SUMIF(Abr!$D$4:$D$103,VLOOKUP(Análise!$C70,'C. Custos'!$D:$E,2,FALSE),Abr!$E$4:$E$103)</f>
        <v>0</v>
      </c>
      <c r="H70" s="14">
        <f>SUMIF(Mai!$D$4:$D$103,VLOOKUP(Análise!$C70,'C. Custos'!$D:$E,2,FALSE),Mai!$E$4:$E$103)</f>
        <v>0</v>
      </c>
      <c r="I70" s="14">
        <f>SUMIF(Jun!$D$4:$D$103,VLOOKUP(Análise!$C70,'C. Custos'!$D:$E,2,FALSE),Jun!$E$4:$E$103)</f>
        <v>0</v>
      </c>
      <c r="J70" s="14">
        <f>SUMIF(Jul!$D$4:$D$103,VLOOKUP(Análise!$C70,'C. Custos'!$D:$E,2,FALSE),Jul!$E$4:$E$103)</f>
        <v>166.05</v>
      </c>
      <c r="K70" s="14">
        <f>SUMIF(Ago!$D$4:$D$103,VLOOKUP(Análise!$C70,'C. Custos'!$D:$E,2,FALSE),Ago!$E$4:$E$103)</f>
        <v>0</v>
      </c>
      <c r="L70" s="14">
        <f>SUMIF(Set!$D$4:$D$103,VLOOKUP(Análise!$C70,'C. Custos'!$D:$E,2,FALSE),Set!$E$4:$E$103)</f>
        <v>0</v>
      </c>
      <c r="M70" s="14">
        <f>SUMIF(Out!$D$4:$D$103,VLOOKUP(Análise!$C70,'C. Custos'!$D:$E,2,FALSE),Out!$E$4:$E$103)</f>
        <v>0</v>
      </c>
      <c r="N70" s="14">
        <f>SUMIF(Nov!$D$4:$D$103,VLOOKUP(Análise!$C70,'C. Custos'!$D:$E,2,FALSE),Nov!$E$4:$E$103)</f>
        <v>0</v>
      </c>
      <c r="O70" s="14">
        <f>SUMIF(Dez!$D$4:$D$103,VLOOKUP(Análise!$C70,'C. Custos'!$D:$E,2,FALSE),Dez!$E$4:$E$103)</f>
        <v>0</v>
      </c>
      <c r="P70" s="19">
        <f t="shared" ref="P70:P74" si="19">SUM(D70:O70)</f>
        <v>166.05</v>
      </c>
      <c r="Q70" s="11"/>
    </row>
    <row r="71" spans="2:17" x14ac:dyDescent="0.25">
      <c r="B71" s="11"/>
      <c r="C71" s="13" t="str">
        <f>'C. Custos'!D53</f>
        <v xml:space="preserve">Livros / Revistas / Cd´s </v>
      </c>
      <c r="D71" s="14">
        <f>SUMIF(Jan!$D$4:$D$103,VLOOKUP(Análise!$C71,'C. Custos'!$D:$E,2,FALSE),Jan!$E$4:$E$103)</f>
        <v>0</v>
      </c>
      <c r="E71" s="14">
        <f>SUMIF(Fev!$D$4:$D$103,VLOOKUP(Análise!$C71,'C. Custos'!$D:$E,2,FALSE),Fev!$E$4:$E$103)</f>
        <v>0</v>
      </c>
      <c r="F71" s="14">
        <f>SUMIF(Mar!$D$4:$D$103,VLOOKUP(Análise!$C71,'C. Custos'!$D:$E,2,FALSE),Mar!$E$4:$E$103)</f>
        <v>0</v>
      </c>
      <c r="G71" s="14">
        <f>SUMIF(Abr!$D$4:$D$103,VLOOKUP(Análise!$C71,'C. Custos'!$D:$E,2,FALSE),Abr!$E$4:$E$103)</f>
        <v>0</v>
      </c>
      <c r="H71" s="14">
        <f>SUMIF(Mai!$D$4:$D$103,VLOOKUP(Análise!$C71,'C. Custos'!$D:$E,2,FALSE),Mai!$E$4:$E$103)</f>
        <v>0</v>
      </c>
      <c r="I71" s="14">
        <f>SUMIF(Jun!$D$4:$D$103,VLOOKUP(Análise!$C71,'C. Custos'!$D:$E,2,FALSE),Jun!$E$4:$E$103)</f>
        <v>0</v>
      </c>
      <c r="J71" s="14">
        <f>SUMIF(Jul!$D$4:$D$103,VLOOKUP(Análise!$C71,'C. Custos'!$D:$E,2,FALSE),Jul!$E$4:$E$103)</f>
        <v>0</v>
      </c>
      <c r="K71" s="14">
        <f>SUMIF(Ago!$D$4:$D$103,VLOOKUP(Análise!$C71,'C. Custos'!$D:$E,2,FALSE),Ago!$E$4:$E$103)</f>
        <v>0</v>
      </c>
      <c r="L71" s="14">
        <f>SUMIF(Set!$D$4:$D$103,VLOOKUP(Análise!$C71,'C. Custos'!$D:$E,2,FALSE),Set!$E$4:$E$103)</f>
        <v>0</v>
      </c>
      <c r="M71" s="14">
        <f>SUMIF(Out!$D$4:$D$103,VLOOKUP(Análise!$C71,'C. Custos'!$D:$E,2,FALSE),Out!$E$4:$E$103)</f>
        <v>0</v>
      </c>
      <c r="N71" s="14">
        <f>SUMIF(Nov!$D$4:$D$103,VLOOKUP(Análise!$C71,'C. Custos'!$D:$E,2,FALSE),Nov!$E$4:$E$103)</f>
        <v>0</v>
      </c>
      <c r="O71" s="14">
        <f>SUMIF(Dez!$D$4:$D$103,VLOOKUP(Análise!$C71,'C. Custos'!$D:$E,2,FALSE),Dez!$E$4:$E$103)</f>
        <v>0</v>
      </c>
      <c r="P71" s="19">
        <f t="shared" si="19"/>
        <v>0</v>
      </c>
      <c r="Q71" s="11"/>
    </row>
    <row r="72" spans="2:17" x14ac:dyDescent="0.25">
      <c r="B72" s="11"/>
      <c r="C72" s="13" t="str">
        <f>'C. Custos'!D54</f>
        <v>Clube / Parques / Casa Noturna</v>
      </c>
      <c r="D72" s="14">
        <f>SUMIF(Jan!$D$4:$D$103,VLOOKUP(Análise!$C72,'C. Custos'!$D:$E,2,FALSE),Jan!$E$4:$E$103)</f>
        <v>0</v>
      </c>
      <c r="E72" s="14">
        <f>SUMIF(Fev!$D$4:$D$103,VLOOKUP(Análise!$C72,'C. Custos'!$D:$E,2,FALSE),Fev!$E$4:$E$103)</f>
        <v>0</v>
      </c>
      <c r="F72" s="14">
        <f>SUMIF(Mar!$D$4:$D$103,VLOOKUP(Análise!$C72,'C. Custos'!$D:$E,2,FALSE),Mar!$E$4:$E$103)</f>
        <v>0</v>
      </c>
      <c r="G72" s="14">
        <f>SUMIF(Abr!$D$4:$D$103,VLOOKUP(Análise!$C72,'C. Custos'!$D:$E,2,FALSE),Abr!$E$4:$E$103)</f>
        <v>0</v>
      </c>
      <c r="H72" s="14">
        <f>SUMIF(Mai!$D$4:$D$103,VLOOKUP(Análise!$C72,'C. Custos'!$D:$E,2,FALSE),Mai!$E$4:$E$103)</f>
        <v>0</v>
      </c>
      <c r="I72" s="14">
        <f>SUMIF(Jun!$D$4:$D$103,VLOOKUP(Análise!$C72,'C. Custos'!$D:$E,2,FALSE),Jun!$E$4:$E$103)</f>
        <v>0</v>
      </c>
      <c r="J72" s="14">
        <f>SUMIF(Jul!$D$4:$D$103,VLOOKUP(Análise!$C72,'C. Custos'!$D:$E,2,FALSE),Jul!$E$4:$E$103)</f>
        <v>150</v>
      </c>
      <c r="K72" s="14">
        <f>SUMIF(Ago!$D$4:$D$103,VLOOKUP(Análise!$C72,'C. Custos'!$D:$E,2,FALSE),Ago!$E$4:$E$103)</f>
        <v>0</v>
      </c>
      <c r="L72" s="14">
        <f>SUMIF(Set!$D$4:$D$103,VLOOKUP(Análise!$C72,'C. Custos'!$D:$E,2,FALSE),Set!$E$4:$E$103)</f>
        <v>0</v>
      </c>
      <c r="M72" s="14">
        <f>SUMIF(Out!$D$4:$D$103,VLOOKUP(Análise!$C72,'C. Custos'!$D:$E,2,FALSE),Out!$E$4:$E$103)</f>
        <v>0</v>
      </c>
      <c r="N72" s="14">
        <f>SUMIF(Nov!$D$4:$D$103,VLOOKUP(Análise!$C72,'C. Custos'!$D:$E,2,FALSE),Nov!$E$4:$E$103)</f>
        <v>0</v>
      </c>
      <c r="O72" s="14">
        <f>SUMIF(Dez!$D$4:$D$103,VLOOKUP(Análise!$C72,'C. Custos'!$D:$E,2,FALSE),Dez!$E$4:$E$103)</f>
        <v>0</v>
      </c>
      <c r="P72" s="19">
        <f t="shared" si="19"/>
        <v>150</v>
      </c>
      <c r="Q72" s="11"/>
    </row>
    <row r="73" spans="2:17" x14ac:dyDescent="0.25">
      <c r="B73" s="11"/>
      <c r="C73" s="13" t="str">
        <f>'C. Custos'!D55</f>
        <v xml:space="preserve">Viagens </v>
      </c>
      <c r="D73" s="14">
        <f>SUMIF(Jan!$D$4:$D$103,VLOOKUP(Análise!$C73,'C. Custos'!$D:$E,2,FALSE),Jan!$E$4:$E$103)</f>
        <v>0</v>
      </c>
      <c r="E73" s="14">
        <f>SUMIF(Fev!$D$4:$D$103,VLOOKUP(Análise!$C73,'C. Custos'!$D:$E,2,FALSE),Fev!$E$4:$E$103)</f>
        <v>0</v>
      </c>
      <c r="F73" s="14">
        <f>SUMIF(Mar!$D$4:$D$103,VLOOKUP(Análise!$C73,'C. Custos'!$D:$E,2,FALSE),Mar!$E$4:$E$103)</f>
        <v>0</v>
      </c>
      <c r="G73" s="14">
        <f>SUMIF(Abr!$D$4:$D$103,VLOOKUP(Análise!$C73,'C. Custos'!$D:$E,2,FALSE),Abr!$E$4:$E$103)</f>
        <v>0</v>
      </c>
      <c r="H73" s="14">
        <f>SUMIF(Mai!$D$4:$D$103,VLOOKUP(Análise!$C73,'C. Custos'!$D:$E,2,FALSE),Mai!$E$4:$E$103)</f>
        <v>0</v>
      </c>
      <c r="I73" s="14">
        <f>SUMIF(Jun!$D$4:$D$103,VLOOKUP(Análise!$C73,'C. Custos'!$D:$E,2,FALSE),Jun!$E$4:$E$103)</f>
        <v>0</v>
      </c>
      <c r="J73" s="14">
        <f>SUMIF(Jul!$D$4:$D$103,VLOOKUP(Análise!$C73,'C. Custos'!$D:$E,2,FALSE),Jul!$E$4:$E$103)</f>
        <v>334.15</v>
      </c>
      <c r="K73" s="14">
        <f>SUMIF(Ago!$D$4:$D$103,VLOOKUP(Análise!$C73,'C. Custos'!$D:$E,2,FALSE),Ago!$E$4:$E$103)</f>
        <v>0</v>
      </c>
      <c r="L73" s="14">
        <f>SUMIF(Set!$D$4:$D$103,VLOOKUP(Análise!$C73,'C. Custos'!$D:$E,2,FALSE),Set!$E$4:$E$103)</f>
        <v>0</v>
      </c>
      <c r="M73" s="14">
        <f>SUMIF(Out!$D$4:$D$103,VLOOKUP(Análise!$C73,'C. Custos'!$D:$E,2,FALSE),Out!$E$4:$E$103)</f>
        <v>0</v>
      </c>
      <c r="N73" s="14">
        <f>SUMIF(Nov!$D$4:$D$103,VLOOKUP(Análise!$C73,'C. Custos'!$D:$E,2,FALSE),Nov!$E$4:$E$103)</f>
        <v>0</v>
      </c>
      <c r="O73" s="14">
        <f>SUMIF(Dez!$D$4:$D$103,VLOOKUP(Análise!$C73,'C. Custos'!$D:$E,2,FALSE),Dez!$E$4:$E$103)</f>
        <v>0</v>
      </c>
      <c r="P73" s="19">
        <f t="shared" si="19"/>
        <v>334.15</v>
      </c>
      <c r="Q73" s="11"/>
    </row>
    <row r="74" spans="2:17" x14ac:dyDescent="0.25">
      <c r="B74" s="11"/>
      <c r="C74" s="13" t="str">
        <f>'C. Custos'!D56</f>
        <v>Restaurantes / Bares / Festas</v>
      </c>
      <c r="D74" s="14">
        <f>SUMIF(Jan!$D$4:$D$103,VLOOKUP(Análise!$C74,'C. Custos'!$D:$E,2,FALSE),Jan!$E$4:$E$103)</f>
        <v>0</v>
      </c>
      <c r="E74" s="14">
        <f>SUMIF(Fev!$D$4:$D$103,VLOOKUP(Análise!$C74,'C. Custos'!$D:$E,2,FALSE),Fev!$E$4:$E$103)</f>
        <v>0</v>
      </c>
      <c r="F74" s="14">
        <f>SUMIF(Mar!$D$4:$D$103,VLOOKUP(Análise!$C74,'C. Custos'!$D:$E,2,FALSE),Mar!$E$4:$E$103)</f>
        <v>0</v>
      </c>
      <c r="G74" s="14">
        <f>SUMIF(Abr!$D$4:$D$103,VLOOKUP(Análise!$C74,'C. Custos'!$D:$E,2,FALSE),Abr!$E$4:$E$103)</f>
        <v>0</v>
      </c>
      <c r="H74" s="14">
        <f>SUMIF(Mai!$D$4:$D$103,VLOOKUP(Análise!$C74,'C. Custos'!$D:$E,2,FALSE),Mai!$E$4:$E$103)</f>
        <v>0</v>
      </c>
      <c r="I74" s="14">
        <f>SUMIF(Jun!$D$4:$D$103,VLOOKUP(Análise!$C74,'C. Custos'!$D:$E,2,FALSE),Jun!$E$4:$E$103)</f>
        <v>0</v>
      </c>
      <c r="J74" s="14">
        <f>SUMIF(Jul!$D$4:$D$103,VLOOKUP(Análise!$C74,'C. Custos'!$D:$E,2,FALSE),Jul!$E$4:$E$103)</f>
        <v>70</v>
      </c>
      <c r="K74" s="14">
        <f>SUMIF(Ago!$D$4:$D$103,VLOOKUP(Análise!$C74,'C. Custos'!$D:$E,2,FALSE),Ago!$E$4:$E$103)</f>
        <v>0</v>
      </c>
      <c r="L74" s="14">
        <f>SUMIF(Set!$D$4:$D$103,VLOOKUP(Análise!$C74,'C. Custos'!$D:$E,2,FALSE),Set!$E$4:$E$103)</f>
        <v>0</v>
      </c>
      <c r="M74" s="14">
        <f>SUMIF(Out!$D$4:$D$103,VLOOKUP(Análise!$C74,'C. Custos'!$D:$E,2,FALSE),Out!$E$4:$E$103)</f>
        <v>0</v>
      </c>
      <c r="N74" s="14">
        <f>SUMIF(Nov!$D$4:$D$103,VLOOKUP(Análise!$C74,'C. Custos'!$D:$E,2,FALSE),Nov!$E$4:$E$103)</f>
        <v>0</v>
      </c>
      <c r="O74" s="14">
        <f>SUMIF(Dez!$D$4:$D$103,VLOOKUP(Análise!$C74,'C. Custos'!$D:$E,2,FALSE),Dez!$E$4:$E$103)</f>
        <v>0</v>
      </c>
      <c r="P74" s="19">
        <f t="shared" si="19"/>
        <v>70</v>
      </c>
      <c r="Q74" s="11"/>
    </row>
    <row r="75" spans="2:17" x14ac:dyDescent="0.25">
      <c r="B75" s="11"/>
      <c r="C75" s="18" t="str">
        <f>'C. Custos'!C57</f>
        <v>Serviços Financeiros</v>
      </c>
      <c r="D75" s="19">
        <f>SUM(D76:D84)</f>
        <v>0</v>
      </c>
      <c r="E75" s="19">
        <f t="shared" ref="E75:P75" si="20">SUM(E76:E84)</f>
        <v>0</v>
      </c>
      <c r="F75" s="19">
        <f t="shared" si="20"/>
        <v>0</v>
      </c>
      <c r="G75" s="19">
        <f t="shared" si="20"/>
        <v>0</v>
      </c>
      <c r="H75" s="19">
        <f t="shared" si="20"/>
        <v>0</v>
      </c>
      <c r="I75" s="19">
        <f t="shared" si="20"/>
        <v>0</v>
      </c>
      <c r="J75" s="19">
        <f t="shared" si="20"/>
        <v>4</v>
      </c>
      <c r="K75" s="19">
        <f t="shared" si="20"/>
        <v>0</v>
      </c>
      <c r="L75" s="19">
        <f t="shared" si="20"/>
        <v>0</v>
      </c>
      <c r="M75" s="19">
        <f t="shared" si="20"/>
        <v>0</v>
      </c>
      <c r="N75" s="19">
        <f t="shared" si="20"/>
        <v>0</v>
      </c>
      <c r="O75" s="19">
        <f t="shared" si="20"/>
        <v>0</v>
      </c>
      <c r="P75" s="19">
        <f t="shared" si="20"/>
        <v>4</v>
      </c>
      <c r="Q75" s="11"/>
    </row>
    <row r="76" spans="2:17" x14ac:dyDescent="0.25">
      <c r="B76" s="11"/>
      <c r="C76" s="13" t="str">
        <f>'C. Custos'!D57</f>
        <v>Empréstimos</v>
      </c>
      <c r="D76" s="14">
        <f>SUMIF(Jan!$D$4:$D$103,VLOOKUP(Análise!$C76,'C. Custos'!$D:$E,2,FALSE),Jan!$E$4:$E$103)</f>
        <v>0</v>
      </c>
      <c r="E76" s="14">
        <f>SUMIF(Fev!$D$4:$D$103,VLOOKUP(Análise!$C76,'C. Custos'!$D:$E,2,FALSE),Fev!$E$4:$E$103)</f>
        <v>0</v>
      </c>
      <c r="F76" s="14">
        <f>SUMIF(Mar!$D$4:$D$103,VLOOKUP(Análise!$C76,'C. Custos'!$D:$E,2,FALSE),Mar!$E$4:$E$103)</f>
        <v>0</v>
      </c>
      <c r="G76" s="14">
        <f>SUMIF(Abr!$D$4:$D$103,VLOOKUP(Análise!$C76,'C. Custos'!$D:$E,2,FALSE),Abr!$E$4:$E$103)</f>
        <v>0</v>
      </c>
      <c r="H76" s="14">
        <f>SUMIF(Mai!$D$4:$D$103,VLOOKUP(Análise!$C76,'C. Custos'!$D:$E,2,FALSE),Mai!$E$4:$E$103)</f>
        <v>0</v>
      </c>
      <c r="I76" s="14">
        <f>SUMIF(Jun!$D$4:$D$103,VLOOKUP(Análise!$C76,'C. Custos'!$D:$E,2,FALSE),Jun!$E$4:$E$103)</f>
        <v>0</v>
      </c>
      <c r="J76" s="14">
        <f>SUMIF(Jul!$D$4:$D$103,VLOOKUP(Análise!$C76,'C. Custos'!$D:$E,2,FALSE),Jul!$E$4:$E$103)</f>
        <v>0</v>
      </c>
      <c r="K76" s="14">
        <f>SUMIF(Ago!$D$4:$D$103,VLOOKUP(Análise!$C76,'C. Custos'!$D:$E,2,FALSE),Ago!$E$4:$E$103)</f>
        <v>0</v>
      </c>
      <c r="L76" s="14">
        <f>SUMIF(Set!$D$4:$D$103,VLOOKUP(Análise!$C76,'C. Custos'!$D:$E,2,FALSE),Set!$E$4:$E$103)</f>
        <v>0</v>
      </c>
      <c r="M76" s="14">
        <f>SUMIF(Out!$D$4:$D$103,VLOOKUP(Análise!$C76,'C. Custos'!$D:$E,2,FALSE),Out!$E$4:$E$103)</f>
        <v>0</v>
      </c>
      <c r="N76" s="14">
        <f>SUMIF(Nov!$D$4:$D$103,VLOOKUP(Análise!$C76,'C. Custos'!$D:$E,2,FALSE),Nov!$E$4:$E$103)</f>
        <v>0</v>
      </c>
      <c r="O76" s="14">
        <f>SUMIF(Dez!$D$4:$D$103,VLOOKUP(Análise!$C76,'C. Custos'!$D:$E,2,FALSE),Dez!$E$4:$E$103)</f>
        <v>0</v>
      </c>
      <c r="P76" s="19">
        <f t="shared" ref="P76:P84" si="21">SUM(D76:O76)</f>
        <v>0</v>
      </c>
      <c r="Q76" s="11"/>
    </row>
    <row r="77" spans="2:17" x14ac:dyDescent="0.25">
      <c r="B77" s="11"/>
      <c r="C77" s="13" t="str">
        <f>'C. Custos'!D58</f>
        <v>Seguros (vida/residencial)</v>
      </c>
      <c r="D77" s="14">
        <f>SUMIF(Jan!$D$4:$D$103,VLOOKUP(Análise!$C77,'C. Custos'!$D:$E,2,FALSE),Jan!$E$4:$E$103)</f>
        <v>0</v>
      </c>
      <c r="E77" s="14">
        <f>SUMIF(Fev!$D$4:$D$103,VLOOKUP(Análise!$C77,'C. Custos'!$D:$E,2,FALSE),Fev!$E$4:$E$103)</f>
        <v>0</v>
      </c>
      <c r="F77" s="14">
        <f>SUMIF(Mar!$D$4:$D$103,VLOOKUP(Análise!$C77,'C. Custos'!$D:$E,2,FALSE),Mar!$E$4:$E$103)</f>
        <v>0</v>
      </c>
      <c r="G77" s="14">
        <f>SUMIF(Abr!$D$4:$D$103,VLOOKUP(Análise!$C77,'C. Custos'!$D:$E,2,FALSE),Abr!$E$4:$E$103)</f>
        <v>0</v>
      </c>
      <c r="H77" s="14">
        <f>SUMIF(Mai!$D$4:$D$103,VLOOKUP(Análise!$C77,'C. Custos'!$D:$E,2,FALSE),Mai!$E$4:$E$103)</f>
        <v>0</v>
      </c>
      <c r="I77" s="14">
        <f>SUMIF(Jun!$D$4:$D$103,VLOOKUP(Análise!$C77,'C. Custos'!$D:$E,2,FALSE),Jun!$E$4:$E$103)</f>
        <v>0</v>
      </c>
      <c r="J77" s="14">
        <f>SUMIF(Jul!$D$4:$D$103,VLOOKUP(Análise!$C77,'C. Custos'!$D:$E,2,FALSE),Jul!$E$4:$E$103)</f>
        <v>0</v>
      </c>
      <c r="K77" s="14">
        <f>SUMIF(Ago!$D$4:$D$103,VLOOKUP(Análise!$C77,'C. Custos'!$D:$E,2,FALSE),Ago!$E$4:$E$103)</f>
        <v>0</v>
      </c>
      <c r="L77" s="14">
        <f>SUMIF(Set!$D$4:$D$103,VLOOKUP(Análise!$C77,'C. Custos'!$D:$E,2,FALSE),Set!$E$4:$E$103)</f>
        <v>0</v>
      </c>
      <c r="M77" s="14">
        <f>SUMIF(Out!$D$4:$D$103,VLOOKUP(Análise!$C77,'C. Custos'!$D:$E,2,FALSE),Out!$E$4:$E$103)</f>
        <v>0</v>
      </c>
      <c r="N77" s="14">
        <f>SUMIF(Nov!$D$4:$D$103,VLOOKUP(Análise!$C77,'C. Custos'!$D:$E,2,FALSE),Nov!$E$4:$E$103)</f>
        <v>0</v>
      </c>
      <c r="O77" s="14">
        <f>SUMIF(Dez!$D$4:$D$103,VLOOKUP(Análise!$C77,'C. Custos'!$D:$E,2,FALSE),Dez!$E$4:$E$103)</f>
        <v>0</v>
      </c>
      <c r="P77" s="19">
        <f t="shared" si="21"/>
        <v>0</v>
      </c>
      <c r="Q77" s="11"/>
    </row>
    <row r="78" spans="2:17" x14ac:dyDescent="0.25">
      <c r="B78" s="11"/>
      <c r="C78" s="13" t="str">
        <f>'C. Custos'!D59</f>
        <v>Previdência privada</v>
      </c>
      <c r="D78" s="14">
        <f>SUMIF(Jan!$D$4:$D$103,VLOOKUP(Análise!$C78,'C. Custos'!$D:$E,2,FALSE),Jan!$E$4:$E$103)</f>
        <v>0</v>
      </c>
      <c r="E78" s="14">
        <f>SUMIF(Fev!$D$4:$D$103,VLOOKUP(Análise!$C78,'C. Custos'!$D:$E,2,FALSE),Fev!$E$4:$E$103)</f>
        <v>0</v>
      </c>
      <c r="F78" s="14">
        <f>SUMIF(Mar!$D$4:$D$103,VLOOKUP(Análise!$C78,'C. Custos'!$D:$E,2,FALSE),Mar!$E$4:$E$103)</f>
        <v>0</v>
      </c>
      <c r="G78" s="14">
        <f>SUMIF(Abr!$D$4:$D$103,VLOOKUP(Análise!$C78,'C. Custos'!$D:$E,2,FALSE),Abr!$E$4:$E$103)</f>
        <v>0</v>
      </c>
      <c r="H78" s="14">
        <f>SUMIF(Mai!$D$4:$D$103,VLOOKUP(Análise!$C78,'C. Custos'!$D:$E,2,FALSE),Mai!$E$4:$E$103)</f>
        <v>0</v>
      </c>
      <c r="I78" s="14">
        <f>SUMIF(Jun!$D$4:$D$103,VLOOKUP(Análise!$C78,'C. Custos'!$D:$E,2,FALSE),Jun!$E$4:$E$103)</f>
        <v>0</v>
      </c>
      <c r="J78" s="14">
        <f>SUMIF(Jul!$D$4:$D$103,VLOOKUP(Análise!$C78,'C. Custos'!$D:$E,2,FALSE),Jul!$E$4:$E$103)</f>
        <v>0</v>
      </c>
      <c r="K78" s="14">
        <f>SUMIF(Ago!$D$4:$D$103,VLOOKUP(Análise!$C78,'C. Custos'!$D:$E,2,FALSE),Ago!$E$4:$E$103)</f>
        <v>0</v>
      </c>
      <c r="L78" s="14">
        <f>SUMIF(Set!$D$4:$D$103,VLOOKUP(Análise!$C78,'C. Custos'!$D:$E,2,FALSE),Set!$E$4:$E$103)</f>
        <v>0</v>
      </c>
      <c r="M78" s="14">
        <f>SUMIF(Out!$D$4:$D$103,VLOOKUP(Análise!$C78,'C. Custos'!$D:$E,2,FALSE),Out!$E$4:$E$103)</f>
        <v>0</v>
      </c>
      <c r="N78" s="14">
        <f>SUMIF(Nov!$D$4:$D$103,VLOOKUP(Análise!$C78,'C. Custos'!$D:$E,2,FALSE),Nov!$E$4:$E$103)</f>
        <v>0</v>
      </c>
      <c r="O78" s="14">
        <f>SUMIF(Dez!$D$4:$D$103,VLOOKUP(Análise!$C78,'C. Custos'!$D:$E,2,FALSE),Dez!$E$4:$E$103)</f>
        <v>0</v>
      </c>
      <c r="P78" s="19">
        <f t="shared" si="21"/>
        <v>0</v>
      </c>
      <c r="Q78" s="11"/>
    </row>
    <row r="79" spans="2:17" x14ac:dyDescent="0.25">
      <c r="B79" s="11"/>
      <c r="C79" s="13" t="str">
        <f>'C. Custos'!D60</f>
        <v>Juros Cheque Especial</v>
      </c>
      <c r="D79" s="14">
        <f>SUMIF(Jan!$D$4:$D$103,VLOOKUP(Análise!$C79,'C. Custos'!$D:$E,2,FALSE),Jan!$E$4:$E$103)</f>
        <v>0</v>
      </c>
      <c r="E79" s="14">
        <f>SUMIF(Fev!$D$4:$D$103,VLOOKUP(Análise!$C79,'C. Custos'!$D:$E,2,FALSE),Fev!$E$4:$E$103)</f>
        <v>0</v>
      </c>
      <c r="F79" s="14">
        <f>SUMIF(Mar!$D$4:$D$103,VLOOKUP(Análise!$C79,'C. Custos'!$D:$E,2,FALSE),Mar!$E$4:$E$103)</f>
        <v>0</v>
      </c>
      <c r="G79" s="14">
        <f>SUMIF(Abr!$D$4:$D$103,VLOOKUP(Análise!$C79,'C. Custos'!$D:$E,2,FALSE),Abr!$E$4:$E$103)</f>
        <v>0</v>
      </c>
      <c r="H79" s="14">
        <f>SUMIF(Mai!$D$4:$D$103,VLOOKUP(Análise!$C79,'C. Custos'!$D:$E,2,FALSE),Mai!$E$4:$E$103)</f>
        <v>0</v>
      </c>
      <c r="I79" s="14">
        <f>SUMIF(Jun!$D$4:$D$103,VLOOKUP(Análise!$C79,'C. Custos'!$D:$E,2,FALSE),Jun!$E$4:$E$103)</f>
        <v>0</v>
      </c>
      <c r="J79" s="14">
        <f>SUMIF(Jul!$D$4:$D$103,VLOOKUP(Análise!$C79,'C. Custos'!$D:$E,2,FALSE),Jul!$E$4:$E$103)</f>
        <v>0</v>
      </c>
      <c r="K79" s="14">
        <f>SUMIF(Ago!$D$4:$D$103,VLOOKUP(Análise!$C79,'C. Custos'!$D:$E,2,FALSE),Ago!$E$4:$E$103)</f>
        <v>0</v>
      </c>
      <c r="L79" s="14">
        <f>SUMIF(Set!$D$4:$D$103,VLOOKUP(Análise!$C79,'C. Custos'!$D:$E,2,FALSE),Set!$E$4:$E$103)</f>
        <v>0</v>
      </c>
      <c r="M79" s="14">
        <f>SUMIF(Out!$D$4:$D$103,VLOOKUP(Análise!$C79,'C. Custos'!$D:$E,2,FALSE),Out!$E$4:$E$103)</f>
        <v>0</v>
      </c>
      <c r="N79" s="14">
        <f>SUMIF(Nov!$D$4:$D$103,VLOOKUP(Análise!$C79,'C. Custos'!$D:$E,2,FALSE),Nov!$E$4:$E$103)</f>
        <v>0</v>
      </c>
      <c r="O79" s="14">
        <f>SUMIF(Dez!$D$4:$D$103,VLOOKUP(Análise!$C79,'C. Custos'!$D:$E,2,FALSE),Dez!$E$4:$E$103)</f>
        <v>0</v>
      </c>
      <c r="P79" s="19">
        <f t="shared" si="21"/>
        <v>0</v>
      </c>
      <c r="Q79" s="11"/>
    </row>
    <row r="80" spans="2:17" x14ac:dyDescent="0.25">
      <c r="B80" s="11"/>
      <c r="C80" s="13" t="str">
        <f>'C. Custos'!D61</f>
        <v>Tarifas bancárias</v>
      </c>
      <c r="D80" s="14">
        <f>SUMIF(Jan!$D$4:$D$103,VLOOKUP(Análise!$C80,'C. Custos'!$D:$E,2,FALSE),Jan!$E$4:$E$103)</f>
        <v>0</v>
      </c>
      <c r="E80" s="14">
        <f>SUMIF(Fev!$D$4:$D$103,VLOOKUP(Análise!$C80,'C. Custos'!$D:$E,2,FALSE),Fev!$E$4:$E$103)</f>
        <v>0</v>
      </c>
      <c r="F80" s="14">
        <f>SUMIF(Mar!$D$4:$D$103,VLOOKUP(Análise!$C80,'C. Custos'!$D:$E,2,FALSE),Mar!$E$4:$E$103)</f>
        <v>0</v>
      </c>
      <c r="G80" s="14">
        <f>SUMIF(Abr!$D$4:$D$103,VLOOKUP(Análise!$C80,'C. Custos'!$D:$E,2,FALSE),Abr!$E$4:$E$103)</f>
        <v>0</v>
      </c>
      <c r="H80" s="14">
        <f>SUMIF(Mai!$D$4:$D$103,VLOOKUP(Análise!$C80,'C. Custos'!$D:$E,2,FALSE),Mai!$E$4:$E$103)</f>
        <v>0</v>
      </c>
      <c r="I80" s="14">
        <f>SUMIF(Jun!$D$4:$D$103,VLOOKUP(Análise!$C80,'C. Custos'!$D:$E,2,FALSE),Jun!$E$4:$E$103)</f>
        <v>0</v>
      </c>
      <c r="J80" s="14">
        <f>SUMIF(Jul!$D$4:$D$103,VLOOKUP(Análise!$C80,'C. Custos'!$D:$E,2,FALSE),Jul!$E$4:$E$103)</f>
        <v>4</v>
      </c>
      <c r="K80" s="14">
        <f>SUMIF(Ago!$D$4:$D$103,VLOOKUP(Análise!$C80,'C. Custos'!$D:$E,2,FALSE),Ago!$E$4:$E$103)</f>
        <v>0</v>
      </c>
      <c r="L80" s="14">
        <f>SUMIF(Set!$D$4:$D$103,VLOOKUP(Análise!$C80,'C. Custos'!$D:$E,2,FALSE),Set!$E$4:$E$103)</f>
        <v>0</v>
      </c>
      <c r="M80" s="14">
        <f>SUMIF(Out!$D$4:$D$103,VLOOKUP(Análise!$C80,'C. Custos'!$D:$E,2,FALSE),Out!$E$4:$E$103)</f>
        <v>0</v>
      </c>
      <c r="N80" s="14">
        <f>SUMIF(Nov!$D$4:$D$103,VLOOKUP(Análise!$C80,'C. Custos'!$D:$E,2,FALSE),Nov!$E$4:$E$103)</f>
        <v>0</v>
      </c>
      <c r="O80" s="14">
        <f>SUMIF(Dez!$D$4:$D$103,VLOOKUP(Análise!$C80,'C. Custos'!$D:$E,2,FALSE),Dez!$E$4:$E$103)</f>
        <v>0</v>
      </c>
      <c r="P80" s="19">
        <f t="shared" si="21"/>
        <v>4</v>
      </c>
      <c r="Q80" s="11"/>
    </row>
    <row r="81" spans="2:17" x14ac:dyDescent="0.25">
      <c r="B81" s="11"/>
      <c r="C81" s="13" t="str">
        <f>'C. Custos'!D62</f>
        <v>Financiamento de veículo</v>
      </c>
      <c r="D81" s="14">
        <f>SUMIF(Jan!$D$4:$D$103,VLOOKUP(Análise!$C81,'C. Custos'!$D:$E,2,FALSE),Jan!$E$4:$E$103)</f>
        <v>0</v>
      </c>
      <c r="E81" s="14">
        <f>SUMIF(Fev!$D$4:$D$103,VLOOKUP(Análise!$C81,'C. Custos'!$D:$E,2,FALSE),Fev!$E$4:$E$103)</f>
        <v>0</v>
      </c>
      <c r="F81" s="14">
        <f>SUMIF(Mar!$D$4:$D$103,VLOOKUP(Análise!$C81,'C. Custos'!$D:$E,2,FALSE),Mar!$E$4:$E$103)</f>
        <v>0</v>
      </c>
      <c r="G81" s="14">
        <f>SUMIF(Abr!$D$4:$D$103,VLOOKUP(Análise!$C81,'C. Custos'!$D:$E,2,FALSE),Abr!$E$4:$E$103)</f>
        <v>0</v>
      </c>
      <c r="H81" s="14">
        <f>SUMIF(Mai!$D$4:$D$103,VLOOKUP(Análise!$C81,'C. Custos'!$D:$E,2,FALSE),Mai!$E$4:$E$103)</f>
        <v>0</v>
      </c>
      <c r="I81" s="14">
        <f>SUMIF(Jun!$D$4:$D$103,VLOOKUP(Análise!$C81,'C. Custos'!$D:$E,2,FALSE),Jun!$E$4:$E$103)</f>
        <v>0</v>
      </c>
      <c r="J81" s="14">
        <f>SUMIF(Jul!$D$4:$D$103,VLOOKUP(Análise!$C81,'C. Custos'!$D:$E,2,FALSE),Jul!$E$4:$E$103)</f>
        <v>0</v>
      </c>
      <c r="K81" s="14">
        <f>SUMIF(Ago!$D$4:$D$103,VLOOKUP(Análise!$C81,'C. Custos'!$D:$E,2,FALSE),Ago!$E$4:$E$103)</f>
        <v>0</v>
      </c>
      <c r="L81" s="14">
        <f>SUMIF(Set!$D$4:$D$103,VLOOKUP(Análise!$C81,'C. Custos'!$D:$E,2,FALSE),Set!$E$4:$E$103)</f>
        <v>0</v>
      </c>
      <c r="M81" s="14">
        <f>SUMIF(Out!$D$4:$D$103,VLOOKUP(Análise!$C81,'C. Custos'!$D:$E,2,FALSE),Out!$E$4:$E$103)</f>
        <v>0</v>
      </c>
      <c r="N81" s="14">
        <f>SUMIF(Nov!$D$4:$D$103,VLOOKUP(Análise!$C81,'C. Custos'!$D:$E,2,FALSE),Nov!$E$4:$E$103)</f>
        <v>0</v>
      </c>
      <c r="O81" s="14">
        <f>SUMIF(Dez!$D$4:$D$103,VLOOKUP(Análise!$C81,'C. Custos'!$D:$E,2,FALSE),Dez!$E$4:$E$103)</f>
        <v>0</v>
      </c>
      <c r="P81" s="19">
        <f t="shared" si="21"/>
        <v>0</v>
      </c>
      <c r="Q81" s="11"/>
    </row>
    <row r="82" spans="2:17" x14ac:dyDescent="0.25">
      <c r="B82" s="11"/>
      <c r="C82" s="13" t="str">
        <f>'C. Custos'!D63</f>
        <v>Pagamento da fatura do cartão de crédito</v>
      </c>
      <c r="D82" s="14">
        <f>SUMIF(Jan!$D$4:$D$103,VLOOKUP(Análise!$C82,'C. Custos'!$D:$E,2,FALSE),Jan!$E$4:$E$103)</f>
        <v>0</v>
      </c>
      <c r="E82" s="14">
        <f>SUMIF(Fev!$D$4:$D$103,VLOOKUP(Análise!$C82,'C. Custos'!$D:$E,2,FALSE),Fev!$E$4:$E$103)</f>
        <v>0</v>
      </c>
      <c r="F82" s="14">
        <f>SUMIF(Mar!$D$4:$D$103,VLOOKUP(Análise!$C82,'C. Custos'!$D:$E,2,FALSE),Mar!$E$4:$E$103)</f>
        <v>0</v>
      </c>
      <c r="G82" s="14">
        <f>SUMIF(Abr!$D$4:$D$103,VLOOKUP(Análise!$C82,'C. Custos'!$D:$E,2,FALSE),Abr!$E$4:$E$103)</f>
        <v>0</v>
      </c>
      <c r="H82" s="14">
        <f>SUMIF(Mai!$D$4:$D$103,VLOOKUP(Análise!$C82,'C. Custos'!$D:$E,2,FALSE),Mai!$E$4:$E$103)</f>
        <v>0</v>
      </c>
      <c r="I82" s="14">
        <f>SUMIF(Jun!$D$4:$D$103,VLOOKUP(Análise!$C82,'C. Custos'!$D:$E,2,FALSE),Jun!$E$4:$E$103)</f>
        <v>0</v>
      </c>
      <c r="J82" s="14">
        <f>SUMIF(Jul!$D$4:$D$103,VLOOKUP(Análise!$C82,'C. Custos'!$D:$E,2,FALSE),Jul!$E$4:$E$103)</f>
        <v>0</v>
      </c>
      <c r="K82" s="14">
        <f>SUMIF(Ago!$D$4:$D$103,VLOOKUP(Análise!$C82,'C. Custos'!$D:$E,2,FALSE),Ago!$E$4:$E$103)</f>
        <v>0</v>
      </c>
      <c r="L82" s="14">
        <f>SUMIF(Set!$D$4:$D$103,VLOOKUP(Análise!$C82,'C. Custos'!$D:$E,2,FALSE),Set!$E$4:$E$103)</f>
        <v>0</v>
      </c>
      <c r="M82" s="14">
        <f>SUMIF(Out!$D$4:$D$103,VLOOKUP(Análise!$C82,'C. Custos'!$D:$E,2,FALSE),Out!$E$4:$E$103)</f>
        <v>0</v>
      </c>
      <c r="N82" s="14">
        <f>SUMIF(Nov!$D$4:$D$103,VLOOKUP(Análise!$C82,'C. Custos'!$D:$E,2,FALSE),Nov!$E$4:$E$103)</f>
        <v>0</v>
      </c>
      <c r="O82" s="14">
        <f>SUMIF(Dez!$D$4:$D$103,VLOOKUP(Análise!$C82,'C. Custos'!$D:$E,2,FALSE),Dez!$E$4:$E$103)</f>
        <v>0</v>
      </c>
      <c r="P82" s="19">
        <f t="shared" si="21"/>
        <v>0</v>
      </c>
      <c r="Q82" s="11"/>
    </row>
    <row r="83" spans="2:17" x14ac:dyDescent="0.25">
      <c r="B83" s="11"/>
      <c r="C83" s="13" t="str">
        <f>'C. Custos'!D64</f>
        <v xml:space="preserve">Imposto de Renda a Pagar </v>
      </c>
      <c r="D83" s="14">
        <f>SUMIF(Jan!$D$4:$D$103,VLOOKUP(Análise!$C83,'C. Custos'!$D:$E,2,FALSE),Jan!$E$4:$E$103)</f>
        <v>0</v>
      </c>
      <c r="E83" s="14">
        <f>SUMIF(Fev!$D$4:$D$103,VLOOKUP(Análise!$C83,'C. Custos'!$D:$E,2,FALSE),Fev!$E$4:$E$103)</f>
        <v>0</v>
      </c>
      <c r="F83" s="14">
        <f>SUMIF(Mar!$D$4:$D$103,VLOOKUP(Análise!$C83,'C. Custos'!$D:$E,2,FALSE),Mar!$E$4:$E$103)</f>
        <v>0</v>
      </c>
      <c r="G83" s="14">
        <f>SUMIF(Abr!$D$4:$D$103,VLOOKUP(Análise!$C83,'C. Custos'!$D:$E,2,FALSE),Abr!$E$4:$E$103)</f>
        <v>0</v>
      </c>
      <c r="H83" s="14">
        <f>SUMIF(Mai!$D$4:$D$103,VLOOKUP(Análise!$C83,'C. Custos'!$D:$E,2,FALSE),Mai!$E$4:$E$103)</f>
        <v>0</v>
      </c>
      <c r="I83" s="14">
        <f>SUMIF(Jun!$D$4:$D$103,VLOOKUP(Análise!$C83,'C. Custos'!$D:$E,2,FALSE),Jun!$E$4:$E$103)</f>
        <v>0</v>
      </c>
      <c r="J83" s="14">
        <f>SUMIF(Jul!$D$4:$D$103,VLOOKUP(Análise!$C83,'C. Custos'!$D:$E,2,FALSE),Jul!$E$4:$E$103)</f>
        <v>0</v>
      </c>
      <c r="K83" s="14">
        <f>SUMIF(Ago!$D$4:$D$103,VLOOKUP(Análise!$C83,'C. Custos'!$D:$E,2,FALSE),Ago!$E$4:$E$103)</f>
        <v>0</v>
      </c>
      <c r="L83" s="14">
        <f>SUMIF(Set!$D$4:$D$103,VLOOKUP(Análise!$C83,'C. Custos'!$D:$E,2,FALSE),Set!$E$4:$E$103)</f>
        <v>0</v>
      </c>
      <c r="M83" s="14">
        <f>SUMIF(Out!$D$4:$D$103,VLOOKUP(Análise!$C83,'C. Custos'!$D:$E,2,FALSE),Out!$E$4:$E$103)</f>
        <v>0</v>
      </c>
      <c r="N83" s="14">
        <f>SUMIF(Nov!$D$4:$D$103,VLOOKUP(Análise!$C83,'C. Custos'!$D:$E,2,FALSE),Nov!$E$4:$E$103)</f>
        <v>0</v>
      </c>
      <c r="O83" s="14">
        <f>SUMIF(Dez!$D$4:$D$103,VLOOKUP(Análise!$C83,'C. Custos'!$D:$E,2,FALSE),Dez!$E$4:$E$103)</f>
        <v>0</v>
      </c>
      <c r="P83" s="19">
        <f t="shared" si="21"/>
        <v>0</v>
      </c>
      <c r="Q83" s="11"/>
    </row>
    <row r="84" spans="2:17" x14ac:dyDescent="0.25">
      <c r="B84" s="11"/>
      <c r="C84" s="13" t="str">
        <f>'C. Custos'!D65</f>
        <v>Saque</v>
      </c>
      <c r="D84" s="14">
        <f>SUMIF(Jan!$D$4:$D$103,VLOOKUP(Análise!$C84,'C. Custos'!$D:$E,2,FALSE),Jan!$E$4:$E$103)</f>
        <v>0</v>
      </c>
      <c r="E84" s="14">
        <f>SUMIF(Fev!$D$4:$D$103,VLOOKUP(Análise!$C84,'C. Custos'!$D:$E,2,FALSE),Fev!$E$4:$E$103)</f>
        <v>0</v>
      </c>
      <c r="F84" s="14">
        <f>SUMIF(Mar!$D$4:$D$103,VLOOKUP(Análise!$C84,'C. Custos'!$D:$E,2,FALSE),Mar!$E$4:$E$103)</f>
        <v>0</v>
      </c>
      <c r="G84" s="14">
        <f>SUMIF(Abr!$D$4:$D$103,VLOOKUP(Análise!$C84,'C. Custos'!$D:$E,2,FALSE),Abr!$E$4:$E$103)</f>
        <v>0</v>
      </c>
      <c r="H84" s="14">
        <f>SUMIF(Mai!$D$4:$D$103,VLOOKUP(Análise!$C84,'C. Custos'!$D:$E,2,FALSE),Mai!$E$4:$E$103)</f>
        <v>0</v>
      </c>
      <c r="I84" s="14">
        <f>SUMIF(Jun!$D$4:$D$103,VLOOKUP(Análise!$C84,'C. Custos'!$D:$E,2,FALSE),Jun!$E$4:$E$103)</f>
        <v>0</v>
      </c>
      <c r="J84" s="14">
        <f>SUMIF(Jul!$D$4:$D$103,VLOOKUP(Análise!$C84,'C. Custos'!$D:$E,2,FALSE),Jul!$E$4:$E$103)</f>
        <v>0</v>
      </c>
      <c r="K84" s="14">
        <f>SUMIF(Ago!$D$4:$D$103,VLOOKUP(Análise!$C84,'C. Custos'!$D:$E,2,FALSE),Ago!$E$4:$E$103)</f>
        <v>0</v>
      </c>
      <c r="L84" s="14">
        <f>SUMIF(Set!$D$4:$D$103,VLOOKUP(Análise!$C84,'C. Custos'!$D:$E,2,FALSE),Set!$E$4:$E$103)</f>
        <v>0</v>
      </c>
      <c r="M84" s="14">
        <f>SUMIF(Out!$D$4:$D$103,VLOOKUP(Análise!$C84,'C. Custos'!$D:$E,2,FALSE),Out!$E$4:$E$103)</f>
        <v>0</v>
      </c>
      <c r="N84" s="14">
        <f>SUMIF(Nov!$D$4:$D$103,VLOOKUP(Análise!$C84,'C. Custos'!$D:$E,2,FALSE),Nov!$E$4:$E$103)</f>
        <v>0</v>
      </c>
      <c r="O84" s="14">
        <f>SUMIF(Dez!$D$4:$D$103,VLOOKUP(Análise!$C84,'C. Custos'!$D:$E,2,FALSE),Dez!$E$4:$E$103)</f>
        <v>0</v>
      </c>
      <c r="P84" s="19">
        <f t="shared" si="21"/>
        <v>0</v>
      </c>
      <c r="Q84" s="11"/>
    </row>
    <row r="85" spans="2:17" x14ac:dyDescent="0.25">
      <c r="B85" s="11"/>
      <c r="C85" s="26" t="s">
        <v>234</v>
      </c>
      <c r="D85" s="27">
        <f>D18+D24+D37+D42+D47+D54+D64+D69+D75</f>
        <v>0</v>
      </c>
      <c r="E85" s="27">
        <f t="shared" ref="E85:P85" si="22">E18+E24+E37+E42+E47+E54+E64+E69+E75</f>
        <v>0</v>
      </c>
      <c r="F85" s="27">
        <f t="shared" si="22"/>
        <v>0</v>
      </c>
      <c r="G85" s="27">
        <f t="shared" si="22"/>
        <v>0</v>
      </c>
      <c r="H85" s="27">
        <f t="shared" si="22"/>
        <v>0</v>
      </c>
      <c r="I85" s="27">
        <f t="shared" si="22"/>
        <v>0</v>
      </c>
      <c r="J85" s="27">
        <f t="shared" si="22"/>
        <v>2269.7200000000003</v>
      </c>
      <c r="K85" s="27">
        <f t="shared" si="22"/>
        <v>0</v>
      </c>
      <c r="L85" s="27">
        <f t="shared" si="22"/>
        <v>0</v>
      </c>
      <c r="M85" s="27">
        <f t="shared" si="22"/>
        <v>0</v>
      </c>
      <c r="N85" s="27">
        <f t="shared" si="22"/>
        <v>0</v>
      </c>
      <c r="O85" s="27">
        <f t="shared" si="22"/>
        <v>0</v>
      </c>
      <c r="P85" s="27">
        <f t="shared" si="22"/>
        <v>2269.7200000000003</v>
      </c>
      <c r="Q85" s="11"/>
    </row>
    <row r="86" spans="2:17" ht="7.5" customHeight="1" x14ac:dyDescent="0.25"/>
    <row r="87" spans="2:17" x14ac:dyDescent="0.25">
      <c r="B87" s="7"/>
      <c r="C87" s="22" t="s">
        <v>239</v>
      </c>
      <c r="D87" s="29">
        <f>+D9-D85-D15</f>
        <v>0</v>
      </c>
      <c r="E87" s="29">
        <f t="shared" ref="E87:P87" si="23">+E9-E85-E15</f>
        <v>0</v>
      </c>
      <c r="F87" s="29">
        <f t="shared" si="23"/>
        <v>0</v>
      </c>
      <c r="G87" s="29">
        <f t="shared" si="23"/>
        <v>0</v>
      </c>
      <c r="H87" s="29">
        <f t="shared" si="23"/>
        <v>0</v>
      </c>
      <c r="I87" s="29">
        <f t="shared" si="23"/>
        <v>0</v>
      </c>
      <c r="J87" s="29">
        <f t="shared" si="23"/>
        <v>3288.8199999999997</v>
      </c>
      <c r="K87" s="29">
        <f t="shared" si="23"/>
        <v>0</v>
      </c>
      <c r="L87" s="29">
        <f t="shared" si="23"/>
        <v>0</v>
      </c>
      <c r="M87" s="29">
        <f t="shared" si="23"/>
        <v>0</v>
      </c>
      <c r="N87" s="29">
        <f t="shared" si="23"/>
        <v>0</v>
      </c>
      <c r="O87" s="29">
        <f t="shared" si="23"/>
        <v>0</v>
      </c>
      <c r="P87" s="29">
        <f t="shared" si="23"/>
        <v>3288.8199999999997</v>
      </c>
      <c r="Q87" s="7"/>
    </row>
    <row r="88" spans="2:17" ht="8.25" customHeight="1" x14ac:dyDescent="0.25">
      <c r="C88" s="30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2:17" x14ac:dyDescent="0.25">
      <c r="B89" s="28"/>
      <c r="C89" s="32" t="s">
        <v>238</v>
      </c>
      <c r="D89" s="33">
        <f>+D9-D15-D85</f>
        <v>0</v>
      </c>
      <c r="E89" s="33">
        <f>+D89+E87</f>
        <v>0</v>
      </c>
      <c r="F89" s="33">
        <f t="shared" ref="F89:O89" si="24">+E89+F87</f>
        <v>0</v>
      </c>
      <c r="G89" s="33">
        <f t="shared" si="24"/>
        <v>0</v>
      </c>
      <c r="H89" s="33">
        <f t="shared" si="24"/>
        <v>0</v>
      </c>
      <c r="I89" s="33">
        <f t="shared" si="24"/>
        <v>0</v>
      </c>
      <c r="J89" s="33">
        <f t="shared" si="24"/>
        <v>3288.8199999999997</v>
      </c>
      <c r="K89" s="33">
        <f t="shared" si="24"/>
        <v>3288.8199999999997</v>
      </c>
      <c r="L89" s="33">
        <f t="shared" si="24"/>
        <v>3288.8199999999997</v>
      </c>
      <c r="M89" s="33">
        <f t="shared" si="24"/>
        <v>3288.8199999999997</v>
      </c>
      <c r="N89" s="33">
        <f t="shared" si="24"/>
        <v>3288.8199999999997</v>
      </c>
      <c r="O89" s="33">
        <f t="shared" si="24"/>
        <v>3288.8199999999997</v>
      </c>
      <c r="P89" s="33"/>
      <c r="Q89" s="28"/>
    </row>
    <row r="91" spans="2:17" x14ac:dyDescent="0.25">
      <c r="B91" s="34"/>
      <c r="C91" s="35" t="s">
        <v>240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</row>
    <row r="92" spans="2:17" x14ac:dyDescent="0.25">
      <c r="B92" s="34"/>
      <c r="C92" s="35"/>
      <c r="D92" s="35" t="s">
        <v>219</v>
      </c>
      <c r="E92" s="35" t="s">
        <v>220</v>
      </c>
      <c r="F92" s="35" t="s">
        <v>221</v>
      </c>
      <c r="G92" s="35" t="s">
        <v>222</v>
      </c>
      <c r="H92" s="35" t="s">
        <v>223</v>
      </c>
      <c r="I92" s="35" t="s">
        <v>224</v>
      </c>
      <c r="J92" s="35" t="s">
        <v>225</v>
      </c>
      <c r="K92" s="35" t="s">
        <v>226</v>
      </c>
      <c r="L92" s="35" t="s">
        <v>227</v>
      </c>
      <c r="M92" s="35" t="s">
        <v>228</v>
      </c>
      <c r="N92" s="35" t="s">
        <v>229</v>
      </c>
      <c r="O92" s="35" t="s">
        <v>230</v>
      </c>
      <c r="P92" s="35" t="s">
        <v>232</v>
      </c>
      <c r="Q92" s="34"/>
    </row>
    <row r="93" spans="2:17" x14ac:dyDescent="0.25">
      <c r="B93" s="34"/>
      <c r="C93" s="30" t="str">
        <f>C9</f>
        <v>Total da Receita</v>
      </c>
      <c r="D93" s="36">
        <f t="shared" ref="D93:P93" si="25">D9</f>
        <v>0</v>
      </c>
      <c r="E93" s="36">
        <f t="shared" si="25"/>
        <v>0</v>
      </c>
      <c r="F93" s="36">
        <f t="shared" si="25"/>
        <v>0</v>
      </c>
      <c r="G93" s="36">
        <f t="shared" si="25"/>
        <v>0</v>
      </c>
      <c r="H93" s="36">
        <f t="shared" si="25"/>
        <v>0</v>
      </c>
      <c r="I93" s="36">
        <f t="shared" si="25"/>
        <v>0</v>
      </c>
      <c r="J93" s="36">
        <f t="shared" si="25"/>
        <v>5558.54</v>
      </c>
      <c r="K93" s="36">
        <f t="shared" si="25"/>
        <v>0</v>
      </c>
      <c r="L93" s="36">
        <f t="shared" si="25"/>
        <v>0</v>
      </c>
      <c r="M93" s="36">
        <f t="shared" si="25"/>
        <v>0</v>
      </c>
      <c r="N93" s="36">
        <f t="shared" si="25"/>
        <v>0</v>
      </c>
      <c r="O93" s="36">
        <f t="shared" si="25"/>
        <v>0</v>
      </c>
      <c r="P93" s="38">
        <f t="shared" si="25"/>
        <v>5558.54</v>
      </c>
      <c r="Q93" s="34"/>
    </row>
    <row r="94" spans="2:17" ht="7.5" customHeight="1" x14ac:dyDescent="0.25">
      <c r="B94" s="34"/>
      <c r="C94" s="34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4"/>
    </row>
    <row r="95" spans="2:17" x14ac:dyDescent="0.25">
      <c r="B95" s="34"/>
      <c r="C95" s="30" t="str">
        <f>C15</f>
        <v>Total dos Investimentos</v>
      </c>
      <c r="D95" s="36">
        <f t="shared" ref="D95:P95" si="26">D15</f>
        <v>0</v>
      </c>
      <c r="E95" s="36">
        <f t="shared" si="26"/>
        <v>0</v>
      </c>
      <c r="F95" s="36">
        <f t="shared" si="26"/>
        <v>0</v>
      </c>
      <c r="G95" s="36">
        <f t="shared" si="26"/>
        <v>0</v>
      </c>
      <c r="H95" s="36">
        <f t="shared" si="26"/>
        <v>0</v>
      </c>
      <c r="I95" s="36">
        <f t="shared" si="26"/>
        <v>0</v>
      </c>
      <c r="J95" s="36">
        <f t="shared" si="26"/>
        <v>0</v>
      </c>
      <c r="K95" s="36">
        <f t="shared" si="26"/>
        <v>0</v>
      </c>
      <c r="L95" s="36">
        <f t="shared" si="26"/>
        <v>0</v>
      </c>
      <c r="M95" s="36">
        <f t="shared" si="26"/>
        <v>0</v>
      </c>
      <c r="N95" s="36">
        <f t="shared" si="26"/>
        <v>0</v>
      </c>
      <c r="O95" s="36">
        <f t="shared" si="26"/>
        <v>0</v>
      </c>
      <c r="P95" s="38">
        <f t="shared" si="26"/>
        <v>0</v>
      </c>
      <c r="Q95" s="34"/>
    </row>
    <row r="96" spans="2:17" ht="7.5" customHeight="1" x14ac:dyDescent="0.25">
      <c r="B96" s="34"/>
      <c r="C96" s="34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4"/>
    </row>
    <row r="97" spans="2:17" x14ac:dyDescent="0.25">
      <c r="B97" s="34"/>
      <c r="C97" s="30" t="str">
        <f>C85</f>
        <v>Total das Despesas</v>
      </c>
      <c r="D97" s="36">
        <f t="shared" ref="D97:P97" si="27">D85</f>
        <v>0</v>
      </c>
      <c r="E97" s="36">
        <f t="shared" si="27"/>
        <v>0</v>
      </c>
      <c r="F97" s="36">
        <f t="shared" si="27"/>
        <v>0</v>
      </c>
      <c r="G97" s="36">
        <f t="shared" si="27"/>
        <v>0</v>
      </c>
      <c r="H97" s="36">
        <f t="shared" si="27"/>
        <v>0</v>
      </c>
      <c r="I97" s="36">
        <f t="shared" si="27"/>
        <v>0</v>
      </c>
      <c r="J97" s="36">
        <f t="shared" si="27"/>
        <v>2269.7200000000003</v>
      </c>
      <c r="K97" s="36">
        <f t="shared" si="27"/>
        <v>0</v>
      </c>
      <c r="L97" s="36">
        <f t="shared" si="27"/>
        <v>0</v>
      </c>
      <c r="M97" s="36">
        <f t="shared" si="27"/>
        <v>0</v>
      </c>
      <c r="N97" s="36">
        <f t="shared" si="27"/>
        <v>0</v>
      </c>
      <c r="O97" s="36">
        <f t="shared" si="27"/>
        <v>0</v>
      </c>
      <c r="P97" s="38">
        <f t="shared" si="27"/>
        <v>2269.7200000000003</v>
      </c>
      <c r="Q97" s="34"/>
    </row>
    <row r="98" spans="2:17" x14ac:dyDescent="0.25">
      <c r="B98" s="34"/>
      <c r="C98" t="str">
        <f>C18</f>
        <v>Alimentação</v>
      </c>
      <c r="D98" s="6">
        <f t="shared" ref="D98:P98" si="28">D18</f>
        <v>0</v>
      </c>
      <c r="E98" s="6">
        <f t="shared" si="28"/>
        <v>0</v>
      </c>
      <c r="F98" s="6">
        <f t="shared" si="28"/>
        <v>0</v>
      </c>
      <c r="G98" s="6">
        <f t="shared" si="28"/>
        <v>0</v>
      </c>
      <c r="H98" s="6">
        <f t="shared" si="28"/>
        <v>0</v>
      </c>
      <c r="I98" s="6">
        <f t="shared" si="28"/>
        <v>0</v>
      </c>
      <c r="J98" s="6">
        <f t="shared" si="28"/>
        <v>84</v>
      </c>
      <c r="K98" s="6">
        <f t="shared" si="28"/>
        <v>0</v>
      </c>
      <c r="L98" s="6">
        <f t="shared" si="28"/>
        <v>0</v>
      </c>
      <c r="M98" s="6">
        <f t="shared" si="28"/>
        <v>0</v>
      </c>
      <c r="N98" s="6">
        <f t="shared" si="28"/>
        <v>0</v>
      </c>
      <c r="O98" s="6">
        <f t="shared" si="28"/>
        <v>0</v>
      </c>
      <c r="P98" s="8">
        <f t="shared" si="28"/>
        <v>84</v>
      </c>
      <c r="Q98" s="34"/>
    </row>
    <row r="99" spans="2:17" x14ac:dyDescent="0.25">
      <c r="B99" s="34"/>
      <c r="C99" t="str">
        <f>C24</f>
        <v>Moradia</v>
      </c>
      <c r="D99" s="6">
        <f t="shared" ref="D99:P99" si="29">D24</f>
        <v>0</v>
      </c>
      <c r="E99" s="6">
        <f t="shared" si="29"/>
        <v>0</v>
      </c>
      <c r="F99" s="6">
        <f t="shared" si="29"/>
        <v>0</v>
      </c>
      <c r="G99" s="6">
        <f t="shared" si="29"/>
        <v>0</v>
      </c>
      <c r="H99" s="6">
        <f t="shared" si="29"/>
        <v>0</v>
      </c>
      <c r="I99" s="6">
        <f t="shared" si="29"/>
        <v>0</v>
      </c>
      <c r="J99" s="6">
        <f t="shared" si="29"/>
        <v>1081.32</v>
      </c>
      <c r="K99" s="6">
        <f t="shared" si="29"/>
        <v>0</v>
      </c>
      <c r="L99" s="6">
        <f t="shared" si="29"/>
        <v>0</v>
      </c>
      <c r="M99" s="6">
        <f t="shared" si="29"/>
        <v>0</v>
      </c>
      <c r="N99" s="6">
        <f t="shared" si="29"/>
        <v>0</v>
      </c>
      <c r="O99" s="6">
        <f t="shared" si="29"/>
        <v>0</v>
      </c>
      <c r="P99" s="8">
        <f t="shared" si="29"/>
        <v>1081.32</v>
      </c>
      <c r="Q99" s="34"/>
    </row>
    <row r="100" spans="2:17" x14ac:dyDescent="0.25">
      <c r="B100" s="34"/>
      <c r="C100" t="str">
        <f>C37</f>
        <v>Educação</v>
      </c>
      <c r="D100" s="6">
        <f t="shared" ref="D100:P100" si="30">D37</f>
        <v>0</v>
      </c>
      <c r="E100" s="6">
        <f t="shared" si="30"/>
        <v>0</v>
      </c>
      <c r="F100" s="6">
        <f t="shared" si="30"/>
        <v>0</v>
      </c>
      <c r="G100" s="6">
        <f t="shared" si="30"/>
        <v>0</v>
      </c>
      <c r="H100" s="6">
        <f t="shared" si="30"/>
        <v>0</v>
      </c>
      <c r="I100" s="6">
        <f t="shared" si="30"/>
        <v>0</v>
      </c>
      <c r="J100" s="6">
        <f t="shared" si="30"/>
        <v>0</v>
      </c>
      <c r="K100" s="6">
        <f t="shared" si="30"/>
        <v>0</v>
      </c>
      <c r="L100" s="6">
        <f t="shared" si="30"/>
        <v>0</v>
      </c>
      <c r="M100" s="6">
        <f t="shared" si="30"/>
        <v>0</v>
      </c>
      <c r="N100" s="6">
        <f t="shared" si="30"/>
        <v>0</v>
      </c>
      <c r="O100" s="6">
        <f t="shared" si="30"/>
        <v>0</v>
      </c>
      <c r="P100" s="8">
        <f t="shared" si="30"/>
        <v>0</v>
      </c>
      <c r="Q100" s="34"/>
    </row>
    <row r="101" spans="2:17" x14ac:dyDescent="0.25">
      <c r="B101" s="34"/>
      <c r="C101" t="str">
        <f>C42</f>
        <v>Animal de Estimação</v>
      </c>
      <c r="D101" s="6">
        <f t="shared" ref="D101:P101" si="31">D42</f>
        <v>0</v>
      </c>
      <c r="E101" s="6">
        <f t="shared" si="31"/>
        <v>0</v>
      </c>
      <c r="F101" s="6">
        <f t="shared" si="31"/>
        <v>0</v>
      </c>
      <c r="G101" s="6">
        <f t="shared" si="31"/>
        <v>0</v>
      </c>
      <c r="H101" s="6">
        <f t="shared" si="31"/>
        <v>0</v>
      </c>
      <c r="I101" s="6">
        <f t="shared" si="31"/>
        <v>0</v>
      </c>
      <c r="J101" s="6">
        <f t="shared" si="31"/>
        <v>0</v>
      </c>
      <c r="K101" s="6">
        <f t="shared" si="31"/>
        <v>0</v>
      </c>
      <c r="L101" s="6">
        <f t="shared" si="31"/>
        <v>0</v>
      </c>
      <c r="M101" s="6">
        <f t="shared" si="31"/>
        <v>0</v>
      </c>
      <c r="N101" s="6">
        <f t="shared" si="31"/>
        <v>0</v>
      </c>
      <c r="O101" s="6">
        <f t="shared" si="31"/>
        <v>0</v>
      </c>
      <c r="P101" s="8">
        <f t="shared" si="31"/>
        <v>0</v>
      </c>
      <c r="Q101" s="34"/>
    </row>
    <row r="102" spans="2:17" x14ac:dyDescent="0.25">
      <c r="B102" s="34"/>
      <c r="C102" t="str">
        <f>C47</f>
        <v>Saúde</v>
      </c>
      <c r="D102" s="6">
        <f t="shared" ref="D102:P102" si="32">D47</f>
        <v>0</v>
      </c>
      <c r="E102" s="6">
        <f t="shared" si="32"/>
        <v>0</v>
      </c>
      <c r="F102" s="6">
        <f t="shared" si="32"/>
        <v>0</v>
      </c>
      <c r="G102" s="6">
        <f t="shared" si="32"/>
        <v>0</v>
      </c>
      <c r="H102" s="6">
        <f t="shared" si="32"/>
        <v>0</v>
      </c>
      <c r="I102" s="6">
        <f t="shared" si="32"/>
        <v>0</v>
      </c>
      <c r="J102" s="6">
        <f t="shared" si="32"/>
        <v>0</v>
      </c>
      <c r="K102" s="6">
        <f t="shared" si="32"/>
        <v>0</v>
      </c>
      <c r="L102" s="6">
        <f t="shared" si="32"/>
        <v>0</v>
      </c>
      <c r="M102" s="6">
        <f t="shared" si="32"/>
        <v>0</v>
      </c>
      <c r="N102" s="6">
        <f t="shared" si="32"/>
        <v>0</v>
      </c>
      <c r="O102" s="6">
        <f t="shared" si="32"/>
        <v>0</v>
      </c>
      <c r="P102" s="8">
        <f t="shared" si="32"/>
        <v>0</v>
      </c>
      <c r="Q102" s="34"/>
    </row>
    <row r="103" spans="2:17" x14ac:dyDescent="0.25">
      <c r="B103" s="34"/>
      <c r="C103" t="str">
        <f>C54</f>
        <v>Transporte</v>
      </c>
      <c r="D103" s="6">
        <f t="shared" ref="D103:P103" si="33">D54</f>
        <v>0</v>
      </c>
      <c r="E103" s="6">
        <f t="shared" si="33"/>
        <v>0</v>
      </c>
      <c r="F103" s="6">
        <f t="shared" si="33"/>
        <v>0</v>
      </c>
      <c r="G103" s="6">
        <f t="shared" si="33"/>
        <v>0</v>
      </c>
      <c r="H103" s="6">
        <f t="shared" si="33"/>
        <v>0</v>
      </c>
      <c r="I103" s="6">
        <f t="shared" si="33"/>
        <v>0</v>
      </c>
      <c r="J103" s="6">
        <f t="shared" si="33"/>
        <v>25</v>
      </c>
      <c r="K103" s="6">
        <f t="shared" si="33"/>
        <v>0</v>
      </c>
      <c r="L103" s="6">
        <f t="shared" si="33"/>
        <v>0</v>
      </c>
      <c r="M103" s="6">
        <f t="shared" si="33"/>
        <v>0</v>
      </c>
      <c r="N103" s="6">
        <f t="shared" si="33"/>
        <v>0</v>
      </c>
      <c r="O103" s="6">
        <f t="shared" si="33"/>
        <v>0</v>
      </c>
      <c r="P103" s="8">
        <f t="shared" si="33"/>
        <v>25</v>
      </c>
      <c r="Q103" s="34"/>
    </row>
    <row r="104" spans="2:17" x14ac:dyDescent="0.25">
      <c r="B104" s="34"/>
      <c r="C104" t="str">
        <f>C64</f>
        <v>Pessoais</v>
      </c>
      <c r="D104" s="6">
        <f t="shared" ref="D104:P104" si="34">D64</f>
        <v>0</v>
      </c>
      <c r="E104" s="6">
        <f t="shared" si="34"/>
        <v>0</v>
      </c>
      <c r="F104" s="6">
        <f t="shared" si="34"/>
        <v>0</v>
      </c>
      <c r="G104" s="6">
        <f t="shared" si="34"/>
        <v>0</v>
      </c>
      <c r="H104" s="6">
        <f t="shared" si="34"/>
        <v>0</v>
      </c>
      <c r="I104" s="6">
        <f t="shared" si="34"/>
        <v>0</v>
      </c>
      <c r="J104" s="6">
        <f t="shared" si="34"/>
        <v>355.2</v>
      </c>
      <c r="K104" s="6">
        <f t="shared" si="34"/>
        <v>0</v>
      </c>
      <c r="L104" s="6">
        <f t="shared" si="34"/>
        <v>0</v>
      </c>
      <c r="M104" s="6">
        <f t="shared" si="34"/>
        <v>0</v>
      </c>
      <c r="N104" s="6">
        <f t="shared" si="34"/>
        <v>0</v>
      </c>
      <c r="O104" s="6">
        <f t="shared" si="34"/>
        <v>0</v>
      </c>
      <c r="P104" s="8">
        <f t="shared" si="34"/>
        <v>355.2</v>
      </c>
      <c r="Q104" s="34"/>
    </row>
    <row r="105" spans="2:17" x14ac:dyDescent="0.25">
      <c r="B105" s="34"/>
      <c r="C105" t="str">
        <f>C69</f>
        <v>Lazer</v>
      </c>
      <c r="D105" s="6">
        <f t="shared" ref="D105:P105" si="35">D69</f>
        <v>0</v>
      </c>
      <c r="E105" s="6">
        <f t="shared" si="35"/>
        <v>0</v>
      </c>
      <c r="F105" s="6">
        <f t="shared" si="35"/>
        <v>0</v>
      </c>
      <c r="G105" s="6">
        <f t="shared" si="35"/>
        <v>0</v>
      </c>
      <c r="H105" s="6">
        <f t="shared" si="35"/>
        <v>0</v>
      </c>
      <c r="I105" s="6">
        <f t="shared" si="35"/>
        <v>0</v>
      </c>
      <c r="J105" s="6">
        <f t="shared" si="35"/>
        <v>720.2</v>
      </c>
      <c r="K105" s="6">
        <f t="shared" si="35"/>
        <v>0</v>
      </c>
      <c r="L105" s="6">
        <f t="shared" si="35"/>
        <v>0</v>
      </c>
      <c r="M105" s="6">
        <f t="shared" si="35"/>
        <v>0</v>
      </c>
      <c r="N105" s="6">
        <f t="shared" si="35"/>
        <v>0</v>
      </c>
      <c r="O105" s="6">
        <f t="shared" si="35"/>
        <v>0</v>
      </c>
      <c r="P105" s="8">
        <f t="shared" si="35"/>
        <v>720.2</v>
      </c>
      <c r="Q105" s="34"/>
    </row>
    <row r="106" spans="2:17" x14ac:dyDescent="0.25">
      <c r="B106" s="34"/>
      <c r="C106" t="str">
        <f>C75</f>
        <v>Serviços Financeiros</v>
      </c>
      <c r="D106" s="6">
        <f t="shared" ref="D106:P106" si="36">D75</f>
        <v>0</v>
      </c>
      <c r="E106" s="6">
        <f t="shared" si="36"/>
        <v>0</v>
      </c>
      <c r="F106" s="6">
        <f t="shared" si="36"/>
        <v>0</v>
      </c>
      <c r="G106" s="6">
        <f t="shared" si="36"/>
        <v>0</v>
      </c>
      <c r="H106" s="6">
        <f t="shared" si="36"/>
        <v>0</v>
      </c>
      <c r="I106" s="6">
        <f t="shared" si="36"/>
        <v>0</v>
      </c>
      <c r="J106" s="6">
        <f t="shared" si="36"/>
        <v>4</v>
      </c>
      <c r="K106" s="6">
        <f t="shared" si="36"/>
        <v>0</v>
      </c>
      <c r="L106" s="6">
        <f t="shared" si="36"/>
        <v>0</v>
      </c>
      <c r="M106" s="6">
        <f t="shared" si="36"/>
        <v>0</v>
      </c>
      <c r="N106" s="6">
        <f t="shared" si="36"/>
        <v>0</v>
      </c>
      <c r="O106" s="6">
        <f t="shared" si="36"/>
        <v>0</v>
      </c>
      <c r="P106" s="8">
        <f t="shared" si="36"/>
        <v>4</v>
      </c>
      <c r="Q106" s="34"/>
    </row>
    <row r="107" spans="2:17" ht="7.5" customHeight="1" x14ac:dyDescent="0.25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4 P75 P69 P64 P54 P42 P47 P3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topLeftCell="A4" workbookViewId="0">
      <selection activeCell="E31" sqref="E31:E36"/>
    </sheetView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247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>
        <v>42192</v>
      </c>
      <c r="D4" s="5" t="s">
        <v>71</v>
      </c>
      <c r="E4" s="42">
        <v>140</v>
      </c>
      <c r="F4" s="5" t="s">
        <v>267</v>
      </c>
    </row>
    <row r="5" spans="2:6" x14ac:dyDescent="0.25">
      <c r="B5" s="3"/>
      <c r="C5" s="40">
        <v>42190</v>
      </c>
      <c r="D5" s="5" t="s">
        <v>71</v>
      </c>
      <c r="E5" s="42">
        <v>99.9</v>
      </c>
      <c r="F5" s="5" t="s">
        <v>268</v>
      </c>
    </row>
    <row r="6" spans="2:6" x14ac:dyDescent="0.25">
      <c r="B6" s="3"/>
      <c r="C6" s="40">
        <v>42190</v>
      </c>
      <c r="D6" s="5" t="s">
        <v>38</v>
      </c>
      <c r="E6" s="42">
        <v>600</v>
      </c>
      <c r="F6" s="5" t="s">
        <v>269</v>
      </c>
    </row>
    <row r="7" spans="2:6" x14ac:dyDescent="0.25">
      <c r="B7" s="3"/>
      <c r="C7" s="40">
        <v>42189</v>
      </c>
      <c r="D7" s="5" t="s">
        <v>173</v>
      </c>
      <c r="E7" s="42">
        <v>20</v>
      </c>
      <c r="F7" s="5" t="s">
        <v>270</v>
      </c>
    </row>
    <row r="8" spans="2:6" x14ac:dyDescent="0.25">
      <c r="B8" s="3"/>
      <c r="C8" s="40">
        <v>42193</v>
      </c>
      <c r="D8" s="5" t="s">
        <v>151</v>
      </c>
      <c r="E8" s="42">
        <v>27</v>
      </c>
      <c r="F8" s="5" t="s">
        <v>271</v>
      </c>
    </row>
    <row r="9" spans="2:6" x14ac:dyDescent="0.25">
      <c r="B9" s="3"/>
      <c r="C9" s="40">
        <v>42192</v>
      </c>
      <c r="D9" s="5" t="s">
        <v>31</v>
      </c>
      <c r="E9" s="42">
        <v>34</v>
      </c>
      <c r="F9" s="5" t="s">
        <v>272</v>
      </c>
    </row>
    <row r="10" spans="2:6" x14ac:dyDescent="0.25">
      <c r="B10" s="3"/>
      <c r="C10" s="40">
        <v>42187</v>
      </c>
      <c r="D10" s="5" t="s">
        <v>123</v>
      </c>
      <c r="E10" s="42">
        <v>25</v>
      </c>
      <c r="F10" s="5" t="s">
        <v>273</v>
      </c>
    </row>
    <row r="11" spans="2:6" x14ac:dyDescent="0.25">
      <c r="B11" s="3"/>
      <c r="C11" s="40">
        <v>42196</v>
      </c>
      <c r="D11" s="5" t="s">
        <v>34</v>
      </c>
      <c r="E11" s="42">
        <v>50</v>
      </c>
      <c r="F11" s="5" t="s">
        <v>274</v>
      </c>
    </row>
    <row r="12" spans="2:6" x14ac:dyDescent="0.25">
      <c r="B12" s="3"/>
      <c r="C12" s="40">
        <v>42190</v>
      </c>
      <c r="D12" s="5" t="s">
        <v>173</v>
      </c>
      <c r="E12" s="42">
        <v>30</v>
      </c>
      <c r="F12" s="5" t="s">
        <v>275</v>
      </c>
    </row>
    <row r="13" spans="2:6" x14ac:dyDescent="0.25">
      <c r="B13" s="3"/>
      <c r="C13" s="40">
        <v>42194</v>
      </c>
      <c r="D13" s="5" t="s">
        <v>148</v>
      </c>
      <c r="E13" s="42">
        <v>160</v>
      </c>
      <c r="F13" s="5" t="s">
        <v>276</v>
      </c>
    </row>
    <row r="14" spans="2:6" x14ac:dyDescent="0.25">
      <c r="B14" s="3"/>
      <c r="C14" s="40">
        <v>42186</v>
      </c>
      <c r="D14" s="5" t="s">
        <v>167</v>
      </c>
      <c r="E14" s="42">
        <v>150</v>
      </c>
      <c r="F14" s="5" t="s">
        <v>277</v>
      </c>
    </row>
    <row r="15" spans="2:6" x14ac:dyDescent="0.25">
      <c r="B15" s="3"/>
      <c r="C15" s="40">
        <v>42198</v>
      </c>
      <c r="D15" s="5" t="s">
        <v>62</v>
      </c>
      <c r="E15" s="42">
        <v>14.9</v>
      </c>
      <c r="F15" s="5" t="s">
        <v>278</v>
      </c>
    </row>
    <row r="16" spans="2:6" x14ac:dyDescent="0.25">
      <c r="B16" s="3"/>
      <c r="C16" s="40">
        <v>42196</v>
      </c>
      <c r="D16" s="5" t="s">
        <v>173</v>
      </c>
      <c r="E16" s="42">
        <v>20</v>
      </c>
      <c r="F16" s="5" t="s">
        <v>279</v>
      </c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>
        <v>42190</v>
      </c>
      <c r="D21" s="5" t="s">
        <v>71</v>
      </c>
      <c r="E21" s="42">
        <v>131.72</v>
      </c>
      <c r="F21" s="5" t="s">
        <v>280</v>
      </c>
    </row>
    <row r="22" spans="2:6" x14ac:dyDescent="0.25">
      <c r="B22" s="3"/>
      <c r="C22" s="40">
        <v>42190</v>
      </c>
      <c r="D22" s="5" t="s">
        <v>65</v>
      </c>
      <c r="E22" s="42">
        <v>74.900000000000006</v>
      </c>
      <c r="F22" s="5" t="s">
        <v>281</v>
      </c>
    </row>
    <row r="23" spans="2:6" x14ac:dyDescent="0.25">
      <c r="B23" s="3"/>
      <c r="C23" s="40">
        <v>42190</v>
      </c>
      <c r="D23" s="5" t="s">
        <v>170</v>
      </c>
      <c r="E23" s="42">
        <v>334.15</v>
      </c>
      <c r="F23" s="5" t="s">
        <v>282</v>
      </c>
    </row>
    <row r="24" spans="2:6" x14ac:dyDescent="0.25">
      <c r="B24" s="3"/>
      <c r="C24" s="40">
        <v>42190</v>
      </c>
      <c r="D24" s="5" t="s">
        <v>148</v>
      </c>
      <c r="E24" s="42">
        <v>168.2</v>
      </c>
      <c r="F24" s="5" t="s">
        <v>283</v>
      </c>
    </row>
    <row r="25" spans="2:6" x14ac:dyDescent="0.25">
      <c r="B25" s="3"/>
      <c r="C25" s="40">
        <v>42190</v>
      </c>
      <c r="D25" s="5" t="s">
        <v>189</v>
      </c>
      <c r="E25" s="42">
        <v>4</v>
      </c>
      <c r="F25" s="5" t="s">
        <v>284</v>
      </c>
    </row>
    <row r="26" spans="2:6" x14ac:dyDescent="0.25">
      <c r="B26" s="3"/>
      <c r="C26" s="40">
        <v>42190</v>
      </c>
      <c r="D26" s="5" t="s">
        <v>161</v>
      </c>
      <c r="E26" s="42">
        <v>166.05</v>
      </c>
      <c r="F26" s="5" t="s">
        <v>285</v>
      </c>
    </row>
    <row r="27" spans="2:6" x14ac:dyDescent="0.25">
      <c r="B27" s="3"/>
      <c r="C27" s="65">
        <v>42190</v>
      </c>
      <c r="D27" s="66" t="s">
        <v>71</v>
      </c>
      <c r="E27" s="42">
        <v>19.899999999999999</v>
      </c>
      <c r="F27" s="5" t="s">
        <v>286</v>
      </c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>
        <v>42186</v>
      </c>
      <c r="D31" s="5" t="s">
        <v>3</v>
      </c>
      <c r="E31" s="42">
        <v>2112</v>
      </c>
      <c r="F31" s="5" t="s">
        <v>287</v>
      </c>
    </row>
    <row r="32" spans="2:6" x14ac:dyDescent="0.25">
      <c r="B32" s="3"/>
      <c r="C32" s="40">
        <v>42190</v>
      </c>
      <c r="D32" s="5" t="s">
        <v>18</v>
      </c>
      <c r="E32" s="42">
        <v>550</v>
      </c>
      <c r="F32" s="5" t="s">
        <v>288</v>
      </c>
    </row>
    <row r="33" spans="2:6" x14ac:dyDescent="0.25">
      <c r="B33" s="3"/>
      <c r="C33" s="40">
        <v>42205</v>
      </c>
      <c r="D33" s="5" t="s">
        <v>18</v>
      </c>
      <c r="E33" s="42">
        <v>700</v>
      </c>
      <c r="F33" s="5" t="s">
        <v>289</v>
      </c>
    </row>
    <row r="34" spans="2:6" x14ac:dyDescent="0.25">
      <c r="B34" s="3"/>
      <c r="C34" s="40">
        <v>42186</v>
      </c>
      <c r="D34" s="5" t="s">
        <v>18</v>
      </c>
      <c r="E34" s="42">
        <v>1716.54</v>
      </c>
      <c r="F34" s="5" t="s">
        <v>290</v>
      </c>
    </row>
    <row r="35" spans="2:6" x14ac:dyDescent="0.25">
      <c r="B35" s="3"/>
      <c r="C35" s="40">
        <v>42193</v>
      </c>
      <c r="D35" s="5" t="s">
        <v>18</v>
      </c>
      <c r="E35" s="42">
        <v>130</v>
      </c>
      <c r="F35" s="5" t="s">
        <v>291</v>
      </c>
    </row>
    <row r="36" spans="2:6" x14ac:dyDescent="0.25">
      <c r="B36" s="3"/>
      <c r="C36" s="40">
        <v>42197</v>
      </c>
      <c r="D36" s="5" t="s">
        <v>18</v>
      </c>
      <c r="E36" s="42">
        <v>350</v>
      </c>
      <c r="F36" s="5" t="s">
        <v>292</v>
      </c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37:E103">
    <cfRule type="expression" dxfId="19" priority="9">
      <formula>LEFT($D37,1)="R"</formula>
    </cfRule>
    <cfRule type="expression" dxfId="18" priority="10">
      <formula>LEFT($D37,1)&lt;&gt;"R"</formula>
    </cfRule>
  </conditionalFormatting>
  <conditionalFormatting sqref="E36 E23:E30 E4:E21">
    <cfRule type="expression" dxfId="17" priority="7">
      <formula>LEFT($D4,1)="R"</formula>
    </cfRule>
    <cfRule type="expression" dxfId="16" priority="8">
      <formula>LEFT($D4,1)&lt;&gt;"R"</formula>
    </cfRule>
  </conditionalFormatting>
  <conditionalFormatting sqref="E35">
    <cfRule type="expression" dxfId="15" priority="5">
      <formula>LEFT($D35,1)="R"</formula>
    </cfRule>
    <cfRule type="expression" dxfId="14" priority="6">
      <formula>LEFT($D35,1)&lt;&gt;"R"</formula>
    </cfRule>
  </conditionalFormatting>
  <conditionalFormatting sqref="E31:E34">
    <cfRule type="expression" dxfId="13" priority="3">
      <formula>LEFT($D31,1)="R"</formula>
    </cfRule>
    <cfRule type="expression" dxfId="12" priority="4">
      <formula>LEFT($D31,1)&lt;&gt;"R"</formula>
    </cfRule>
  </conditionalFormatting>
  <conditionalFormatting sqref="E22">
    <cfRule type="expression" dxfId="11" priority="1">
      <formula>LEFT($D22,1)="R"</formula>
    </cfRule>
    <cfRule type="expression" dxfId="10" priority="2">
      <formula>LEFT($D22,1)&lt;&gt;"R"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D37:D103 D4:D36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/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248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9" priority="1">
      <formula>LEFT($D4,1)="R"</formula>
    </cfRule>
    <cfRule type="expression" dxfId="8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/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249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7" priority="1">
      <formula>LEFT($D4,1)="R"</formula>
    </cfRule>
    <cfRule type="expression" dxfId="6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/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250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5" priority="1">
      <formula>LEFT($D4,1)="R"</formula>
    </cfRule>
    <cfRule type="expression" dxfId="4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/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251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3" priority="1">
      <formula>LEFT($D4,1)="R"</formula>
    </cfRule>
    <cfRule type="expression" dxfId="2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/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252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1" priority="1">
      <formula>LEFT($D4,1)="R"</formula>
    </cfRule>
    <cfRule type="expression" dxfId="0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3" workbookViewId="0">
      <selection activeCell="D69" sqref="D69"/>
    </sheetView>
  </sheetViews>
  <sheetFormatPr defaultRowHeight="15" x14ac:dyDescent="0.25"/>
  <cols>
    <col min="1" max="1" width="8.140625" bestFit="1" customWidth="1"/>
    <col min="2" max="2" width="14.85546875" bestFit="1" customWidth="1"/>
    <col min="3" max="3" width="19.5703125" bestFit="1" customWidth="1"/>
    <col min="4" max="4" width="46.85546875" bestFit="1" customWidth="1"/>
    <col min="5" max="5" width="62" bestFit="1" customWidth="1"/>
  </cols>
  <sheetData>
    <row r="1" spans="1:6" x14ac:dyDescent="0.25">
      <c r="A1" t="s">
        <v>202</v>
      </c>
      <c r="B1" t="s">
        <v>217</v>
      </c>
      <c r="C1" t="s">
        <v>203</v>
      </c>
      <c r="D1" t="s">
        <v>204</v>
      </c>
    </row>
    <row r="2" spans="1:6" x14ac:dyDescent="0.25">
      <c r="A2" s="1" t="s">
        <v>0</v>
      </c>
      <c r="B2" s="1" t="s">
        <v>205</v>
      </c>
      <c r="C2" s="1" t="s">
        <v>1</v>
      </c>
      <c r="D2" s="1" t="s">
        <v>2</v>
      </c>
      <c r="E2" s="1" t="s">
        <v>3</v>
      </c>
      <c r="F2" s="1"/>
    </row>
    <row r="3" spans="1:6" x14ac:dyDescent="0.25">
      <c r="A3" s="1" t="s">
        <v>4</v>
      </c>
      <c r="B3" s="1" t="s">
        <v>205</v>
      </c>
      <c r="C3" s="1" t="s">
        <v>1</v>
      </c>
      <c r="D3" s="1" t="s">
        <v>5</v>
      </c>
      <c r="E3" s="1" t="s">
        <v>6</v>
      </c>
      <c r="F3" s="1"/>
    </row>
    <row r="4" spans="1:6" x14ac:dyDescent="0.25">
      <c r="A4" s="1" t="s">
        <v>7</v>
      </c>
      <c r="B4" s="1" t="s">
        <v>205</v>
      </c>
      <c r="C4" s="1" t="s">
        <v>1</v>
      </c>
      <c r="D4" s="1" t="s">
        <v>8</v>
      </c>
      <c r="E4" s="1" t="s">
        <v>9</v>
      </c>
      <c r="F4" s="1"/>
    </row>
    <row r="5" spans="1:6" x14ac:dyDescent="0.25">
      <c r="A5" s="1" t="s">
        <v>10</v>
      </c>
      <c r="B5" s="1" t="s">
        <v>205</v>
      </c>
      <c r="C5" s="1" t="s">
        <v>1</v>
      </c>
      <c r="D5" s="1" t="s">
        <v>11</v>
      </c>
      <c r="E5" s="1" t="s">
        <v>12</v>
      </c>
      <c r="F5" s="1"/>
    </row>
    <row r="6" spans="1:6" x14ac:dyDescent="0.25">
      <c r="A6" s="1" t="s">
        <v>13</v>
      </c>
      <c r="B6" s="1" t="s">
        <v>205</v>
      </c>
      <c r="C6" s="1" t="s">
        <v>1</v>
      </c>
      <c r="D6" s="1" t="s">
        <v>14</v>
      </c>
      <c r="E6" s="1" t="s">
        <v>15</v>
      </c>
      <c r="F6" s="1"/>
    </row>
    <row r="7" spans="1:6" x14ac:dyDescent="0.25">
      <c r="A7" s="1" t="s">
        <v>16</v>
      </c>
      <c r="B7" s="1" t="s">
        <v>205</v>
      </c>
      <c r="C7" s="1" t="s">
        <v>1</v>
      </c>
      <c r="D7" s="1" t="s">
        <v>17</v>
      </c>
      <c r="E7" s="1" t="s">
        <v>18</v>
      </c>
      <c r="F7" s="1"/>
    </row>
    <row r="8" spans="1:6" x14ac:dyDescent="0.25">
      <c r="A8" s="2" t="s">
        <v>19</v>
      </c>
      <c r="B8" s="2" t="s">
        <v>218</v>
      </c>
      <c r="C8" s="2" t="s">
        <v>20</v>
      </c>
      <c r="D8" s="2" t="s">
        <v>21</v>
      </c>
      <c r="E8" s="2" t="s">
        <v>22</v>
      </c>
      <c r="F8" s="2"/>
    </row>
    <row r="9" spans="1:6" x14ac:dyDescent="0.25">
      <c r="A9" s="2" t="s">
        <v>23</v>
      </c>
      <c r="B9" s="2" t="s">
        <v>218</v>
      </c>
      <c r="C9" s="2" t="s">
        <v>20</v>
      </c>
      <c r="D9" s="2" t="s">
        <v>24</v>
      </c>
      <c r="E9" s="2" t="s">
        <v>25</v>
      </c>
      <c r="F9" s="2"/>
    </row>
    <row r="10" spans="1:6" x14ac:dyDescent="0.25">
      <c r="A10" s="2" t="s">
        <v>26</v>
      </c>
      <c r="B10" s="2" t="s">
        <v>218</v>
      </c>
      <c r="C10" s="2" t="s">
        <v>20</v>
      </c>
      <c r="D10" s="2" t="s">
        <v>27</v>
      </c>
      <c r="E10" s="2" t="s">
        <v>28</v>
      </c>
      <c r="F10" s="2"/>
    </row>
    <row r="11" spans="1:6" x14ac:dyDescent="0.25">
      <c r="A11" s="2" t="s">
        <v>29</v>
      </c>
      <c r="B11" s="2" t="s">
        <v>218</v>
      </c>
      <c r="C11" s="2" t="s">
        <v>20</v>
      </c>
      <c r="D11" s="2" t="s">
        <v>30</v>
      </c>
      <c r="E11" s="2" t="s">
        <v>31</v>
      </c>
      <c r="F11" s="2"/>
    </row>
    <row r="12" spans="1:6" x14ac:dyDescent="0.25">
      <c r="A12" s="2" t="s">
        <v>32</v>
      </c>
      <c r="B12" s="2" t="s">
        <v>218</v>
      </c>
      <c r="C12" s="2" t="s">
        <v>20</v>
      </c>
      <c r="D12" s="2" t="s">
        <v>33</v>
      </c>
      <c r="E12" s="2" t="s">
        <v>34</v>
      </c>
      <c r="F12" s="2"/>
    </row>
    <row r="13" spans="1:6" x14ac:dyDescent="0.25">
      <c r="A13" s="2" t="s">
        <v>35</v>
      </c>
      <c r="B13" s="2" t="s">
        <v>218</v>
      </c>
      <c r="C13" s="2" t="s">
        <v>36</v>
      </c>
      <c r="D13" s="2" t="s">
        <v>37</v>
      </c>
      <c r="E13" s="2" t="s">
        <v>38</v>
      </c>
      <c r="F13" s="2"/>
    </row>
    <row r="14" spans="1:6" x14ac:dyDescent="0.25">
      <c r="A14" s="2" t="s">
        <v>39</v>
      </c>
      <c r="B14" s="2" t="s">
        <v>218</v>
      </c>
      <c r="C14" s="2" t="s">
        <v>36</v>
      </c>
      <c r="D14" s="2" t="s">
        <v>40</v>
      </c>
      <c r="E14" s="2" t="s">
        <v>41</v>
      </c>
      <c r="F14" s="2"/>
    </row>
    <row r="15" spans="1:6" x14ac:dyDescent="0.25">
      <c r="A15" s="2" t="s">
        <v>42</v>
      </c>
      <c r="B15" s="2" t="s">
        <v>218</v>
      </c>
      <c r="C15" s="2" t="s">
        <v>36</v>
      </c>
      <c r="D15" s="2" t="s">
        <v>43</v>
      </c>
      <c r="E15" s="2" t="s">
        <v>44</v>
      </c>
      <c r="F15" s="2"/>
    </row>
    <row r="16" spans="1:6" x14ac:dyDescent="0.25">
      <c r="A16" s="2" t="s">
        <v>45</v>
      </c>
      <c r="B16" s="2" t="s">
        <v>218</v>
      </c>
      <c r="C16" s="2" t="s">
        <v>36</v>
      </c>
      <c r="D16" s="2" t="s">
        <v>46</v>
      </c>
      <c r="E16" s="2" t="s">
        <v>47</v>
      </c>
      <c r="F16" s="2"/>
    </row>
    <row r="17" spans="1:6" x14ac:dyDescent="0.25">
      <c r="A17" s="2" t="s">
        <v>48</v>
      </c>
      <c r="B17" s="2" t="s">
        <v>218</v>
      </c>
      <c r="C17" s="2" t="s">
        <v>36</v>
      </c>
      <c r="D17" s="2" t="s">
        <v>49</v>
      </c>
      <c r="E17" s="2" t="s">
        <v>50</v>
      </c>
      <c r="F17" s="2"/>
    </row>
    <row r="18" spans="1:6" x14ac:dyDescent="0.25">
      <c r="A18" s="2" t="s">
        <v>51</v>
      </c>
      <c r="B18" s="2" t="s">
        <v>218</v>
      </c>
      <c r="C18" s="2" t="s">
        <v>36</v>
      </c>
      <c r="D18" s="2" t="s">
        <v>52</v>
      </c>
      <c r="E18" s="2" t="s">
        <v>53</v>
      </c>
      <c r="F18" s="2"/>
    </row>
    <row r="19" spans="1:6" x14ac:dyDescent="0.25">
      <c r="A19" s="2" t="s">
        <v>54</v>
      </c>
      <c r="B19" s="2" t="s">
        <v>218</v>
      </c>
      <c r="C19" s="2" t="s">
        <v>36</v>
      </c>
      <c r="D19" s="2" t="s">
        <v>55</v>
      </c>
      <c r="E19" s="2" t="s">
        <v>56</v>
      </c>
      <c r="F19" s="2"/>
    </row>
    <row r="20" spans="1:6" x14ac:dyDescent="0.25">
      <c r="A20" s="2" t="s">
        <v>57</v>
      </c>
      <c r="B20" s="2" t="s">
        <v>218</v>
      </c>
      <c r="C20" s="2" t="s">
        <v>36</v>
      </c>
      <c r="D20" s="2" t="s">
        <v>58</v>
      </c>
      <c r="E20" s="2" t="s">
        <v>59</v>
      </c>
      <c r="F20" s="2"/>
    </row>
    <row r="21" spans="1:6" x14ac:dyDescent="0.25">
      <c r="A21" s="2" t="s">
        <v>60</v>
      </c>
      <c r="B21" s="2" t="s">
        <v>218</v>
      </c>
      <c r="C21" s="2" t="s">
        <v>36</v>
      </c>
      <c r="D21" s="2" t="s">
        <v>61</v>
      </c>
      <c r="E21" s="2" t="s">
        <v>62</v>
      </c>
      <c r="F21" s="2"/>
    </row>
    <row r="22" spans="1:6" x14ac:dyDescent="0.25">
      <c r="A22" s="2" t="s">
        <v>63</v>
      </c>
      <c r="B22" s="2" t="s">
        <v>218</v>
      </c>
      <c r="C22" s="2" t="s">
        <v>36</v>
      </c>
      <c r="D22" s="2" t="s">
        <v>64</v>
      </c>
      <c r="E22" s="2" t="s">
        <v>65</v>
      </c>
      <c r="F22" s="2"/>
    </row>
    <row r="23" spans="1:6" x14ac:dyDescent="0.25">
      <c r="A23" s="2" t="s">
        <v>66</v>
      </c>
      <c r="B23" s="2" t="s">
        <v>218</v>
      </c>
      <c r="C23" s="2" t="s">
        <v>36</v>
      </c>
      <c r="D23" s="2" t="s">
        <v>67</v>
      </c>
      <c r="E23" s="2" t="s">
        <v>68</v>
      </c>
      <c r="F23" s="2"/>
    </row>
    <row r="24" spans="1:6" x14ac:dyDescent="0.25">
      <c r="A24" s="2" t="s">
        <v>69</v>
      </c>
      <c r="B24" s="2" t="s">
        <v>218</v>
      </c>
      <c r="C24" s="2" t="s">
        <v>36</v>
      </c>
      <c r="D24" s="2" t="s">
        <v>70</v>
      </c>
      <c r="E24" s="2" t="s">
        <v>71</v>
      </c>
      <c r="F24" s="2"/>
    </row>
    <row r="25" spans="1:6" x14ac:dyDescent="0.25">
      <c r="A25" s="2" t="s">
        <v>72</v>
      </c>
      <c r="B25" s="2" t="s">
        <v>218</v>
      </c>
      <c r="C25" s="2" t="s">
        <v>73</v>
      </c>
      <c r="D25" s="2" t="s">
        <v>74</v>
      </c>
      <c r="E25" s="2" t="s">
        <v>75</v>
      </c>
      <c r="F25" s="2"/>
    </row>
    <row r="26" spans="1:6" x14ac:dyDescent="0.25">
      <c r="A26" s="2" t="s">
        <v>76</v>
      </c>
      <c r="B26" s="2" t="s">
        <v>218</v>
      </c>
      <c r="C26" s="2" t="s">
        <v>73</v>
      </c>
      <c r="D26" s="2" t="s">
        <v>77</v>
      </c>
      <c r="E26" s="2" t="s">
        <v>78</v>
      </c>
      <c r="F26" s="2"/>
    </row>
    <row r="27" spans="1:6" x14ac:dyDescent="0.25">
      <c r="A27" s="2" t="s">
        <v>79</v>
      </c>
      <c r="B27" s="2" t="s">
        <v>218</v>
      </c>
      <c r="C27" s="2" t="s">
        <v>73</v>
      </c>
      <c r="D27" s="2" t="s">
        <v>80</v>
      </c>
      <c r="E27" s="2" t="s">
        <v>81</v>
      </c>
      <c r="F27" s="2"/>
    </row>
    <row r="28" spans="1:6" x14ac:dyDescent="0.25">
      <c r="A28" s="2" t="s">
        <v>82</v>
      </c>
      <c r="B28" s="2" t="s">
        <v>218</v>
      </c>
      <c r="C28" s="2" t="s">
        <v>73</v>
      </c>
      <c r="D28" s="2" t="s">
        <v>83</v>
      </c>
      <c r="E28" s="2" t="s">
        <v>84</v>
      </c>
      <c r="F28" s="2"/>
    </row>
    <row r="29" spans="1:6" x14ac:dyDescent="0.25">
      <c r="A29" s="2" t="s">
        <v>85</v>
      </c>
      <c r="B29" s="2" t="s">
        <v>218</v>
      </c>
      <c r="C29" s="2" t="s">
        <v>86</v>
      </c>
      <c r="D29" s="2" t="s">
        <v>87</v>
      </c>
      <c r="E29" s="2" t="s">
        <v>88</v>
      </c>
      <c r="F29" s="2"/>
    </row>
    <row r="30" spans="1:6" x14ac:dyDescent="0.25">
      <c r="A30" s="2" t="s">
        <v>89</v>
      </c>
      <c r="B30" s="2" t="s">
        <v>218</v>
      </c>
      <c r="C30" s="2" t="s">
        <v>86</v>
      </c>
      <c r="D30" s="2" t="s">
        <v>90</v>
      </c>
      <c r="E30" s="2" t="s">
        <v>91</v>
      </c>
      <c r="F30" s="2"/>
    </row>
    <row r="31" spans="1:6" x14ac:dyDescent="0.25">
      <c r="A31" s="2" t="s">
        <v>92</v>
      </c>
      <c r="B31" s="2" t="s">
        <v>218</v>
      </c>
      <c r="C31" s="2" t="s">
        <v>86</v>
      </c>
      <c r="D31" s="2" t="s">
        <v>93</v>
      </c>
      <c r="E31" s="2" t="s">
        <v>94</v>
      </c>
      <c r="F31" s="2"/>
    </row>
    <row r="32" spans="1:6" x14ac:dyDescent="0.25">
      <c r="A32" s="2" t="s">
        <v>95</v>
      </c>
      <c r="B32" s="2" t="s">
        <v>218</v>
      </c>
      <c r="C32" s="2" t="s">
        <v>86</v>
      </c>
      <c r="D32" s="2" t="s">
        <v>96</v>
      </c>
      <c r="E32" s="2" t="s">
        <v>97</v>
      </c>
      <c r="F32" s="2"/>
    </row>
    <row r="33" spans="1:6" x14ac:dyDescent="0.25">
      <c r="A33" s="2" t="s">
        <v>98</v>
      </c>
      <c r="B33" s="2" t="s">
        <v>218</v>
      </c>
      <c r="C33" s="2" t="s">
        <v>99</v>
      </c>
      <c r="D33" s="2" t="s">
        <v>100</v>
      </c>
      <c r="E33" s="2" t="s">
        <v>101</v>
      </c>
      <c r="F33" s="2"/>
    </row>
    <row r="34" spans="1:6" x14ac:dyDescent="0.25">
      <c r="A34" s="2" t="s">
        <v>102</v>
      </c>
      <c r="B34" s="2" t="s">
        <v>218</v>
      </c>
      <c r="C34" s="2" t="s">
        <v>99</v>
      </c>
      <c r="D34" s="2" t="s">
        <v>103</v>
      </c>
      <c r="E34" s="2" t="s">
        <v>104</v>
      </c>
      <c r="F34" s="2"/>
    </row>
    <row r="35" spans="1:6" x14ac:dyDescent="0.25">
      <c r="A35" s="2" t="s">
        <v>105</v>
      </c>
      <c r="B35" s="2" t="s">
        <v>218</v>
      </c>
      <c r="C35" s="2" t="s">
        <v>99</v>
      </c>
      <c r="D35" s="2" t="s">
        <v>106</v>
      </c>
      <c r="E35" s="2" t="s">
        <v>107</v>
      </c>
      <c r="F35" s="2"/>
    </row>
    <row r="36" spans="1:6" x14ac:dyDescent="0.25">
      <c r="A36" s="2" t="s">
        <v>108</v>
      </c>
      <c r="B36" s="2" t="s">
        <v>218</v>
      </c>
      <c r="C36" s="2" t="s">
        <v>99</v>
      </c>
      <c r="D36" s="2" t="s">
        <v>109</v>
      </c>
      <c r="E36" s="2" t="s">
        <v>110</v>
      </c>
      <c r="F36" s="2"/>
    </row>
    <row r="37" spans="1:6" x14ac:dyDescent="0.25">
      <c r="A37" s="2" t="s">
        <v>111</v>
      </c>
      <c r="B37" s="2" t="s">
        <v>218</v>
      </c>
      <c r="C37" s="2" t="s">
        <v>99</v>
      </c>
      <c r="D37" s="2" t="s">
        <v>112</v>
      </c>
      <c r="E37" s="2" t="s">
        <v>113</v>
      </c>
      <c r="F37" s="2"/>
    </row>
    <row r="38" spans="1:6" x14ac:dyDescent="0.25">
      <c r="A38" s="2" t="s">
        <v>114</v>
      </c>
      <c r="B38" s="2" t="s">
        <v>218</v>
      </c>
      <c r="C38" s="2" t="s">
        <v>99</v>
      </c>
      <c r="D38" s="2" t="s">
        <v>115</v>
      </c>
      <c r="E38" s="2" t="s">
        <v>116</v>
      </c>
      <c r="F38" s="2"/>
    </row>
    <row r="39" spans="1:6" x14ac:dyDescent="0.25">
      <c r="A39" s="2" t="s">
        <v>117</v>
      </c>
      <c r="B39" s="2" t="s">
        <v>218</v>
      </c>
      <c r="C39" s="2" t="s">
        <v>118</v>
      </c>
      <c r="D39" s="2" t="s">
        <v>119</v>
      </c>
      <c r="E39" s="2" t="s">
        <v>120</v>
      </c>
      <c r="F39" s="2"/>
    </row>
    <row r="40" spans="1:6" x14ac:dyDescent="0.25">
      <c r="A40" s="2" t="s">
        <v>121</v>
      </c>
      <c r="B40" s="2" t="s">
        <v>218</v>
      </c>
      <c r="C40" s="2" t="s">
        <v>118</v>
      </c>
      <c r="D40" s="2" t="s">
        <v>122</v>
      </c>
      <c r="E40" s="2" t="s">
        <v>123</v>
      </c>
      <c r="F40" s="2"/>
    </row>
    <row r="41" spans="1:6" x14ac:dyDescent="0.25">
      <c r="A41" s="2" t="s">
        <v>124</v>
      </c>
      <c r="B41" s="2" t="s">
        <v>218</v>
      </c>
      <c r="C41" s="2" t="s">
        <v>118</v>
      </c>
      <c r="D41" s="2" t="s">
        <v>125</v>
      </c>
      <c r="E41" s="2" t="s">
        <v>126</v>
      </c>
      <c r="F41" s="2"/>
    </row>
    <row r="42" spans="1:6" x14ac:dyDescent="0.25">
      <c r="A42" s="2" t="s">
        <v>127</v>
      </c>
      <c r="B42" s="2" t="s">
        <v>218</v>
      </c>
      <c r="C42" s="2" t="s">
        <v>118</v>
      </c>
      <c r="D42" s="2" t="s">
        <v>128</v>
      </c>
      <c r="E42" s="2" t="s">
        <v>129</v>
      </c>
      <c r="F42" s="2"/>
    </row>
    <row r="43" spans="1:6" x14ac:dyDescent="0.25">
      <c r="A43" s="2" t="s">
        <v>130</v>
      </c>
      <c r="B43" s="2" t="s">
        <v>218</v>
      </c>
      <c r="C43" s="2" t="s">
        <v>118</v>
      </c>
      <c r="D43" s="2" t="s">
        <v>131</v>
      </c>
      <c r="E43" s="2" t="s">
        <v>132</v>
      </c>
      <c r="F43" s="2"/>
    </row>
    <row r="44" spans="1:6" x14ac:dyDescent="0.25">
      <c r="A44" s="2" t="s">
        <v>133</v>
      </c>
      <c r="B44" s="2" t="s">
        <v>218</v>
      </c>
      <c r="C44" s="2" t="s">
        <v>118</v>
      </c>
      <c r="D44" s="2" t="s">
        <v>134</v>
      </c>
      <c r="E44" s="2" t="s">
        <v>135</v>
      </c>
      <c r="F44" s="2"/>
    </row>
    <row r="45" spans="1:6" x14ac:dyDescent="0.25">
      <c r="A45" s="2" t="s">
        <v>136</v>
      </c>
      <c r="B45" s="2" t="s">
        <v>218</v>
      </c>
      <c r="C45" s="2" t="s">
        <v>118</v>
      </c>
      <c r="D45" s="2" t="s">
        <v>137</v>
      </c>
      <c r="E45" s="2" t="s">
        <v>138</v>
      </c>
      <c r="F45" s="2"/>
    </row>
    <row r="46" spans="1:6" x14ac:dyDescent="0.25">
      <c r="A46" s="2" t="s">
        <v>139</v>
      </c>
      <c r="B46" s="2" t="s">
        <v>218</v>
      </c>
      <c r="C46" s="2" t="s">
        <v>118</v>
      </c>
      <c r="D46" s="2" t="s">
        <v>140</v>
      </c>
      <c r="E46" s="2" t="s">
        <v>141</v>
      </c>
      <c r="F46" s="2"/>
    </row>
    <row r="47" spans="1:6" x14ac:dyDescent="0.25">
      <c r="A47" s="2" t="s">
        <v>142</v>
      </c>
      <c r="B47" s="2" t="s">
        <v>218</v>
      </c>
      <c r="C47" s="2" t="s">
        <v>118</v>
      </c>
      <c r="D47" s="2" t="s">
        <v>143</v>
      </c>
      <c r="E47" s="2" t="s">
        <v>144</v>
      </c>
      <c r="F47" s="2"/>
    </row>
    <row r="48" spans="1:6" x14ac:dyDescent="0.25">
      <c r="A48" s="2" t="s">
        <v>145</v>
      </c>
      <c r="B48" s="2" t="s">
        <v>218</v>
      </c>
      <c r="C48" s="2" t="s">
        <v>146</v>
      </c>
      <c r="D48" s="2" t="s">
        <v>147</v>
      </c>
      <c r="E48" s="2" t="s">
        <v>148</v>
      </c>
      <c r="F48" s="2"/>
    </row>
    <row r="49" spans="1:6" x14ac:dyDescent="0.25">
      <c r="A49" s="2" t="s">
        <v>149</v>
      </c>
      <c r="B49" s="2" t="s">
        <v>218</v>
      </c>
      <c r="C49" s="2" t="s">
        <v>146</v>
      </c>
      <c r="D49" s="2" t="s">
        <v>150</v>
      </c>
      <c r="E49" s="2" t="s">
        <v>151</v>
      </c>
      <c r="F49" s="2"/>
    </row>
    <row r="50" spans="1:6" x14ac:dyDescent="0.25">
      <c r="A50" s="2" t="s">
        <v>152</v>
      </c>
      <c r="B50" s="2" t="s">
        <v>218</v>
      </c>
      <c r="C50" s="2" t="s">
        <v>146</v>
      </c>
      <c r="D50" s="2" t="s">
        <v>153</v>
      </c>
      <c r="E50" s="2" t="s">
        <v>154</v>
      </c>
      <c r="F50" s="2"/>
    </row>
    <row r="51" spans="1:6" x14ac:dyDescent="0.25">
      <c r="A51" s="2" t="s">
        <v>155</v>
      </c>
      <c r="B51" s="2" t="s">
        <v>218</v>
      </c>
      <c r="C51" s="2" t="s">
        <v>146</v>
      </c>
      <c r="D51" s="2" t="s">
        <v>156</v>
      </c>
      <c r="E51" s="2" t="s">
        <v>157</v>
      </c>
      <c r="F51" s="2"/>
    </row>
    <row r="52" spans="1:6" x14ac:dyDescent="0.25">
      <c r="A52" s="2" t="s">
        <v>158</v>
      </c>
      <c r="B52" s="2" t="s">
        <v>218</v>
      </c>
      <c r="C52" s="2" t="s">
        <v>159</v>
      </c>
      <c r="D52" s="2" t="s">
        <v>160</v>
      </c>
      <c r="E52" s="2" t="s">
        <v>161</v>
      </c>
      <c r="F52" s="2"/>
    </row>
    <row r="53" spans="1:6" x14ac:dyDescent="0.25">
      <c r="A53" s="2" t="s">
        <v>162</v>
      </c>
      <c r="B53" s="2" t="s">
        <v>218</v>
      </c>
      <c r="C53" s="2" t="s">
        <v>159</v>
      </c>
      <c r="D53" s="2" t="s">
        <v>163</v>
      </c>
      <c r="E53" s="2" t="s">
        <v>164</v>
      </c>
      <c r="F53" s="2"/>
    </row>
    <row r="54" spans="1:6" x14ac:dyDescent="0.25">
      <c r="A54" s="2" t="s">
        <v>165</v>
      </c>
      <c r="B54" s="2" t="s">
        <v>218</v>
      </c>
      <c r="C54" s="2" t="s">
        <v>159</v>
      </c>
      <c r="D54" s="2" t="s">
        <v>166</v>
      </c>
      <c r="E54" s="2" t="s">
        <v>167</v>
      </c>
      <c r="F54" s="2"/>
    </row>
    <row r="55" spans="1:6" x14ac:dyDescent="0.25">
      <c r="A55" s="2" t="s">
        <v>168</v>
      </c>
      <c r="B55" s="2" t="s">
        <v>218</v>
      </c>
      <c r="C55" s="2" t="s">
        <v>159</v>
      </c>
      <c r="D55" s="2" t="s">
        <v>169</v>
      </c>
      <c r="E55" s="2" t="s">
        <v>170</v>
      </c>
      <c r="F55" s="2"/>
    </row>
    <row r="56" spans="1:6" x14ac:dyDescent="0.25">
      <c r="A56" s="2" t="s">
        <v>171</v>
      </c>
      <c r="B56" s="2" t="s">
        <v>218</v>
      </c>
      <c r="C56" s="2" t="s">
        <v>159</v>
      </c>
      <c r="D56" s="2" t="s">
        <v>172</v>
      </c>
      <c r="E56" s="2" t="s">
        <v>173</v>
      </c>
      <c r="F56" s="2"/>
    </row>
    <row r="57" spans="1:6" x14ac:dyDescent="0.25">
      <c r="A57" s="2" t="s">
        <v>174</v>
      </c>
      <c r="B57" s="2" t="s">
        <v>218</v>
      </c>
      <c r="C57" s="2" t="s">
        <v>175</v>
      </c>
      <c r="D57" s="2" t="s">
        <v>176</v>
      </c>
      <c r="E57" s="2" t="s">
        <v>177</v>
      </c>
      <c r="F57" s="2"/>
    </row>
    <row r="58" spans="1:6" x14ac:dyDescent="0.25">
      <c r="A58" s="2" t="s">
        <v>178</v>
      </c>
      <c r="B58" s="2" t="s">
        <v>218</v>
      </c>
      <c r="C58" s="2" t="s">
        <v>175</v>
      </c>
      <c r="D58" s="2" t="s">
        <v>179</v>
      </c>
      <c r="E58" s="2" t="s">
        <v>180</v>
      </c>
      <c r="F58" s="2"/>
    </row>
    <row r="59" spans="1:6" x14ac:dyDescent="0.25">
      <c r="A59" s="2" t="s">
        <v>181</v>
      </c>
      <c r="B59" s="2" t="s">
        <v>218</v>
      </c>
      <c r="C59" s="2" t="s">
        <v>175</v>
      </c>
      <c r="D59" s="2" t="s">
        <v>182</v>
      </c>
      <c r="E59" s="2" t="s">
        <v>183</v>
      </c>
      <c r="F59" s="2"/>
    </row>
    <row r="60" spans="1:6" x14ac:dyDescent="0.25">
      <c r="A60" s="2" t="s">
        <v>184</v>
      </c>
      <c r="B60" s="2" t="s">
        <v>218</v>
      </c>
      <c r="C60" s="2" t="s">
        <v>175</v>
      </c>
      <c r="D60" s="2" t="s">
        <v>185</v>
      </c>
      <c r="E60" s="2" t="s">
        <v>186</v>
      </c>
      <c r="F60" s="2"/>
    </row>
    <row r="61" spans="1:6" x14ac:dyDescent="0.25">
      <c r="A61" s="2" t="s">
        <v>187</v>
      </c>
      <c r="B61" s="2" t="s">
        <v>218</v>
      </c>
      <c r="C61" s="2" t="s">
        <v>175</v>
      </c>
      <c r="D61" s="2" t="s">
        <v>188</v>
      </c>
      <c r="E61" s="2" t="s">
        <v>189</v>
      </c>
      <c r="F61" s="2"/>
    </row>
    <row r="62" spans="1:6" x14ac:dyDescent="0.25">
      <c r="A62" s="2" t="s">
        <v>190</v>
      </c>
      <c r="B62" s="2" t="s">
        <v>218</v>
      </c>
      <c r="C62" s="2" t="s">
        <v>175</v>
      </c>
      <c r="D62" s="2" t="s">
        <v>191</v>
      </c>
      <c r="E62" s="2" t="s">
        <v>192</v>
      </c>
      <c r="F62" s="2"/>
    </row>
    <row r="63" spans="1:6" x14ac:dyDescent="0.25">
      <c r="A63" s="2" t="s">
        <v>193</v>
      </c>
      <c r="B63" s="2" t="s">
        <v>218</v>
      </c>
      <c r="C63" s="2" t="s">
        <v>175</v>
      </c>
      <c r="D63" s="2" t="s">
        <v>194</v>
      </c>
      <c r="E63" s="2" t="s">
        <v>195</v>
      </c>
      <c r="F63" s="2"/>
    </row>
    <row r="64" spans="1:6" x14ac:dyDescent="0.25">
      <c r="A64" s="2" t="s">
        <v>196</v>
      </c>
      <c r="B64" s="2" t="s">
        <v>218</v>
      </c>
      <c r="C64" s="2" t="s">
        <v>175</v>
      </c>
      <c r="D64" s="2" t="s">
        <v>197</v>
      </c>
      <c r="E64" s="2" t="s">
        <v>198</v>
      </c>
      <c r="F64" s="2"/>
    </row>
    <row r="65" spans="1:6" x14ac:dyDescent="0.25">
      <c r="A65" s="2" t="s">
        <v>199</v>
      </c>
      <c r="B65" s="2" t="s">
        <v>218</v>
      </c>
      <c r="C65" s="2" t="s">
        <v>175</v>
      </c>
      <c r="D65" s="2" t="s">
        <v>200</v>
      </c>
      <c r="E65" s="2" t="s">
        <v>201</v>
      </c>
      <c r="F65" s="2"/>
    </row>
    <row r="66" spans="1:6" x14ac:dyDescent="0.25">
      <c r="A66" s="2" t="s">
        <v>209</v>
      </c>
      <c r="B66" s="2" t="s">
        <v>218</v>
      </c>
      <c r="C66" s="2" t="s">
        <v>210</v>
      </c>
      <c r="D66" s="2" t="s">
        <v>212</v>
      </c>
      <c r="E66" s="2" t="s">
        <v>215</v>
      </c>
      <c r="F66" s="2"/>
    </row>
    <row r="67" spans="1:6" x14ac:dyDescent="0.25">
      <c r="A67" s="2" t="s">
        <v>211</v>
      </c>
      <c r="B67" s="2" t="s">
        <v>218</v>
      </c>
      <c r="C67" s="2" t="s">
        <v>210</v>
      </c>
      <c r="D67" s="2" t="s">
        <v>213</v>
      </c>
      <c r="E67" s="2" t="s">
        <v>216</v>
      </c>
      <c r="F67" s="2"/>
    </row>
    <row r="68" spans="1:6" x14ac:dyDescent="0.25">
      <c r="A68" s="2" t="s">
        <v>214</v>
      </c>
      <c r="B68" s="2" t="s">
        <v>218</v>
      </c>
      <c r="C68" s="2" t="s">
        <v>210</v>
      </c>
      <c r="D68" s="2" t="s">
        <v>293</v>
      </c>
      <c r="E68" s="2" t="s">
        <v>294</v>
      </c>
      <c r="F6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Q30" sqref="Q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showGridLines="0" tabSelected="1" workbookViewId="0"/>
  </sheetViews>
  <sheetFormatPr defaultRowHeight="15" x14ac:dyDescent="0.25"/>
  <cols>
    <col min="1" max="1" width="1.5703125" customWidth="1"/>
    <col min="2" max="2" width="1.42578125" customWidth="1"/>
    <col min="3" max="3" width="39.140625" bestFit="1" customWidth="1"/>
    <col min="4" max="4" width="15.140625" bestFit="1" customWidth="1"/>
    <col min="5" max="5" width="9.5703125" bestFit="1" customWidth="1"/>
    <col min="6" max="6" width="11.42578125" bestFit="1" customWidth="1"/>
    <col min="7" max="12" width="9.5703125" bestFit="1" customWidth="1"/>
    <col min="13" max="13" width="11.7109375" bestFit="1" customWidth="1"/>
    <col min="14" max="14" width="10.7109375" bestFit="1" customWidth="1"/>
    <col min="15" max="15" width="12.7109375" bestFit="1" customWidth="1"/>
    <col min="16" max="16" width="12" bestFit="1" customWidth="1"/>
    <col min="17" max="17" width="9.5703125" bestFit="1" customWidth="1"/>
    <col min="18" max="18" width="1.42578125" customWidth="1"/>
  </cols>
  <sheetData>
    <row r="2" spans="2:18" ht="7.5" customHeight="1" x14ac:dyDescent="0.25">
      <c r="B2" s="50"/>
      <c r="C2" s="51"/>
      <c r="D2" s="51"/>
      <c r="E2" s="52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0"/>
    </row>
    <row r="3" spans="2:18" ht="15.75" x14ac:dyDescent="0.25">
      <c r="B3" s="50"/>
      <c r="C3" s="54" t="s">
        <v>262</v>
      </c>
      <c r="D3" s="55" t="s">
        <v>264</v>
      </c>
      <c r="E3" s="56" t="s">
        <v>241</v>
      </c>
      <c r="F3" s="56" t="s">
        <v>242</v>
      </c>
      <c r="G3" s="56" t="s">
        <v>243</v>
      </c>
      <c r="H3" s="56" t="s">
        <v>244</v>
      </c>
      <c r="I3" s="56" t="s">
        <v>245</v>
      </c>
      <c r="J3" s="56" t="s">
        <v>246</v>
      </c>
      <c r="K3" s="56" t="s">
        <v>247</v>
      </c>
      <c r="L3" s="56" t="s">
        <v>248</v>
      </c>
      <c r="M3" s="56" t="s">
        <v>249</v>
      </c>
      <c r="N3" s="56" t="s">
        <v>250</v>
      </c>
      <c r="O3" s="56" t="s">
        <v>251</v>
      </c>
      <c r="P3" s="56" t="s">
        <v>252</v>
      </c>
      <c r="Q3" s="56" t="s">
        <v>253</v>
      </c>
      <c r="R3" s="50"/>
    </row>
    <row r="4" spans="2:18" ht="6.75" customHeight="1" x14ac:dyDescent="0.25">
      <c r="B4" s="50"/>
      <c r="C4" s="43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50"/>
    </row>
    <row r="5" spans="2:18" ht="15.75" x14ac:dyDescent="0.25">
      <c r="B5" s="50"/>
      <c r="C5" s="54" t="s">
        <v>261</v>
      </c>
      <c r="D5" s="5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0"/>
    </row>
    <row r="6" spans="2:18" x14ac:dyDescent="0.25">
      <c r="B6" s="50"/>
      <c r="C6" s="58" t="s">
        <v>254</v>
      </c>
      <c r="D6" s="59"/>
      <c r="E6" s="68"/>
      <c r="F6" s="69"/>
      <c r="G6" s="68"/>
      <c r="H6" s="68"/>
      <c r="I6" s="68"/>
      <c r="J6" s="68"/>
      <c r="K6" s="68"/>
      <c r="L6" s="68"/>
      <c r="M6" s="68"/>
      <c r="N6" s="68"/>
      <c r="O6" s="68"/>
      <c r="P6" s="68"/>
      <c r="Q6" s="60">
        <f>+P6</f>
        <v>0</v>
      </c>
      <c r="R6" s="50"/>
    </row>
    <row r="7" spans="2:18" x14ac:dyDescent="0.25">
      <c r="B7" s="50"/>
      <c r="C7" s="61" t="s">
        <v>255</v>
      </c>
      <c r="D7" s="68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>
        <f>SUM(E7:P7)</f>
        <v>0</v>
      </c>
      <c r="R7" s="50"/>
    </row>
    <row r="8" spans="2:18" x14ac:dyDescent="0.25">
      <c r="B8" s="50"/>
      <c r="C8" s="58" t="s">
        <v>256</v>
      </c>
      <c r="D8" s="68"/>
      <c r="E8" s="59">
        <f>Análise!D12</f>
        <v>0</v>
      </c>
      <c r="F8" s="59">
        <f>Análise!E12</f>
        <v>0</v>
      </c>
      <c r="G8" s="59">
        <f>Análise!F12</f>
        <v>0</v>
      </c>
      <c r="H8" s="59">
        <f>Análise!G12</f>
        <v>0</v>
      </c>
      <c r="I8" s="59">
        <f>Análise!H12</f>
        <v>0</v>
      </c>
      <c r="J8" s="59">
        <f>Análise!I12</f>
        <v>0</v>
      </c>
      <c r="K8" s="59">
        <f>Análise!J12</f>
        <v>0</v>
      </c>
      <c r="L8" s="59">
        <f>Análise!K12</f>
        <v>0</v>
      </c>
      <c r="M8" s="59">
        <f>Análise!L12</f>
        <v>0</v>
      </c>
      <c r="N8" s="59">
        <f>Análise!M12</f>
        <v>0</v>
      </c>
      <c r="O8" s="59">
        <f>Análise!N12</f>
        <v>0</v>
      </c>
      <c r="P8" s="59">
        <f>Análise!O12</f>
        <v>0</v>
      </c>
      <c r="Q8" s="60">
        <f>SUM(E8:P8)</f>
        <v>0</v>
      </c>
      <c r="R8" s="50"/>
    </row>
    <row r="9" spans="2:18" x14ac:dyDescent="0.25">
      <c r="B9" s="50"/>
      <c r="C9" s="58" t="s">
        <v>257</v>
      </c>
      <c r="D9" s="68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60">
        <f>SUM(E9:P9)</f>
        <v>0</v>
      </c>
      <c r="R9" s="50"/>
    </row>
    <row r="10" spans="2:18" x14ac:dyDescent="0.25">
      <c r="B10" s="50"/>
      <c r="C10" s="62" t="s">
        <v>258</v>
      </c>
      <c r="D10" s="63"/>
      <c r="E10" s="63">
        <f>SUM(E6:E8)-E9</f>
        <v>0</v>
      </c>
      <c r="F10" s="63">
        <f t="shared" ref="F10:P10" si="0">SUM(F6:F8)-F9</f>
        <v>0</v>
      </c>
      <c r="G10" s="63">
        <f t="shared" si="0"/>
        <v>0</v>
      </c>
      <c r="H10" s="63">
        <f t="shared" si="0"/>
        <v>0</v>
      </c>
      <c r="I10" s="63">
        <f t="shared" si="0"/>
        <v>0</v>
      </c>
      <c r="J10" s="63">
        <f t="shared" si="0"/>
        <v>0</v>
      </c>
      <c r="K10" s="63">
        <f t="shared" si="0"/>
        <v>0</v>
      </c>
      <c r="L10" s="63">
        <f t="shared" si="0"/>
        <v>0</v>
      </c>
      <c r="M10" s="63">
        <f t="shared" si="0"/>
        <v>0</v>
      </c>
      <c r="N10" s="63">
        <f t="shared" si="0"/>
        <v>0</v>
      </c>
      <c r="O10" s="63">
        <f t="shared" si="0"/>
        <v>0</v>
      </c>
      <c r="P10" s="63">
        <f t="shared" si="0"/>
        <v>0</v>
      </c>
      <c r="Q10" s="64">
        <f>+P10</f>
        <v>0</v>
      </c>
      <c r="R10" s="50"/>
    </row>
    <row r="11" spans="2:18" ht="7.5" customHeight="1" x14ac:dyDescent="0.25">
      <c r="B11" s="50"/>
      <c r="C11" s="49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50"/>
    </row>
    <row r="12" spans="2:18" ht="15.75" x14ac:dyDescent="0.25">
      <c r="B12" s="50"/>
      <c r="C12" s="54" t="s">
        <v>213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0"/>
    </row>
    <row r="13" spans="2:18" x14ac:dyDescent="0.25">
      <c r="B13" s="50"/>
      <c r="C13" s="58" t="s">
        <v>254</v>
      </c>
      <c r="D13" s="59"/>
      <c r="E13" s="68"/>
      <c r="F13" s="69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0">
        <f>+P13</f>
        <v>0</v>
      </c>
      <c r="R13" s="50"/>
    </row>
    <row r="14" spans="2:18" x14ac:dyDescent="0.25">
      <c r="B14" s="50"/>
      <c r="C14" s="61" t="s">
        <v>266</v>
      </c>
      <c r="D14" s="68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60">
        <f>SUM(E14:P14)</f>
        <v>0</v>
      </c>
      <c r="R14" s="50"/>
    </row>
    <row r="15" spans="2:18" x14ac:dyDescent="0.25">
      <c r="B15" s="50"/>
      <c r="C15" s="58" t="s">
        <v>256</v>
      </c>
      <c r="D15" s="68"/>
      <c r="E15" s="59">
        <f>Análise!D13</f>
        <v>0</v>
      </c>
      <c r="F15" s="59">
        <f>Análise!E13</f>
        <v>0</v>
      </c>
      <c r="G15" s="59">
        <f>Análise!F13</f>
        <v>0</v>
      </c>
      <c r="H15" s="59">
        <f>Análise!G13</f>
        <v>0</v>
      </c>
      <c r="I15" s="59">
        <f>Análise!H13</f>
        <v>0</v>
      </c>
      <c r="J15" s="59">
        <f>Análise!I13</f>
        <v>0</v>
      </c>
      <c r="K15" s="59">
        <f>Análise!J13</f>
        <v>0</v>
      </c>
      <c r="L15" s="59">
        <f>Análise!K13</f>
        <v>0</v>
      </c>
      <c r="M15" s="59">
        <f>Análise!L13</f>
        <v>0</v>
      </c>
      <c r="N15" s="59">
        <f>Análise!M13</f>
        <v>0</v>
      </c>
      <c r="O15" s="59">
        <f>Análise!N13</f>
        <v>0</v>
      </c>
      <c r="P15" s="59">
        <f>Análise!O13</f>
        <v>0</v>
      </c>
      <c r="Q15" s="60">
        <f>SUM(E15:P15)</f>
        <v>0</v>
      </c>
      <c r="R15" s="50"/>
    </row>
    <row r="16" spans="2:18" x14ac:dyDescent="0.25">
      <c r="B16" s="50"/>
      <c r="C16" s="58" t="s">
        <v>257</v>
      </c>
      <c r="D16" s="68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60">
        <f>SUM(E16:P16)</f>
        <v>0</v>
      </c>
      <c r="R16" s="50"/>
    </row>
    <row r="17" spans="2:18" x14ac:dyDescent="0.25">
      <c r="B17" s="50"/>
      <c r="C17" s="62" t="s">
        <v>265</v>
      </c>
      <c r="D17" s="63"/>
      <c r="E17" s="63">
        <f t="shared" ref="E17:P17" si="1">SUM(E13:E15)-E16</f>
        <v>0</v>
      </c>
      <c r="F17" s="63">
        <f t="shared" si="1"/>
        <v>0</v>
      </c>
      <c r="G17" s="63">
        <f t="shared" si="1"/>
        <v>0</v>
      </c>
      <c r="H17" s="63">
        <f t="shared" si="1"/>
        <v>0</v>
      </c>
      <c r="I17" s="63">
        <f t="shared" si="1"/>
        <v>0</v>
      </c>
      <c r="J17" s="63">
        <f t="shared" si="1"/>
        <v>0</v>
      </c>
      <c r="K17" s="63">
        <f t="shared" si="1"/>
        <v>0</v>
      </c>
      <c r="L17" s="63">
        <f t="shared" si="1"/>
        <v>0</v>
      </c>
      <c r="M17" s="63">
        <f t="shared" si="1"/>
        <v>0</v>
      </c>
      <c r="N17" s="63">
        <f t="shared" si="1"/>
        <v>0</v>
      </c>
      <c r="O17" s="63">
        <f t="shared" si="1"/>
        <v>0</v>
      </c>
      <c r="P17" s="63">
        <f t="shared" si="1"/>
        <v>0</v>
      </c>
      <c r="Q17" s="64">
        <f>+P17</f>
        <v>0</v>
      </c>
      <c r="R17" s="50"/>
    </row>
    <row r="18" spans="2:18" ht="6.75" customHeight="1" x14ac:dyDescent="0.25">
      <c r="B18" s="50"/>
      <c r="C18" s="46"/>
      <c r="D18" s="47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50"/>
    </row>
    <row r="19" spans="2:18" ht="15.75" x14ac:dyDescent="0.25">
      <c r="B19" s="50"/>
      <c r="C19" s="54" t="s">
        <v>293</v>
      </c>
      <c r="D19" s="55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0"/>
    </row>
    <row r="20" spans="2:18" x14ac:dyDescent="0.25">
      <c r="B20" s="50"/>
      <c r="C20" s="58" t="s">
        <v>254</v>
      </c>
      <c r="D20" s="59"/>
      <c r="E20" s="68"/>
      <c r="F20" s="69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0">
        <f>SUM(D20:P20)</f>
        <v>0</v>
      </c>
      <c r="R20" s="50"/>
    </row>
    <row r="21" spans="2:18" x14ac:dyDescent="0.25">
      <c r="B21" s="50"/>
      <c r="C21" s="61" t="s">
        <v>259</v>
      </c>
      <c r="D21" s="68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60">
        <f>SUM(E21:P21)</f>
        <v>0</v>
      </c>
      <c r="R21" s="50"/>
    </row>
    <row r="22" spans="2:18" x14ac:dyDescent="0.25">
      <c r="B22" s="50"/>
      <c r="C22" s="58" t="s">
        <v>256</v>
      </c>
      <c r="D22" s="68"/>
      <c r="E22" s="59">
        <f>Análise!D14</f>
        <v>0</v>
      </c>
      <c r="F22" s="59">
        <f>Análise!E14</f>
        <v>0</v>
      </c>
      <c r="G22" s="59">
        <f>Análise!F14</f>
        <v>0</v>
      </c>
      <c r="H22" s="59">
        <f>Análise!G14</f>
        <v>0</v>
      </c>
      <c r="I22" s="59">
        <f>Análise!H14</f>
        <v>0</v>
      </c>
      <c r="J22" s="59">
        <f>Análise!I14</f>
        <v>0</v>
      </c>
      <c r="K22" s="59">
        <f>Análise!J14</f>
        <v>0</v>
      </c>
      <c r="L22" s="59">
        <f>Análise!K14</f>
        <v>0</v>
      </c>
      <c r="M22" s="59">
        <f>Análise!L14</f>
        <v>0</v>
      </c>
      <c r="N22" s="59">
        <f>Análise!M14</f>
        <v>0</v>
      </c>
      <c r="O22" s="59">
        <f>Análise!N14</f>
        <v>0</v>
      </c>
      <c r="P22" s="59">
        <f>Análise!O14</f>
        <v>0</v>
      </c>
      <c r="Q22" s="60">
        <f t="shared" ref="Q22:Q23" si="2">SUM(E22:P22)</f>
        <v>0</v>
      </c>
      <c r="R22" s="50"/>
    </row>
    <row r="23" spans="2:18" x14ac:dyDescent="0.25">
      <c r="B23" s="50"/>
      <c r="C23" s="58" t="s">
        <v>257</v>
      </c>
      <c r="D23" s="68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60">
        <f t="shared" si="2"/>
        <v>0</v>
      </c>
      <c r="R23" s="50"/>
    </row>
    <row r="24" spans="2:18" x14ac:dyDescent="0.25">
      <c r="B24" s="50"/>
      <c r="C24" s="62" t="s">
        <v>260</v>
      </c>
      <c r="D24" s="63"/>
      <c r="E24" s="63">
        <f t="shared" ref="E24:P24" si="3">SUM(E20:E22)-E23</f>
        <v>0</v>
      </c>
      <c r="F24" s="63">
        <f t="shared" si="3"/>
        <v>0</v>
      </c>
      <c r="G24" s="63">
        <f t="shared" si="3"/>
        <v>0</v>
      </c>
      <c r="H24" s="63">
        <f t="shared" si="3"/>
        <v>0</v>
      </c>
      <c r="I24" s="63">
        <f t="shared" si="3"/>
        <v>0</v>
      </c>
      <c r="J24" s="63">
        <f t="shared" si="3"/>
        <v>0</v>
      </c>
      <c r="K24" s="63">
        <f t="shared" si="3"/>
        <v>0</v>
      </c>
      <c r="L24" s="63">
        <f t="shared" si="3"/>
        <v>0</v>
      </c>
      <c r="M24" s="63">
        <f t="shared" si="3"/>
        <v>0</v>
      </c>
      <c r="N24" s="63">
        <f t="shared" si="3"/>
        <v>0</v>
      </c>
      <c r="O24" s="63">
        <f t="shared" si="3"/>
        <v>0</v>
      </c>
      <c r="P24" s="63">
        <f t="shared" si="3"/>
        <v>0</v>
      </c>
      <c r="Q24" s="64">
        <f>+P24</f>
        <v>0</v>
      </c>
      <c r="R24" s="50"/>
    </row>
    <row r="25" spans="2:18" ht="7.5" customHeight="1" x14ac:dyDescent="0.25">
      <c r="B25" s="50"/>
      <c r="C25" s="49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50"/>
    </row>
    <row r="26" spans="2:18" ht="15.75" x14ac:dyDescent="0.25">
      <c r="B26" s="50"/>
      <c r="C26" s="54" t="s">
        <v>263</v>
      </c>
      <c r="D26" s="55"/>
      <c r="E26" s="57">
        <f t="shared" ref="E26:Q26" si="4">+E24+E17+E10</f>
        <v>0</v>
      </c>
      <c r="F26" s="57">
        <f t="shared" si="4"/>
        <v>0</v>
      </c>
      <c r="G26" s="57">
        <f t="shared" si="4"/>
        <v>0</v>
      </c>
      <c r="H26" s="57">
        <f t="shared" si="4"/>
        <v>0</v>
      </c>
      <c r="I26" s="57">
        <f t="shared" si="4"/>
        <v>0</v>
      </c>
      <c r="J26" s="57">
        <f t="shared" si="4"/>
        <v>0</v>
      </c>
      <c r="K26" s="57">
        <f t="shared" si="4"/>
        <v>0</v>
      </c>
      <c r="L26" s="57">
        <f t="shared" si="4"/>
        <v>0</v>
      </c>
      <c r="M26" s="57">
        <f t="shared" si="4"/>
        <v>0</v>
      </c>
      <c r="N26" s="57">
        <f t="shared" si="4"/>
        <v>0</v>
      </c>
      <c r="O26" s="57">
        <f t="shared" si="4"/>
        <v>0</v>
      </c>
      <c r="P26" s="57">
        <f t="shared" si="4"/>
        <v>0</v>
      </c>
      <c r="Q26" s="57">
        <f t="shared" si="4"/>
        <v>0</v>
      </c>
      <c r="R26" s="50"/>
    </row>
    <row r="27" spans="2:18" ht="7.5" customHeight="1" x14ac:dyDescent="0.25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</row>
  </sheetData>
  <protectedRanges>
    <protectedRange password="C0D7" sqref="C8:C9 C22:C23 C15:C16 C26 C12 D10:D11 D7 D14 D5 C18:D18 C19 D21 D24:D25 D17" name="Lançamentos_1"/>
    <protectedRange password="C0D7" sqref="C6:D6 D22:D23 D8:D9 C5 C13:D13 D15:D16 C20:D20" name="Lançamentos_1_3"/>
    <protectedRange password="C0D7" sqref="C10:C11 C17 C24:C25" name="Lançamentos_1_2"/>
  </protectedRange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>
      <selection activeCell="E6" sqref="C4:E6"/>
    </sheetView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241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31" priority="1">
      <formula>LEFT($D4,1)="R"</formula>
    </cfRule>
    <cfRule type="expression" dxfId="30" priority="2">
      <formula>LEFT($D4,1)&lt;&gt;"R"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/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242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29" priority="1">
      <formula>LEFT($D4,1)="R"</formula>
    </cfRule>
    <cfRule type="expression" dxfId="28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>
      <selection activeCell="E5" sqref="C4:E5"/>
    </sheetView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243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27" priority="1">
      <formula>LEFT($D4,1)="R"</formula>
    </cfRule>
    <cfRule type="expression" dxfId="26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/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244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25" priority="1">
      <formula>LEFT($D4,1)="R"</formula>
    </cfRule>
    <cfRule type="expression" dxfId="24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/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245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23" priority="1">
      <formula>LEFT($D4,1)="R"</formula>
    </cfRule>
    <cfRule type="expression" dxfId="22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topLeftCell="A7" workbookViewId="0">
      <selection activeCell="D4" sqref="D4"/>
    </sheetView>
  </sheetViews>
  <sheetFormatPr defaultRowHeight="15" x14ac:dyDescent="0.25"/>
  <cols>
    <col min="1" max="1" width="4" customWidth="1"/>
    <col min="2" max="2" width="3.5703125" customWidth="1"/>
    <col min="3" max="3" width="19.140625" style="41" customWidth="1"/>
    <col min="4" max="4" width="49.140625" customWidth="1"/>
    <col min="5" max="5" width="18.42578125" style="39" customWidth="1"/>
    <col min="6" max="6" width="45.140625" customWidth="1"/>
  </cols>
  <sheetData>
    <row r="1" spans="2:6" x14ac:dyDescent="0.25">
      <c r="C1" s="39"/>
    </row>
    <row r="2" spans="2:6" x14ac:dyDescent="0.25">
      <c r="B2" s="67" t="s">
        <v>246</v>
      </c>
      <c r="C2" s="67"/>
      <c r="D2" s="67"/>
      <c r="E2" s="67"/>
      <c r="F2" s="67"/>
    </row>
    <row r="3" spans="2:6" x14ac:dyDescent="0.25">
      <c r="B3" s="3"/>
      <c r="C3" s="4" t="s">
        <v>206</v>
      </c>
      <c r="D3" s="4" t="s">
        <v>204</v>
      </c>
      <c r="E3" s="4" t="s">
        <v>207</v>
      </c>
      <c r="F3" s="4" t="s">
        <v>208</v>
      </c>
    </row>
    <row r="4" spans="2:6" x14ac:dyDescent="0.25">
      <c r="B4" s="3"/>
      <c r="C4" s="40"/>
      <c r="D4" s="5"/>
      <c r="E4" s="42"/>
      <c r="F4" s="5"/>
    </row>
    <row r="5" spans="2:6" x14ac:dyDescent="0.25">
      <c r="B5" s="3"/>
      <c r="C5" s="40"/>
      <c r="D5" s="5"/>
      <c r="E5" s="42"/>
      <c r="F5" s="5"/>
    </row>
    <row r="6" spans="2:6" x14ac:dyDescent="0.25">
      <c r="B6" s="3"/>
      <c r="C6" s="40"/>
      <c r="D6" s="5"/>
      <c r="E6" s="42"/>
      <c r="F6" s="5"/>
    </row>
    <row r="7" spans="2:6" x14ac:dyDescent="0.25">
      <c r="B7" s="3"/>
      <c r="C7" s="40"/>
      <c r="D7" s="5"/>
      <c r="E7" s="42"/>
      <c r="F7" s="5"/>
    </row>
    <row r="8" spans="2:6" x14ac:dyDescent="0.25">
      <c r="B8" s="3"/>
      <c r="C8" s="40"/>
      <c r="D8" s="5"/>
      <c r="E8" s="42"/>
      <c r="F8" s="5"/>
    </row>
    <row r="9" spans="2:6" x14ac:dyDescent="0.25">
      <c r="B9" s="3"/>
      <c r="C9" s="40"/>
      <c r="D9" s="5"/>
      <c r="E9" s="42"/>
      <c r="F9" s="5"/>
    </row>
    <row r="10" spans="2:6" x14ac:dyDescent="0.25">
      <c r="B10" s="3"/>
      <c r="C10" s="40"/>
      <c r="D10" s="5"/>
      <c r="E10" s="42"/>
      <c r="F10" s="5"/>
    </row>
    <row r="11" spans="2:6" x14ac:dyDescent="0.25">
      <c r="B11" s="3"/>
      <c r="C11" s="40"/>
      <c r="D11" s="5"/>
      <c r="E11" s="42"/>
      <c r="F11" s="5"/>
    </row>
    <row r="12" spans="2:6" x14ac:dyDescent="0.25">
      <c r="B12" s="3"/>
      <c r="C12" s="40"/>
      <c r="D12" s="5"/>
      <c r="E12" s="42"/>
      <c r="F12" s="5"/>
    </row>
    <row r="13" spans="2:6" x14ac:dyDescent="0.25">
      <c r="B13" s="3"/>
      <c r="C13" s="40"/>
      <c r="D13" s="5"/>
      <c r="E13" s="42"/>
      <c r="F13" s="5"/>
    </row>
    <row r="14" spans="2:6" x14ac:dyDescent="0.25">
      <c r="B14" s="3"/>
      <c r="C14" s="40"/>
      <c r="D14" s="5"/>
      <c r="E14" s="42"/>
      <c r="F14" s="5"/>
    </row>
    <row r="15" spans="2:6" x14ac:dyDescent="0.25">
      <c r="B15" s="3"/>
      <c r="C15" s="40"/>
      <c r="D15" s="5"/>
      <c r="E15" s="42"/>
      <c r="F15" s="5"/>
    </row>
    <row r="16" spans="2:6" x14ac:dyDescent="0.25">
      <c r="B16" s="3"/>
      <c r="C16" s="40"/>
      <c r="D16" s="5"/>
      <c r="E16" s="42"/>
      <c r="F16" s="5"/>
    </row>
    <row r="17" spans="2:6" x14ac:dyDescent="0.25">
      <c r="B17" s="3"/>
      <c r="C17" s="40"/>
      <c r="D17" s="5"/>
      <c r="E17" s="42"/>
      <c r="F17" s="5"/>
    </row>
    <row r="18" spans="2:6" x14ac:dyDescent="0.25">
      <c r="B18" s="3"/>
      <c r="C18" s="40"/>
      <c r="D18" s="5"/>
      <c r="E18" s="42"/>
      <c r="F18" s="5"/>
    </row>
    <row r="19" spans="2:6" x14ac:dyDescent="0.25">
      <c r="B19" s="3"/>
      <c r="C19" s="40"/>
      <c r="D19" s="5"/>
      <c r="E19" s="42"/>
      <c r="F19" s="5"/>
    </row>
    <row r="20" spans="2:6" x14ac:dyDescent="0.25">
      <c r="B20" s="3"/>
      <c r="C20" s="40"/>
      <c r="D20" s="5"/>
      <c r="E20" s="42"/>
      <c r="F20" s="5"/>
    </row>
    <row r="21" spans="2:6" x14ac:dyDescent="0.25">
      <c r="B21" s="3"/>
      <c r="C21" s="40"/>
      <c r="D21" s="5"/>
      <c r="E21" s="42"/>
      <c r="F21" s="5"/>
    </row>
    <row r="22" spans="2:6" x14ac:dyDescent="0.25">
      <c r="B22" s="3"/>
      <c r="C22" s="40"/>
      <c r="D22" s="5"/>
      <c r="E22" s="42"/>
      <c r="F22" s="5"/>
    </row>
    <row r="23" spans="2:6" x14ac:dyDescent="0.25">
      <c r="B23" s="3"/>
      <c r="C23" s="40"/>
      <c r="D23" s="5"/>
      <c r="E23" s="42"/>
      <c r="F23" s="5"/>
    </row>
    <row r="24" spans="2:6" x14ac:dyDescent="0.25">
      <c r="B24" s="3"/>
      <c r="C24" s="40"/>
      <c r="D24" s="5"/>
      <c r="E24" s="42"/>
      <c r="F24" s="5"/>
    </row>
    <row r="25" spans="2:6" x14ac:dyDescent="0.25">
      <c r="B25" s="3"/>
      <c r="C25" s="40"/>
      <c r="D25" s="5"/>
      <c r="E25" s="42"/>
      <c r="F25" s="5"/>
    </row>
    <row r="26" spans="2:6" x14ac:dyDescent="0.25">
      <c r="B26" s="3"/>
      <c r="C26" s="40"/>
      <c r="D26" s="5"/>
      <c r="E26" s="42"/>
      <c r="F26" s="5"/>
    </row>
    <row r="27" spans="2:6" x14ac:dyDescent="0.25">
      <c r="B27" s="3"/>
      <c r="C27" s="40"/>
      <c r="D27" s="5"/>
      <c r="E27" s="42"/>
      <c r="F27" s="5"/>
    </row>
    <row r="28" spans="2:6" x14ac:dyDescent="0.25">
      <c r="B28" s="3"/>
      <c r="C28" s="40"/>
      <c r="D28" s="5"/>
      <c r="E28" s="42"/>
      <c r="F28" s="5"/>
    </row>
    <row r="29" spans="2:6" x14ac:dyDescent="0.25">
      <c r="B29" s="3"/>
      <c r="C29" s="40"/>
      <c r="D29" s="5"/>
      <c r="E29" s="42"/>
      <c r="F29" s="5"/>
    </row>
    <row r="30" spans="2:6" x14ac:dyDescent="0.25">
      <c r="B30" s="3"/>
      <c r="C30" s="40"/>
      <c r="D30" s="5"/>
      <c r="E30" s="42"/>
      <c r="F30" s="5"/>
    </row>
    <row r="31" spans="2:6" x14ac:dyDescent="0.25">
      <c r="B31" s="3"/>
      <c r="C31" s="40"/>
      <c r="D31" s="5"/>
      <c r="E31" s="42"/>
      <c r="F31" s="5"/>
    </row>
    <row r="32" spans="2:6" x14ac:dyDescent="0.25">
      <c r="B32" s="3"/>
      <c r="C32" s="40"/>
      <c r="D32" s="5"/>
      <c r="E32" s="42"/>
      <c r="F32" s="5"/>
    </row>
    <row r="33" spans="2:6" x14ac:dyDescent="0.25">
      <c r="B33" s="3"/>
      <c r="C33" s="40"/>
      <c r="D33" s="5"/>
      <c r="E33" s="42"/>
      <c r="F33" s="5"/>
    </row>
    <row r="34" spans="2:6" x14ac:dyDescent="0.25">
      <c r="B34" s="3"/>
      <c r="C34" s="40"/>
      <c r="D34" s="5"/>
      <c r="E34" s="42"/>
      <c r="F34" s="5"/>
    </row>
    <row r="35" spans="2:6" x14ac:dyDescent="0.25">
      <c r="B35" s="3"/>
      <c r="C35" s="40"/>
      <c r="D35" s="5"/>
      <c r="E35" s="42"/>
      <c r="F35" s="5"/>
    </row>
    <row r="36" spans="2:6" x14ac:dyDescent="0.25">
      <c r="B36" s="3"/>
      <c r="C36" s="40"/>
      <c r="D36" s="5"/>
      <c r="E36" s="42"/>
      <c r="F36" s="5"/>
    </row>
    <row r="37" spans="2:6" x14ac:dyDescent="0.25">
      <c r="B37" s="3"/>
      <c r="C37" s="40"/>
      <c r="D37" s="5"/>
      <c r="E37" s="42"/>
      <c r="F37" s="5"/>
    </row>
    <row r="38" spans="2:6" x14ac:dyDescent="0.25">
      <c r="B38" s="3"/>
      <c r="C38" s="40"/>
      <c r="D38" s="5"/>
      <c r="E38" s="42"/>
      <c r="F38" s="5"/>
    </row>
    <row r="39" spans="2:6" x14ac:dyDescent="0.25">
      <c r="B39" s="3"/>
      <c r="C39" s="40"/>
      <c r="D39" s="5"/>
      <c r="E39" s="42"/>
      <c r="F39" s="5"/>
    </row>
    <row r="40" spans="2:6" x14ac:dyDescent="0.25">
      <c r="B40" s="3"/>
      <c r="C40" s="40"/>
      <c r="D40" s="5"/>
      <c r="E40" s="42"/>
      <c r="F40" s="5"/>
    </row>
    <row r="41" spans="2:6" x14ac:dyDescent="0.25">
      <c r="B41" s="3"/>
      <c r="C41" s="40"/>
      <c r="D41" s="5"/>
      <c r="E41" s="42"/>
      <c r="F41" s="5"/>
    </row>
    <row r="42" spans="2:6" x14ac:dyDescent="0.25">
      <c r="B42" s="3"/>
      <c r="C42" s="40"/>
      <c r="D42" s="5"/>
      <c r="E42" s="42"/>
      <c r="F42" s="5"/>
    </row>
    <row r="43" spans="2:6" x14ac:dyDescent="0.25">
      <c r="B43" s="3"/>
      <c r="C43" s="40"/>
      <c r="D43" s="5"/>
      <c r="E43" s="42"/>
      <c r="F43" s="5"/>
    </row>
    <row r="44" spans="2:6" x14ac:dyDescent="0.25">
      <c r="B44" s="3"/>
      <c r="C44" s="40"/>
      <c r="D44" s="5"/>
      <c r="E44" s="42"/>
      <c r="F44" s="5"/>
    </row>
    <row r="45" spans="2:6" x14ac:dyDescent="0.25">
      <c r="B45" s="3"/>
      <c r="C45" s="40"/>
      <c r="D45" s="5"/>
      <c r="E45" s="42"/>
      <c r="F45" s="5"/>
    </row>
    <row r="46" spans="2:6" x14ac:dyDescent="0.25">
      <c r="B46" s="3"/>
      <c r="C46" s="40"/>
      <c r="D46" s="5"/>
      <c r="E46" s="42"/>
      <c r="F46" s="5"/>
    </row>
    <row r="47" spans="2:6" x14ac:dyDescent="0.25">
      <c r="B47" s="3"/>
      <c r="C47" s="40"/>
      <c r="D47" s="5"/>
      <c r="E47" s="42"/>
      <c r="F47" s="5"/>
    </row>
    <row r="48" spans="2:6" x14ac:dyDescent="0.25">
      <c r="B48" s="3"/>
      <c r="C48" s="40"/>
      <c r="D48" s="5"/>
      <c r="E48" s="42"/>
      <c r="F48" s="5"/>
    </row>
    <row r="49" spans="2:6" x14ac:dyDescent="0.25">
      <c r="B49" s="3"/>
      <c r="C49" s="40"/>
      <c r="D49" s="5"/>
      <c r="E49" s="42"/>
      <c r="F49" s="5"/>
    </row>
    <row r="50" spans="2:6" x14ac:dyDescent="0.25">
      <c r="B50" s="3"/>
      <c r="C50" s="40"/>
      <c r="D50" s="5"/>
      <c r="E50" s="42"/>
      <c r="F50" s="5"/>
    </row>
    <row r="51" spans="2:6" x14ac:dyDescent="0.25">
      <c r="B51" s="3"/>
      <c r="C51" s="40"/>
      <c r="D51" s="5"/>
      <c r="E51" s="42"/>
      <c r="F51" s="5"/>
    </row>
    <row r="52" spans="2:6" x14ac:dyDescent="0.25">
      <c r="B52" s="3"/>
      <c r="C52" s="40"/>
      <c r="D52" s="5"/>
      <c r="E52" s="42"/>
      <c r="F52" s="5"/>
    </row>
    <row r="53" spans="2:6" x14ac:dyDescent="0.25">
      <c r="B53" s="3"/>
      <c r="C53" s="40"/>
      <c r="D53" s="5"/>
      <c r="E53" s="42"/>
      <c r="F53" s="5"/>
    </row>
    <row r="54" spans="2:6" x14ac:dyDescent="0.25">
      <c r="B54" s="3"/>
      <c r="C54" s="40"/>
      <c r="D54" s="5"/>
      <c r="E54" s="42"/>
      <c r="F54" s="5"/>
    </row>
    <row r="55" spans="2:6" x14ac:dyDescent="0.25">
      <c r="B55" s="3"/>
      <c r="C55" s="40"/>
      <c r="D55" s="5"/>
      <c r="E55" s="42"/>
      <c r="F55" s="5"/>
    </row>
    <row r="56" spans="2:6" x14ac:dyDescent="0.25">
      <c r="B56" s="3"/>
      <c r="C56" s="40"/>
      <c r="D56" s="5"/>
      <c r="E56" s="42"/>
      <c r="F56" s="5"/>
    </row>
    <row r="57" spans="2:6" x14ac:dyDescent="0.25">
      <c r="B57" s="3"/>
      <c r="C57" s="40"/>
      <c r="D57" s="5"/>
      <c r="E57" s="42"/>
      <c r="F57" s="5"/>
    </row>
    <row r="58" spans="2:6" x14ac:dyDescent="0.25">
      <c r="B58" s="3"/>
      <c r="C58" s="40"/>
      <c r="D58" s="5"/>
      <c r="E58" s="42"/>
      <c r="F58" s="5"/>
    </row>
    <row r="59" spans="2:6" x14ac:dyDescent="0.25">
      <c r="B59" s="3"/>
      <c r="C59" s="40"/>
      <c r="D59" s="5"/>
      <c r="E59" s="42"/>
      <c r="F59" s="5"/>
    </row>
    <row r="60" spans="2:6" x14ac:dyDescent="0.25">
      <c r="B60" s="3"/>
      <c r="C60" s="40"/>
      <c r="D60" s="5"/>
      <c r="E60" s="42"/>
      <c r="F60" s="5"/>
    </row>
    <row r="61" spans="2:6" x14ac:dyDescent="0.25">
      <c r="B61" s="3"/>
      <c r="C61" s="40"/>
      <c r="D61" s="5"/>
      <c r="E61" s="42"/>
      <c r="F61" s="5"/>
    </row>
    <row r="62" spans="2:6" x14ac:dyDescent="0.25">
      <c r="B62" s="3"/>
      <c r="C62" s="40"/>
      <c r="D62" s="5"/>
      <c r="E62" s="42"/>
      <c r="F62" s="5"/>
    </row>
    <row r="63" spans="2:6" x14ac:dyDescent="0.25">
      <c r="B63" s="3"/>
      <c r="C63" s="40"/>
      <c r="D63" s="5"/>
      <c r="E63" s="42"/>
      <c r="F63" s="5"/>
    </row>
    <row r="64" spans="2:6" x14ac:dyDescent="0.25">
      <c r="B64" s="3"/>
      <c r="C64" s="40"/>
      <c r="D64" s="5"/>
      <c r="E64" s="42"/>
      <c r="F64" s="5"/>
    </row>
    <row r="65" spans="2:6" x14ac:dyDescent="0.25">
      <c r="B65" s="3"/>
      <c r="C65" s="40"/>
      <c r="D65" s="5"/>
      <c r="E65" s="42"/>
      <c r="F65" s="5"/>
    </row>
    <row r="66" spans="2:6" x14ac:dyDescent="0.25">
      <c r="B66" s="3"/>
      <c r="C66" s="40"/>
      <c r="D66" s="5"/>
      <c r="E66" s="42"/>
      <c r="F66" s="5"/>
    </row>
    <row r="67" spans="2:6" x14ac:dyDescent="0.25">
      <c r="B67" s="3"/>
      <c r="C67" s="40"/>
      <c r="D67" s="5"/>
      <c r="E67" s="42"/>
      <c r="F67" s="5"/>
    </row>
    <row r="68" spans="2:6" x14ac:dyDescent="0.25">
      <c r="B68" s="3"/>
      <c r="C68" s="40"/>
      <c r="D68" s="5"/>
      <c r="E68" s="42"/>
      <c r="F68" s="5"/>
    </row>
    <row r="69" spans="2:6" x14ac:dyDescent="0.25">
      <c r="B69" s="3"/>
      <c r="C69" s="40"/>
      <c r="D69" s="5"/>
      <c r="E69" s="42"/>
      <c r="F69" s="5"/>
    </row>
    <row r="70" spans="2:6" x14ac:dyDescent="0.25">
      <c r="B70" s="3"/>
      <c r="C70" s="40"/>
      <c r="D70" s="5"/>
      <c r="E70" s="42"/>
      <c r="F70" s="5"/>
    </row>
    <row r="71" spans="2:6" x14ac:dyDescent="0.25">
      <c r="B71" s="3"/>
      <c r="C71" s="40"/>
      <c r="D71" s="5"/>
      <c r="E71" s="42"/>
      <c r="F71" s="5"/>
    </row>
    <row r="72" spans="2:6" x14ac:dyDescent="0.25">
      <c r="B72" s="3"/>
      <c r="C72" s="40"/>
      <c r="D72" s="5"/>
      <c r="E72" s="42"/>
      <c r="F72" s="5"/>
    </row>
    <row r="73" spans="2:6" x14ac:dyDescent="0.25">
      <c r="B73" s="3"/>
      <c r="C73" s="40"/>
      <c r="D73" s="5"/>
      <c r="E73" s="42"/>
      <c r="F73" s="5"/>
    </row>
    <row r="74" spans="2:6" x14ac:dyDescent="0.25">
      <c r="B74" s="3"/>
      <c r="C74" s="40"/>
      <c r="D74" s="5"/>
      <c r="E74" s="42"/>
      <c r="F74" s="5"/>
    </row>
    <row r="75" spans="2:6" x14ac:dyDescent="0.25">
      <c r="B75" s="3"/>
      <c r="C75" s="40"/>
      <c r="D75" s="5"/>
      <c r="E75" s="42"/>
      <c r="F75" s="5"/>
    </row>
    <row r="76" spans="2:6" x14ac:dyDescent="0.25">
      <c r="B76" s="3"/>
      <c r="C76" s="40"/>
      <c r="D76" s="5"/>
      <c r="E76" s="42"/>
      <c r="F76" s="5"/>
    </row>
    <row r="77" spans="2:6" x14ac:dyDescent="0.25">
      <c r="B77" s="3"/>
      <c r="C77" s="40"/>
      <c r="D77" s="5"/>
      <c r="E77" s="42"/>
      <c r="F77" s="5"/>
    </row>
    <row r="78" spans="2:6" x14ac:dyDescent="0.25">
      <c r="B78" s="3"/>
      <c r="C78" s="40"/>
      <c r="D78" s="5"/>
      <c r="E78" s="42"/>
      <c r="F78" s="5"/>
    </row>
    <row r="79" spans="2:6" x14ac:dyDescent="0.25">
      <c r="B79" s="3"/>
      <c r="C79" s="40"/>
      <c r="D79" s="5"/>
      <c r="E79" s="42"/>
      <c r="F79" s="5"/>
    </row>
    <row r="80" spans="2:6" x14ac:dyDescent="0.25">
      <c r="B80" s="3"/>
      <c r="C80" s="40"/>
      <c r="D80" s="5"/>
      <c r="E80" s="42"/>
      <c r="F80" s="5"/>
    </row>
    <row r="81" spans="2:6" x14ac:dyDescent="0.25">
      <c r="B81" s="3"/>
      <c r="C81" s="40"/>
      <c r="D81" s="5"/>
      <c r="E81" s="42"/>
      <c r="F81" s="5"/>
    </row>
    <row r="82" spans="2:6" x14ac:dyDescent="0.25">
      <c r="B82" s="3"/>
      <c r="C82" s="40"/>
      <c r="D82" s="5"/>
      <c r="E82" s="42"/>
      <c r="F82" s="5"/>
    </row>
    <row r="83" spans="2:6" x14ac:dyDescent="0.25">
      <c r="B83" s="3"/>
      <c r="C83" s="40"/>
      <c r="D83" s="5"/>
      <c r="E83" s="42"/>
      <c r="F83" s="5"/>
    </row>
    <row r="84" spans="2:6" x14ac:dyDescent="0.25">
      <c r="B84" s="3"/>
      <c r="C84" s="40"/>
      <c r="D84" s="5"/>
      <c r="E84" s="42"/>
      <c r="F84" s="5"/>
    </row>
    <row r="85" spans="2:6" x14ac:dyDescent="0.25">
      <c r="B85" s="3"/>
      <c r="C85" s="40"/>
      <c r="D85" s="5"/>
      <c r="E85" s="42"/>
      <c r="F85" s="5"/>
    </row>
    <row r="86" spans="2:6" x14ac:dyDescent="0.25">
      <c r="B86" s="3"/>
      <c r="C86" s="40"/>
      <c r="D86" s="5"/>
      <c r="E86" s="42"/>
      <c r="F86" s="5"/>
    </row>
    <row r="87" spans="2:6" x14ac:dyDescent="0.25">
      <c r="B87" s="3"/>
      <c r="C87" s="40"/>
      <c r="D87" s="5"/>
      <c r="E87" s="42"/>
      <c r="F87" s="5"/>
    </row>
    <row r="88" spans="2:6" x14ac:dyDescent="0.25">
      <c r="B88" s="3"/>
      <c r="C88" s="40"/>
      <c r="D88" s="5"/>
      <c r="E88" s="42"/>
      <c r="F88" s="5"/>
    </row>
    <row r="89" spans="2:6" x14ac:dyDescent="0.25">
      <c r="B89" s="3"/>
      <c r="C89" s="40"/>
      <c r="D89" s="5"/>
      <c r="E89" s="42"/>
      <c r="F89" s="5"/>
    </row>
    <row r="90" spans="2:6" x14ac:dyDescent="0.25">
      <c r="B90" s="3"/>
      <c r="C90" s="40"/>
      <c r="D90" s="5"/>
      <c r="E90" s="42"/>
      <c r="F90" s="5"/>
    </row>
    <row r="91" spans="2:6" x14ac:dyDescent="0.25">
      <c r="B91" s="3"/>
      <c r="C91" s="40"/>
      <c r="D91" s="5"/>
      <c r="E91" s="42"/>
      <c r="F91" s="5"/>
    </row>
    <row r="92" spans="2:6" x14ac:dyDescent="0.25">
      <c r="B92" s="3"/>
      <c r="C92" s="40"/>
      <c r="D92" s="5"/>
      <c r="E92" s="42"/>
      <c r="F92" s="5"/>
    </row>
    <row r="93" spans="2:6" x14ac:dyDescent="0.25">
      <c r="B93" s="3"/>
      <c r="C93" s="40"/>
      <c r="D93" s="5"/>
      <c r="E93" s="42"/>
      <c r="F93" s="5"/>
    </row>
    <row r="94" spans="2:6" x14ac:dyDescent="0.25">
      <c r="B94" s="3"/>
      <c r="C94" s="40"/>
      <c r="D94" s="5"/>
      <c r="E94" s="42"/>
      <c r="F94" s="5"/>
    </row>
    <row r="95" spans="2:6" x14ac:dyDescent="0.25">
      <c r="B95" s="3"/>
      <c r="C95" s="40"/>
      <c r="D95" s="5"/>
      <c r="E95" s="42"/>
      <c r="F95" s="5"/>
    </row>
    <row r="96" spans="2:6" x14ac:dyDescent="0.25">
      <c r="B96" s="3"/>
      <c r="C96" s="40"/>
      <c r="D96" s="5"/>
      <c r="E96" s="42"/>
      <c r="F96" s="5"/>
    </row>
    <row r="97" spans="2:6" x14ac:dyDescent="0.25">
      <c r="B97" s="3"/>
      <c r="C97" s="40"/>
      <c r="D97" s="5"/>
      <c r="E97" s="42"/>
      <c r="F97" s="5"/>
    </row>
    <row r="98" spans="2:6" x14ac:dyDescent="0.25">
      <c r="B98" s="3"/>
      <c r="C98" s="40"/>
      <c r="D98" s="5"/>
      <c r="E98" s="42"/>
      <c r="F98" s="5"/>
    </row>
    <row r="99" spans="2:6" x14ac:dyDescent="0.25">
      <c r="B99" s="3"/>
      <c r="C99" s="40"/>
      <c r="D99" s="5"/>
      <c r="E99" s="42"/>
      <c r="F99" s="5"/>
    </row>
    <row r="100" spans="2:6" x14ac:dyDescent="0.25">
      <c r="B100" s="3"/>
      <c r="C100" s="40"/>
      <c r="D100" s="5"/>
      <c r="E100" s="42"/>
      <c r="F100" s="5"/>
    </row>
    <row r="101" spans="2:6" x14ac:dyDescent="0.25">
      <c r="B101" s="3"/>
      <c r="C101" s="40"/>
      <c r="D101" s="5"/>
      <c r="E101" s="42"/>
      <c r="F101" s="5"/>
    </row>
    <row r="102" spans="2:6" x14ac:dyDescent="0.25">
      <c r="B102" s="3"/>
      <c r="C102" s="40"/>
      <c r="D102" s="5"/>
      <c r="E102" s="42"/>
      <c r="F102" s="5"/>
    </row>
    <row r="103" spans="2:6" x14ac:dyDescent="0.25">
      <c r="B103" s="3"/>
      <c r="C103" s="40"/>
      <c r="D103" s="5"/>
      <c r="E103" s="42"/>
      <c r="F103" s="5"/>
    </row>
  </sheetData>
  <mergeCells count="1">
    <mergeCell ref="B2:F2"/>
  </mergeCells>
  <conditionalFormatting sqref="E4:E103">
    <cfRule type="expression" dxfId="21" priority="1">
      <formula>LEFT($D4,1)="R"</formula>
    </cfRule>
    <cfRule type="expression" dxfId="20" priority="2">
      <formula>LEFT($D4,1)&lt;&gt;"R"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'C. Custos'!$E:$E</xm:f>
          </x14:formula1>
          <xm:sqref>D4:D103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Análise</vt:lpstr>
      <vt:lpstr>Gráficos</vt:lpstr>
      <vt:lpstr>Investimentos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C. Custos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2015-06-24T16:35:11Z</dcterms:created>
  <dcterms:modified xsi:type="dcterms:W3CDTF">2015-07-24T17:09:13Z</dcterms:modified>
</cp:coreProperties>
</file>