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emdelle\Downloads\UB\2024\ingeniería-de-software\T.P\"/>
    </mc:Choice>
  </mc:AlternateContent>
  <xr:revisionPtr revIDLastSave="0" documentId="13_ncr:1_{F485E9CE-09A2-496E-B9B9-9433F7D2609A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Puntaje Final" sheetId="1" r:id="rId1"/>
    <sheet name="Efectividad" sheetId="2" r:id="rId2"/>
    <sheet name="Plataforma Tecnológica" sheetId="3" r:id="rId3"/>
    <sheet name="Calidad Técnica" sheetId="4" r:id="rId4"/>
    <sheet name="Ahorro de Costos" sheetId="5" r:id="rId5"/>
    <sheet name="Hoja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6" l="1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C37" i="6" s="1"/>
  <c r="P33" i="6"/>
  <c r="P3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C25" i="6" s="1"/>
  <c r="P21" i="6"/>
  <c r="P20" i="6"/>
  <c r="O10" i="6"/>
  <c r="N10" i="6"/>
  <c r="M10" i="6"/>
  <c r="L10" i="6"/>
  <c r="K10" i="6"/>
  <c r="J10" i="6"/>
  <c r="I10" i="6"/>
  <c r="H10" i="6"/>
  <c r="C13" i="6" s="1"/>
  <c r="G10" i="6"/>
  <c r="F10" i="6"/>
  <c r="E10" i="6"/>
  <c r="D10" i="6"/>
  <c r="C10" i="6"/>
  <c r="P9" i="6"/>
  <c r="P8" i="6"/>
  <c r="P10" i="6" l="1"/>
  <c r="C12" i="6"/>
  <c r="C36" i="6"/>
  <c r="C24" i="6"/>
  <c r="E15" i="2" l="1"/>
  <c r="D15" i="2"/>
  <c r="C15" i="2"/>
  <c r="F20" i="1" l="1"/>
  <c r="E20" i="1"/>
  <c r="D20" i="1"/>
  <c r="E16" i="5"/>
  <c r="F23" i="1" s="1"/>
  <c r="D16" i="5"/>
  <c r="E23" i="1" s="1"/>
  <c r="C16" i="5"/>
  <c r="D23" i="1" s="1"/>
  <c r="H10" i="4"/>
  <c r="H9" i="4"/>
  <c r="H8" i="4"/>
  <c r="H7" i="4"/>
  <c r="H6" i="4"/>
  <c r="H10" i="3"/>
  <c r="H9" i="3"/>
  <c r="H8" i="3"/>
  <c r="H7" i="3"/>
  <c r="H6" i="3"/>
  <c r="H11" i="4" l="1"/>
  <c r="I6" i="4" s="1"/>
  <c r="C16" i="4" s="1"/>
  <c r="H11" i="3"/>
  <c r="I6" i="3" s="1"/>
  <c r="H74" i="1"/>
  <c r="K75" i="1" s="1"/>
  <c r="I10" i="4" l="1"/>
  <c r="C28" i="4" s="1"/>
  <c r="I9" i="4"/>
  <c r="C26" i="4" s="1"/>
  <c r="I8" i="4"/>
  <c r="C24" i="4" s="1"/>
  <c r="I7" i="4"/>
  <c r="C16" i="3"/>
  <c r="I8" i="3"/>
  <c r="C18" i="3" s="1"/>
  <c r="I7" i="3"/>
  <c r="C17" i="3" s="1"/>
  <c r="I10" i="3"/>
  <c r="C20" i="3" s="1"/>
  <c r="I9" i="3"/>
  <c r="C19" i="3" s="1"/>
  <c r="I75" i="1"/>
  <c r="J75" i="1"/>
  <c r="G16" i="1"/>
  <c r="H15" i="1" s="1"/>
  <c r="C23" i="1" s="1"/>
  <c r="C21" i="4" l="1"/>
  <c r="I11" i="4"/>
  <c r="I11" i="3"/>
  <c r="D21" i="3"/>
  <c r="D21" i="1" s="1"/>
  <c r="E21" i="3"/>
  <c r="E21" i="1" s="1"/>
  <c r="F21" i="3"/>
  <c r="F21" i="1" s="1"/>
  <c r="H13" i="1"/>
  <c r="C21" i="1" s="1"/>
  <c r="H14" i="1"/>
  <c r="C22" i="1" s="1"/>
  <c r="H12" i="1"/>
  <c r="F30" i="4" l="1"/>
  <c r="F22" i="1" s="1"/>
  <c r="E30" i="4"/>
  <c r="E22" i="1" s="1"/>
  <c r="D30" i="4"/>
  <c r="D22" i="1" s="1"/>
  <c r="C20" i="1"/>
  <c r="H16" i="1"/>
  <c r="F24" i="1" l="1"/>
  <c r="E24" i="1"/>
  <c r="D24" i="1"/>
</calcChain>
</file>

<file path=xl/sharedStrings.xml><?xml version="1.0" encoding="utf-8"?>
<sst xmlns="http://schemas.openxmlformats.org/spreadsheetml/2006/main" count="173" uniqueCount="86">
  <si>
    <t>Funciones</t>
  </si>
  <si>
    <t>Proyecto1</t>
  </si>
  <si>
    <t>Proyecto 2</t>
  </si>
  <si>
    <t>Proyecto 3</t>
  </si>
  <si>
    <t>Resultado:</t>
  </si>
  <si>
    <t>Ponderación</t>
  </si>
  <si>
    <t>Cumple</t>
  </si>
  <si>
    <t>No cumple</t>
  </si>
  <si>
    <t>Cumple totalmente</t>
  </si>
  <si>
    <t>Cumple adecuadamente</t>
  </si>
  <si>
    <t>Cumple con Restricciones</t>
  </si>
  <si>
    <t>Cumple c/muchas Restricciones</t>
  </si>
  <si>
    <t>Escala de medición de la Ponderación</t>
  </si>
  <si>
    <t>Plataforma Tecnológica</t>
  </si>
  <si>
    <t>Confiabilidad</t>
  </si>
  <si>
    <t>Integridad</t>
  </si>
  <si>
    <t>Disponibilidad</t>
  </si>
  <si>
    <t>Confidencialidad</t>
  </si>
  <si>
    <t>Información Externa</t>
  </si>
  <si>
    <t>Total fila</t>
  </si>
  <si>
    <t>Ponderador</t>
  </si>
  <si>
    <t>Informacion Externa</t>
  </si>
  <si>
    <t>Calculo del ponderador</t>
  </si>
  <si>
    <t>Promedio Ponderado</t>
  </si>
  <si>
    <t>Calidad Técnica</t>
  </si>
  <si>
    <t>Seguridad</t>
  </si>
  <si>
    <t>Portabilidad</t>
  </si>
  <si>
    <t>Escalabilidad</t>
  </si>
  <si>
    <t>Accesibilidad</t>
  </si>
  <si>
    <t>Seguridad:</t>
  </si>
  <si>
    <t>Control de Acceso</t>
  </si>
  <si>
    <t>Portabilidad:</t>
  </si>
  <si>
    <t>Disponibilidad:</t>
  </si>
  <si>
    <t>Escalabilidad:</t>
  </si>
  <si>
    <t>Accesibilidad:</t>
  </si>
  <si>
    <t>Ahorro Operacional</t>
  </si>
  <si>
    <t>Calculo el ahorro con la diferencia del Costo Actual de Item Alternativa J menos</t>
  </si>
  <si>
    <t>el Costo de Item Nuevo Alternativa J</t>
  </si>
  <si>
    <t>Luego calculo el promedio simple de la suma de los ahorros con la cantidad de factores</t>
  </si>
  <si>
    <t>Items de Ahorro</t>
  </si>
  <si>
    <t>Proyecto 1</t>
  </si>
  <si>
    <t xml:space="preserve">Proyecto 2 </t>
  </si>
  <si>
    <t>Marketing</t>
  </si>
  <si>
    <t>Promedio</t>
  </si>
  <si>
    <t>A(j)=CAI(j) - CNI(j)</t>
  </si>
  <si>
    <t>Evalucion de todos los factores</t>
  </si>
  <si>
    <t>Todos los Factores</t>
  </si>
  <si>
    <t>Efectividad</t>
  </si>
  <si>
    <t>Ahorro de Costos</t>
  </si>
  <si>
    <t>Calidad técnica</t>
  </si>
  <si>
    <t>Calculo del puntaje</t>
  </si>
  <si>
    <t>Cálculo del Ponderador</t>
  </si>
  <si>
    <t>Factores</t>
  </si>
  <si>
    <t>Muy deseables: 80%</t>
  </si>
  <si>
    <t>Deseables: 20%</t>
  </si>
  <si>
    <t>Encriptación de Datos</t>
  </si>
  <si>
    <t>Sist. Redundante de respaldo</t>
  </si>
  <si>
    <t xml:space="preserve"> </t>
  </si>
  <si>
    <t>Uso para IOS y Android</t>
  </si>
  <si>
    <t>Herramienta de Exportación de Datos</t>
  </si>
  <si>
    <t>Up Time Garantizado 99%</t>
  </si>
  <si>
    <t>Parametrización  por cambios externos</t>
  </si>
  <si>
    <t>Paramentrización de los archivos de exportación de datos</t>
  </si>
  <si>
    <t>(0.8*%)+ (0.2*%)</t>
  </si>
  <si>
    <t>(0.8*%)+(0.2*%)</t>
  </si>
  <si>
    <t>Consumo de Papel</t>
  </si>
  <si>
    <t>Distribución de información</t>
  </si>
  <si>
    <t>Mantenimiento</t>
  </si>
  <si>
    <t>Facilidad de operación</t>
  </si>
  <si>
    <t xml:space="preserve">Diseño de Front End </t>
  </si>
  <si>
    <t>Manejo de Infromación en línea</t>
  </si>
  <si>
    <t>Mantenimiento bajo</t>
  </si>
  <si>
    <t>Variedad de Reportes</t>
  </si>
  <si>
    <t xml:space="preserve"> calculo de TIR y VAN</t>
  </si>
  <si>
    <t>Meses</t>
  </si>
  <si>
    <t>Inversión</t>
  </si>
  <si>
    <t>Totales</t>
  </si>
  <si>
    <t>Ingresos</t>
  </si>
  <si>
    <t>Egresos</t>
  </si>
  <si>
    <t>Neto</t>
  </si>
  <si>
    <t>FNC0</t>
  </si>
  <si>
    <t>FNC1</t>
  </si>
  <si>
    <t>FNCn=12</t>
  </si>
  <si>
    <t>VAN</t>
  </si>
  <si>
    <t>TIR</t>
  </si>
  <si>
    <t>K (tasa)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</si>
</sst>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_-&quot;$&quot;* #,##0.00_-;\-&quot;$&quot;* #,##0.00_-;_-&quot;$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7171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21A2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39">
    <xf numFmtId="0" fontId="0" fillId="0" borderId="0" xfId="0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/>
    <xf numFmtId="0" fontId="2" fillId="2" borderId="4" xfId="0" applyFont="1" applyFill="1" applyBorder="1"/>
    <xf numFmtId="0" fontId="3" fillId="0" borderId="7" xfId="0" applyFont="1" applyBorder="1"/>
    <xf numFmtId="0" fontId="0" fillId="0" borderId="8" xfId="0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3" fillId="0" borderId="7" xfId="0" applyFont="1" applyFill="1" applyBorder="1"/>
    <xf numFmtId="0" fontId="3" fillId="0" borderId="9" xfId="0" applyFont="1" applyFill="1" applyBorder="1"/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/>
    <xf numFmtId="0" fontId="2" fillId="2" borderId="9" xfId="0" applyFont="1" applyFill="1" applyBorder="1"/>
    <xf numFmtId="9" fontId="0" fillId="0" borderId="2" xfId="1" applyFont="1" applyBorder="1"/>
    <xf numFmtId="0" fontId="2" fillId="2" borderId="24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9" fontId="0" fillId="0" borderId="28" xfId="0" applyNumberFormat="1" applyBorder="1"/>
    <xf numFmtId="0" fontId="0" fillId="0" borderId="3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9" fontId="0" fillId="0" borderId="34" xfId="1" applyFont="1" applyBorder="1"/>
    <xf numFmtId="0" fontId="0" fillId="0" borderId="36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2" borderId="37" xfId="0" applyFont="1" applyFill="1" applyBorder="1"/>
    <xf numFmtId="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2" fillId="2" borderId="23" xfId="0" applyFont="1" applyFill="1" applyBorder="1"/>
    <xf numFmtId="9" fontId="0" fillId="0" borderId="38" xfId="0" applyNumberFormat="1" applyBorder="1"/>
    <xf numFmtId="0" fontId="2" fillId="2" borderId="40" xfId="0" applyFont="1" applyFill="1" applyBorder="1"/>
    <xf numFmtId="0" fontId="7" fillId="4" borderId="37" xfId="0" applyFont="1" applyFill="1" applyBorder="1" applyAlignment="1">
      <alignment horizontal="right"/>
    </xf>
    <xf numFmtId="0" fontId="7" fillId="4" borderId="26" xfId="0" applyFont="1" applyFill="1" applyBorder="1" applyAlignment="1">
      <alignment horizontal="right"/>
    </xf>
    <xf numFmtId="1" fontId="8" fillId="0" borderId="15" xfId="0" applyNumberFormat="1" applyFont="1" applyBorder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1" fontId="8" fillId="0" borderId="22" xfId="0" applyNumberFormat="1" applyFont="1" applyBorder="1" applyAlignment="1">
      <alignment horizontal="center" vertical="center"/>
    </xf>
    <xf numFmtId="9" fontId="0" fillId="0" borderId="34" xfId="1" applyNumberFormat="1" applyFont="1" applyBorder="1"/>
    <xf numFmtId="1" fontId="8" fillId="5" borderId="22" xfId="0" applyNumberFormat="1" applyFont="1" applyFill="1" applyBorder="1" applyAlignment="1">
      <alignment horizontal="center" vertical="center"/>
    </xf>
    <xf numFmtId="0" fontId="11" fillId="0" borderId="2" xfId="0" applyFont="1" applyBorder="1"/>
    <xf numFmtId="0" fontId="2" fillId="2" borderId="2" xfId="0" applyFont="1" applyFill="1" applyBorder="1"/>
    <xf numFmtId="0" fontId="10" fillId="0" borderId="0" xfId="0" applyFont="1"/>
    <xf numFmtId="0" fontId="2" fillId="2" borderId="14" xfId="0" applyFont="1" applyFill="1" applyBorder="1"/>
    <xf numFmtId="0" fontId="12" fillId="0" borderId="0" xfId="0" applyFont="1" applyBorder="1" applyAlignment="1">
      <alignment horizontal="left"/>
    </xf>
    <xf numFmtId="0" fontId="9" fillId="0" borderId="0" xfId="0" applyFont="1" applyFill="1" applyBorder="1"/>
    <xf numFmtId="0" fontId="9" fillId="0" borderId="0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/>
    <xf numFmtId="0" fontId="0" fillId="0" borderId="0" xfId="0" applyFill="1" applyBorder="1" applyAlignment="1"/>
    <xf numFmtId="1" fontId="0" fillId="0" borderId="1" xfId="0" applyNumberFormat="1" applyBorder="1" applyAlignment="1">
      <alignment horizontal="center"/>
    </xf>
    <xf numFmtId="9" fontId="0" fillId="0" borderId="29" xfId="0" applyNumberFormat="1" applyBorder="1" applyAlignment="1">
      <alignment horizontal="center"/>
    </xf>
    <xf numFmtId="0" fontId="7" fillId="4" borderId="49" xfId="0" applyFont="1" applyFill="1" applyBorder="1" applyAlignment="1">
      <alignment horizontal="right"/>
    </xf>
    <xf numFmtId="9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50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0" fontId="7" fillId="4" borderId="27" xfId="0" applyFont="1" applyFill="1" applyBorder="1" applyAlignment="1">
      <alignment horizontal="center" wrapText="1"/>
    </xf>
    <xf numFmtId="9" fontId="0" fillId="0" borderId="29" xfId="1" applyFont="1" applyBorder="1" applyAlignment="1">
      <alignment horizontal="center"/>
    </xf>
    <xf numFmtId="9" fontId="0" fillId="0" borderId="48" xfId="1" applyFont="1" applyBorder="1" applyAlignment="1">
      <alignment horizontal="center"/>
    </xf>
    <xf numFmtId="0" fontId="6" fillId="4" borderId="15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right" wrapText="1"/>
    </xf>
    <xf numFmtId="9" fontId="0" fillId="0" borderId="51" xfId="1" applyFon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2" fillId="2" borderId="28" xfId="0" applyFont="1" applyFill="1" applyBorder="1"/>
    <xf numFmtId="9" fontId="0" fillId="0" borderId="22" xfId="0" applyNumberForma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165" fontId="0" fillId="0" borderId="1" xfId="2" applyFont="1" applyBorder="1"/>
    <xf numFmtId="0" fontId="2" fillId="6" borderId="52" xfId="0" applyFont="1" applyFill="1" applyBorder="1"/>
    <xf numFmtId="165" fontId="0" fillId="0" borderId="52" xfId="2" applyFont="1" applyBorder="1"/>
    <xf numFmtId="0" fontId="2" fillId="6" borderId="21" xfId="0" applyFont="1" applyFill="1" applyBorder="1"/>
    <xf numFmtId="165" fontId="0" fillId="0" borderId="21" xfId="2" applyFont="1" applyBorder="1"/>
    <xf numFmtId="165" fontId="0" fillId="0" borderId="21" xfId="2" applyFont="1" applyFill="1" applyBorder="1"/>
    <xf numFmtId="164" fontId="0" fillId="0" borderId="1" xfId="0" applyNumberFormat="1" applyFont="1" applyBorder="1"/>
    <xf numFmtId="9" fontId="0" fillId="0" borderId="1" xfId="0" applyNumberFormat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/>
    </xf>
    <xf numFmtId="0" fontId="4" fillId="2" borderId="44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6" xfId="0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2" fillId="0" borderId="23" xfId="0" applyFont="1" applyBorder="1" applyAlignment="1">
      <alignment horizontal="left"/>
    </xf>
    <xf numFmtId="0" fontId="12" fillId="0" borderId="42" xfId="0" applyFont="1" applyBorder="1" applyAlignment="1">
      <alignment horizontal="left"/>
    </xf>
    <xf numFmtId="0" fontId="12" fillId="0" borderId="43" xfId="0" applyFont="1" applyBorder="1" applyAlignment="1">
      <alignment horizontal="left"/>
    </xf>
    <xf numFmtId="0" fontId="2" fillId="2" borderId="17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71717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5"/>
  <sheetViews>
    <sheetView showGridLines="0" workbookViewId="0">
      <selection activeCell="H18" sqref="H18"/>
    </sheetView>
  </sheetViews>
  <sheetFormatPr defaultColWidth="11.42578125" defaultRowHeight="15" x14ac:dyDescent="0.25"/>
  <cols>
    <col min="1" max="1" width="8" customWidth="1"/>
    <col min="2" max="2" width="23.5703125" customWidth="1"/>
    <col min="3" max="6" width="19.7109375" customWidth="1"/>
    <col min="7" max="7" width="22.7109375" customWidth="1"/>
    <col min="8" max="12" width="14.7109375" customWidth="1"/>
    <col min="13" max="13" width="10.7109375" customWidth="1"/>
    <col min="14" max="14" width="11.7109375" customWidth="1"/>
  </cols>
  <sheetData>
    <row r="1" spans="2:15" ht="15.75" thickBot="1" x14ac:dyDescent="0.3">
      <c r="B1" s="77"/>
      <c r="C1" s="77"/>
      <c r="D1" s="77"/>
      <c r="E1" s="77"/>
      <c r="G1" s="79"/>
      <c r="H1" s="79"/>
      <c r="I1" s="79"/>
      <c r="J1" s="79"/>
      <c r="K1" s="79"/>
      <c r="L1" s="79"/>
      <c r="M1" s="79"/>
      <c r="N1" s="79"/>
      <c r="O1" s="79"/>
    </row>
    <row r="2" spans="2:15" x14ac:dyDescent="0.25">
      <c r="B2" s="114" t="s">
        <v>12</v>
      </c>
      <c r="C2" s="115"/>
      <c r="D2" s="116"/>
      <c r="E2" s="77"/>
      <c r="N2" s="79"/>
      <c r="O2" s="79"/>
    </row>
    <row r="3" spans="2:15" x14ac:dyDescent="0.25">
      <c r="B3" s="117" t="s">
        <v>8</v>
      </c>
      <c r="C3" s="118"/>
      <c r="D3" s="15">
        <v>100</v>
      </c>
      <c r="E3" s="77"/>
      <c r="N3" s="79"/>
      <c r="O3" s="79"/>
    </row>
    <row r="4" spans="2:15" x14ac:dyDescent="0.25">
      <c r="B4" s="117" t="s">
        <v>9</v>
      </c>
      <c r="C4" s="118"/>
      <c r="D4" s="15">
        <v>80</v>
      </c>
      <c r="E4" s="77"/>
      <c r="N4" s="79"/>
      <c r="O4" s="79"/>
    </row>
    <row r="5" spans="2:15" ht="15" customHeight="1" x14ac:dyDescent="0.25">
      <c r="B5" s="117" t="s">
        <v>10</v>
      </c>
      <c r="C5" s="118"/>
      <c r="D5" s="15">
        <v>60</v>
      </c>
      <c r="E5" s="77"/>
      <c r="N5" s="79"/>
      <c r="O5" s="79"/>
    </row>
    <row r="6" spans="2:15" x14ac:dyDescent="0.25">
      <c r="B6" s="117" t="s">
        <v>11</v>
      </c>
      <c r="C6" s="118"/>
      <c r="D6" s="15">
        <v>40</v>
      </c>
      <c r="E6" s="77"/>
      <c r="N6" s="79"/>
      <c r="O6" s="79"/>
    </row>
    <row r="7" spans="2:15" ht="15.75" thickBot="1" x14ac:dyDescent="0.3">
      <c r="B7" s="119" t="s">
        <v>7</v>
      </c>
      <c r="C7" s="120"/>
      <c r="D7" s="16">
        <v>0</v>
      </c>
      <c r="E7" s="77"/>
      <c r="N7" s="79"/>
      <c r="O7" s="79"/>
    </row>
    <row r="8" spans="2:15" x14ac:dyDescent="0.25">
      <c r="B8" s="77"/>
      <c r="C8" s="77"/>
      <c r="D8" s="77"/>
      <c r="E8" s="77"/>
      <c r="N8" s="79"/>
      <c r="O8" s="79"/>
    </row>
    <row r="9" spans="2:15" ht="24" thickBot="1" x14ac:dyDescent="0.4">
      <c r="B9" s="72" t="s">
        <v>45</v>
      </c>
      <c r="N9" s="79"/>
      <c r="O9" s="79"/>
    </row>
    <row r="10" spans="2:15" ht="35.25" customHeight="1" x14ac:dyDescent="0.25">
      <c r="B10" s="23" t="s">
        <v>46</v>
      </c>
      <c r="C10" s="24" t="s">
        <v>47</v>
      </c>
      <c r="D10" s="24" t="s">
        <v>13</v>
      </c>
      <c r="E10" s="24" t="s">
        <v>24</v>
      </c>
      <c r="F10" s="24" t="s">
        <v>48</v>
      </c>
      <c r="G10" s="64" t="s">
        <v>19</v>
      </c>
      <c r="H10" s="43" t="s">
        <v>20</v>
      </c>
      <c r="N10" s="79"/>
      <c r="O10" s="79"/>
    </row>
    <row r="11" spans="2:15" ht="15.75" thickBot="1" x14ac:dyDescent="0.3">
      <c r="B11" s="25"/>
      <c r="C11" s="26"/>
      <c r="D11" s="26"/>
      <c r="E11" s="26"/>
      <c r="F11" s="26"/>
      <c r="G11" s="65"/>
      <c r="H11" s="44"/>
      <c r="I11" s="79"/>
      <c r="J11" s="79"/>
      <c r="K11" s="79"/>
      <c r="L11" s="79"/>
      <c r="M11" s="79"/>
      <c r="N11" s="79"/>
      <c r="O11" s="79"/>
    </row>
    <row r="12" spans="2:15" x14ac:dyDescent="0.25">
      <c r="B12" s="6" t="s">
        <v>47</v>
      </c>
      <c r="C12" s="36"/>
      <c r="D12" s="37">
        <v>0</v>
      </c>
      <c r="E12" s="37"/>
      <c r="F12" s="37"/>
      <c r="G12" s="46"/>
      <c r="H12" s="45" t="e">
        <f>+(G12/$G$16)</f>
        <v>#DIV/0!</v>
      </c>
      <c r="I12" s="79"/>
      <c r="J12" s="79"/>
      <c r="K12" s="79"/>
      <c r="L12" s="79"/>
      <c r="M12" s="79"/>
      <c r="N12" s="79"/>
      <c r="O12" s="79"/>
    </row>
    <row r="13" spans="2:15" x14ac:dyDescent="0.25">
      <c r="B13" s="27" t="s">
        <v>13</v>
      </c>
      <c r="C13" s="14">
        <v>0</v>
      </c>
      <c r="D13" s="38"/>
      <c r="E13" s="14"/>
      <c r="F13" s="14"/>
      <c r="G13" s="46"/>
      <c r="H13" s="45" t="e">
        <f>+(G13/$G$16)</f>
        <v>#DIV/0!</v>
      </c>
      <c r="I13" s="79"/>
      <c r="J13" s="79"/>
      <c r="K13" s="79"/>
      <c r="L13" s="79"/>
      <c r="M13" s="79"/>
      <c r="N13" s="79"/>
      <c r="O13" s="79"/>
    </row>
    <row r="14" spans="2:15" x14ac:dyDescent="0.25">
      <c r="B14" s="27" t="s">
        <v>24</v>
      </c>
      <c r="C14" s="14">
        <v>0</v>
      </c>
      <c r="D14" s="66"/>
      <c r="E14" s="38"/>
      <c r="F14" s="14"/>
      <c r="G14" s="46"/>
      <c r="H14" s="68" t="e">
        <f>+(G14/$G$16)</f>
        <v>#DIV/0!</v>
      </c>
      <c r="I14" s="79"/>
      <c r="J14" s="79"/>
      <c r="K14" s="79"/>
      <c r="L14" s="79"/>
      <c r="M14" s="79"/>
      <c r="N14" s="79"/>
      <c r="O14" s="79"/>
    </row>
    <row r="15" spans="2:15" ht="15.75" thickBot="1" x14ac:dyDescent="0.3">
      <c r="B15" s="27" t="s">
        <v>48</v>
      </c>
      <c r="C15" s="14">
        <v>0</v>
      </c>
      <c r="D15" s="14"/>
      <c r="E15" s="66"/>
      <c r="F15" s="38"/>
      <c r="G15" s="46"/>
      <c r="H15" s="68" t="e">
        <f>+(G15/$G$16)</f>
        <v>#DIV/0!</v>
      </c>
      <c r="I15" s="79"/>
      <c r="J15" s="79"/>
      <c r="K15" s="79"/>
      <c r="L15" s="79"/>
      <c r="M15" s="79"/>
      <c r="N15" s="79"/>
      <c r="O15" s="79"/>
    </row>
    <row r="16" spans="2:15" ht="15.75" thickBot="1" x14ac:dyDescent="0.3">
      <c r="G16" s="40">
        <f>SUM(G12:G15)</f>
        <v>0</v>
      </c>
      <c r="H16" s="29" t="e">
        <f>SUM(H12:H15)</f>
        <v>#DIV/0!</v>
      </c>
      <c r="N16" s="79"/>
      <c r="O16" s="79"/>
    </row>
    <row r="17" spans="2:15" ht="15.75" thickBot="1" x14ac:dyDescent="0.3">
      <c r="N17" s="79"/>
      <c r="O17" s="79"/>
    </row>
    <row r="18" spans="2:15" x14ac:dyDescent="0.25">
      <c r="B18" s="112" t="s">
        <v>52</v>
      </c>
      <c r="C18" s="108" t="s">
        <v>20</v>
      </c>
      <c r="D18" s="108" t="s">
        <v>1</v>
      </c>
      <c r="E18" s="108" t="s">
        <v>2</v>
      </c>
      <c r="F18" s="108" t="s">
        <v>3</v>
      </c>
      <c r="N18" s="79"/>
      <c r="O18" s="79"/>
    </row>
    <row r="19" spans="2:15" ht="15.75" thickBot="1" x14ac:dyDescent="0.3">
      <c r="B19" s="113"/>
      <c r="C19" s="109"/>
      <c r="D19" s="109"/>
      <c r="E19" s="109"/>
      <c r="F19" s="109"/>
      <c r="N19" s="76"/>
    </row>
    <row r="20" spans="2:15" x14ac:dyDescent="0.25">
      <c r="B20" s="30" t="s">
        <v>47</v>
      </c>
      <c r="C20" s="3" t="e">
        <f>+H12</f>
        <v>#DIV/0!</v>
      </c>
      <c r="D20" s="80">
        <f>+Efectividad!C15</f>
        <v>0</v>
      </c>
      <c r="E20" s="80">
        <f>+Efectividad!D15</f>
        <v>0</v>
      </c>
      <c r="F20" s="80">
        <f>+Efectividad!E15</f>
        <v>0</v>
      </c>
      <c r="N20" s="76"/>
    </row>
    <row r="21" spans="2:15" x14ac:dyDescent="0.25">
      <c r="B21" s="31" t="s">
        <v>13</v>
      </c>
      <c r="C21" s="3" t="e">
        <f>++H13</f>
        <v>#DIV/0!</v>
      </c>
      <c r="D21" s="14" t="e">
        <f>+'Plataforma Tecnológica'!D21</f>
        <v>#DIV/0!</v>
      </c>
      <c r="E21" s="14" t="e">
        <f>+'Plataforma Tecnológica'!E21</f>
        <v>#DIV/0!</v>
      </c>
      <c r="F21" s="14" t="e">
        <f>+'Plataforma Tecnológica'!F21</f>
        <v>#DIV/0!</v>
      </c>
      <c r="N21" s="76"/>
    </row>
    <row r="22" spans="2:15" x14ac:dyDescent="0.25">
      <c r="B22" s="31" t="s">
        <v>24</v>
      </c>
      <c r="C22" s="3" t="e">
        <f>+H14</f>
        <v>#DIV/0!</v>
      </c>
      <c r="D22" s="14">
        <f>+'Calidad Técnica'!D30</f>
        <v>0</v>
      </c>
      <c r="E22" s="14">
        <f>+'Calidad Técnica'!E30</f>
        <v>0</v>
      </c>
      <c r="F22" s="14">
        <f>+'Calidad Técnica'!F30</f>
        <v>0</v>
      </c>
      <c r="N22" s="76"/>
    </row>
    <row r="23" spans="2:15" ht="15.75" thickBot="1" x14ac:dyDescent="0.3">
      <c r="B23" s="31" t="s">
        <v>48</v>
      </c>
      <c r="C23" s="3" t="e">
        <f>+H15</f>
        <v>#DIV/0!</v>
      </c>
      <c r="D23" s="4">
        <f>+'Ahorro de Costos'!C16</f>
        <v>0</v>
      </c>
      <c r="E23" s="14">
        <f>+'Ahorro de Costos'!D16</f>
        <v>0</v>
      </c>
      <c r="F23" s="14">
        <f>+'Ahorro de Costos'!E16</f>
        <v>0</v>
      </c>
      <c r="N23" s="76"/>
    </row>
    <row r="24" spans="2:15" ht="15.75" thickBot="1" x14ac:dyDescent="0.3">
      <c r="B24" s="33" t="s">
        <v>23</v>
      </c>
      <c r="C24" s="34"/>
      <c r="D24" s="67" t="e">
        <f>($C20*D20)+($C21*D21)+($C22*D22)+($C23*D23)</f>
        <v>#DIV/0!</v>
      </c>
      <c r="E24" s="69" t="e">
        <f>($C20*E20)+($C21*E21)+($C22*E22)+($C23*E23)</f>
        <v>#DIV/0!</v>
      </c>
      <c r="F24" s="67" t="e">
        <f>($C20*F20)+($C21*F21)+($C22*F22)+($C23*F23)</f>
        <v>#DIV/0!</v>
      </c>
      <c r="G24" s="76"/>
      <c r="H24" s="76"/>
      <c r="I24" s="76"/>
      <c r="J24" s="76"/>
      <c r="K24" s="76"/>
      <c r="L24" s="76"/>
      <c r="M24" s="76"/>
      <c r="N24" s="76"/>
    </row>
    <row r="25" spans="2:15" x14ac:dyDescent="0.25">
      <c r="G25" s="76"/>
      <c r="H25" s="76"/>
      <c r="I25" s="76"/>
      <c r="J25" s="76"/>
      <c r="K25" s="76"/>
      <c r="L25" s="76"/>
      <c r="M25" s="76"/>
      <c r="N25" s="76"/>
    </row>
    <row r="26" spans="2:15" x14ac:dyDescent="0.25">
      <c r="B26" s="75"/>
      <c r="C26" s="78"/>
      <c r="D26" s="5"/>
      <c r="G26" s="76"/>
      <c r="H26" s="76"/>
      <c r="I26" s="76"/>
      <c r="J26" s="76"/>
      <c r="K26" s="76"/>
      <c r="L26" s="76"/>
      <c r="M26" s="76"/>
      <c r="N26" s="76"/>
    </row>
    <row r="27" spans="2:15" x14ac:dyDescent="0.25">
      <c r="B27" s="75"/>
      <c r="C27" s="78"/>
      <c r="D27" s="5"/>
      <c r="G27" s="76"/>
      <c r="H27" s="76"/>
      <c r="I27" s="76"/>
      <c r="J27" s="76"/>
      <c r="K27" s="76"/>
      <c r="L27" s="76"/>
      <c r="M27" s="76"/>
      <c r="N27" s="76"/>
    </row>
    <row r="28" spans="2:15" x14ac:dyDescent="0.25">
      <c r="N28" s="76"/>
    </row>
    <row r="29" spans="2:15" x14ac:dyDescent="0.25">
      <c r="N29" s="76"/>
    </row>
    <row r="30" spans="2:15" x14ac:dyDescent="0.25">
      <c r="N30" s="76"/>
    </row>
    <row r="31" spans="2:15" x14ac:dyDescent="0.25">
      <c r="N31" s="76"/>
    </row>
    <row r="32" spans="2:15" x14ac:dyDescent="0.25">
      <c r="N32" s="76"/>
    </row>
    <row r="33" spans="7:14" x14ac:dyDescent="0.25">
      <c r="N33" s="76"/>
    </row>
    <row r="34" spans="7:14" x14ac:dyDescent="0.25">
      <c r="N34" s="76"/>
    </row>
    <row r="35" spans="7:14" x14ac:dyDescent="0.25">
      <c r="N35" s="76"/>
    </row>
    <row r="36" spans="7:14" x14ac:dyDescent="0.25">
      <c r="N36" s="76"/>
    </row>
    <row r="37" spans="7:14" x14ac:dyDescent="0.25">
      <c r="G37" s="76"/>
      <c r="H37" s="76"/>
      <c r="I37" s="76"/>
      <c r="J37" s="76"/>
      <c r="K37" s="76"/>
      <c r="L37" s="76"/>
      <c r="M37" s="76"/>
      <c r="N37" s="76"/>
    </row>
    <row r="38" spans="7:14" x14ac:dyDescent="0.25">
      <c r="N38" s="76"/>
    </row>
    <row r="39" spans="7:14" x14ac:dyDescent="0.25">
      <c r="N39" s="76"/>
    </row>
    <row r="40" spans="7:14" x14ac:dyDescent="0.25">
      <c r="N40" s="76"/>
    </row>
    <row r="41" spans="7:14" x14ac:dyDescent="0.25">
      <c r="N41" s="76"/>
    </row>
    <row r="42" spans="7:14" x14ac:dyDescent="0.25">
      <c r="N42" s="76"/>
    </row>
    <row r="43" spans="7:14" x14ac:dyDescent="0.25">
      <c r="N43" s="76"/>
    </row>
    <row r="44" spans="7:14" x14ac:dyDescent="0.25">
      <c r="N44" s="76"/>
    </row>
    <row r="68" spans="7:11" ht="15.75" thickBot="1" x14ac:dyDescent="0.3"/>
    <row r="69" spans="7:11" x14ac:dyDescent="0.25">
      <c r="G69" s="110" t="s">
        <v>13</v>
      </c>
      <c r="H69" s="106" t="s">
        <v>20</v>
      </c>
      <c r="I69" s="106" t="s">
        <v>1</v>
      </c>
      <c r="J69" s="106" t="s">
        <v>2</v>
      </c>
      <c r="K69" s="106" t="s">
        <v>3</v>
      </c>
    </row>
    <row r="70" spans="7:11" ht="15.75" thickBot="1" x14ac:dyDescent="0.3">
      <c r="G70" s="111"/>
      <c r="H70" s="107"/>
      <c r="I70" s="107"/>
      <c r="J70" s="107"/>
      <c r="K70" s="107"/>
    </row>
    <row r="71" spans="7:11" x14ac:dyDescent="0.25">
      <c r="G71" s="30" t="s">
        <v>47</v>
      </c>
      <c r="H71" s="3">
        <v>0.17</v>
      </c>
      <c r="I71" s="4">
        <v>80</v>
      </c>
      <c r="J71" s="4">
        <v>65</v>
      </c>
      <c r="K71" s="4">
        <v>80</v>
      </c>
    </row>
    <row r="72" spans="7:11" x14ac:dyDescent="0.25">
      <c r="G72" s="31" t="s">
        <v>13</v>
      </c>
      <c r="H72" s="3">
        <v>0.5</v>
      </c>
      <c r="I72" s="4">
        <v>76</v>
      </c>
      <c r="J72" s="4">
        <v>78</v>
      </c>
      <c r="K72" s="4">
        <v>78</v>
      </c>
    </row>
    <row r="73" spans="7:11" x14ac:dyDescent="0.25">
      <c r="G73" s="31" t="s">
        <v>24</v>
      </c>
      <c r="H73" s="3">
        <v>0.17</v>
      </c>
      <c r="I73" s="4">
        <v>60</v>
      </c>
      <c r="J73" s="4">
        <v>98</v>
      </c>
      <c r="K73" s="4">
        <v>75</v>
      </c>
    </row>
    <row r="74" spans="7:11" ht="15.75" thickBot="1" x14ac:dyDescent="0.3">
      <c r="G74" s="31" t="s">
        <v>48</v>
      </c>
      <c r="H74" s="3">
        <f>+M65</f>
        <v>0</v>
      </c>
      <c r="I74" s="4">
        <v>100</v>
      </c>
      <c r="J74" s="4">
        <v>100</v>
      </c>
      <c r="K74" s="4">
        <v>100</v>
      </c>
    </row>
    <row r="75" spans="7:11" ht="15.75" thickBot="1" x14ac:dyDescent="0.3">
      <c r="G75" s="33" t="s">
        <v>23</v>
      </c>
      <c r="H75" s="34"/>
      <c r="I75" s="57">
        <f>($H71*I71)+($H72*I72)+($H73*I73)+($H74*I74)</f>
        <v>61.800000000000004</v>
      </c>
      <c r="J75" s="69">
        <f>($H71*J71)+($H72*J72)+($H73*J73)+($H74*J74)</f>
        <v>66.709999999999994</v>
      </c>
      <c r="K75" s="67">
        <f>($H71*K71)+($H72*K72)+($H73*K73)+($H74*K74)</f>
        <v>65.350000000000009</v>
      </c>
    </row>
  </sheetData>
  <mergeCells count="16">
    <mergeCell ref="B18:B19"/>
    <mergeCell ref="C18:C19"/>
    <mergeCell ref="D18:D19"/>
    <mergeCell ref="E18:E19"/>
    <mergeCell ref="B2:D2"/>
    <mergeCell ref="B3:C3"/>
    <mergeCell ref="B4:C4"/>
    <mergeCell ref="B5:C5"/>
    <mergeCell ref="B6:C6"/>
    <mergeCell ref="B7:C7"/>
    <mergeCell ref="K69:K70"/>
    <mergeCell ref="F18:F19"/>
    <mergeCell ref="G69:G70"/>
    <mergeCell ref="H69:H70"/>
    <mergeCell ref="I69:I70"/>
    <mergeCell ref="J69:J7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8"/>
  <sheetViews>
    <sheetView showGridLines="0" workbookViewId="0">
      <selection activeCell="D16" sqref="D16"/>
    </sheetView>
  </sheetViews>
  <sheetFormatPr defaultColWidth="11.42578125" defaultRowHeight="15" x14ac:dyDescent="0.25"/>
  <cols>
    <col min="2" max="2" width="31.85546875" customWidth="1"/>
    <col min="3" max="5" width="24.7109375" customWidth="1"/>
  </cols>
  <sheetData>
    <row r="1" spans="2:5" ht="15.75" thickBot="1" x14ac:dyDescent="0.3"/>
    <row r="2" spans="2:5" ht="29.25" thickBot="1" x14ac:dyDescent="0.5">
      <c r="B2" s="70" t="s">
        <v>47</v>
      </c>
    </row>
    <row r="3" spans="2:5" x14ac:dyDescent="0.25">
      <c r="B3" s="20" t="s">
        <v>0</v>
      </c>
      <c r="C3" s="21" t="s">
        <v>1</v>
      </c>
      <c r="D3" s="21" t="s">
        <v>2</v>
      </c>
      <c r="E3" s="22" t="s">
        <v>3</v>
      </c>
    </row>
    <row r="4" spans="2:5" x14ac:dyDescent="0.25">
      <c r="B4" s="121" t="s">
        <v>53</v>
      </c>
      <c r="C4" s="122"/>
      <c r="D4" s="122"/>
      <c r="E4" s="123"/>
    </row>
    <row r="5" spans="2:5" x14ac:dyDescent="0.25">
      <c r="B5" s="7" t="s">
        <v>68</v>
      </c>
      <c r="C5" s="1">
        <v>0</v>
      </c>
      <c r="D5" s="1">
        <v>0</v>
      </c>
      <c r="E5" s="8">
        <v>0</v>
      </c>
    </row>
    <row r="6" spans="2:5" x14ac:dyDescent="0.25">
      <c r="B6" s="7" t="s">
        <v>69</v>
      </c>
      <c r="C6" s="1">
        <v>0</v>
      </c>
      <c r="D6" s="1">
        <v>0</v>
      </c>
      <c r="E6" s="8">
        <v>0</v>
      </c>
    </row>
    <row r="7" spans="2:5" x14ac:dyDescent="0.25">
      <c r="B7" s="7" t="s">
        <v>70</v>
      </c>
      <c r="C7" s="1"/>
      <c r="D7" s="1"/>
      <c r="E7" s="8"/>
    </row>
    <row r="8" spans="2:5" x14ac:dyDescent="0.25">
      <c r="B8" s="7" t="s">
        <v>4</v>
      </c>
      <c r="C8" s="2">
        <v>0</v>
      </c>
      <c r="D8" s="2">
        <v>0</v>
      </c>
      <c r="E8" s="9">
        <v>0</v>
      </c>
    </row>
    <row r="9" spans="2:5" x14ac:dyDescent="0.25">
      <c r="B9" s="121" t="s">
        <v>54</v>
      </c>
      <c r="C9" s="122"/>
      <c r="D9" s="122"/>
      <c r="E9" s="123"/>
    </row>
    <row r="10" spans="2:5" x14ac:dyDescent="0.25">
      <c r="B10" s="10" t="s">
        <v>71</v>
      </c>
      <c r="C10" s="1">
        <v>0</v>
      </c>
      <c r="D10" s="1">
        <v>0</v>
      </c>
      <c r="E10" s="8">
        <v>0</v>
      </c>
    </row>
    <row r="11" spans="2:5" x14ac:dyDescent="0.25">
      <c r="B11" s="10" t="s">
        <v>72</v>
      </c>
      <c r="C11" s="1">
        <v>0</v>
      </c>
      <c r="D11" s="1">
        <v>0</v>
      </c>
      <c r="E11" s="8">
        <v>0</v>
      </c>
    </row>
    <row r="12" spans="2:5" ht="15.75" thickBot="1" x14ac:dyDescent="0.3">
      <c r="B12" s="11" t="s">
        <v>4</v>
      </c>
      <c r="C12" s="12">
        <v>0</v>
      </c>
      <c r="D12" s="12">
        <v>0</v>
      </c>
      <c r="E12" s="13">
        <v>0</v>
      </c>
    </row>
    <row r="13" spans="2:5" x14ac:dyDescent="0.25">
      <c r="B13" s="124" t="s">
        <v>5</v>
      </c>
      <c r="C13" s="127" t="s">
        <v>63</v>
      </c>
      <c r="D13" s="127" t="s">
        <v>64</v>
      </c>
      <c r="E13" s="127" t="s">
        <v>64</v>
      </c>
    </row>
    <row r="14" spans="2:5" ht="15.75" thickBot="1" x14ac:dyDescent="0.3">
      <c r="B14" s="125"/>
      <c r="C14" s="128"/>
      <c r="D14" s="128"/>
      <c r="E14" s="128"/>
    </row>
    <row r="15" spans="2:5" ht="15.75" thickBot="1" x14ac:dyDescent="0.3">
      <c r="B15" s="126"/>
      <c r="C15" s="56">
        <f>0.7*C8+0.03*C12</f>
        <v>0</v>
      </c>
      <c r="D15" s="56">
        <f>0.7*D8+0.03*D12</f>
        <v>0</v>
      </c>
      <c r="E15" s="56">
        <f>0.7*E8+0.03*E12</f>
        <v>0</v>
      </c>
    </row>
    <row r="16" spans="2:5" ht="15.75" thickBot="1" x14ac:dyDescent="0.3"/>
    <row r="17" spans="2:3" x14ac:dyDescent="0.25">
      <c r="B17" s="17">
        <v>1</v>
      </c>
      <c r="C17" s="18" t="s">
        <v>6</v>
      </c>
    </row>
    <row r="18" spans="2:3" ht="15.75" thickBot="1" x14ac:dyDescent="0.3">
      <c r="B18" s="19">
        <v>0</v>
      </c>
      <c r="C18" s="16" t="s">
        <v>7</v>
      </c>
    </row>
  </sheetData>
  <mergeCells count="6">
    <mergeCell ref="B4:E4"/>
    <mergeCell ref="B9:E9"/>
    <mergeCell ref="B13:B15"/>
    <mergeCell ref="C13:C14"/>
    <mergeCell ref="D13:D14"/>
    <mergeCell ref="E13:E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1"/>
  <sheetViews>
    <sheetView showGridLines="0" workbookViewId="0">
      <selection activeCell="J13" sqref="J13"/>
    </sheetView>
  </sheetViews>
  <sheetFormatPr defaultColWidth="11.42578125" defaultRowHeight="15" x14ac:dyDescent="0.25"/>
  <cols>
    <col min="1" max="1" width="8.5703125" customWidth="1"/>
    <col min="2" max="2" width="22.7109375" customWidth="1"/>
    <col min="3" max="7" width="14.7109375" customWidth="1"/>
    <col min="8" max="8" width="10.7109375" customWidth="1"/>
    <col min="9" max="9" width="11.7109375" customWidth="1"/>
  </cols>
  <sheetData>
    <row r="1" spans="2:9" ht="15.75" thickBot="1" x14ac:dyDescent="0.3"/>
    <row r="2" spans="2:9" ht="32.25" thickBot="1" x14ac:dyDescent="0.55000000000000004">
      <c r="B2" s="129" t="s">
        <v>13</v>
      </c>
      <c r="C2" s="130"/>
      <c r="D2" s="131"/>
    </row>
    <row r="3" spans="2:9" ht="15.75" thickBot="1" x14ac:dyDescent="0.3">
      <c r="B3" s="73" t="s">
        <v>22</v>
      </c>
    </row>
    <row r="4" spans="2:9" x14ac:dyDescent="0.25">
      <c r="B4" s="110" t="s">
        <v>13</v>
      </c>
      <c r="C4" s="106" t="s">
        <v>14</v>
      </c>
      <c r="D4" s="106" t="s">
        <v>15</v>
      </c>
      <c r="E4" s="106" t="s">
        <v>16</v>
      </c>
      <c r="F4" s="106" t="s">
        <v>17</v>
      </c>
      <c r="G4" s="136" t="s">
        <v>18</v>
      </c>
      <c r="H4" s="132" t="s">
        <v>19</v>
      </c>
      <c r="I4" s="134" t="s">
        <v>20</v>
      </c>
    </row>
    <row r="5" spans="2:9" ht="15.75" thickBot="1" x14ac:dyDescent="0.3">
      <c r="B5" s="111"/>
      <c r="C5" s="107"/>
      <c r="D5" s="107"/>
      <c r="E5" s="107"/>
      <c r="F5" s="107"/>
      <c r="G5" s="137"/>
      <c r="H5" s="133"/>
      <c r="I5" s="135"/>
    </row>
    <row r="6" spans="2:9" x14ac:dyDescent="0.25">
      <c r="B6" s="6" t="s">
        <v>14</v>
      </c>
      <c r="C6" s="36"/>
      <c r="D6" s="37">
        <v>0</v>
      </c>
      <c r="E6" s="37">
        <v>0</v>
      </c>
      <c r="F6" s="37">
        <v>0</v>
      </c>
      <c r="G6" s="41">
        <v>0</v>
      </c>
      <c r="H6" s="46">
        <f>SUM(C6:G6)</f>
        <v>0</v>
      </c>
      <c r="I6" s="45" t="e">
        <f>+(H6/$H$11)</f>
        <v>#DIV/0!</v>
      </c>
    </row>
    <row r="7" spans="2:9" x14ac:dyDescent="0.25">
      <c r="B7" s="27" t="s">
        <v>15</v>
      </c>
      <c r="C7" s="14">
        <v>0</v>
      </c>
      <c r="D7" s="38"/>
      <c r="E7" s="14">
        <v>0</v>
      </c>
      <c r="F7" s="14">
        <v>0</v>
      </c>
      <c r="G7" s="41">
        <v>0</v>
      </c>
      <c r="H7" s="46">
        <f t="shared" ref="H7:H10" si="0">SUM(C7:G7)</f>
        <v>0</v>
      </c>
      <c r="I7" s="45" t="e">
        <f t="shared" ref="I7:I10" si="1">+(H7/$H$11)</f>
        <v>#DIV/0!</v>
      </c>
    </row>
    <row r="8" spans="2:9" x14ac:dyDescent="0.25">
      <c r="B8" s="27" t="s">
        <v>16</v>
      </c>
      <c r="C8" s="14">
        <v>0</v>
      </c>
      <c r="D8" s="14">
        <v>0</v>
      </c>
      <c r="E8" s="38"/>
      <c r="F8" s="14">
        <v>0</v>
      </c>
      <c r="G8" s="41">
        <v>0</v>
      </c>
      <c r="H8" s="46">
        <f t="shared" si="0"/>
        <v>0</v>
      </c>
      <c r="I8" s="45" t="e">
        <f t="shared" si="1"/>
        <v>#DIV/0!</v>
      </c>
    </row>
    <row r="9" spans="2:9" x14ac:dyDescent="0.25">
      <c r="B9" s="27" t="s">
        <v>17</v>
      </c>
      <c r="C9" s="14">
        <v>0</v>
      </c>
      <c r="D9" s="14">
        <v>0</v>
      </c>
      <c r="E9" s="14">
        <v>0</v>
      </c>
      <c r="F9" s="38"/>
      <c r="G9" s="41">
        <v>0</v>
      </c>
      <c r="H9" s="46">
        <f t="shared" si="0"/>
        <v>0</v>
      </c>
      <c r="I9" s="45" t="e">
        <f t="shared" si="1"/>
        <v>#DIV/0!</v>
      </c>
    </row>
    <row r="10" spans="2:9" ht="15.75" thickBot="1" x14ac:dyDescent="0.3">
      <c r="B10" s="28" t="s">
        <v>21</v>
      </c>
      <c r="C10" s="39">
        <v>0</v>
      </c>
      <c r="D10" s="39">
        <v>0</v>
      </c>
      <c r="E10" s="39">
        <v>0</v>
      </c>
      <c r="F10" s="39">
        <v>0</v>
      </c>
      <c r="G10" s="42"/>
      <c r="H10" s="47">
        <f t="shared" si="0"/>
        <v>0</v>
      </c>
      <c r="I10" s="45" t="e">
        <f t="shared" si="1"/>
        <v>#DIV/0!</v>
      </c>
    </row>
    <row r="11" spans="2:9" ht="15.75" thickBot="1" x14ac:dyDescent="0.3">
      <c r="H11" s="40">
        <f>SUM(H6:H10)</f>
        <v>0</v>
      </c>
      <c r="I11" s="29" t="e">
        <f>SUM(I6:I10)</f>
        <v>#DIV/0!</v>
      </c>
    </row>
    <row r="12" spans="2:9" ht="15.75" thickBot="1" x14ac:dyDescent="0.3"/>
    <row r="13" spans="2:9" ht="15.75" thickBot="1" x14ac:dyDescent="0.3">
      <c r="B13" s="71" t="s">
        <v>50</v>
      </c>
    </row>
    <row r="14" spans="2:9" x14ac:dyDescent="0.25">
      <c r="B14" s="110" t="s">
        <v>13</v>
      </c>
      <c r="C14" s="106" t="s">
        <v>20</v>
      </c>
      <c r="D14" s="106" t="s">
        <v>1</v>
      </c>
      <c r="E14" s="106" t="s">
        <v>2</v>
      </c>
      <c r="F14" s="106" t="s">
        <v>3</v>
      </c>
    </row>
    <row r="15" spans="2:9" ht="15.75" thickBot="1" x14ac:dyDescent="0.3">
      <c r="B15" s="111"/>
      <c r="C15" s="107"/>
      <c r="D15" s="107"/>
      <c r="E15" s="107"/>
      <c r="F15" s="107"/>
    </row>
    <row r="16" spans="2:9" x14ac:dyDescent="0.25">
      <c r="B16" s="30" t="s">
        <v>14</v>
      </c>
      <c r="C16" s="3" t="e">
        <f>+I6</f>
        <v>#DIV/0!</v>
      </c>
      <c r="D16" s="14"/>
      <c r="E16" s="14"/>
      <c r="F16" s="14"/>
    </row>
    <row r="17" spans="2:6" x14ac:dyDescent="0.25">
      <c r="B17" s="31" t="s">
        <v>15</v>
      </c>
      <c r="C17" s="3" t="e">
        <f t="shared" ref="C17:C20" si="2">+I7</f>
        <v>#DIV/0!</v>
      </c>
      <c r="D17" s="14"/>
      <c r="E17" s="14"/>
      <c r="F17" s="14"/>
    </row>
    <row r="18" spans="2:6" x14ac:dyDescent="0.25">
      <c r="B18" s="31" t="s">
        <v>16</v>
      </c>
      <c r="C18" s="3" t="e">
        <f t="shared" si="2"/>
        <v>#DIV/0!</v>
      </c>
      <c r="D18" s="14"/>
      <c r="E18" s="14"/>
      <c r="F18" s="14"/>
    </row>
    <row r="19" spans="2:6" x14ac:dyDescent="0.25">
      <c r="B19" s="31" t="s">
        <v>17</v>
      </c>
      <c r="C19" s="3" t="e">
        <f t="shared" si="2"/>
        <v>#DIV/0!</v>
      </c>
      <c r="D19" s="14"/>
      <c r="E19" s="14"/>
      <c r="F19" s="14"/>
    </row>
    <row r="20" spans="2:6" ht="15.75" thickBot="1" x14ac:dyDescent="0.3">
      <c r="B20" s="32" t="s">
        <v>21</v>
      </c>
      <c r="C20" s="3" t="e">
        <f t="shared" si="2"/>
        <v>#DIV/0!</v>
      </c>
      <c r="D20" s="35"/>
      <c r="E20" s="35"/>
      <c r="F20" s="35"/>
    </row>
    <row r="21" spans="2:6" ht="15.75" thickBot="1" x14ac:dyDescent="0.3">
      <c r="B21" s="33" t="s">
        <v>23</v>
      </c>
      <c r="C21" s="34"/>
      <c r="D21" s="57" t="e">
        <f>+D16*$C$16+D17*$C$17+D18*$C$18+D19*$C$19+D20*$C$20</f>
        <v>#DIV/0!</v>
      </c>
      <c r="E21" s="57" t="e">
        <f>+E16*$C$16+E17*$C$17+E18*$C$18+E19*$C$19+E20*$C$20</f>
        <v>#DIV/0!</v>
      </c>
      <c r="F21" s="57" t="e">
        <f>+F16*$C$16+F17*$C$17+F18*$C$18+F19*$C$19+F20*$C$20</f>
        <v>#DIV/0!</v>
      </c>
    </row>
  </sheetData>
  <mergeCells count="14">
    <mergeCell ref="B2:D2"/>
    <mergeCell ref="H4:H5"/>
    <mergeCell ref="I4:I5"/>
    <mergeCell ref="B14:B15"/>
    <mergeCell ref="C14:C15"/>
    <mergeCell ref="D14:D15"/>
    <mergeCell ref="E14:E15"/>
    <mergeCell ref="F14:F1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30"/>
  <sheetViews>
    <sheetView workbookViewId="0">
      <selection activeCell="H21" sqref="H21"/>
    </sheetView>
  </sheetViews>
  <sheetFormatPr defaultColWidth="11.42578125" defaultRowHeight="15" x14ac:dyDescent="0.25"/>
  <cols>
    <col min="2" max="2" width="30" customWidth="1"/>
    <col min="3" max="7" width="14.7109375" customWidth="1"/>
    <col min="8" max="8" width="10.7109375" customWidth="1"/>
    <col min="9" max="9" width="11.7109375" customWidth="1"/>
  </cols>
  <sheetData>
    <row r="1" spans="2:9" ht="15.75" thickBot="1" x14ac:dyDescent="0.3"/>
    <row r="2" spans="2:9" ht="32.25" thickBot="1" x14ac:dyDescent="0.55000000000000004">
      <c r="B2" s="129" t="s">
        <v>24</v>
      </c>
      <c r="C2" s="131"/>
    </row>
    <row r="3" spans="2:9" ht="15.75" thickBot="1" x14ac:dyDescent="0.3">
      <c r="B3" s="73" t="s">
        <v>51</v>
      </c>
    </row>
    <row r="4" spans="2:9" x14ac:dyDescent="0.25">
      <c r="B4" s="110" t="s">
        <v>24</v>
      </c>
      <c r="C4" s="106" t="s">
        <v>25</v>
      </c>
      <c r="D4" s="106" t="s">
        <v>26</v>
      </c>
      <c r="E4" s="106" t="s">
        <v>16</v>
      </c>
      <c r="F4" s="106" t="s">
        <v>27</v>
      </c>
      <c r="G4" s="136" t="s">
        <v>28</v>
      </c>
      <c r="H4" s="132" t="s">
        <v>19</v>
      </c>
      <c r="I4" s="134" t="s">
        <v>20</v>
      </c>
    </row>
    <row r="5" spans="2:9" ht="15.75" thickBot="1" x14ac:dyDescent="0.3">
      <c r="B5" s="111"/>
      <c r="C5" s="107"/>
      <c r="D5" s="107"/>
      <c r="E5" s="107"/>
      <c r="F5" s="107"/>
      <c r="G5" s="137"/>
      <c r="H5" s="133"/>
      <c r="I5" s="135"/>
    </row>
    <row r="6" spans="2:9" x14ac:dyDescent="0.25">
      <c r="B6" s="6" t="s">
        <v>25</v>
      </c>
      <c r="C6" s="36">
        <v>2</v>
      </c>
      <c r="D6" s="37">
        <v>0</v>
      </c>
      <c r="E6" s="37">
        <v>0</v>
      </c>
      <c r="F6" s="37">
        <v>0</v>
      </c>
      <c r="G6" s="41">
        <v>0</v>
      </c>
      <c r="H6" s="46">
        <f>SUM(C6:G6)</f>
        <v>2</v>
      </c>
      <c r="I6" s="45">
        <f>+(H6/$H$11)</f>
        <v>0.2</v>
      </c>
    </row>
    <row r="7" spans="2:9" x14ac:dyDescent="0.25">
      <c r="B7" s="27" t="s">
        <v>26</v>
      </c>
      <c r="C7" s="14">
        <v>0</v>
      </c>
      <c r="D7" s="38">
        <v>2</v>
      </c>
      <c r="E7" s="14">
        <v>0</v>
      </c>
      <c r="F7" s="14">
        <v>0</v>
      </c>
      <c r="G7" s="41">
        <v>0</v>
      </c>
      <c r="H7" s="46">
        <f t="shared" ref="H7:H10" si="0">SUM(C7:G7)</f>
        <v>2</v>
      </c>
      <c r="I7" s="45">
        <f t="shared" ref="I7:I10" si="1">+(H7/$H$11)</f>
        <v>0.2</v>
      </c>
    </row>
    <row r="8" spans="2:9" x14ac:dyDescent="0.25">
      <c r="B8" s="27" t="s">
        <v>16</v>
      </c>
      <c r="C8" s="14">
        <v>0</v>
      </c>
      <c r="D8" s="14">
        <v>0</v>
      </c>
      <c r="E8" s="38">
        <v>2</v>
      </c>
      <c r="F8" s="14">
        <v>0</v>
      </c>
      <c r="G8" s="41">
        <v>0</v>
      </c>
      <c r="H8" s="46">
        <f t="shared" si="0"/>
        <v>2</v>
      </c>
      <c r="I8" s="45">
        <f t="shared" si="1"/>
        <v>0.2</v>
      </c>
    </row>
    <row r="9" spans="2:9" x14ac:dyDescent="0.25">
      <c r="B9" s="27" t="s">
        <v>27</v>
      </c>
      <c r="C9" s="14">
        <v>0</v>
      </c>
      <c r="D9" s="14">
        <v>0</v>
      </c>
      <c r="E9" s="14">
        <v>0</v>
      </c>
      <c r="F9" s="38">
        <v>2</v>
      </c>
      <c r="G9" s="41">
        <v>0</v>
      </c>
      <c r="H9" s="46">
        <f t="shared" si="0"/>
        <v>2</v>
      </c>
      <c r="I9" s="45">
        <f t="shared" si="1"/>
        <v>0.2</v>
      </c>
    </row>
    <row r="10" spans="2:9" ht="15.75" thickBot="1" x14ac:dyDescent="0.3">
      <c r="B10" s="28" t="s">
        <v>28</v>
      </c>
      <c r="C10" s="39">
        <v>0</v>
      </c>
      <c r="D10" s="39">
        <v>0</v>
      </c>
      <c r="E10" s="39">
        <v>0</v>
      </c>
      <c r="F10" s="39">
        <v>0</v>
      </c>
      <c r="G10" s="42">
        <v>2</v>
      </c>
      <c r="H10" s="47">
        <f t="shared" si="0"/>
        <v>2</v>
      </c>
      <c r="I10" s="45">
        <f t="shared" si="1"/>
        <v>0.2</v>
      </c>
    </row>
    <row r="11" spans="2:9" ht="15.75" thickBot="1" x14ac:dyDescent="0.3">
      <c r="H11" s="40">
        <f>SUM(H6:H10)</f>
        <v>10</v>
      </c>
      <c r="I11" s="29">
        <f>SUM(I6:I10)</f>
        <v>1</v>
      </c>
    </row>
    <row r="12" spans="2:9" ht="15.75" thickBot="1" x14ac:dyDescent="0.3"/>
    <row r="13" spans="2:9" ht="15.75" thickBot="1" x14ac:dyDescent="0.3">
      <c r="B13" s="71" t="s">
        <v>50</v>
      </c>
    </row>
    <row r="14" spans="2:9" x14ac:dyDescent="0.25">
      <c r="B14" s="110" t="s">
        <v>49</v>
      </c>
      <c r="C14" s="106" t="s">
        <v>20</v>
      </c>
      <c r="D14" s="106" t="s">
        <v>1</v>
      </c>
      <c r="E14" s="106" t="s">
        <v>2</v>
      </c>
      <c r="F14" s="106" t="s">
        <v>3</v>
      </c>
    </row>
    <row r="15" spans="2:9" ht="15.75" thickBot="1" x14ac:dyDescent="0.3">
      <c r="B15" s="111"/>
      <c r="C15" s="107"/>
      <c r="D15" s="107"/>
      <c r="E15" s="107"/>
      <c r="F15" s="107"/>
    </row>
    <row r="16" spans="2:9" ht="15.75" thickBot="1" x14ac:dyDescent="0.3">
      <c r="B16" s="51" t="s">
        <v>29</v>
      </c>
      <c r="C16" s="81">
        <f>+I6</f>
        <v>0.2</v>
      </c>
      <c r="D16" s="88">
        <v>0</v>
      </c>
      <c r="E16" s="88">
        <v>0</v>
      </c>
      <c r="F16" s="89">
        <v>0</v>
      </c>
    </row>
    <row r="17" spans="2:6" x14ac:dyDescent="0.25">
      <c r="B17" s="54" t="s">
        <v>30</v>
      </c>
      <c r="C17" s="49"/>
      <c r="D17" s="50">
        <v>0</v>
      </c>
      <c r="E17" s="50">
        <v>0</v>
      </c>
      <c r="F17" s="50">
        <v>0</v>
      </c>
    </row>
    <row r="18" spans="2:6" x14ac:dyDescent="0.25">
      <c r="B18" s="54" t="s">
        <v>55</v>
      </c>
      <c r="C18" s="3"/>
      <c r="D18" s="14">
        <v>0</v>
      </c>
      <c r="E18" s="14">
        <v>0</v>
      </c>
      <c r="F18" s="14">
        <v>0</v>
      </c>
    </row>
    <row r="19" spans="2:6" x14ac:dyDescent="0.25">
      <c r="B19" s="54" t="s">
        <v>56</v>
      </c>
      <c r="C19" s="3"/>
      <c r="D19" s="14">
        <v>0</v>
      </c>
      <c r="E19" s="14">
        <v>0</v>
      </c>
      <c r="F19" s="14">
        <v>0</v>
      </c>
    </row>
    <row r="20" spans="2:6" ht="15.75" thickBot="1" x14ac:dyDescent="0.3">
      <c r="B20" s="55"/>
      <c r="C20" s="12"/>
      <c r="D20" s="39" t="s">
        <v>57</v>
      </c>
      <c r="E20" s="39"/>
      <c r="F20" s="39"/>
    </row>
    <row r="21" spans="2:6" ht="15.75" thickBot="1" x14ac:dyDescent="0.3">
      <c r="B21" s="51" t="s">
        <v>31</v>
      </c>
      <c r="C21" s="81">
        <f t="shared" ref="C21" si="2">+I7</f>
        <v>0.2</v>
      </c>
      <c r="D21" s="88">
        <v>0</v>
      </c>
      <c r="E21" s="88">
        <v>0</v>
      </c>
      <c r="F21" s="88">
        <v>0</v>
      </c>
    </row>
    <row r="22" spans="2:6" ht="15.75" thickBot="1" x14ac:dyDescent="0.3">
      <c r="B22" s="82" t="s">
        <v>58</v>
      </c>
      <c r="C22" s="83"/>
      <c r="D22" s="84">
        <v>0</v>
      </c>
      <c r="E22" s="84">
        <v>0</v>
      </c>
      <c r="F22" s="84">
        <v>0</v>
      </c>
    </row>
    <row r="23" spans="2:6" ht="27" thickBot="1" x14ac:dyDescent="0.3">
      <c r="B23" s="87" t="s">
        <v>59</v>
      </c>
      <c r="C23" s="85"/>
      <c r="D23" s="86">
        <v>0</v>
      </c>
      <c r="E23" s="86">
        <v>0</v>
      </c>
      <c r="F23" s="86">
        <v>0</v>
      </c>
    </row>
    <row r="24" spans="2:6" ht="15.75" thickBot="1" x14ac:dyDescent="0.3">
      <c r="B24" s="48" t="s">
        <v>32</v>
      </c>
      <c r="C24" s="95">
        <f>+I8</f>
        <v>0.2</v>
      </c>
      <c r="D24" s="92">
        <v>0</v>
      </c>
      <c r="E24" s="92">
        <v>0</v>
      </c>
      <c r="F24" s="92">
        <v>0</v>
      </c>
    </row>
    <row r="25" spans="2:6" ht="15.75" thickBot="1" x14ac:dyDescent="0.3">
      <c r="B25" s="55" t="s">
        <v>60</v>
      </c>
      <c r="C25" s="83"/>
      <c r="D25" s="84">
        <v>0</v>
      </c>
      <c r="E25" s="84">
        <v>0</v>
      </c>
      <c r="F25" s="84">
        <v>0</v>
      </c>
    </row>
    <row r="26" spans="2:6" ht="15.75" thickBot="1" x14ac:dyDescent="0.3">
      <c r="B26" s="53" t="s">
        <v>33</v>
      </c>
      <c r="C26" s="93">
        <f>+I9</f>
        <v>0.2</v>
      </c>
      <c r="D26" s="92">
        <v>0</v>
      </c>
      <c r="E26" s="88">
        <v>0</v>
      </c>
      <c r="F26" s="88">
        <v>0</v>
      </c>
    </row>
    <row r="27" spans="2:6" ht="30.75" thickBot="1" x14ac:dyDescent="0.3">
      <c r="B27" s="91" t="s">
        <v>61</v>
      </c>
      <c r="C27" s="85"/>
      <c r="D27" s="88"/>
      <c r="E27" s="88"/>
      <c r="F27" s="88"/>
    </row>
    <row r="28" spans="2:6" ht="15.75" thickBot="1" x14ac:dyDescent="0.3">
      <c r="B28" s="94" t="s">
        <v>34</v>
      </c>
      <c r="C28" s="93">
        <f>+I10</f>
        <v>0.2</v>
      </c>
      <c r="D28" s="92">
        <v>0</v>
      </c>
      <c r="E28" s="88">
        <v>0</v>
      </c>
      <c r="F28" s="88">
        <v>0</v>
      </c>
    </row>
    <row r="29" spans="2:6" ht="24" thickBot="1" x14ac:dyDescent="0.3">
      <c r="B29" s="90" t="s">
        <v>62</v>
      </c>
      <c r="C29" s="49"/>
      <c r="D29" s="14">
        <v>0</v>
      </c>
      <c r="E29" s="14">
        <v>0</v>
      </c>
      <c r="F29" s="14">
        <v>0</v>
      </c>
    </row>
    <row r="30" spans="2:6" ht="15.75" thickBot="1" x14ac:dyDescent="0.3">
      <c r="B30" s="33" t="s">
        <v>23</v>
      </c>
      <c r="C30" s="52"/>
      <c r="D30" s="58">
        <f>+D16*$C$16+D21*$C$21+D24*$C$24+D26*$C$26+D28*$C$28</f>
        <v>0</v>
      </c>
      <c r="E30" s="58">
        <f>+E16*$C$16+E21*$C$21+E24*$C$24+E26*$C$26+E28*$C$28</f>
        <v>0</v>
      </c>
      <c r="F30" s="58">
        <f>+F16*$C$16+F21*$C$21+F24*$C$24+F26*$C$26+F28*$C$28</f>
        <v>0</v>
      </c>
    </row>
  </sheetData>
  <mergeCells count="14">
    <mergeCell ref="B2:C2"/>
    <mergeCell ref="H4:H5"/>
    <mergeCell ref="I4:I5"/>
    <mergeCell ref="B14:B15"/>
    <mergeCell ref="C14:C15"/>
    <mergeCell ref="D14:D15"/>
    <mergeCell ref="E14:E15"/>
    <mergeCell ref="F14:F1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16"/>
  <sheetViews>
    <sheetView showGridLines="0" workbookViewId="0">
      <selection activeCell="C16" sqref="C16"/>
    </sheetView>
  </sheetViews>
  <sheetFormatPr defaultColWidth="11.42578125" defaultRowHeight="15" x14ac:dyDescent="0.25"/>
  <cols>
    <col min="2" max="2" width="29.5703125" customWidth="1"/>
    <col min="3" max="5" width="18.7109375" customWidth="1"/>
  </cols>
  <sheetData>
    <row r="2" spans="2:5" ht="15.75" thickBot="1" x14ac:dyDescent="0.3"/>
    <row r="3" spans="2:5" ht="32.25" thickBot="1" x14ac:dyDescent="0.55000000000000004">
      <c r="B3" s="129" t="s">
        <v>35</v>
      </c>
      <c r="C3" s="131"/>
    </row>
    <row r="4" spans="2:5" ht="15" customHeight="1" x14ac:dyDescent="0.5">
      <c r="B4" s="74"/>
      <c r="C4" s="74"/>
    </row>
    <row r="5" spans="2:5" x14ac:dyDescent="0.25">
      <c r="B5" t="s">
        <v>36</v>
      </c>
    </row>
    <row r="6" spans="2:5" x14ac:dyDescent="0.25">
      <c r="B6" t="s">
        <v>37</v>
      </c>
    </row>
    <row r="7" spans="2:5" x14ac:dyDescent="0.25">
      <c r="B7" t="s">
        <v>38</v>
      </c>
    </row>
    <row r="9" spans="2:5" x14ac:dyDescent="0.25">
      <c r="B9" t="s">
        <v>44</v>
      </c>
    </row>
    <row r="10" spans="2:5" ht="15.75" thickBot="1" x14ac:dyDescent="0.3"/>
    <row r="11" spans="2:5" x14ac:dyDescent="0.25">
      <c r="B11" s="6" t="s">
        <v>39</v>
      </c>
      <c r="C11" s="20" t="s">
        <v>40</v>
      </c>
      <c r="D11" s="20" t="s">
        <v>41</v>
      </c>
      <c r="E11" s="59" t="s">
        <v>3</v>
      </c>
    </row>
    <row r="12" spans="2:5" x14ac:dyDescent="0.25">
      <c r="B12" s="31" t="s">
        <v>65</v>
      </c>
      <c r="C12" s="14">
        <v>0</v>
      </c>
      <c r="D12" s="14">
        <v>0</v>
      </c>
      <c r="E12" s="60">
        <v>0</v>
      </c>
    </row>
    <row r="13" spans="2:5" x14ac:dyDescent="0.25">
      <c r="B13" s="31" t="s">
        <v>66</v>
      </c>
      <c r="C13" s="14">
        <v>0</v>
      </c>
      <c r="D13" s="14">
        <v>0</v>
      </c>
      <c r="E13" s="60">
        <v>0</v>
      </c>
    </row>
    <row r="14" spans="2:5" x14ac:dyDescent="0.25">
      <c r="B14" s="31" t="s">
        <v>42</v>
      </c>
      <c r="C14" s="14">
        <v>0</v>
      </c>
      <c r="D14" s="14">
        <v>0</v>
      </c>
      <c r="E14" s="60">
        <v>0</v>
      </c>
    </row>
    <row r="15" spans="2:5" ht="15.75" thickBot="1" x14ac:dyDescent="0.3">
      <c r="B15" s="32" t="s">
        <v>67</v>
      </c>
      <c r="C15" s="39">
        <v>0</v>
      </c>
      <c r="D15" s="39">
        <v>0</v>
      </c>
      <c r="E15" s="61">
        <v>0</v>
      </c>
    </row>
    <row r="16" spans="2:5" ht="15.75" thickBot="1" x14ac:dyDescent="0.3">
      <c r="B16" s="51" t="s">
        <v>43</v>
      </c>
      <c r="C16" s="63">
        <f>SUM(C12:C15)/4</f>
        <v>0</v>
      </c>
      <c r="D16" s="62">
        <f t="shared" ref="D16:E16" si="0">SUM(D12:D15)/4</f>
        <v>0</v>
      </c>
      <c r="E16" s="62">
        <f t="shared" si="0"/>
        <v>0</v>
      </c>
    </row>
  </sheetData>
  <mergeCells count="1"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8"/>
  <sheetViews>
    <sheetView showGridLines="0" tabSelected="1" workbookViewId="0">
      <selection activeCell="C9" sqref="C9"/>
    </sheetView>
  </sheetViews>
  <sheetFormatPr defaultColWidth="11.42578125" defaultRowHeight="15" x14ac:dyDescent="0.25"/>
  <cols>
    <col min="3" max="3" width="12.5703125" bestFit="1" customWidth="1"/>
    <col min="8" max="8" width="12.5703125" bestFit="1" customWidth="1"/>
    <col min="9" max="14" width="14.7109375" customWidth="1"/>
    <col min="15" max="15" width="13.85546875" customWidth="1"/>
    <col min="16" max="16" width="24" customWidth="1"/>
  </cols>
  <sheetData>
    <row r="2" spans="1:16" x14ac:dyDescent="0.25">
      <c r="A2" t="s">
        <v>73</v>
      </c>
    </row>
    <row r="4" spans="1:16" x14ac:dyDescent="0.25">
      <c r="B4" t="s">
        <v>40</v>
      </c>
    </row>
    <row r="6" spans="1:16" x14ac:dyDescent="0.25">
      <c r="C6" s="138" t="s">
        <v>74</v>
      </c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</row>
    <row r="7" spans="1:16" x14ac:dyDescent="0.25">
      <c r="C7" s="96" t="s">
        <v>75</v>
      </c>
      <c r="D7" s="96">
        <v>1</v>
      </c>
      <c r="E7" s="96">
        <v>2</v>
      </c>
      <c r="F7" s="96">
        <v>3</v>
      </c>
      <c r="G7" s="96">
        <v>4</v>
      </c>
      <c r="H7" s="96">
        <v>5</v>
      </c>
      <c r="I7" s="96">
        <v>6</v>
      </c>
      <c r="J7" s="96">
        <v>7</v>
      </c>
      <c r="K7" s="96">
        <v>8</v>
      </c>
      <c r="L7" s="96">
        <v>9</v>
      </c>
      <c r="M7" s="96">
        <v>10</v>
      </c>
      <c r="N7" s="96">
        <v>11</v>
      </c>
      <c r="O7" s="96">
        <v>12</v>
      </c>
      <c r="P7" s="96" t="s">
        <v>76</v>
      </c>
    </row>
    <row r="8" spans="1:16" x14ac:dyDescent="0.25">
      <c r="B8" s="97" t="s">
        <v>77</v>
      </c>
      <c r="C8" s="98">
        <v>0</v>
      </c>
      <c r="D8" s="98">
        <v>0</v>
      </c>
      <c r="E8" s="98">
        <v>0</v>
      </c>
      <c r="F8" s="98">
        <v>0</v>
      </c>
      <c r="G8" s="98">
        <v>0</v>
      </c>
      <c r="H8" s="98">
        <v>100000</v>
      </c>
      <c r="I8" s="98">
        <v>100000</v>
      </c>
      <c r="J8" s="98">
        <v>100000</v>
      </c>
      <c r="K8" s="98">
        <v>100000</v>
      </c>
      <c r="L8" s="98">
        <v>100000</v>
      </c>
      <c r="M8" s="98">
        <v>100000</v>
      </c>
      <c r="N8" s="98">
        <v>100000</v>
      </c>
      <c r="O8" s="98">
        <v>100000</v>
      </c>
      <c r="P8" s="98">
        <f>SUM(D8:O8)</f>
        <v>800000</v>
      </c>
    </row>
    <row r="9" spans="1:16" ht="15.75" thickBot="1" x14ac:dyDescent="0.3">
      <c r="B9" s="99" t="s">
        <v>78</v>
      </c>
      <c r="C9" s="100">
        <v>450000</v>
      </c>
      <c r="D9" s="100">
        <v>0</v>
      </c>
      <c r="E9" s="100">
        <v>0</v>
      </c>
      <c r="F9" s="100">
        <v>0</v>
      </c>
      <c r="G9" s="100">
        <v>0</v>
      </c>
      <c r="H9" s="100">
        <v>25000</v>
      </c>
      <c r="I9" s="100">
        <v>25000</v>
      </c>
      <c r="J9" s="100">
        <v>25000</v>
      </c>
      <c r="K9" s="100">
        <v>25000</v>
      </c>
      <c r="L9" s="100">
        <v>25000</v>
      </c>
      <c r="M9" s="100">
        <v>25000</v>
      </c>
      <c r="N9" s="100">
        <v>25000</v>
      </c>
      <c r="O9" s="100">
        <v>25000</v>
      </c>
      <c r="P9" s="100">
        <f>SUM(C9:O9)</f>
        <v>650000</v>
      </c>
    </row>
    <row r="10" spans="1:16" ht="15.75" thickTop="1" x14ac:dyDescent="0.25">
      <c r="B10" s="101" t="s">
        <v>79</v>
      </c>
      <c r="C10" s="102">
        <f>+C8-C9</f>
        <v>-450000</v>
      </c>
      <c r="D10" s="102">
        <f>+D8-D9</f>
        <v>0</v>
      </c>
      <c r="E10" s="102">
        <f t="shared" ref="E10:O10" si="0">+E8-E9</f>
        <v>0</v>
      </c>
      <c r="F10" s="102">
        <f t="shared" si="0"/>
        <v>0</v>
      </c>
      <c r="G10" s="102">
        <f t="shared" si="0"/>
        <v>0</v>
      </c>
      <c r="H10" s="102">
        <f t="shared" si="0"/>
        <v>75000</v>
      </c>
      <c r="I10" s="102">
        <f t="shared" si="0"/>
        <v>75000</v>
      </c>
      <c r="J10" s="102">
        <f>+J8-J9</f>
        <v>75000</v>
      </c>
      <c r="K10" s="102">
        <f>+K8-K9</f>
        <v>75000</v>
      </c>
      <c r="L10" s="102">
        <f>+L8-L9</f>
        <v>75000</v>
      </c>
      <c r="M10" s="102">
        <f>+M8-M9</f>
        <v>75000</v>
      </c>
      <c r="N10" s="102">
        <f>+N8-N9</f>
        <v>75000</v>
      </c>
      <c r="O10" s="102">
        <f t="shared" si="0"/>
        <v>75000</v>
      </c>
      <c r="P10" s="103">
        <f>+P8-P9</f>
        <v>150000</v>
      </c>
    </row>
    <row r="11" spans="1:16" x14ac:dyDescent="0.25">
      <c r="C11" t="s">
        <v>80</v>
      </c>
      <c r="D11" t="s">
        <v>81</v>
      </c>
      <c r="O11" t="s">
        <v>82</v>
      </c>
    </row>
    <row r="12" spans="1:16" x14ac:dyDescent="0.25">
      <c r="B12" s="97" t="s">
        <v>83</v>
      </c>
      <c r="C12" s="104">
        <f>NPV((C14),C10:O10)</f>
        <v>-123336.72382772417</v>
      </c>
    </row>
    <row r="13" spans="1:16" x14ac:dyDescent="0.25">
      <c r="B13" s="97" t="s">
        <v>84</v>
      </c>
      <c r="C13" s="105">
        <f>IRR(C10:O10)</f>
        <v>3.4797816609352994E-2</v>
      </c>
    </row>
    <row r="14" spans="1:16" x14ac:dyDescent="0.25">
      <c r="B14" s="97" t="s">
        <v>85</v>
      </c>
      <c r="C14" s="105">
        <v>0.08</v>
      </c>
    </row>
    <row r="18" spans="2:16" x14ac:dyDescent="0.25">
      <c r="C18" s="138" t="s">
        <v>74</v>
      </c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</row>
    <row r="19" spans="2:16" x14ac:dyDescent="0.25">
      <c r="C19" s="96" t="s">
        <v>75</v>
      </c>
      <c r="D19" s="96">
        <v>1</v>
      </c>
      <c r="E19" s="96">
        <v>2</v>
      </c>
      <c r="F19" s="96">
        <v>3</v>
      </c>
      <c r="G19" s="96">
        <v>4</v>
      </c>
      <c r="H19" s="96">
        <v>5</v>
      </c>
      <c r="I19" s="96">
        <v>6</v>
      </c>
      <c r="J19" s="96">
        <v>7</v>
      </c>
      <c r="K19" s="96">
        <v>8</v>
      </c>
      <c r="L19" s="96">
        <v>9</v>
      </c>
      <c r="M19" s="96">
        <v>10</v>
      </c>
      <c r="N19" s="96">
        <v>11</v>
      </c>
      <c r="O19" s="96">
        <v>12</v>
      </c>
      <c r="P19" s="96" t="s">
        <v>76</v>
      </c>
    </row>
    <row r="20" spans="2:16" x14ac:dyDescent="0.25">
      <c r="B20" s="97" t="s">
        <v>77</v>
      </c>
      <c r="C20" s="98">
        <v>0</v>
      </c>
      <c r="D20" s="98">
        <v>250</v>
      </c>
      <c r="E20" s="98">
        <v>250</v>
      </c>
      <c r="F20" s="98">
        <v>250</v>
      </c>
      <c r="G20" s="98">
        <v>250</v>
      </c>
      <c r="H20" s="98">
        <v>250</v>
      </c>
      <c r="I20" s="98">
        <v>250</v>
      </c>
      <c r="J20" s="98">
        <v>250</v>
      </c>
      <c r="K20" s="98">
        <v>250</v>
      </c>
      <c r="L20" s="98">
        <v>250</v>
      </c>
      <c r="M20" s="98">
        <v>250</v>
      </c>
      <c r="N20" s="98">
        <v>250</v>
      </c>
      <c r="O20" s="98">
        <v>250</v>
      </c>
      <c r="P20" s="98">
        <f>SUM(D20:O20)</f>
        <v>3000</v>
      </c>
    </row>
    <row r="21" spans="2:16" ht="15.75" thickBot="1" x14ac:dyDescent="0.3">
      <c r="B21" s="99" t="s">
        <v>78</v>
      </c>
      <c r="C21" s="100">
        <v>1000</v>
      </c>
      <c r="D21" s="100">
        <v>50</v>
      </c>
      <c r="E21" s="100">
        <v>50</v>
      </c>
      <c r="F21" s="100">
        <v>50</v>
      </c>
      <c r="G21" s="100">
        <v>50</v>
      </c>
      <c r="H21" s="100">
        <v>50</v>
      </c>
      <c r="I21" s="100">
        <v>75</v>
      </c>
      <c r="J21" s="100">
        <v>50</v>
      </c>
      <c r="K21" s="100">
        <v>50</v>
      </c>
      <c r="L21" s="100">
        <v>30</v>
      </c>
      <c r="M21" s="100">
        <v>30</v>
      </c>
      <c r="N21" s="100">
        <v>30</v>
      </c>
      <c r="O21" s="100">
        <v>30</v>
      </c>
      <c r="P21" s="100">
        <f>SUM(C21:O21)</f>
        <v>1545</v>
      </c>
    </row>
    <row r="22" spans="2:16" ht="15.75" thickTop="1" x14ac:dyDescent="0.25">
      <c r="B22" s="101" t="s">
        <v>79</v>
      </c>
      <c r="C22" s="102">
        <f>+C20-C21</f>
        <v>-1000</v>
      </c>
      <c r="D22" s="102">
        <f>+D20-D21</f>
        <v>200</v>
      </c>
      <c r="E22" s="102">
        <f t="shared" ref="E22:O22" si="1">+E20-E21</f>
        <v>200</v>
      </c>
      <c r="F22" s="102">
        <f t="shared" si="1"/>
        <v>200</v>
      </c>
      <c r="G22" s="102">
        <f t="shared" si="1"/>
        <v>200</v>
      </c>
      <c r="H22" s="102">
        <f t="shared" si="1"/>
        <v>200</v>
      </c>
      <c r="I22" s="102">
        <f t="shared" si="1"/>
        <v>175</v>
      </c>
      <c r="J22" s="102">
        <f>+J20-J21</f>
        <v>200</v>
      </c>
      <c r="K22" s="102">
        <f>+K20-K21</f>
        <v>200</v>
      </c>
      <c r="L22" s="102">
        <f>+L20-L21</f>
        <v>220</v>
      </c>
      <c r="M22" s="102">
        <f>+M20-M21</f>
        <v>220</v>
      </c>
      <c r="N22" s="102">
        <f>+N20-N21</f>
        <v>220</v>
      </c>
      <c r="O22" s="102">
        <f t="shared" si="1"/>
        <v>220</v>
      </c>
      <c r="P22" s="103">
        <f>+P20-P21</f>
        <v>1455</v>
      </c>
    </row>
    <row r="23" spans="2:16" x14ac:dyDescent="0.25">
      <c r="C23" t="s">
        <v>80</v>
      </c>
      <c r="D23" t="s">
        <v>81</v>
      </c>
      <c r="O23" t="s">
        <v>82</v>
      </c>
    </row>
    <row r="24" spans="2:16" x14ac:dyDescent="0.25">
      <c r="B24" s="97" t="s">
        <v>83</v>
      </c>
      <c r="C24" s="104">
        <f>NPV((C26),C22:O22)</f>
        <v>488.19457794161059</v>
      </c>
    </row>
    <row r="25" spans="2:16" x14ac:dyDescent="0.25">
      <c r="B25" s="97" t="s">
        <v>84</v>
      </c>
      <c r="C25" s="105">
        <f>IRR(C22:O22)</f>
        <v>0.17086512769689155</v>
      </c>
    </row>
    <row r="26" spans="2:16" x14ac:dyDescent="0.25">
      <c r="B26" s="97" t="s">
        <v>85</v>
      </c>
      <c r="C26" s="105">
        <v>0.08</v>
      </c>
    </row>
    <row r="30" spans="2:16" x14ac:dyDescent="0.25">
      <c r="C30" s="138" t="s">
        <v>74</v>
      </c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</row>
    <row r="31" spans="2:16" x14ac:dyDescent="0.25">
      <c r="C31" s="96" t="s">
        <v>75</v>
      </c>
      <c r="D31" s="96">
        <v>1</v>
      </c>
      <c r="E31" s="96">
        <v>2</v>
      </c>
      <c r="F31" s="96">
        <v>3</v>
      </c>
      <c r="G31" s="96">
        <v>4</v>
      </c>
      <c r="H31" s="96">
        <v>5</v>
      </c>
      <c r="I31" s="96">
        <v>6</v>
      </c>
      <c r="J31" s="96">
        <v>7</v>
      </c>
      <c r="K31" s="96">
        <v>8</v>
      </c>
      <c r="L31" s="96">
        <v>9</v>
      </c>
      <c r="M31" s="96">
        <v>10</v>
      </c>
      <c r="N31" s="96">
        <v>11</v>
      </c>
      <c r="O31" s="96">
        <v>12</v>
      </c>
      <c r="P31" s="96" t="s">
        <v>76</v>
      </c>
    </row>
    <row r="32" spans="2:16" x14ac:dyDescent="0.25">
      <c r="B32" s="97" t="s">
        <v>77</v>
      </c>
      <c r="C32" s="98">
        <v>0</v>
      </c>
      <c r="D32" s="98">
        <v>250</v>
      </c>
      <c r="E32" s="98">
        <v>250</v>
      </c>
      <c r="F32" s="98">
        <v>250</v>
      </c>
      <c r="G32" s="98">
        <v>250</v>
      </c>
      <c r="H32" s="98">
        <v>250</v>
      </c>
      <c r="I32" s="98">
        <v>250</v>
      </c>
      <c r="J32" s="98">
        <v>250</v>
      </c>
      <c r="K32" s="98">
        <v>250</v>
      </c>
      <c r="L32" s="98">
        <v>250</v>
      </c>
      <c r="M32" s="98">
        <v>250</v>
      </c>
      <c r="N32" s="98">
        <v>250</v>
      </c>
      <c r="O32" s="98">
        <v>250</v>
      </c>
      <c r="P32" s="98">
        <f>SUM(D32:O32)</f>
        <v>3000</v>
      </c>
    </row>
    <row r="33" spans="2:16" ht="15.75" thickBot="1" x14ac:dyDescent="0.3">
      <c r="B33" s="99" t="s">
        <v>78</v>
      </c>
      <c r="C33" s="100">
        <v>1000</v>
      </c>
      <c r="D33" s="100">
        <v>50</v>
      </c>
      <c r="E33" s="100">
        <v>50</v>
      </c>
      <c r="F33" s="100">
        <v>50</v>
      </c>
      <c r="G33" s="100">
        <v>50</v>
      </c>
      <c r="H33" s="100">
        <v>50</v>
      </c>
      <c r="I33" s="100">
        <v>75</v>
      </c>
      <c r="J33" s="100">
        <v>50</v>
      </c>
      <c r="K33" s="100">
        <v>50</v>
      </c>
      <c r="L33" s="100">
        <v>30</v>
      </c>
      <c r="M33" s="100">
        <v>30</v>
      </c>
      <c r="N33" s="100">
        <v>30</v>
      </c>
      <c r="O33" s="100">
        <v>30</v>
      </c>
      <c r="P33" s="100">
        <f>SUM(C33:O33)</f>
        <v>1545</v>
      </c>
    </row>
    <row r="34" spans="2:16" ht="15.75" thickTop="1" x14ac:dyDescent="0.25">
      <c r="B34" s="101" t="s">
        <v>79</v>
      </c>
      <c r="C34" s="102">
        <f>+C32-C33</f>
        <v>-1000</v>
      </c>
      <c r="D34" s="102">
        <f>+D32-D33</f>
        <v>200</v>
      </c>
      <c r="E34" s="102">
        <f t="shared" ref="E34:O34" si="2">+E32-E33</f>
        <v>200</v>
      </c>
      <c r="F34" s="102">
        <f t="shared" si="2"/>
        <v>200</v>
      </c>
      <c r="G34" s="102">
        <f t="shared" si="2"/>
        <v>200</v>
      </c>
      <c r="H34" s="102">
        <f t="shared" si="2"/>
        <v>200</v>
      </c>
      <c r="I34" s="102">
        <f t="shared" si="2"/>
        <v>175</v>
      </c>
      <c r="J34" s="102">
        <f>+J32-J33</f>
        <v>200</v>
      </c>
      <c r="K34" s="102">
        <f>+K32-K33</f>
        <v>200</v>
      </c>
      <c r="L34" s="102">
        <f>+L32-L33</f>
        <v>220</v>
      </c>
      <c r="M34" s="102">
        <f>+M32-M33</f>
        <v>220</v>
      </c>
      <c r="N34" s="102">
        <f>+N32-N33</f>
        <v>220</v>
      </c>
      <c r="O34" s="102">
        <f t="shared" si="2"/>
        <v>220</v>
      </c>
      <c r="P34" s="103">
        <f>+P32-P33</f>
        <v>1455</v>
      </c>
    </row>
    <row r="35" spans="2:16" x14ac:dyDescent="0.25">
      <c r="C35" t="s">
        <v>80</v>
      </c>
      <c r="D35" t="s">
        <v>81</v>
      </c>
      <c r="O35" t="s">
        <v>82</v>
      </c>
    </row>
    <row r="36" spans="2:16" x14ac:dyDescent="0.25">
      <c r="B36" s="97" t="s">
        <v>83</v>
      </c>
      <c r="C36" s="104">
        <f>NPV((C38),C34:O34)</f>
        <v>488.19457794161059</v>
      </c>
    </row>
    <row r="37" spans="2:16" x14ac:dyDescent="0.25">
      <c r="B37" s="97" t="s">
        <v>84</v>
      </c>
      <c r="C37" s="105">
        <f>IRR(C34:O34)</f>
        <v>0.17086512769689155</v>
      </c>
    </row>
    <row r="38" spans="2:16" x14ac:dyDescent="0.25">
      <c r="B38" s="97" t="s">
        <v>85</v>
      </c>
      <c r="C38" s="105">
        <v>0.08</v>
      </c>
    </row>
  </sheetData>
  <mergeCells count="3">
    <mergeCell ref="C6:O6"/>
    <mergeCell ref="C18:O18"/>
    <mergeCell ref="C30:O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Puntaje Final</vt:lpstr>
      <vt:lpstr>Efectividad</vt:lpstr>
      <vt:lpstr>Plataforma Tecnológica</vt:lpstr>
      <vt:lpstr>Calidad Técnica</vt:lpstr>
      <vt:lpstr>Ahorro de Costos</vt:lpstr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Brest</dc:creator>
  <cp:lastModifiedBy>Internship SMS</cp:lastModifiedBy>
  <dcterms:created xsi:type="dcterms:W3CDTF">2020-04-20T21:38:55Z</dcterms:created>
  <dcterms:modified xsi:type="dcterms:W3CDTF">2024-04-16T12:53:57Z</dcterms:modified>
</cp:coreProperties>
</file>