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Samenwerking\ST SCD Bedrijfsvoering\20. Projecten portfolio P&amp;P\1.0 RPP Rapportage\08. rapportages 2021\03. rapportage per 31-03-2021\GEREED\"/>
    </mc:Choice>
  </mc:AlternateContent>
  <xr:revisionPtr revIDLastSave="16" documentId="11_7EC60CDA060F1C7607C7DE91052D4897586FA40A" xr6:coauthVersionLast="47" xr6:coauthVersionMax="47" xr10:uidLastSave="{D8AA661C-1A2D-4A24-99D3-9BB376846B7F}"/>
  <bookViews>
    <workbookView xWindow="-15" yWindow="0" windowWidth="15480" windowHeight="7245" tabRatio="721" firstSheet="3" xr2:uid="{00000000-000D-0000-FFFF-FFFF00000000}"/>
  </bookViews>
  <sheets>
    <sheet name="Begroting" sheetId="32" r:id="rId1"/>
    <sheet name="dump IKB" sheetId="24" r:id="rId2"/>
    <sheet name="verplichting" sheetId="25" r:id="rId3"/>
    <sheet name="uren 2021" sheetId="33" r:id="rId4"/>
  </sheets>
  <externalReferences>
    <externalReference r:id="rId5"/>
  </externalReferences>
  <definedNames>
    <definedName name="factor_org" localSheetId="3">[1]Ambitie!#REF!</definedName>
    <definedName name="factor_org">[1]Ambitie!#REF!</definedName>
    <definedName name="toeslag" localSheetId="3">#REF!</definedName>
    <definedName name="toesla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2" l="1"/>
  <c r="F6" i="32"/>
  <c r="G10" i="32" l="1"/>
  <c r="O11" i="33" l="1"/>
  <c r="O8" i="33"/>
  <c r="E6" i="32" l="1"/>
  <c r="G6" i="32" s="1"/>
  <c r="I14" i="24"/>
  <c r="O4" i="33"/>
  <c r="O5" i="33"/>
  <c r="E8" i="32" l="1"/>
  <c r="G8" i="32" s="1"/>
  <c r="O12" i="33"/>
  <c r="D38" i="32"/>
  <c r="E18" i="32" l="1"/>
  <c r="D10" i="32"/>
  <c r="D6" i="32"/>
  <c r="E23" i="32" l="1"/>
  <c r="D8" i="32" l="1"/>
  <c r="E30" i="32"/>
  <c r="E12" i="32"/>
  <c r="F12" i="32"/>
  <c r="D12" i="32" l="1"/>
  <c r="G12" i="32"/>
  <c r="G13" i="32" l="1"/>
  <c r="J6" i="25"/>
</calcChain>
</file>

<file path=xl/sharedStrings.xml><?xml version="1.0" encoding="utf-8"?>
<sst xmlns="http://schemas.openxmlformats.org/spreadsheetml/2006/main" count="98" uniqueCount="73">
  <si>
    <t>Prognose per 31-03-2021</t>
  </si>
  <si>
    <t>Post</t>
  </si>
  <si>
    <t>Tarief</t>
  </si>
  <si>
    <t>Begroot</t>
  </si>
  <si>
    <t>realisatie</t>
  </si>
  <si>
    <t>prognose</t>
  </si>
  <si>
    <t>Eindbeeld</t>
  </si>
  <si>
    <t>Opmerking</t>
  </si>
  <si>
    <t>t/m mrt 2021</t>
  </si>
  <si>
    <t>t/m jun 2021</t>
  </si>
  <si>
    <t>Business analist</t>
  </si>
  <si>
    <t>Communicatie</t>
  </si>
  <si>
    <t>tarief XXXXX = € 74,00 / tarief XXXXX = € 81,73</t>
  </si>
  <si>
    <t>onvoorzien</t>
  </si>
  <si>
    <t>Totaal</t>
  </si>
  <si>
    <t>Projectsaldo t.o.v. begroting</t>
  </si>
  <si>
    <t>Kosten project</t>
  </si>
  <si>
    <t>vanaf 1 januari</t>
  </si>
  <si>
    <t>(SBSG van 9 november 2020)</t>
  </si>
  <si>
    <t>invulling door 16 uur XXXXX (extern; werkelijk uurtarief € 76,10)</t>
  </si>
  <si>
    <t>27 weken</t>
  </si>
  <si>
    <t>16 uur per week</t>
  </si>
  <si>
    <t>€ 100 per uur</t>
  </si>
  <si>
    <t>Communicatie medewerker</t>
  </si>
  <si>
    <t>invulling door 16 uur COM-medewerkers SCD</t>
  </si>
  <si>
    <t>5 maanden</t>
  </si>
  <si>
    <t>€ 86 per uur</t>
  </si>
  <si>
    <t>Onvoorzien</t>
  </si>
  <si>
    <t>ICT uren (nog niet gedekt)</t>
  </si>
  <si>
    <t>8 uur webteam</t>
  </si>
  <si>
    <t>5 uur serviceloket</t>
  </si>
  <si>
    <t>3 uur projectleiding</t>
  </si>
  <si>
    <t>per week / 10 weken lang</t>
  </si>
  <si>
    <t>Projectnummer</t>
  </si>
  <si>
    <t>Kostensoort</t>
  </si>
  <si>
    <t>U/I</t>
  </si>
  <si>
    <t>periode</t>
  </si>
  <si>
    <t>Datum</t>
  </si>
  <si>
    <t>Omschrijving</t>
  </si>
  <si>
    <t>Naam</t>
  </si>
  <si>
    <t>Document</t>
  </si>
  <si>
    <t>Bedrag</t>
  </si>
  <si>
    <t>kwantiteit</t>
  </si>
  <si>
    <t>Type Document</t>
  </si>
  <si>
    <t>U</t>
  </si>
  <si>
    <t>XXXXXX-wk 9-12  64 uur - 2541650 -ID -</t>
  </si>
  <si>
    <t>Yacht B.V.</t>
  </si>
  <si>
    <t>FACTUUR</t>
  </si>
  <si>
    <t>XXXXXX -wk 8  16 uur - 2541650 -ID -</t>
  </si>
  <si>
    <t>XXXXXX -wk 5-7 48 uur - 2541650 -ID -</t>
  </si>
  <si>
    <t>XXXXXX -wk 1-4 64 uur - 2541650 -ID -</t>
  </si>
  <si>
    <t>XXXXXX - RPP IDCont.- tm mrt- 32 uur</t>
  </si>
  <si>
    <t>MEMORIAAL</t>
  </si>
  <si>
    <t>XXXXXX - RPP IDCont.- tm feb- 93 uur</t>
  </si>
  <si>
    <t>XXXXXX - RPP IDCont.- tm mrt- 67 uur</t>
  </si>
  <si>
    <t>XXXXXX - RPP IDCont.- tm feb- 28 uur</t>
  </si>
  <si>
    <t>verplichtingen</t>
  </si>
  <si>
    <t>Cred.nr</t>
  </si>
  <si>
    <t>Bedrag verplichting</t>
  </si>
  <si>
    <t>Bedrag openstaand</t>
  </si>
  <si>
    <t>Verpl.nummer</t>
  </si>
  <si>
    <t>XXXXXX 2541650</t>
  </si>
  <si>
    <t>Yacht</t>
  </si>
  <si>
    <t>P&amp;P20210010</t>
  </si>
  <si>
    <t>week</t>
  </si>
  <si>
    <t>totaal</t>
  </si>
  <si>
    <t>XXXXXX</t>
  </si>
  <si>
    <t>(EXT) XXXXXX (COM)</t>
  </si>
  <si>
    <t>ICT</t>
  </si>
  <si>
    <t>XXXXXX (ICT)</t>
  </si>
  <si>
    <t>Project-en programmamanagement</t>
  </si>
  <si>
    <t>(EXT) XXXXXX (P&amp;P)</t>
  </si>
  <si>
    <t>Eindtotaal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</si>
</sst>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€&quot;\ #,##0;[Red]&quot;€&quot;\ \-#,##0"/>
    <numFmt numFmtId="165" formatCode="_-&quot;€&quot;\ * #,##0.00_-;_-&quot;€&quot;\ * #,##0.00\-;_-&quot;€&quot;\ * &quot;-&quot;??_-;_-@_-"/>
    <numFmt numFmtId="166" formatCode="_-* #,##0.00_-;_-* #,##0.00\-;_-* &quot;-&quot;??_-;_-@_-"/>
    <numFmt numFmtId="167" formatCode="dd\-mm\-yyyy"/>
    <numFmt numFmtId="168" formatCode="_-&quot;€&quot;\ * #,##0_-;_-&quot;€&quot;\ * #,##0\-;_-&quot;€&quot;\ * &quot;-&quot;??_-;_-@_-"/>
    <numFmt numFmtId="169" formatCode="_ &quot;€&quot;\ * #,##0_ ;_ &quot;€&quot;\ * \-#,##0_ ;_ &quot;€&quot;\ * &quot;-&quot;??_ ;_ @_ "/>
    <numFmt numFmtId="170" formatCode="_([$€-2]\ * #,##0.00_);_([$€-2]\ * \(#,##0.00\);_([$€-2]\ 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Univers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8" fillId="3" borderId="1" applyNumberFormat="0" applyAlignment="0" applyProtection="0"/>
    <xf numFmtId="165" fontId="4" fillId="0" borderId="0" applyFont="0" applyFill="0" applyBorder="0" applyAlignment="0" applyProtection="0"/>
    <xf numFmtId="0" fontId="6" fillId="2" borderId="0" applyNumberFormat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9" fillId="0" borderId="2" applyNumberFormat="0" applyFill="0" applyAlignment="0" applyProtection="0"/>
    <xf numFmtId="0" fontId="7" fillId="4" borderId="0" applyNumberFormat="0" applyBorder="0" applyAlignment="0" applyProtection="0"/>
    <xf numFmtId="0" fontId="13" fillId="5" borderId="3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12" fillId="0" borderId="0"/>
    <xf numFmtId="0" fontId="5" fillId="0" borderId="0" applyNumberFormat="0" applyFill="0" applyBorder="0" applyAlignment="0" applyProtection="0"/>
    <xf numFmtId="0" fontId="11" fillId="0" borderId="4" applyNumberFormat="0" applyFill="0" applyAlignment="0" applyProtection="0"/>
    <xf numFmtId="165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10" borderId="0" applyNumberFormat="0" applyBorder="0" applyAlignment="0" applyProtection="0"/>
    <xf numFmtId="0" fontId="20" fillId="11" borderId="10" applyNumberFormat="0" applyAlignment="0" applyProtection="0"/>
    <xf numFmtId="0" fontId="21" fillId="12" borderId="11" applyNumberFormat="0" applyAlignment="0" applyProtection="0"/>
    <xf numFmtId="0" fontId="22" fillId="13" borderId="12" applyNumberFormat="0" applyAlignment="0" applyProtection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0" borderId="0"/>
    <xf numFmtId="0" fontId="1" fillId="14" borderId="13" applyNumberFormat="0" applyFon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3" fillId="7" borderId="0" xfId="0" applyFont="1" applyFill="1" applyAlignment="1">
      <alignment wrapText="1"/>
    </xf>
    <xf numFmtId="165" fontId="3" fillId="8" borderId="5" xfId="0" applyNumberFormat="1" applyFont="1" applyFill="1" applyBorder="1"/>
    <xf numFmtId="165" fontId="0" fillId="0" borderId="0" xfId="15" applyNumberFormat="1" applyFont="1" applyAlignment="1">
      <alignment wrapText="1"/>
    </xf>
    <xf numFmtId="0" fontId="2" fillId="0" borderId="0" xfId="0" applyFont="1"/>
    <xf numFmtId="165" fontId="0" fillId="9" borderId="5" xfId="15" applyFont="1" applyFill="1" applyBorder="1"/>
    <xf numFmtId="0" fontId="0" fillId="0" borderId="0" xfId="0" applyAlignme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165" fontId="3" fillId="7" borderId="0" xfId="15" applyFont="1" applyFill="1" applyAlignment="1"/>
    <xf numFmtId="167" fontId="0" fillId="0" borderId="0" xfId="0" applyNumberFormat="1" applyAlignment="1"/>
    <xf numFmtId="2" fontId="0" fillId="0" borderId="0" xfId="0" applyNumberFormat="1" applyAlignment="1"/>
    <xf numFmtId="165" fontId="0" fillId="0" borderId="0" xfId="15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167" fontId="0" fillId="0" borderId="0" xfId="0" applyNumberFormat="1" applyAlignment="1">
      <alignment wrapText="1"/>
    </xf>
    <xf numFmtId="165" fontId="0" fillId="0" borderId="0" xfId="15" applyFont="1" applyFill="1" applyAlignment="1"/>
    <xf numFmtId="2" fontId="0" fillId="0" borderId="0" xfId="0" applyNumberFormat="1" applyAlignment="1">
      <alignment wrapText="1"/>
    </xf>
    <xf numFmtId="0" fontId="3" fillId="0" borderId="0" xfId="0" applyFont="1"/>
    <xf numFmtId="165" fontId="0" fillId="0" borderId="0" xfId="15" applyFont="1" applyAlignment="1">
      <alignment wrapText="1"/>
    </xf>
    <xf numFmtId="14" fontId="0" fillId="0" borderId="0" xfId="0" applyNumberFormat="1" applyAlignment="1"/>
    <xf numFmtId="0" fontId="2" fillId="0" borderId="14" xfId="0" applyFont="1" applyBorder="1"/>
    <xf numFmtId="164" fontId="2" fillId="0" borderId="0" xfId="0" applyNumberFormat="1" applyFont="1"/>
    <xf numFmtId="168" fontId="3" fillId="0" borderId="0" xfId="0" applyNumberFormat="1" applyFont="1"/>
    <xf numFmtId="169" fontId="3" fillId="0" borderId="5" xfId="15" applyNumberFormat="1" applyFont="1" applyBorder="1"/>
    <xf numFmtId="0" fontId="2" fillId="0" borderId="19" xfId="0" applyFont="1" applyBorder="1"/>
    <xf numFmtId="169" fontId="2" fillId="0" borderId="15" xfId="15" applyNumberFormat="1" applyFont="1" applyBorder="1"/>
    <xf numFmtId="169" fontId="2" fillId="0" borderId="18" xfId="15" applyNumberFormat="1" applyFont="1" applyBorder="1"/>
    <xf numFmtId="0" fontId="2" fillId="0" borderId="18" xfId="0" applyFont="1" applyBorder="1"/>
    <xf numFmtId="169" fontId="2" fillId="0" borderId="17" xfId="15" applyNumberFormat="1" applyFont="1" applyBorder="1"/>
    <xf numFmtId="0" fontId="2" fillId="0" borderId="17" xfId="0" applyFont="1" applyBorder="1"/>
    <xf numFmtId="170" fontId="2" fillId="0" borderId="20" xfId="0" applyNumberFormat="1" applyFont="1" applyBorder="1"/>
    <xf numFmtId="169" fontId="2" fillId="0" borderId="5" xfId="15" applyNumberFormat="1" applyFont="1" applyBorder="1"/>
    <xf numFmtId="169" fontId="2" fillId="0" borderId="0" xfId="15" applyNumberFormat="1" applyFont="1"/>
    <xf numFmtId="168" fontId="2" fillId="0" borderId="0" xfId="15" applyNumberFormat="1" applyFont="1"/>
    <xf numFmtId="0" fontId="2" fillId="0" borderId="6" xfId="0" applyFont="1" applyBorder="1"/>
    <xf numFmtId="0" fontId="25" fillId="0" borderId="14" xfId="0" applyFont="1" applyBorder="1"/>
    <xf numFmtId="0" fontId="25" fillId="0" borderId="15" xfId="0" applyFont="1" applyBorder="1"/>
    <xf numFmtId="0" fontId="25" fillId="0" borderId="15" xfId="0" applyFont="1" applyBorder="1" applyAlignment="1">
      <alignment horizontal="center"/>
    </xf>
    <xf numFmtId="0" fontId="25" fillId="0" borderId="16" xfId="0" applyFont="1" applyBorder="1"/>
    <xf numFmtId="0" fontId="25" fillId="0" borderId="17" xfId="0" applyFont="1" applyBorder="1"/>
    <xf numFmtId="0" fontId="25" fillId="0" borderId="17" xfId="0" applyFont="1" applyBorder="1" applyAlignment="1">
      <alignment horizontal="center"/>
    </xf>
    <xf numFmtId="169" fontId="25" fillId="0" borderId="5" xfId="15" applyNumberFormat="1" applyFont="1" applyBorder="1"/>
    <xf numFmtId="9" fontId="2" fillId="0" borderId="0" xfId="0" applyNumberFormat="1" applyFont="1" applyAlignment="1">
      <alignment horizontal="left"/>
    </xf>
    <xf numFmtId="0" fontId="26" fillId="0" borderId="0" xfId="0" applyFont="1" applyFill="1" applyBorder="1" applyAlignment="1">
      <alignment horizontal="left"/>
    </xf>
    <xf numFmtId="0" fontId="26" fillId="0" borderId="0" xfId="0" applyNumberFormat="1" applyFont="1" applyFill="1" applyBorder="1"/>
    <xf numFmtId="0" fontId="26" fillId="0" borderId="0" xfId="0" applyFont="1" applyFill="1" applyBorder="1"/>
    <xf numFmtId="0" fontId="26" fillId="0" borderId="0" xfId="0" applyFont="1" applyFill="1" applyBorder="1" applyAlignment="1">
      <alignment horizontal="left" indent="1"/>
    </xf>
    <xf numFmtId="0" fontId="27" fillId="0" borderId="0" xfId="0" applyNumberFormat="1" applyFont="1" applyFill="1" applyBorder="1"/>
    <xf numFmtId="0" fontId="27" fillId="0" borderId="0" xfId="0" applyFont="1" applyFill="1" applyBorder="1"/>
    <xf numFmtId="0" fontId="27" fillId="0" borderId="0" xfId="0" applyFont="1" applyFill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2" fontId="27" fillId="0" borderId="0" xfId="0" applyNumberFormat="1" applyFont="1" applyFill="1" applyBorder="1"/>
    <xf numFmtId="2" fontId="27" fillId="0" borderId="6" xfId="0" applyNumberFormat="1" applyFont="1" applyFill="1" applyBorder="1"/>
    <xf numFmtId="0" fontId="0" fillId="0" borderId="0" xfId="0" applyNumberFormat="1"/>
    <xf numFmtId="0" fontId="0" fillId="0" borderId="6" xfId="0" applyNumberFormat="1" applyBorder="1"/>
    <xf numFmtId="165" fontId="2" fillId="0" borderId="14" xfId="15" applyFont="1" applyBorder="1"/>
    <xf numFmtId="0" fontId="25" fillId="39" borderId="20" xfId="0" applyFont="1" applyFill="1" applyBorder="1" applyAlignment="1">
      <alignment horizontal="center"/>
    </xf>
    <xf numFmtId="0" fontId="25" fillId="39" borderId="21" xfId="0" applyFont="1" applyFill="1" applyBorder="1" applyAlignment="1">
      <alignment horizontal="center"/>
    </xf>
    <xf numFmtId="0" fontId="25" fillId="39" borderId="22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</cellXfs>
  <cellStyles count="56">
    <cellStyle name="20% - Accent1" xfId="31" builtinId="30" customBuiltin="1"/>
    <cellStyle name="20% - Accent2" xfId="35" builtinId="34" customBuiltin="1"/>
    <cellStyle name="20% - Accent3" xfId="39" builtinId="38" customBuiltin="1"/>
    <cellStyle name="20% - Accent4" xfId="43" builtinId="42" customBuiltin="1"/>
    <cellStyle name="20% - Accent5" xfId="47" builtinId="46" customBuiltin="1"/>
    <cellStyle name="20% - Accent6" xfId="51" builtinId="50" customBuiltin="1"/>
    <cellStyle name="40% - Accent1" xfId="32" builtinId="31" customBuiltin="1"/>
    <cellStyle name="40% - Accent2" xfId="36" builtinId="35" customBuiltin="1"/>
    <cellStyle name="40% - Accent3" xfId="40" builtinId="39" customBuiltin="1"/>
    <cellStyle name="40% - Accent4" xfId="44" builtinId="43" customBuiltin="1"/>
    <cellStyle name="40% - Accent5" xfId="48" builtinId="47" customBuiltin="1"/>
    <cellStyle name="40% - Accent6" xfId="52" builtinId="51" customBuiltin="1"/>
    <cellStyle name="60% - Accent1" xfId="33" builtinId="32" customBuiltin="1"/>
    <cellStyle name="60% - Accent2" xfId="37" builtinId="36" customBuiltin="1"/>
    <cellStyle name="60% - Accent3" xfId="41" builtinId="40" customBuiltin="1"/>
    <cellStyle name="60% - Accent4" xfId="45" builtinId="44" customBuiltin="1"/>
    <cellStyle name="60% - Accent5" xfId="49" builtinId="48" customBuiltin="1"/>
    <cellStyle name="60% - Accent6" xfId="53" builtinId="52" customBuiltin="1"/>
    <cellStyle name="Accent1" xfId="30" builtinId="29" customBuiltin="1"/>
    <cellStyle name="Accent2" xfId="34" builtinId="33" customBuiltin="1"/>
    <cellStyle name="Accent3" xfId="38" builtinId="37" customBuiltin="1"/>
    <cellStyle name="Accent4" xfId="42" builtinId="41" customBuiltin="1"/>
    <cellStyle name="Accent5" xfId="46" builtinId="45" customBuiltin="1"/>
    <cellStyle name="Accent6" xfId="50" builtinId="49" customBuiltin="1"/>
    <cellStyle name="Bad" xfId="25" xr:uid="{00000000-0005-0000-0000-000018000000}"/>
    <cellStyle name="Calculation" xfId="1" builtinId="22" customBuiltin="1"/>
    <cellStyle name="Check Cell" xfId="28" xr:uid="{00000000-0005-0000-0000-00001A000000}"/>
    <cellStyle name="Currency" xfId="15" builtinId="4"/>
    <cellStyle name="Euro" xfId="2" xr:uid="{00000000-0005-0000-0000-00001B000000}"/>
    <cellStyle name="Euro 2" xfId="18" xr:uid="{00000000-0005-0000-0000-00001C000000}"/>
    <cellStyle name="Explanatory Text" xfId="29" xr:uid="{00000000-0005-0000-0000-00001D000000}"/>
    <cellStyle name="Good" xfId="3" builtinId="26" customBuiltin="1"/>
    <cellStyle name="Heading 1" xfId="21" xr:uid="{00000000-0005-0000-0000-000020000000}"/>
    <cellStyle name="Heading 2" xfId="22" xr:uid="{00000000-0005-0000-0000-000021000000}"/>
    <cellStyle name="Heading 3" xfId="23" xr:uid="{00000000-0005-0000-0000-000022000000}"/>
    <cellStyle name="Heading 4" xfId="24" xr:uid="{00000000-0005-0000-0000-000023000000}"/>
    <cellStyle name="Input" xfId="26" xr:uid="{00000000-0005-0000-0000-000024000000}"/>
    <cellStyle name="Komma 2" xfId="4" xr:uid="{00000000-0005-0000-0000-000025000000}"/>
    <cellStyle name="Komma 3" xfId="5" xr:uid="{00000000-0005-0000-0000-000026000000}"/>
    <cellStyle name="Komma0" xfId="6" xr:uid="{00000000-0005-0000-0000-000027000000}"/>
    <cellStyle name="Linked Cell" xfId="7" builtinId="24" customBuiltin="1"/>
    <cellStyle name="Neutral" xfId="8" builtinId="28" customBuiltin="1"/>
    <cellStyle name="Normal" xfId="0" builtinId="0"/>
    <cellStyle name="Note" xfId="9" xr:uid="{00000000-0005-0000-0000-000029000000}"/>
    <cellStyle name="Notitie 2" xfId="55" xr:uid="{00000000-0005-0000-0000-00002A000000}"/>
    <cellStyle name="Output" xfId="27" xr:uid="{00000000-0005-0000-0000-00002B000000}"/>
    <cellStyle name="Procent 2" xfId="10" xr:uid="{00000000-0005-0000-0000-00002C000000}"/>
    <cellStyle name="Standaard 2" xfId="11" xr:uid="{00000000-0005-0000-0000-00002E000000}"/>
    <cellStyle name="Standaard 3" xfId="12" xr:uid="{00000000-0005-0000-0000-00002F000000}"/>
    <cellStyle name="Standaard 3 2" xfId="17" xr:uid="{00000000-0005-0000-0000-000030000000}"/>
    <cellStyle name="Standaard 4" xfId="54" xr:uid="{00000000-0005-0000-0000-000031000000}"/>
    <cellStyle name="Title" xfId="13" builtinId="15" customBuiltin="1"/>
    <cellStyle name="Total" xfId="14" builtinId="25" customBuiltin="1"/>
    <cellStyle name="Valuta 2" xfId="19" xr:uid="{00000000-0005-0000-0000-000035000000}"/>
    <cellStyle name="Valuta 3" xfId="20" xr:uid="{00000000-0005-0000-0000-000036000000}"/>
    <cellStyle name="Warning Text" xfId="16" builtinId="11" customBuiltin="1"/>
  </cellStyles>
  <dxfs count="0"/>
  <tableStyles count="0" defaultTableStyle="TableStyleMedium2" defaultPivotStyle="PivotStyleLight16"/>
  <colors>
    <mruColors>
      <color rgb="FFFFFF99"/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menwerking\ST%20SCD%20Bedrijfsvoering\Persoonlijke%20mappen\Erik%20Henkel\ICT\Projecten%20portfolio%20ICT\Rapportages\ICT%20op%20orde\4.%20December%202013\1%20%20%20ICT%20op%20orde%20portfolio%20december%202013%20dd%200201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age Portfolio niveau"/>
      <sheetName val="389 01 22"/>
      <sheetName val="389 02 01"/>
      <sheetName val="389 02 09"/>
      <sheetName val="389 02 17"/>
      <sheetName val="389 02 16"/>
      <sheetName val="389 03 10"/>
      <sheetName val="389 03 11"/>
      <sheetName val="389 03 23"/>
      <sheetName val="389 03 20"/>
      <sheetName val="389 04 18"/>
      <sheetName val="389 05 13"/>
      <sheetName val="389 06 14"/>
      <sheetName val="389 06 15"/>
      <sheetName val="Ambitie"/>
      <sheetName val="Dienstverlen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H10" sqref="H10"/>
    </sheetView>
  </sheetViews>
  <sheetFormatPr defaultColWidth="12.5703125" defaultRowHeight="12.75"/>
  <cols>
    <col min="1" max="1" width="5.7109375" style="5" customWidth="1"/>
    <col min="2" max="2" width="27.5703125" style="5" customWidth="1"/>
    <col min="3" max="3" width="15" style="5" customWidth="1"/>
    <col min="4" max="4" width="18.7109375" style="5" customWidth="1"/>
    <col min="5" max="5" width="14.85546875" style="5" bestFit="1" customWidth="1"/>
    <col min="6" max="6" width="16.5703125" style="5" bestFit="1" customWidth="1"/>
    <col min="7" max="7" width="17" style="5" customWidth="1"/>
    <col min="8" max="8" width="56.28515625" style="5" customWidth="1"/>
    <col min="9" max="9" width="49.5703125" style="5" bestFit="1" customWidth="1"/>
    <col min="10" max="16384" width="12.5703125" style="5"/>
  </cols>
  <sheetData>
    <row r="1" spans="2:8" ht="13.5" thickBot="1"/>
    <row r="2" spans="2:8" ht="13.5" thickBot="1">
      <c r="B2" s="62" t="s">
        <v>0</v>
      </c>
      <c r="C2" s="63"/>
      <c r="D2" s="63"/>
      <c r="E2" s="63"/>
      <c r="F2" s="63"/>
      <c r="G2" s="63"/>
      <c r="H2" s="64"/>
    </row>
    <row r="3" spans="2:8" ht="13.5" thickBot="1"/>
    <row r="4" spans="2:8">
      <c r="B4" s="40" t="s">
        <v>1</v>
      </c>
      <c r="C4" s="40" t="s">
        <v>2</v>
      </c>
      <c r="D4" s="41" t="s">
        <v>3</v>
      </c>
      <c r="E4" s="42" t="s">
        <v>4</v>
      </c>
      <c r="F4" s="42" t="s">
        <v>5</v>
      </c>
      <c r="G4" s="42" t="s">
        <v>6</v>
      </c>
      <c r="H4" s="41" t="s">
        <v>7</v>
      </c>
    </row>
    <row r="5" spans="2:8" ht="13.5" thickBot="1">
      <c r="B5" s="43"/>
      <c r="C5" s="43"/>
      <c r="D5" s="44"/>
      <c r="E5" s="45" t="s">
        <v>8</v>
      </c>
      <c r="F5" s="45" t="s">
        <v>9</v>
      </c>
      <c r="G5" s="44"/>
      <c r="H5" s="44"/>
    </row>
    <row r="6" spans="2:8">
      <c r="B6" s="25" t="s">
        <v>10</v>
      </c>
      <c r="C6" s="61">
        <v>76.099999999999994</v>
      </c>
      <c r="D6" s="30">
        <f>+E18</f>
        <v>43200</v>
      </c>
      <c r="E6" s="30">
        <f>+'uren 2021'!O11*C6</f>
        <v>14611.199999999999</v>
      </c>
      <c r="F6" s="30">
        <f>16*13*76.1</f>
        <v>15828.8</v>
      </c>
      <c r="G6" s="31">
        <f>+E6+F6</f>
        <v>30440</v>
      </c>
      <c r="H6" s="32"/>
    </row>
    <row r="7" spans="2:8">
      <c r="B7" s="29"/>
      <c r="C7" s="29"/>
      <c r="D7" s="31"/>
      <c r="E7" s="31"/>
      <c r="F7" s="31"/>
      <c r="G7" s="31"/>
      <c r="H7" s="32"/>
    </row>
    <row r="8" spans="2:8">
      <c r="B8" s="29" t="s">
        <v>11</v>
      </c>
      <c r="C8" s="29"/>
      <c r="D8" s="31">
        <f>+E23</f>
        <v>27520</v>
      </c>
      <c r="E8" s="31">
        <f>+('uren 2021'!O4*74)+('uren 2021'!O5*81.37)</f>
        <v>16980.150000000001</v>
      </c>
      <c r="F8" s="31">
        <f>16*10*80</f>
        <v>12800</v>
      </c>
      <c r="G8" s="31">
        <f>+E8+F8</f>
        <v>29780.15</v>
      </c>
      <c r="H8" s="32" t="s">
        <v>12</v>
      </c>
    </row>
    <row r="9" spans="2:8">
      <c r="B9" s="29"/>
      <c r="C9" s="29"/>
      <c r="D9" s="31"/>
      <c r="E9" s="31"/>
      <c r="F9" s="31"/>
      <c r="G9" s="31"/>
      <c r="H9" s="32"/>
    </row>
    <row r="10" spans="2:8">
      <c r="B10" s="29" t="s">
        <v>13</v>
      </c>
      <c r="C10" s="29"/>
      <c r="D10" s="31">
        <f>+E28</f>
        <v>7072</v>
      </c>
      <c r="E10" s="31">
        <v>0</v>
      </c>
      <c r="F10" s="31">
        <v>0</v>
      </c>
      <c r="G10" s="31">
        <f>+E10+F10</f>
        <v>0</v>
      </c>
      <c r="H10" s="32"/>
    </row>
    <row r="11" spans="2:8" ht="13.5" thickBot="1">
      <c r="B11" s="29"/>
      <c r="C11" s="29"/>
      <c r="D11" s="31"/>
      <c r="E11" s="33"/>
      <c r="F11" s="33"/>
      <c r="G11" s="31"/>
      <c r="H11" s="34"/>
    </row>
    <row r="12" spans="2:8" ht="13.5" thickBot="1">
      <c r="B12" s="35" t="s">
        <v>14</v>
      </c>
      <c r="C12" s="35"/>
      <c r="D12" s="28">
        <f>SUM(D6:D10)</f>
        <v>77792</v>
      </c>
      <c r="E12" s="46">
        <f>SUM(E6:E11)</f>
        <v>31591.35</v>
      </c>
      <c r="F12" s="46">
        <f>SUM(F6:F11)</f>
        <v>28628.799999999999</v>
      </c>
      <c r="G12" s="28">
        <f>SUM(G6:G10)</f>
        <v>60220.15</v>
      </c>
    </row>
    <row r="13" spans="2:8" ht="13.5" thickBot="1">
      <c r="D13" s="37"/>
      <c r="E13" s="37"/>
      <c r="F13" s="37"/>
      <c r="G13" s="36">
        <f>D12-G12</f>
        <v>17571.849999999999</v>
      </c>
      <c r="H13" s="5" t="s">
        <v>15</v>
      </c>
    </row>
    <row r="17" spans="2:7">
      <c r="B17" s="22" t="s">
        <v>16</v>
      </c>
      <c r="C17" s="22"/>
    </row>
    <row r="18" spans="2:7">
      <c r="B18" s="5" t="s">
        <v>10</v>
      </c>
      <c r="D18" s="5" t="s">
        <v>17</v>
      </c>
      <c r="E18" s="38">
        <f>27*16*100</f>
        <v>43200</v>
      </c>
      <c r="F18" s="5" t="s">
        <v>18</v>
      </c>
      <c r="G18" s="5" t="s">
        <v>19</v>
      </c>
    </row>
    <row r="19" spans="2:7">
      <c r="D19" s="5" t="s">
        <v>20</v>
      </c>
    </row>
    <row r="20" spans="2:7">
      <c r="D20" s="5" t="s">
        <v>21</v>
      </c>
    </row>
    <row r="21" spans="2:7">
      <c r="D21" s="26" t="s">
        <v>22</v>
      </c>
    </row>
    <row r="23" spans="2:7">
      <c r="B23" s="5" t="s">
        <v>23</v>
      </c>
      <c r="D23" s="5" t="s">
        <v>17</v>
      </c>
      <c r="E23" s="38">
        <f>5*4*16*86</f>
        <v>27520</v>
      </c>
      <c r="F23" s="5" t="s">
        <v>18</v>
      </c>
      <c r="G23" s="5" t="s">
        <v>24</v>
      </c>
    </row>
    <row r="24" spans="2:7">
      <c r="D24" s="5" t="s">
        <v>25</v>
      </c>
    </row>
    <row r="25" spans="2:7">
      <c r="D25" s="5" t="s">
        <v>21</v>
      </c>
    </row>
    <row r="26" spans="2:7">
      <c r="D26" s="26" t="s">
        <v>26</v>
      </c>
    </row>
    <row r="28" spans="2:7">
      <c r="B28" s="5" t="s">
        <v>27</v>
      </c>
      <c r="D28" s="47">
        <v>0.1</v>
      </c>
      <c r="E28" s="38">
        <v>7072</v>
      </c>
    </row>
    <row r="29" spans="2:7">
      <c r="E29" s="39"/>
    </row>
    <row r="30" spans="2:7">
      <c r="E30" s="27">
        <f>SUM(E17:E28)</f>
        <v>77792</v>
      </c>
    </row>
    <row r="34" spans="2:5">
      <c r="B34" s="55" t="s">
        <v>28</v>
      </c>
      <c r="E34" s="38"/>
    </row>
    <row r="35" spans="2:5">
      <c r="B35" s="5" t="s">
        <v>29</v>
      </c>
      <c r="D35" s="5">
        <v>8</v>
      </c>
    </row>
    <row r="36" spans="2:5">
      <c r="B36" s="5" t="s">
        <v>30</v>
      </c>
      <c r="D36" s="5">
        <v>5</v>
      </c>
    </row>
    <row r="37" spans="2:5">
      <c r="B37" s="5" t="s">
        <v>31</v>
      </c>
      <c r="D37" s="39">
        <v>3</v>
      </c>
    </row>
    <row r="38" spans="2:5">
      <c r="D38" s="5">
        <f>SUM(D35:D37)</f>
        <v>16</v>
      </c>
      <c r="E38" s="5" t="s">
        <v>32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workbookViewId="0">
      <selection activeCell="G5" sqref="G5"/>
    </sheetView>
  </sheetViews>
  <sheetFormatPr defaultRowHeight="12.75"/>
  <cols>
    <col min="1" max="1" width="15.7109375" customWidth="1"/>
    <col min="2" max="2" width="12.28515625" customWidth="1"/>
    <col min="3" max="3" width="9.28515625" customWidth="1"/>
    <col min="4" max="4" width="8" bestFit="1" customWidth="1"/>
    <col min="5" max="5" width="12" customWidth="1"/>
    <col min="6" max="6" width="45.5703125" customWidth="1"/>
    <col min="7" max="7" width="36" bestFit="1" customWidth="1"/>
    <col min="8" max="8" width="11.85546875" customWidth="1"/>
    <col min="9" max="9" width="19.28515625" bestFit="1" customWidth="1"/>
    <col min="10" max="10" width="15.42578125" customWidth="1"/>
    <col min="11" max="11" width="19.28515625" customWidth="1"/>
  </cols>
  <sheetData>
    <row r="1" spans="1:11">
      <c r="A1" s="65">
        <v>2021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s="7" customFormat="1">
      <c r="A2" s="8" t="s">
        <v>33</v>
      </c>
      <c r="B2" s="8" t="s">
        <v>34</v>
      </c>
      <c r="C2" s="9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  <c r="I2" s="10" t="s">
        <v>41</v>
      </c>
      <c r="J2" s="8" t="s">
        <v>42</v>
      </c>
      <c r="K2" s="8" t="s">
        <v>43</v>
      </c>
    </row>
    <row r="3" spans="1:11">
      <c r="A3" s="1">
        <v>3810081</v>
      </c>
      <c r="B3" s="1">
        <v>35145</v>
      </c>
      <c r="C3" s="1" t="s">
        <v>44</v>
      </c>
      <c r="D3" s="1">
        <v>4</v>
      </c>
      <c r="E3" s="19">
        <v>44300</v>
      </c>
      <c r="F3" s="14" t="s">
        <v>45</v>
      </c>
      <c r="G3" s="1" t="s">
        <v>46</v>
      </c>
      <c r="H3" s="1">
        <v>252831</v>
      </c>
      <c r="I3" s="23">
        <v>4870.3999999999996</v>
      </c>
      <c r="J3" s="21"/>
      <c r="K3" s="1" t="s">
        <v>47</v>
      </c>
    </row>
    <row r="4" spans="1:11">
      <c r="A4" s="1">
        <v>3810081</v>
      </c>
      <c r="B4" s="1">
        <v>35145</v>
      </c>
      <c r="C4" s="1" t="s">
        <v>44</v>
      </c>
      <c r="D4" s="1">
        <v>4</v>
      </c>
      <c r="E4" s="19">
        <v>44295</v>
      </c>
      <c r="F4" s="14" t="s">
        <v>48</v>
      </c>
      <c r="G4" s="1" t="s">
        <v>46</v>
      </c>
      <c r="H4" s="1">
        <v>252830</v>
      </c>
      <c r="I4" s="23">
        <v>1217.5999999999999</v>
      </c>
      <c r="J4" s="21"/>
      <c r="K4" s="1" t="s">
        <v>47</v>
      </c>
    </row>
    <row r="5" spans="1:11">
      <c r="A5" s="1">
        <v>3810081</v>
      </c>
      <c r="B5" s="1">
        <v>35145</v>
      </c>
      <c r="C5" s="1" t="s">
        <v>44</v>
      </c>
      <c r="D5" s="1">
        <v>3</v>
      </c>
      <c r="E5" s="19">
        <v>44263</v>
      </c>
      <c r="F5" s="14" t="s">
        <v>49</v>
      </c>
      <c r="G5" s="1" t="s">
        <v>46</v>
      </c>
      <c r="H5" s="1">
        <v>251216</v>
      </c>
      <c r="I5" s="23">
        <v>3652.8</v>
      </c>
      <c r="J5" s="21"/>
      <c r="K5" s="1" t="s">
        <v>47</v>
      </c>
    </row>
    <row r="6" spans="1:11">
      <c r="A6" s="1">
        <v>3810081</v>
      </c>
      <c r="B6" s="1">
        <v>35145</v>
      </c>
      <c r="C6" s="1" t="s">
        <v>44</v>
      </c>
      <c r="D6" s="1">
        <v>2</v>
      </c>
      <c r="E6" s="19">
        <v>44236</v>
      </c>
      <c r="F6" s="1" t="s">
        <v>50</v>
      </c>
      <c r="G6" s="1" t="s">
        <v>46</v>
      </c>
      <c r="H6" s="1">
        <v>249794</v>
      </c>
      <c r="I6" s="23">
        <v>4870.3999999999996</v>
      </c>
      <c r="J6" s="21"/>
      <c r="K6" s="1" t="s">
        <v>47</v>
      </c>
    </row>
    <row r="7" spans="1:11">
      <c r="A7" s="1"/>
      <c r="B7" s="1"/>
      <c r="C7" s="1"/>
      <c r="D7" s="1"/>
      <c r="E7" s="19"/>
      <c r="F7" s="1"/>
      <c r="G7" s="1"/>
      <c r="H7" s="1"/>
      <c r="I7" s="23"/>
      <c r="J7" s="21"/>
      <c r="K7" s="1"/>
    </row>
    <row r="8" spans="1:11">
      <c r="A8" s="1">
        <v>3810081</v>
      </c>
      <c r="B8" s="1">
        <v>11999</v>
      </c>
      <c r="C8" s="1" t="s">
        <v>44</v>
      </c>
      <c r="D8" s="1">
        <v>3</v>
      </c>
      <c r="E8" s="19">
        <v>44286</v>
      </c>
      <c r="F8" s="1" t="s">
        <v>51</v>
      </c>
      <c r="G8" s="1"/>
      <c r="H8" s="1">
        <v>811712</v>
      </c>
      <c r="I8" s="23">
        <v>2368</v>
      </c>
      <c r="J8" s="21">
        <v>0</v>
      </c>
      <c r="K8" s="1" t="s">
        <v>52</v>
      </c>
    </row>
    <row r="9" spans="1:11">
      <c r="A9" s="1">
        <v>3810081</v>
      </c>
      <c r="B9" s="1">
        <v>11999</v>
      </c>
      <c r="C9" s="1" t="s">
        <v>44</v>
      </c>
      <c r="D9" s="1">
        <v>3</v>
      </c>
      <c r="E9" s="19">
        <v>44263</v>
      </c>
      <c r="F9" s="1" t="s">
        <v>53</v>
      </c>
      <c r="G9" s="1"/>
      <c r="H9" s="1">
        <v>811678</v>
      </c>
      <c r="I9" s="23">
        <v>6882</v>
      </c>
      <c r="J9" s="21"/>
      <c r="K9" s="1" t="s">
        <v>52</v>
      </c>
    </row>
    <row r="10" spans="1:11">
      <c r="A10" s="1"/>
      <c r="B10" s="1"/>
      <c r="C10" s="1"/>
      <c r="D10" s="1"/>
      <c r="E10" s="19"/>
      <c r="F10" s="1"/>
      <c r="G10" s="1"/>
      <c r="H10" s="1"/>
      <c r="I10" s="23"/>
      <c r="J10" s="21"/>
      <c r="K10" s="1"/>
    </row>
    <row r="11" spans="1:11">
      <c r="A11" s="1">
        <v>3810081</v>
      </c>
      <c r="B11" s="1">
        <v>11999</v>
      </c>
      <c r="C11" s="1" t="s">
        <v>44</v>
      </c>
      <c r="D11" s="1">
        <v>3</v>
      </c>
      <c r="E11" s="19">
        <v>44286</v>
      </c>
      <c r="F11" s="1" t="s">
        <v>54</v>
      </c>
      <c r="G11" s="1"/>
      <c r="H11" s="1">
        <v>811712</v>
      </c>
      <c r="I11" s="23">
        <v>5451.79</v>
      </c>
      <c r="J11" s="21">
        <v>0</v>
      </c>
      <c r="K11" s="1" t="s">
        <v>52</v>
      </c>
    </row>
    <row r="12" spans="1:11">
      <c r="A12" s="1">
        <v>3810081</v>
      </c>
      <c r="B12" s="1">
        <v>11999</v>
      </c>
      <c r="C12" s="1" t="s">
        <v>44</v>
      </c>
      <c r="D12" s="1">
        <v>3</v>
      </c>
      <c r="E12" s="19">
        <v>44263</v>
      </c>
      <c r="F12" s="1" t="s">
        <v>55</v>
      </c>
      <c r="G12" s="1"/>
      <c r="H12" s="1">
        <v>811678</v>
      </c>
      <c r="I12" s="23">
        <v>2278.36</v>
      </c>
      <c r="J12" s="21"/>
      <c r="K12" s="1" t="s">
        <v>52</v>
      </c>
    </row>
    <row r="13" spans="1:11" s="7" customFormat="1" ht="13.5" thickBot="1">
      <c r="A13" s="1"/>
      <c r="B13" s="1"/>
      <c r="E13" s="24"/>
      <c r="F13" s="1"/>
      <c r="G13" s="1"/>
      <c r="I13" s="13"/>
    </row>
    <row r="14" spans="1:11" s="7" customFormat="1" ht="13.5" thickBot="1">
      <c r="I14" s="6">
        <f>SUM(I3:I13)</f>
        <v>31591.35</v>
      </c>
    </row>
    <row r="16" spans="1:11" s="18" customFormat="1">
      <c r="A16" s="1"/>
      <c r="B16" s="1"/>
      <c r="C16" s="1"/>
      <c r="D16" s="1"/>
      <c r="E16" s="19"/>
      <c r="F16" s="1"/>
      <c r="G16" s="1"/>
      <c r="H16" s="1"/>
      <c r="I16" s="21"/>
      <c r="J16" s="21"/>
      <c r="K16" s="1"/>
    </row>
    <row r="17" spans="1:11" s="18" customFormat="1">
      <c r="A17" s="1"/>
      <c r="B17" s="1"/>
      <c r="C17" s="1"/>
      <c r="D17" s="1"/>
      <c r="E17" s="19"/>
      <c r="F17" s="1"/>
      <c r="G17" s="1"/>
      <c r="H17" s="1"/>
      <c r="I17" s="21"/>
      <c r="J17" s="21"/>
      <c r="K17" s="1"/>
    </row>
    <row r="18" spans="1:11" s="18" customFormat="1">
      <c r="A18" s="1"/>
      <c r="B18" s="1"/>
      <c r="C18" s="1"/>
      <c r="D18" s="1"/>
      <c r="E18" s="19"/>
      <c r="F18" s="1"/>
      <c r="G18" s="1"/>
      <c r="H18" s="1"/>
      <c r="I18" s="21"/>
      <c r="J18" s="21"/>
      <c r="K18" s="1"/>
    </row>
    <row r="19" spans="1:11" s="18" customFormat="1">
      <c r="A19" s="7"/>
      <c r="B19" s="7"/>
      <c r="C19" s="7"/>
      <c r="D19" s="7"/>
      <c r="E19" s="11"/>
      <c r="F19" s="7"/>
      <c r="G19" s="7"/>
      <c r="H19" s="7"/>
      <c r="I19" s="12"/>
      <c r="J19" s="12"/>
      <c r="K19" s="7"/>
    </row>
    <row r="20" spans="1:11" s="17" customFormat="1">
      <c r="A20" s="1"/>
      <c r="B20" s="1"/>
      <c r="C20" s="1"/>
      <c r="D20" s="1"/>
      <c r="E20" s="19"/>
      <c r="F20" s="1"/>
      <c r="G20" s="1"/>
      <c r="H20" s="1"/>
      <c r="I20" s="21"/>
      <c r="J20" s="21"/>
      <c r="K20" s="1"/>
    </row>
    <row r="21" spans="1:11" s="17" customFormat="1">
      <c r="A21" s="1"/>
      <c r="B21" s="1"/>
      <c r="C21" s="1"/>
      <c r="D21" s="1"/>
      <c r="E21" s="19"/>
      <c r="F21" s="1"/>
      <c r="G21" s="1"/>
      <c r="H21" s="1"/>
      <c r="I21" s="21"/>
      <c r="J21" s="21"/>
      <c r="K21" s="1"/>
    </row>
    <row r="22" spans="1:11" s="17" customFormat="1">
      <c r="A22" s="1"/>
      <c r="B22" s="1"/>
      <c r="C22" s="1"/>
      <c r="D22" s="1"/>
      <c r="E22" s="19"/>
      <c r="F22" s="1"/>
      <c r="G22" s="1"/>
      <c r="H22" s="1"/>
      <c r="I22" s="21"/>
      <c r="J22" s="21"/>
      <c r="K22" s="1"/>
    </row>
    <row r="23" spans="1:11" s="17" customFormat="1">
      <c r="A23" s="1"/>
      <c r="B23" s="1"/>
      <c r="C23" s="1"/>
      <c r="D23" s="1"/>
      <c r="E23" s="19"/>
      <c r="F23" s="1"/>
      <c r="G23" s="1"/>
      <c r="H23" s="1"/>
      <c r="I23" s="21"/>
      <c r="J23" s="21"/>
      <c r="K23" s="1"/>
    </row>
    <row r="24" spans="1:11" s="17" customFormat="1">
      <c r="A24" s="1"/>
      <c r="B24" s="1"/>
      <c r="C24" s="1"/>
      <c r="D24" s="1"/>
      <c r="E24" s="19"/>
      <c r="F24" s="1"/>
      <c r="G24" s="1"/>
      <c r="H24" s="1"/>
      <c r="I24" s="21"/>
      <c r="J24" s="21"/>
      <c r="K24" s="1"/>
    </row>
    <row r="25" spans="1:11" s="17" customFormat="1">
      <c r="A25" s="1"/>
      <c r="B25" s="1"/>
      <c r="C25" s="1"/>
      <c r="D25" s="1"/>
      <c r="E25" s="19"/>
      <c r="F25" s="1"/>
      <c r="G25" s="1"/>
      <c r="H25" s="1"/>
      <c r="I25" s="21"/>
      <c r="J25" s="21"/>
      <c r="K25" s="1"/>
    </row>
    <row r="26" spans="1:11" s="17" customFormat="1">
      <c r="A26" s="1"/>
      <c r="B26" s="1"/>
      <c r="C26" s="1"/>
      <c r="D26" s="1"/>
      <c r="E26" s="19"/>
      <c r="F26" s="1"/>
      <c r="G26" s="1"/>
      <c r="H26" s="1"/>
      <c r="I26" s="21"/>
      <c r="J26" s="21"/>
      <c r="K26" s="1"/>
    </row>
    <row r="27" spans="1:11" s="17" customFormat="1">
      <c r="A27" s="1"/>
      <c r="B27" s="1"/>
      <c r="C27" s="1"/>
      <c r="D27" s="1"/>
      <c r="E27" s="19"/>
      <c r="F27" s="1"/>
      <c r="G27" s="1"/>
      <c r="H27" s="1"/>
      <c r="I27" s="21"/>
      <c r="J27" s="21"/>
      <c r="K27" s="1"/>
    </row>
    <row r="28" spans="1:11" s="17" customFormat="1">
      <c r="A28" s="1"/>
      <c r="B28" s="1"/>
      <c r="C28" s="1"/>
      <c r="D28" s="1"/>
      <c r="E28" s="19"/>
      <c r="F28" s="1"/>
      <c r="G28" s="1"/>
      <c r="H28" s="1"/>
      <c r="I28" s="21"/>
      <c r="J28" s="21"/>
      <c r="K28" s="1"/>
    </row>
    <row r="29" spans="1:11" s="17" customFormat="1">
      <c r="A29" s="1"/>
      <c r="B29" s="1"/>
      <c r="C29" s="1"/>
      <c r="D29" s="1"/>
      <c r="E29" s="19"/>
      <c r="F29" s="1"/>
      <c r="G29" s="1"/>
      <c r="H29" s="1"/>
      <c r="I29" s="21"/>
      <c r="J29" s="21"/>
      <c r="K29" s="1"/>
    </row>
    <row r="30" spans="1:11" s="17" customFormat="1">
      <c r="A30" s="1"/>
      <c r="B30" s="1"/>
      <c r="C30" s="1"/>
      <c r="D30" s="1"/>
      <c r="E30" s="19"/>
      <c r="F30" s="1"/>
      <c r="G30" s="1"/>
      <c r="H30" s="1"/>
      <c r="I30" s="21"/>
      <c r="J30" s="21"/>
      <c r="K30" s="1"/>
    </row>
    <row r="31" spans="1:11" s="17" customFormat="1">
      <c r="A31" s="1"/>
      <c r="B31" s="1"/>
      <c r="C31" s="1"/>
      <c r="D31" s="1"/>
      <c r="E31" s="19"/>
      <c r="F31" s="7"/>
      <c r="G31" s="1"/>
      <c r="H31" s="1"/>
      <c r="I31" s="21"/>
      <c r="J31" s="21"/>
      <c r="K31" s="1"/>
    </row>
    <row r="32" spans="1:11" s="17" customFormat="1">
      <c r="A32" s="1"/>
      <c r="B32" s="1"/>
      <c r="C32" s="1"/>
      <c r="D32" s="1"/>
      <c r="E32" s="19"/>
      <c r="F32" s="1"/>
      <c r="G32" s="1"/>
      <c r="H32" s="1"/>
      <c r="I32" s="21"/>
      <c r="J32" s="21"/>
      <c r="K32" s="1"/>
    </row>
    <row r="33" spans="1:11" s="17" customFormat="1">
      <c r="A33" s="1"/>
      <c r="B33" s="1"/>
      <c r="C33" s="1"/>
      <c r="D33" s="1"/>
      <c r="E33" s="19"/>
      <c r="F33" s="1"/>
      <c r="G33" s="1"/>
      <c r="H33" s="1"/>
      <c r="I33" s="21"/>
      <c r="J33" s="21"/>
      <c r="K33" s="1"/>
    </row>
    <row r="34" spans="1:11" s="17" customFormat="1">
      <c r="A34" s="1"/>
      <c r="B34" s="1"/>
      <c r="C34" s="1"/>
      <c r="D34" s="1"/>
      <c r="E34" s="19"/>
      <c r="F34" s="1"/>
      <c r="G34" s="1"/>
      <c r="H34" s="1"/>
      <c r="I34" s="21"/>
      <c r="J34" s="21"/>
      <c r="K34" s="1"/>
    </row>
    <row r="35" spans="1:11">
      <c r="A35" s="1"/>
      <c r="B35" s="1"/>
      <c r="C35" s="1"/>
      <c r="D35" s="1"/>
      <c r="E35" s="19"/>
      <c r="F35" s="1"/>
      <c r="G35" s="1"/>
      <c r="H35" s="1"/>
      <c r="I35" s="21"/>
      <c r="J35" s="21"/>
      <c r="K35" s="1"/>
    </row>
    <row r="36" spans="1:11" s="17" customFormat="1">
      <c r="A36" s="1"/>
      <c r="B36" s="1"/>
      <c r="C36" s="1"/>
      <c r="D36" s="1"/>
      <c r="E36" s="19"/>
      <c r="F36" s="1"/>
      <c r="G36" s="1"/>
      <c r="H36" s="1"/>
      <c r="I36" s="21"/>
      <c r="J36" s="21"/>
      <c r="K36" s="1"/>
    </row>
    <row r="37" spans="1:11" s="17" customFormat="1">
      <c r="A37" s="1"/>
      <c r="B37" s="1"/>
      <c r="C37" s="1"/>
      <c r="D37" s="1"/>
      <c r="E37" s="19"/>
      <c r="F37" s="1"/>
      <c r="G37" s="1"/>
      <c r="H37" s="1"/>
      <c r="I37" s="21"/>
      <c r="J37" s="21"/>
      <c r="K37" s="1"/>
    </row>
    <row r="38" spans="1:11" s="18" customFormat="1">
      <c r="A38" s="1"/>
      <c r="B38" s="1"/>
      <c r="C38" s="1"/>
      <c r="D38" s="1"/>
      <c r="E38" s="19"/>
      <c r="F38" s="1"/>
      <c r="G38" s="1"/>
      <c r="H38" s="1"/>
      <c r="I38" s="21"/>
      <c r="J38" s="21"/>
      <c r="K38" s="1"/>
    </row>
    <row r="39" spans="1:11" s="18" customFormat="1">
      <c r="A39" s="1"/>
      <c r="B39" s="1"/>
      <c r="C39" s="1"/>
      <c r="D39" s="1"/>
      <c r="E39" s="19"/>
      <c r="F39" s="1"/>
      <c r="G39" s="1"/>
      <c r="H39" s="1"/>
      <c r="I39" s="21"/>
      <c r="J39" s="21"/>
      <c r="K39" s="1"/>
    </row>
    <row r="40" spans="1:11" s="18" customFormat="1">
      <c r="A40" s="1"/>
      <c r="B40" s="1"/>
      <c r="C40" s="1"/>
      <c r="D40" s="1"/>
      <c r="E40" s="19"/>
      <c r="F40" s="1"/>
      <c r="G40" s="1"/>
      <c r="H40" s="1"/>
      <c r="I40" s="21"/>
      <c r="J40" s="21"/>
      <c r="K40" s="1"/>
    </row>
    <row r="41" spans="1:11" s="18" customFormat="1">
      <c r="A41" s="1"/>
      <c r="B41" s="1"/>
      <c r="C41" s="1"/>
      <c r="D41" s="1"/>
      <c r="E41" s="19"/>
      <c r="F41" s="1"/>
      <c r="G41" s="1"/>
      <c r="H41" s="1"/>
      <c r="I41" s="21"/>
      <c r="J41" s="21"/>
      <c r="K41" s="1"/>
    </row>
    <row r="42" spans="1:11" s="18" customFormat="1">
      <c r="A42" s="1"/>
      <c r="B42" s="1"/>
      <c r="C42" s="1"/>
      <c r="D42" s="1"/>
      <c r="E42" s="19"/>
      <c r="F42" s="1"/>
      <c r="G42" s="1"/>
      <c r="H42" s="1"/>
      <c r="I42" s="21"/>
      <c r="J42" s="21"/>
      <c r="K42" s="1"/>
    </row>
    <row r="43" spans="1:11" s="18" customFormat="1">
      <c r="A43" s="1"/>
      <c r="B43" s="1"/>
      <c r="C43" s="1"/>
      <c r="D43" s="1"/>
      <c r="E43" s="19"/>
      <c r="F43" s="1"/>
      <c r="G43" s="1"/>
      <c r="H43" s="1"/>
      <c r="I43" s="21"/>
      <c r="J43" s="21"/>
      <c r="K43" s="1"/>
    </row>
    <row r="44" spans="1:11" s="18" customFormat="1">
      <c r="A44" s="1"/>
      <c r="B44" s="1"/>
      <c r="C44" s="1"/>
      <c r="D44" s="1"/>
      <c r="E44" s="19"/>
      <c r="F44" s="1"/>
      <c r="G44" s="1"/>
      <c r="H44" s="1"/>
      <c r="I44" s="21"/>
      <c r="J44" s="21"/>
      <c r="K44" s="1"/>
    </row>
    <row r="45" spans="1:11" s="18" customFormat="1">
      <c r="A45" s="1"/>
      <c r="B45" s="1"/>
      <c r="C45" s="1"/>
      <c r="D45" s="1"/>
      <c r="E45" s="19"/>
      <c r="F45" s="1"/>
      <c r="G45" s="1"/>
      <c r="H45" s="1"/>
      <c r="I45" s="21"/>
      <c r="J45" s="21"/>
      <c r="K45" s="1"/>
    </row>
    <row r="46" spans="1:11" s="18" customFormat="1">
      <c r="A46" s="1"/>
      <c r="B46" s="1"/>
      <c r="C46" s="1"/>
      <c r="D46" s="1"/>
      <c r="E46" s="19"/>
      <c r="F46" s="1"/>
      <c r="G46" s="1"/>
      <c r="H46" s="1"/>
      <c r="I46" s="21"/>
      <c r="J46" s="21"/>
      <c r="K46" s="1"/>
    </row>
    <row r="47" spans="1:11" s="18" customFormat="1">
      <c r="A47" s="1"/>
      <c r="B47" s="1"/>
      <c r="C47" s="1"/>
      <c r="D47" s="1"/>
      <c r="E47" s="19"/>
      <c r="F47" s="1"/>
      <c r="G47" s="1"/>
      <c r="H47" s="1"/>
      <c r="I47" s="21"/>
      <c r="J47" s="21"/>
      <c r="K47" s="1"/>
    </row>
    <row r="48" spans="1:11" s="18" customFormat="1">
      <c r="A48" s="1"/>
      <c r="B48" s="1"/>
      <c r="C48" s="1"/>
      <c r="D48" s="1"/>
      <c r="E48" s="19"/>
      <c r="F48" s="1"/>
      <c r="G48" s="1"/>
      <c r="H48" s="1"/>
      <c r="I48" s="21"/>
      <c r="J48" s="21"/>
      <c r="K48" s="1"/>
    </row>
    <row r="49" spans="1:11" s="7" customFormat="1">
      <c r="E49" s="11"/>
      <c r="I49" s="12"/>
      <c r="J49" s="12"/>
    </row>
    <row r="50" spans="1:11" s="7" customFormat="1">
      <c r="E50" s="11"/>
      <c r="I50" s="12"/>
      <c r="J50" s="12"/>
    </row>
    <row r="51" spans="1:11" s="7" customFormat="1">
      <c r="E51" s="11"/>
      <c r="I51" s="12"/>
      <c r="J51" s="12"/>
    </row>
    <row r="52" spans="1:11" s="7" customFormat="1">
      <c r="E52" s="11"/>
      <c r="I52" s="12"/>
      <c r="J52" s="12"/>
    </row>
    <row r="53" spans="1:11" s="7" customFormat="1">
      <c r="E53" s="11"/>
      <c r="I53" s="12"/>
      <c r="J53" s="12"/>
    </row>
    <row r="54" spans="1:11" s="7" customFormat="1">
      <c r="E54" s="11"/>
      <c r="I54" s="12"/>
      <c r="J54" s="12"/>
    </row>
    <row r="55" spans="1:11" s="7" customFormat="1">
      <c r="E55" s="11"/>
      <c r="I55" s="12"/>
      <c r="J55" s="12"/>
    </row>
    <row r="56" spans="1:11" s="7" customFormat="1">
      <c r="E56" s="11"/>
      <c r="I56" s="12"/>
      <c r="J56" s="12"/>
    </row>
    <row r="57" spans="1:11" s="7" customFormat="1">
      <c r="E57" s="11"/>
      <c r="I57" s="12"/>
      <c r="J57" s="12"/>
    </row>
    <row r="58" spans="1:11" s="7" customFormat="1" ht="13.5" thickBot="1">
      <c r="E58" s="11"/>
      <c r="I58" s="12"/>
      <c r="J58" s="12"/>
    </row>
    <row r="59" spans="1:11" ht="13.5" thickBot="1">
      <c r="I59" s="6"/>
    </row>
    <row r="63" spans="1:1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spans="1:11" s="7" customFormat="1">
      <c r="A64" s="8"/>
      <c r="B64" s="8"/>
      <c r="C64" s="9"/>
      <c r="D64" s="8"/>
      <c r="E64" s="8"/>
      <c r="F64" s="8"/>
      <c r="G64" s="8"/>
      <c r="H64" s="8"/>
      <c r="I64" s="10"/>
      <c r="J64" s="8"/>
      <c r="K64" s="8"/>
    </row>
    <row r="65" spans="1:13">
      <c r="A65" s="7"/>
      <c r="B65" s="7"/>
      <c r="C65" s="7"/>
      <c r="D65" s="7"/>
      <c r="E65" s="11"/>
      <c r="F65" s="7"/>
      <c r="H65" s="7"/>
      <c r="I65" s="13"/>
      <c r="J65" s="12"/>
      <c r="K65" s="7"/>
      <c r="M65" s="7"/>
    </row>
    <row r="66" spans="1:13">
      <c r="A66" s="7"/>
      <c r="B66" s="7"/>
      <c r="C66" s="7"/>
      <c r="D66" s="7"/>
      <c r="E66" s="11"/>
      <c r="F66" s="7"/>
      <c r="G66" s="7"/>
      <c r="H66" s="7"/>
      <c r="I66" s="13"/>
      <c r="J66" s="12"/>
      <c r="K66" s="7"/>
    </row>
    <row r="67" spans="1:13">
      <c r="A67" s="7"/>
      <c r="B67" s="7"/>
      <c r="C67" s="7"/>
      <c r="D67" s="7"/>
      <c r="E67" s="11"/>
      <c r="F67" s="16"/>
      <c r="G67" s="7"/>
      <c r="H67" s="7"/>
      <c r="I67" s="20"/>
      <c r="J67" s="12"/>
      <c r="K67" s="7"/>
    </row>
    <row r="68" spans="1:13" ht="13.5" thickBot="1">
      <c r="A68" s="7"/>
      <c r="B68" s="7"/>
      <c r="C68" s="7"/>
      <c r="D68" s="7"/>
      <c r="E68" s="11"/>
      <c r="F68" s="7"/>
      <c r="G68" s="7"/>
      <c r="H68" s="7"/>
      <c r="I68" s="12"/>
      <c r="J68" s="12"/>
      <c r="K68" s="7"/>
    </row>
    <row r="69" spans="1:13" ht="13.5" thickBot="1">
      <c r="A69" s="7"/>
      <c r="B69" s="7"/>
      <c r="C69" s="7"/>
      <c r="D69" s="7"/>
      <c r="E69" s="11"/>
      <c r="F69" s="15"/>
      <c r="G69" s="7"/>
      <c r="H69" s="7"/>
      <c r="I69" s="6"/>
      <c r="J69" s="12"/>
      <c r="K69" s="7"/>
    </row>
    <row r="70" spans="1:13">
      <c r="A70" s="7"/>
      <c r="B70" s="7"/>
      <c r="C70" s="7"/>
      <c r="D70" s="7"/>
      <c r="E70" s="11"/>
      <c r="F70" s="15"/>
      <c r="G70" s="7"/>
      <c r="H70" s="7"/>
      <c r="I70" s="13"/>
      <c r="J70" s="12"/>
      <c r="K70" s="7"/>
    </row>
    <row r="71" spans="1:13">
      <c r="A71" s="7"/>
      <c r="B71" s="7"/>
      <c r="C71" s="7"/>
      <c r="D71" s="7"/>
      <c r="E71" s="11"/>
      <c r="F71" s="15"/>
      <c r="G71" s="7"/>
      <c r="H71" s="7"/>
      <c r="I71" s="13"/>
      <c r="J71" s="12"/>
      <c r="K71" s="7"/>
    </row>
    <row r="72" spans="1:13">
      <c r="A72" s="7"/>
      <c r="B72" s="7"/>
      <c r="C72" s="7"/>
      <c r="D72" s="7"/>
      <c r="E72" s="11"/>
      <c r="F72" s="7"/>
      <c r="G72" s="7"/>
      <c r="H72" s="7"/>
      <c r="I72" s="12"/>
      <c r="J72" s="12"/>
      <c r="K72" s="7"/>
    </row>
    <row r="73" spans="1:13">
      <c r="A73" s="7"/>
      <c r="B73" s="7"/>
      <c r="C73" s="7"/>
      <c r="D73" s="7"/>
      <c r="E73" s="11"/>
      <c r="F73" s="15"/>
      <c r="G73" s="7"/>
      <c r="H73" s="7"/>
      <c r="I73" s="13"/>
      <c r="J73" s="12"/>
      <c r="K73" s="7"/>
    </row>
    <row r="77" spans="1:13">
      <c r="J77" s="5"/>
    </row>
  </sheetData>
  <sortState xmlns:xlrd2="http://schemas.microsoft.com/office/spreadsheetml/2017/richdata2" ref="A32:Q43">
    <sortCondition ref="F32:F43"/>
  </sortState>
  <mergeCells count="2">
    <mergeCell ref="A63:K63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G17" sqref="G17"/>
    </sheetView>
  </sheetViews>
  <sheetFormatPr defaultRowHeight="12.75"/>
  <cols>
    <col min="1" max="2" width="15.5703125" customWidth="1"/>
    <col min="3" max="3" width="5.5703125" customWidth="1"/>
    <col min="4" max="4" width="4.140625" customWidth="1"/>
    <col min="6" max="6" width="31.85546875" customWidth="1"/>
    <col min="7" max="7" width="27.140625" customWidth="1"/>
    <col min="8" max="8" width="8.28515625" bestFit="1" customWidth="1"/>
    <col min="9" max="9" width="19.28515625" customWidth="1"/>
    <col min="10" max="10" width="20.42578125" customWidth="1"/>
    <col min="11" max="11" width="17.42578125" customWidth="1"/>
  </cols>
  <sheetData>
    <row r="1" spans="1:12">
      <c r="A1" s="65" t="s">
        <v>56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2">
      <c r="A2" s="2" t="s">
        <v>33</v>
      </c>
      <c r="B2" s="2" t="s">
        <v>34</v>
      </c>
      <c r="E2" s="2" t="s">
        <v>57</v>
      </c>
      <c r="F2" s="2" t="s">
        <v>38</v>
      </c>
      <c r="G2" s="2" t="s">
        <v>39</v>
      </c>
      <c r="H2" s="2"/>
      <c r="I2" s="2" t="s">
        <v>58</v>
      </c>
      <c r="J2" s="2" t="s">
        <v>59</v>
      </c>
      <c r="K2" s="2" t="s">
        <v>60</v>
      </c>
    </row>
    <row r="3" spans="1:12">
      <c r="A3" s="1">
        <v>3810081</v>
      </c>
      <c r="B3" s="1">
        <v>35145</v>
      </c>
      <c r="C3" s="1"/>
      <c r="E3" s="1">
        <v>208369</v>
      </c>
      <c r="F3" s="14" t="s">
        <v>61</v>
      </c>
      <c r="G3" s="14" t="s">
        <v>62</v>
      </c>
      <c r="I3" s="4">
        <v>32875</v>
      </c>
      <c r="J3" s="23">
        <v>18263.8</v>
      </c>
      <c r="K3" s="14" t="s">
        <v>63</v>
      </c>
      <c r="L3" s="5"/>
    </row>
    <row r="4" spans="1:12">
      <c r="A4" s="1"/>
      <c r="B4" s="1"/>
      <c r="C4" s="1"/>
      <c r="E4" s="1"/>
      <c r="F4" s="14"/>
      <c r="G4" s="14"/>
      <c r="I4" s="4"/>
      <c r="J4" s="23"/>
      <c r="K4" s="14"/>
      <c r="L4" s="5"/>
    </row>
    <row r="5" spans="1:12" ht="13.5" thickBot="1">
      <c r="A5" s="1"/>
      <c r="B5" s="1"/>
      <c r="C5" s="1"/>
      <c r="E5" s="1"/>
      <c r="F5" s="14"/>
      <c r="G5" s="14"/>
      <c r="I5" s="4"/>
      <c r="J5" s="23"/>
      <c r="K5" s="14"/>
      <c r="L5" s="5"/>
    </row>
    <row r="6" spans="1:12" ht="13.5" thickBot="1">
      <c r="A6" s="1"/>
      <c r="B6" s="1"/>
      <c r="C6" s="1"/>
      <c r="E6" s="1"/>
      <c r="F6" s="14"/>
      <c r="G6" s="14"/>
      <c r="I6" s="4"/>
      <c r="J6" s="3">
        <f>SUM(J3:J5)</f>
        <v>18263.8</v>
      </c>
      <c r="K6" s="15"/>
      <c r="L6" s="5"/>
    </row>
    <row r="7" spans="1:12">
      <c r="A7" s="1"/>
      <c r="B7" s="1"/>
      <c r="C7" s="1"/>
      <c r="E7" s="1"/>
      <c r="F7" s="1"/>
      <c r="G7" s="1"/>
      <c r="I7" s="4"/>
      <c r="J7" s="4"/>
      <c r="K7" s="1"/>
      <c r="L7" s="5"/>
    </row>
    <row r="8" spans="1:12">
      <c r="A8" s="1"/>
      <c r="B8" s="1"/>
      <c r="C8" s="1"/>
      <c r="E8" s="1"/>
      <c r="F8" s="1"/>
      <c r="G8" s="1"/>
      <c r="I8" s="4"/>
      <c r="J8" s="4"/>
      <c r="K8" s="1"/>
      <c r="L8" s="5"/>
    </row>
    <row r="9" spans="1:12">
      <c r="A9" s="1"/>
      <c r="B9" s="1"/>
      <c r="C9" s="1"/>
      <c r="E9" s="1"/>
      <c r="F9" s="1"/>
      <c r="G9" s="1"/>
      <c r="I9" s="4"/>
      <c r="J9" s="4"/>
      <c r="K9" s="1"/>
      <c r="L9" s="5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13"/>
  <sheetViews>
    <sheetView workbookViewId="0">
      <selection activeCell="B15" sqref="B15"/>
    </sheetView>
  </sheetViews>
  <sheetFormatPr defaultRowHeight="12.75"/>
  <cols>
    <col min="1" max="1" width="4.140625" customWidth="1"/>
    <col min="2" max="2" width="36.28515625" bestFit="1" customWidth="1"/>
    <col min="3" max="3" width="3" bestFit="1" customWidth="1"/>
    <col min="4" max="14" width="4.85546875" customWidth="1"/>
    <col min="15" max="15" width="10.85546875" customWidth="1"/>
    <col min="16" max="16" width="9.85546875" customWidth="1"/>
    <col min="17" max="23" width="4.5703125" customWidth="1"/>
    <col min="24" max="24" width="3" bestFit="1" customWidth="1"/>
  </cols>
  <sheetData>
    <row r="2" spans="2:16">
      <c r="B2" s="5" t="s">
        <v>64</v>
      </c>
      <c r="C2" s="55">
        <v>1</v>
      </c>
      <c r="D2" s="55">
        <v>2</v>
      </c>
      <c r="E2" s="55">
        <v>3</v>
      </c>
      <c r="F2" s="55">
        <v>4</v>
      </c>
      <c r="G2" s="55">
        <v>5</v>
      </c>
      <c r="H2" s="55">
        <v>6</v>
      </c>
      <c r="I2" s="55">
        <v>7</v>
      </c>
      <c r="J2" s="55">
        <v>8</v>
      </c>
      <c r="K2" s="55">
        <v>9</v>
      </c>
      <c r="L2" s="55">
        <v>10</v>
      </c>
      <c r="M2" s="55">
        <v>11</v>
      </c>
      <c r="N2" s="55">
        <v>12</v>
      </c>
      <c r="O2" s="56" t="s">
        <v>65</v>
      </c>
    </row>
    <row r="3" spans="2:16" s="50" customFormat="1">
      <c r="B3" s="54" t="s">
        <v>11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s="50" customFormat="1">
      <c r="B4" s="51" t="s">
        <v>66</v>
      </c>
      <c r="C4" s="59">
        <v>20</v>
      </c>
      <c r="D4" s="59">
        <v>18</v>
      </c>
      <c r="E4" s="59">
        <v>16</v>
      </c>
      <c r="F4" s="59">
        <v>18</v>
      </c>
      <c r="G4" s="59">
        <v>11</v>
      </c>
      <c r="H4" s="59">
        <v>10</v>
      </c>
      <c r="I4" s="59">
        <v>8</v>
      </c>
      <c r="J4" s="59">
        <v>8</v>
      </c>
      <c r="K4" s="59">
        <v>8</v>
      </c>
      <c r="L4" s="59">
        <v>8</v>
      </c>
      <c r="M4" s="49"/>
      <c r="N4" s="49"/>
      <c r="O4" s="57">
        <f>SUM(C4:N4)</f>
        <v>125</v>
      </c>
    </row>
    <row r="5" spans="2:16" s="50" customFormat="1">
      <c r="B5" s="51" t="s">
        <v>67</v>
      </c>
      <c r="C5" s="49"/>
      <c r="D5" s="59">
        <v>2</v>
      </c>
      <c r="E5" s="59">
        <v>17.5</v>
      </c>
      <c r="F5" s="59">
        <v>8.5</v>
      </c>
      <c r="G5" s="59">
        <v>8.5</v>
      </c>
      <c r="H5" s="59">
        <v>9.5</v>
      </c>
      <c r="I5" s="59">
        <v>8</v>
      </c>
      <c r="J5" s="59">
        <v>8.5</v>
      </c>
      <c r="K5" s="59">
        <v>8.5</v>
      </c>
      <c r="L5" s="59">
        <v>8</v>
      </c>
      <c r="M5" s="59">
        <v>8</v>
      </c>
      <c r="N5" s="59">
        <v>8</v>
      </c>
      <c r="O5" s="57">
        <f>SUM(C5:N5)</f>
        <v>95</v>
      </c>
    </row>
    <row r="6" spans="2:16" s="50" customFormat="1">
      <c r="B6" s="51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7"/>
    </row>
    <row r="7" spans="2:16" s="50" customFormat="1">
      <c r="B7" s="54" t="s">
        <v>68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7"/>
    </row>
    <row r="8" spans="2:16" s="50" customFormat="1">
      <c r="B8" s="51" t="s">
        <v>69</v>
      </c>
      <c r="C8" s="52"/>
      <c r="D8" s="52"/>
      <c r="E8" s="52"/>
      <c r="F8" s="52"/>
      <c r="G8" s="59">
        <v>2</v>
      </c>
      <c r="H8" s="59">
        <v>1</v>
      </c>
      <c r="I8" s="59"/>
      <c r="J8" s="59">
        <v>1</v>
      </c>
      <c r="K8" s="59">
        <v>2</v>
      </c>
      <c r="L8" s="59">
        <v>1</v>
      </c>
      <c r="M8" s="59">
        <v>1</v>
      </c>
      <c r="N8" s="49"/>
      <c r="O8" s="57">
        <f>SUM(C8:N8)</f>
        <v>8</v>
      </c>
    </row>
    <row r="9" spans="2:16" s="50" customFormat="1">
      <c r="B9" s="51"/>
      <c r="C9" s="52"/>
      <c r="D9" s="52"/>
      <c r="E9" s="52"/>
      <c r="F9" s="52"/>
      <c r="G9" s="49"/>
      <c r="H9" s="49"/>
      <c r="I9" s="49"/>
      <c r="J9" s="49"/>
      <c r="K9" s="49"/>
      <c r="L9" s="49"/>
      <c r="M9" s="49"/>
      <c r="N9" s="49"/>
      <c r="O9" s="57"/>
    </row>
    <row r="10" spans="2:16" s="50" customFormat="1">
      <c r="B10" s="54" t="s">
        <v>70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7"/>
    </row>
    <row r="11" spans="2:16" s="50" customFormat="1">
      <c r="B11" s="51" t="s">
        <v>71</v>
      </c>
      <c r="C11" s="60">
        <v>16</v>
      </c>
      <c r="D11" s="60">
        <v>16</v>
      </c>
      <c r="E11" s="60">
        <v>16</v>
      </c>
      <c r="F11" s="60">
        <v>16</v>
      </c>
      <c r="G11" s="60">
        <v>16</v>
      </c>
      <c r="H11" s="60">
        <v>16</v>
      </c>
      <c r="I11" s="60">
        <v>16</v>
      </c>
      <c r="J11" s="60">
        <v>16</v>
      </c>
      <c r="K11" s="60">
        <v>16</v>
      </c>
      <c r="L11" s="60">
        <v>16</v>
      </c>
      <c r="M11" s="60">
        <v>16</v>
      </c>
      <c r="N11" s="60">
        <v>16</v>
      </c>
      <c r="O11" s="58">
        <f>SUM(C11:N11)</f>
        <v>192</v>
      </c>
    </row>
    <row r="12" spans="2:16" s="50" customFormat="1">
      <c r="B12" s="48" t="s">
        <v>72</v>
      </c>
      <c r="C12" s="52">
        <v>36</v>
      </c>
      <c r="D12" s="52">
        <v>36</v>
      </c>
      <c r="E12" s="52">
        <v>49.5</v>
      </c>
      <c r="F12" s="52">
        <v>42.5</v>
      </c>
      <c r="G12" s="52">
        <v>29</v>
      </c>
      <c r="H12" s="52">
        <v>27</v>
      </c>
      <c r="I12" s="52">
        <v>16</v>
      </c>
      <c r="J12" s="52">
        <v>16</v>
      </c>
      <c r="K12" s="52">
        <v>16</v>
      </c>
      <c r="L12" s="52">
        <v>16</v>
      </c>
      <c r="M12" s="52">
        <v>16</v>
      </c>
      <c r="N12" s="52">
        <v>16</v>
      </c>
      <c r="O12" s="57">
        <f>SUM(O4:O11)</f>
        <v>420</v>
      </c>
    </row>
    <row r="13" spans="2:16">
      <c r="O13" s="5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6844E33799942A300E82F0E4F321F" ma:contentTypeVersion="8" ma:contentTypeDescription="Een nieuw document maken." ma:contentTypeScope="" ma:versionID="2d4403a90198b4900dcd6c40fc44f792">
  <xsd:schema xmlns:xsd="http://www.w3.org/2001/XMLSchema" xmlns:xs="http://www.w3.org/2001/XMLSchema" xmlns:p="http://schemas.microsoft.com/office/2006/metadata/properties" xmlns:ns2="c2799bed-460a-4fe4-bbbc-21ea3f8246ae" targetNamespace="http://schemas.microsoft.com/office/2006/metadata/properties" ma:root="true" ma:fieldsID="d1d6f855a866382593e589432b594f72" ns2:_="">
    <xsd:import namespace="c2799bed-460a-4fe4-bbbc-21ea3f824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bed-460a-4fe4-bbbc-21ea3f824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EA982-204A-4512-8BCD-33BC3FD2F189}"/>
</file>

<file path=customXml/itemProps2.xml><?xml version="1.0" encoding="utf-8"?>
<ds:datastoreItem xmlns:ds="http://schemas.openxmlformats.org/officeDocument/2006/customXml" ds:itemID="{F07FCF32-4FC3-4D73-9B74-11F4F035B1D0}"/>
</file>

<file path=customXml/itemProps3.xml><?xml version="1.0" encoding="utf-8"?>
<ds:datastoreItem xmlns:ds="http://schemas.openxmlformats.org/officeDocument/2006/customXml" ds:itemID="{3D0CC36A-D0C6-43DF-AC5B-38EF05CE7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Centrum indicatiestelling zorg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Begroting 2012</dc:title>
  <dc:subject/>
  <dc:creator>ronald.grahmbeek</dc:creator>
  <cp:keywords/>
  <dc:description/>
  <cp:lastModifiedBy>Bosma, LC (Lisa)</cp:lastModifiedBy>
  <cp:revision/>
  <dcterms:created xsi:type="dcterms:W3CDTF">2009-09-07T11:24:14Z</dcterms:created>
  <dcterms:modified xsi:type="dcterms:W3CDTF">2021-09-15T07:29:59Z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01.Formats CIZ-projectmethodiek</vt:lpwstr>
  </property>
  <property fmtid="{D5CDD505-2E9C-101B-9397-08002B2CF9AE}" pid="3" name="ContentTypeId">
    <vt:lpwstr>0x0101003566844E33799942A300E82F0E4F321F</vt:lpwstr>
  </property>
</Properties>
</file>