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emma/Desktop/Additius/Experiment/"/>
    </mc:Choice>
  </mc:AlternateContent>
  <xr:revisionPtr revIDLastSave="0" documentId="13_ncr:1_{11B17656-60A4-7B4B-88EA-CC40F60175B1}" xr6:coauthVersionLast="47" xr6:coauthVersionMax="47" xr10:uidLastSave="{00000000-0000-0000-0000-000000000000}"/>
  <bookViews>
    <workbookView xWindow="23380" yWindow="500" windowWidth="27820" windowHeight="26740" activeTab="1" xr2:uid="{AA629FE4-3EAC-4936-A8C0-FDC6DEABC572}"/>
  </bookViews>
  <sheets>
    <sheet name="Reaccions caracterització" sheetId="2" r:id="rId1"/>
    <sheet name="Reaccions caract mitjana" sheetId="3" r:id="rId2"/>
    <sheet name="Hoja1" sheetId="1" r:id="rId3"/>
  </sheets>
  <definedNames>
    <definedName name="_xlchart.v1.0" hidden="1">'Reaccions caract mitjana'!$I$2:$I$101</definedName>
    <definedName name="_xlchart.v1.1" hidden="1">'Reaccions caract mitjana'!$P$2:$P$101</definedName>
    <definedName name="_xlchart.v1.10" hidden="1">'Reaccions caract mitjana'!$S$2:$S$101</definedName>
    <definedName name="_xlchart.v1.2" hidden="1">'Reaccions caract mitjana'!$R$2:$R$101</definedName>
    <definedName name="_xlchart.v1.3" hidden="1">'Reaccions caract mitjana'!$Q$2:$Q$101</definedName>
    <definedName name="_xlchart.v1.4" hidden="1">'Reaccions caract mitjana'!$K$2:$K$101</definedName>
    <definedName name="_xlchart.v1.5" hidden="1">'Reaccions caract mitjana'!$T$2:$T$101</definedName>
    <definedName name="_xlchart.v1.6" hidden="1">'Reaccions caract mitjana'!$O$2:$O$101</definedName>
    <definedName name="_xlchart.v1.7" hidden="1">'Reaccions caract mitjana'!$L$2:$L$101</definedName>
    <definedName name="_xlchart.v1.8" hidden="1">'Reaccions caract mitjana'!$X$2:$X$101</definedName>
    <definedName name="_xlchart.v1.9" hidden="1">'Reaccions caract mitjana'!$Y$2:$Y$101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E105" i="2"/>
  <c r="AE103" i="2"/>
  <c r="AE101" i="2"/>
  <c r="AE99" i="2"/>
  <c r="AE97" i="2"/>
  <c r="AE95" i="2"/>
  <c r="AE93" i="2"/>
  <c r="AE91" i="2"/>
  <c r="AE89" i="2"/>
  <c r="AE87" i="2"/>
  <c r="AE85" i="2"/>
  <c r="AE83" i="2"/>
  <c r="AE81" i="2"/>
  <c r="AE79" i="2"/>
  <c r="AE77" i="2"/>
  <c r="AE75" i="2"/>
  <c r="AE73" i="2"/>
  <c r="AE71" i="2"/>
  <c r="AE69" i="2"/>
  <c r="AE67" i="2"/>
  <c r="AE65" i="2"/>
  <c r="AE63" i="2"/>
  <c r="AE61" i="2"/>
  <c r="AE59" i="2"/>
  <c r="AE57" i="2"/>
  <c r="AE55" i="2"/>
  <c r="AE53" i="2"/>
  <c r="AE51" i="2"/>
  <c r="AE49" i="2"/>
  <c r="AE47" i="2"/>
  <c r="AE45" i="2"/>
  <c r="AE43" i="2"/>
  <c r="AE41" i="2"/>
  <c r="AE39" i="2"/>
  <c r="AE37" i="2"/>
  <c r="AE35" i="2"/>
  <c r="AE33" i="2"/>
  <c r="AE31" i="2"/>
  <c r="AE29" i="2"/>
  <c r="AE27" i="2"/>
  <c r="AE25" i="2"/>
  <c r="AE23" i="2"/>
  <c r="AE21" i="2"/>
  <c r="AE19" i="2"/>
  <c r="AE17" i="2"/>
  <c r="AE15" i="2"/>
  <c r="AE13" i="2"/>
  <c r="AE11" i="2"/>
  <c r="AE9" i="2"/>
  <c r="AE7" i="2"/>
  <c r="AE5" i="2"/>
  <c r="AE3" i="2"/>
  <c r="T108" i="3"/>
  <c r="T107" i="3"/>
  <c r="T106" i="3"/>
  <c r="T105" i="3"/>
  <c r="T104" i="3"/>
  <c r="I108" i="3" l="1"/>
  <c r="I107" i="3"/>
  <c r="I106" i="3"/>
  <c r="I105" i="3"/>
  <c r="I104" i="3"/>
  <c r="O2" i="3"/>
  <c r="X2" i="3"/>
  <c r="O3" i="3"/>
  <c r="X3" i="3"/>
  <c r="AA3" i="3"/>
  <c r="O4" i="3"/>
  <c r="X4" i="3"/>
  <c r="AA4" i="3"/>
  <c r="O5" i="3"/>
  <c r="X5" i="3"/>
  <c r="AA5" i="3"/>
  <c r="O6" i="3"/>
  <c r="X6" i="3"/>
  <c r="AA6" i="3"/>
  <c r="O7" i="3"/>
  <c r="X7" i="3"/>
  <c r="AA7" i="3"/>
  <c r="O8" i="3"/>
  <c r="X8" i="3"/>
  <c r="AA8" i="3"/>
  <c r="O9" i="3"/>
  <c r="X9" i="3"/>
  <c r="AA9" i="3"/>
  <c r="O10" i="3"/>
  <c r="X10" i="3"/>
  <c r="AA10" i="3"/>
  <c r="O11" i="3"/>
  <c r="X11" i="3"/>
  <c r="AA11" i="3"/>
  <c r="O12" i="3"/>
  <c r="X12" i="3"/>
  <c r="AA12" i="3"/>
  <c r="O13" i="3"/>
  <c r="X13" i="3"/>
  <c r="AA13" i="3"/>
  <c r="O14" i="3"/>
  <c r="X14" i="3"/>
  <c r="AA14" i="3"/>
  <c r="O15" i="3"/>
  <c r="X15" i="3"/>
  <c r="AA15" i="3"/>
  <c r="O16" i="3"/>
  <c r="X16" i="3"/>
  <c r="AA16" i="3"/>
  <c r="O17" i="3"/>
  <c r="X17" i="3"/>
  <c r="AA17" i="3"/>
  <c r="O18" i="3"/>
  <c r="X18" i="3"/>
  <c r="AA18" i="3"/>
  <c r="O19" i="3"/>
  <c r="X19" i="3"/>
  <c r="AA19" i="3"/>
  <c r="O20" i="3"/>
  <c r="X20" i="3"/>
  <c r="AA20" i="3"/>
  <c r="O21" i="3"/>
  <c r="X21" i="3"/>
  <c r="AA21" i="3"/>
  <c r="O22" i="3"/>
  <c r="X22" i="3"/>
  <c r="AA22" i="3"/>
  <c r="O23" i="3"/>
  <c r="X23" i="3"/>
  <c r="AA23" i="3"/>
  <c r="O24" i="3"/>
  <c r="X24" i="3"/>
  <c r="AA24" i="3"/>
  <c r="O25" i="3"/>
  <c r="X25" i="3"/>
  <c r="AA25" i="3"/>
  <c r="O26" i="3"/>
  <c r="X26" i="3"/>
  <c r="AA26" i="3"/>
  <c r="O27" i="3"/>
  <c r="X27" i="3"/>
  <c r="AA27" i="3"/>
  <c r="O28" i="3"/>
  <c r="X28" i="3"/>
  <c r="AA28" i="3"/>
  <c r="O29" i="3"/>
  <c r="X29" i="3"/>
  <c r="AA29" i="3"/>
  <c r="O30" i="3"/>
  <c r="X30" i="3"/>
  <c r="AA30" i="3"/>
  <c r="O31" i="3"/>
  <c r="X31" i="3"/>
  <c r="AA31" i="3"/>
  <c r="O32" i="3"/>
  <c r="X32" i="3"/>
  <c r="AA32" i="3"/>
  <c r="O33" i="3"/>
  <c r="X33" i="3"/>
  <c r="AA33" i="3"/>
  <c r="O34" i="3"/>
  <c r="X34" i="3"/>
  <c r="AA34" i="3"/>
  <c r="O35" i="3"/>
  <c r="X35" i="3"/>
  <c r="AA35" i="3"/>
  <c r="O36" i="3"/>
  <c r="X36" i="3"/>
  <c r="AA36" i="3"/>
  <c r="O37" i="3"/>
  <c r="X37" i="3"/>
  <c r="AA37" i="3"/>
  <c r="O38" i="3"/>
  <c r="X38" i="3"/>
  <c r="AA38" i="3"/>
  <c r="O39" i="3"/>
  <c r="X39" i="3"/>
  <c r="AA39" i="3"/>
  <c r="O40" i="3"/>
  <c r="X40" i="3"/>
  <c r="AA40" i="3"/>
  <c r="O41" i="3"/>
  <c r="X41" i="3"/>
  <c r="AA41" i="3"/>
  <c r="O42" i="3"/>
  <c r="X42" i="3"/>
  <c r="AA42" i="3"/>
  <c r="O43" i="3"/>
  <c r="X43" i="3"/>
  <c r="AA43" i="3"/>
  <c r="O44" i="3"/>
  <c r="X44" i="3"/>
  <c r="AA44" i="3"/>
  <c r="O45" i="3"/>
  <c r="X45" i="3"/>
  <c r="AA45" i="3"/>
  <c r="O46" i="3"/>
  <c r="X46" i="3"/>
  <c r="AA46" i="3"/>
  <c r="O47" i="3"/>
  <c r="X47" i="3"/>
  <c r="AA47" i="3"/>
  <c r="O48" i="3"/>
  <c r="X48" i="3"/>
  <c r="AA48" i="3"/>
  <c r="O49" i="3"/>
  <c r="X49" i="3"/>
  <c r="AA49" i="3"/>
  <c r="O50" i="3"/>
  <c r="X50" i="3"/>
  <c r="AA50" i="3"/>
  <c r="O51" i="3"/>
  <c r="X51" i="3"/>
  <c r="AA51" i="3"/>
  <c r="O52" i="3"/>
  <c r="X52" i="3"/>
  <c r="AA52" i="3"/>
  <c r="O53" i="3"/>
  <c r="X53" i="3"/>
  <c r="AA53" i="3"/>
  <c r="O54" i="3"/>
  <c r="X54" i="3"/>
  <c r="AA54" i="3"/>
  <c r="O55" i="3"/>
  <c r="X55" i="3"/>
  <c r="AA55" i="3"/>
  <c r="O56" i="3"/>
  <c r="X56" i="3"/>
  <c r="AA56" i="3"/>
  <c r="O57" i="3"/>
  <c r="X57" i="3"/>
  <c r="AA57" i="3"/>
  <c r="O58" i="3"/>
  <c r="X58" i="3"/>
  <c r="AA58" i="3"/>
  <c r="O59" i="3"/>
  <c r="X59" i="3"/>
  <c r="AA59" i="3"/>
  <c r="O60" i="3"/>
  <c r="X60" i="3"/>
  <c r="AA60" i="3"/>
  <c r="O61" i="3"/>
  <c r="X61" i="3"/>
  <c r="AA61" i="3"/>
  <c r="O62" i="3"/>
  <c r="X62" i="3"/>
  <c r="AA62" i="3"/>
  <c r="O63" i="3"/>
  <c r="X63" i="3"/>
  <c r="AA63" i="3"/>
  <c r="O64" i="3"/>
  <c r="X64" i="3"/>
  <c r="AA64" i="3"/>
  <c r="O65" i="3"/>
  <c r="X65" i="3"/>
  <c r="AA65" i="3"/>
  <c r="O66" i="3"/>
  <c r="X66" i="3"/>
  <c r="AA66" i="3"/>
  <c r="X67" i="3"/>
  <c r="AA67" i="3"/>
  <c r="O68" i="3"/>
  <c r="X68" i="3"/>
  <c r="AA68" i="3"/>
  <c r="O69" i="3"/>
  <c r="X69" i="3"/>
  <c r="AA69" i="3"/>
  <c r="O70" i="3"/>
  <c r="X70" i="3"/>
  <c r="AA70" i="3"/>
  <c r="O71" i="3"/>
  <c r="X71" i="3"/>
  <c r="AA71" i="3"/>
  <c r="O72" i="3"/>
  <c r="X72" i="3"/>
  <c r="AA72" i="3"/>
  <c r="O73" i="3"/>
  <c r="X73" i="3"/>
  <c r="AA73" i="3"/>
  <c r="O74" i="3"/>
  <c r="X74" i="3"/>
  <c r="AA74" i="3"/>
  <c r="O75" i="3"/>
  <c r="X75" i="3"/>
  <c r="AA75" i="3"/>
  <c r="O76" i="3"/>
  <c r="X76" i="3"/>
  <c r="AA76" i="3"/>
  <c r="O77" i="3"/>
  <c r="X77" i="3"/>
  <c r="AA77" i="3"/>
  <c r="O78" i="3"/>
  <c r="X78" i="3"/>
  <c r="AA78" i="3"/>
  <c r="O79" i="3"/>
  <c r="X79" i="3"/>
  <c r="AA79" i="3"/>
  <c r="O80" i="3"/>
  <c r="X80" i="3"/>
  <c r="AA80" i="3"/>
  <c r="O81" i="3"/>
  <c r="X81" i="3"/>
  <c r="AA81" i="3"/>
  <c r="O82" i="3"/>
  <c r="X82" i="3"/>
  <c r="AA82" i="3"/>
  <c r="O83" i="3"/>
  <c r="X83" i="3"/>
  <c r="AA83" i="3"/>
  <c r="O84" i="3"/>
  <c r="X84" i="3"/>
  <c r="AA84" i="3"/>
  <c r="O85" i="3"/>
  <c r="X85" i="3"/>
  <c r="AA85" i="3"/>
  <c r="O86" i="3"/>
  <c r="X86" i="3"/>
  <c r="AA86" i="3"/>
  <c r="O87" i="3"/>
  <c r="X87" i="3"/>
  <c r="AA87" i="3"/>
  <c r="O88" i="3"/>
  <c r="X88" i="3"/>
  <c r="AA88" i="3"/>
  <c r="O89" i="3"/>
  <c r="X89" i="3"/>
  <c r="AA89" i="3"/>
  <c r="O90" i="3"/>
  <c r="X90" i="3"/>
  <c r="AA90" i="3"/>
  <c r="O91" i="3"/>
  <c r="X91" i="3"/>
  <c r="AA91" i="3"/>
  <c r="O92" i="3"/>
  <c r="X92" i="3"/>
  <c r="AA92" i="3"/>
  <c r="O93" i="3"/>
  <c r="X93" i="3"/>
  <c r="AA93" i="3"/>
  <c r="O94" i="3"/>
  <c r="X94" i="3"/>
  <c r="AA94" i="3"/>
  <c r="O95" i="3"/>
  <c r="X95" i="3"/>
  <c r="AA95" i="3"/>
  <c r="O96" i="3"/>
  <c r="X96" i="3"/>
  <c r="AA96" i="3"/>
  <c r="O97" i="3"/>
  <c r="X97" i="3"/>
  <c r="AA97" i="3"/>
  <c r="O98" i="3"/>
  <c r="X98" i="3"/>
  <c r="AA98" i="3"/>
  <c r="O99" i="3"/>
  <c r="X99" i="3"/>
  <c r="AA99" i="3"/>
  <c r="O100" i="3"/>
  <c r="X100" i="3"/>
  <c r="AA100" i="3"/>
  <c r="O101" i="3"/>
  <c r="X101" i="3"/>
  <c r="AA101" i="3"/>
  <c r="K104" i="3"/>
  <c r="L104" i="3"/>
  <c r="P104" i="3"/>
  <c r="Q104" i="3"/>
  <c r="R104" i="3"/>
  <c r="Y104" i="3"/>
  <c r="K105" i="3"/>
  <c r="L105" i="3"/>
  <c r="P105" i="3"/>
  <c r="Q105" i="3"/>
  <c r="R105" i="3"/>
  <c r="Y105" i="3"/>
  <c r="K106" i="3"/>
  <c r="L106" i="3"/>
  <c r="P106" i="3"/>
  <c r="Q106" i="3"/>
  <c r="R106" i="3"/>
  <c r="Y106" i="3"/>
  <c r="K107" i="3"/>
  <c r="L107" i="3"/>
  <c r="P107" i="3"/>
  <c r="Q107" i="3"/>
  <c r="R107" i="3"/>
  <c r="Y107" i="3"/>
  <c r="K108" i="3"/>
  <c r="L108" i="3"/>
  <c r="P108" i="3"/>
  <c r="Q108" i="3"/>
  <c r="R108" i="3"/>
  <c r="Y108" i="3"/>
  <c r="T3" i="2"/>
  <c r="AB3" i="2"/>
  <c r="AC3" i="2"/>
  <c r="AD3" i="2" s="1"/>
  <c r="AF3" i="2"/>
  <c r="AM3" i="2"/>
  <c r="AP3" i="2"/>
  <c r="T4" i="2"/>
  <c r="AB4" i="2"/>
  <c r="AC4" i="2"/>
  <c r="AF4" i="2"/>
  <c r="AJ3" i="2" s="1"/>
  <c r="AM4" i="2"/>
  <c r="AP4" i="2"/>
  <c r="T5" i="2"/>
  <c r="AB5" i="2"/>
  <c r="AC5" i="2"/>
  <c r="AD5" i="2" s="1"/>
  <c r="AF5" i="2"/>
  <c r="AM5" i="2"/>
  <c r="AP5" i="2"/>
  <c r="T6" i="2"/>
  <c r="AB6" i="2"/>
  <c r="AC6" i="2"/>
  <c r="AF6" i="2"/>
  <c r="AJ5" i="2" s="1"/>
  <c r="AM6" i="2"/>
  <c r="AP6" i="2"/>
  <c r="T7" i="2"/>
  <c r="AB7" i="2"/>
  <c r="AC7" i="2"/>
  <c r="AD7" i="2" s="1"/>
  <c r="AF7" i="2"/>
  <c r="AM7" i="2"/>
  <c r="AP7" i="2"/>
  <c r="T8" i="2"/>
  <c r="AB8" i="2"/>
  <c r="AC8" i="2"/>
  <c r="AF8" i="2"/>
  <c r="AJ7" i="2" s="1"/>
  <c r="AM8" i="2"/>
  <c r="AP8" i="2"/>
  <c r="T9" i="2"/>
  <c r="AB9" i="2"/>
  <c r="AC9" i="2"/>
  <c r="AD9" i="2" s="1"/>
  <c r="AF9" i="2"/>
  <c r="AJ9" i="2" s="1"/>
  <c r="AM9" i="2"/>
  <c r="AP9" i="2"/>
  <c r="T10" i="2"/>
  <c r="AB10" i="2"/>
  <c r="AC10" i="2"/>
  <c r="AF10" i="2"/>
  <c r="AM10" i="2"/>
  <c r="AP10" i="2"/>
  <c r="T11" i="2"/>
  <c r="AB11" i="2"/>
  <c r="AC11" i="2"/>
  <c r="AF11" i="2"/>
  <c r="AH11" i="2"/>
  <c r="AI11" i="2"/>
  <c r="AM11" i="2"/>
  <c r="AP11" i="2"/>
  <c r="T12" i="2"/>
  <c r="AB12" i="2"/>
  <c r="AC12" i="2"/>
  <c r="AD11" i="2" s="1"/>
  <c r="AF12" i="2"/>
  <c r="AH12" i="2"/>
  <c r="AI12" i="2"/>
  <c r="AM12" i="2"/>
  <c r="AP12" i="2"/>
  <c r="T13" i="2"/>
  <c r="AB13" i="2"/>
  <c r="AC13" i="2"/>
  <c r="AD13" i="2"/>
  <c r="AF13" i="2"/>
  <c r="AJ13" i="2" s="1"/>
  <c r="AM13" i="2"/>
  <c r="AP13" i="2"/>
  <c r="T14" i="2"/>
  <c r="AB14" i="2"/>
  <c r="AC14" i="2"/>
  <c r="AF14" i="2"/>
  <c r="AM14" i="2"/>
  <c r="AP14" i="2"/>
  <c r="T15" i="2"/>
  <c r="AB15" i="2"/>
  <c r="AC15" i="2"/>
  <c r="AD15" i="2"/>
  <c r="AF15" i="2"/>
  <c r="AJ15" i="2" s="1"/>
  <c r="AM15" i="2"/>
  <c r="AP15" i="2"/>
  <c r="T16" i="2"/>
  <c r="AB16" i="2"/>
  <c r="AC16" i="2"/>
  <c r="AF16" i="2"/>
  <c r="AM16" i="2"/>
  <c r="AP16" i="2"/>
  <c r="T17" i="2"/>
  <c r="AB17" i="2"/>
  <c r="AC17" i="2"/>
  <c r="AD17" i="2" s="1"/>
  <c r="AF17" i="2"/>
  <c r="AM17" i="2"/>
  <c r="AP17" i="2"/>
  <c r="T18" i="2"/>
  <c r="AB18" i="2"/>
  <c r="AC18" i="2"/>
  <c r="AF18" i="2"/>
  <c r="AJ17" i="2" s="1"/>
  <c r="AM18" i="2"/>
  <c r="AP18" i="2"/>
  <c r="T19" i="2"/>
  <c r="AB19" i="2"/>
  <c r="AC19" i="2"/>
  <c r="AF19" i="2"/>
  <c r="AJ19" i="2"/>
  <c r="AM19" i="2"/>
  <c r="AP19" i="2"/>
  <c r="T20" i="2"/>
  <c r="AB20" i="2"/>
  <c r="AC20" i="2"/>
  <c r="AF20" i="2"/>
  <c r="AM20" i="2"/>
  <c r="AP20" i="2"/>
  <c r="T21" i="2"/>
  <c r="AB21" i="2"/>
  <c r="AC21" i="2"/>
  <c r="AD21" i="2"/>
  <c r="AF21" i="2"/>
  <c r="AJ21" i="2" s="1"/>
  <c r="AM21" i="2"/>
  <c r="AP21" i="2"/>
  <c r="T22" i="2"/>
  <c r="AB22" i="2"/>
  <c r="AC22" i="2"/>
  <c r="AF22" i="2"/>
  <c r="AM22" i="2"/>
  <c r="AP22" i="2"/>
  <c r="T23" i="2"/>
  <c r="AB23" i="2"/>
  <c r="AC23" i="2"/>
  <c r="AF23" i="2"/>
  <c r="AH23" i="2"/>
  <c r="AI23" i="2"/>
  <c r="AM23" i="2"/>
  <c r="AP23" i="2"/>
  <c r="T24" i="2"/>
  <c r="AB24" i="2"/>
  <c r="AC24" i="2"/>
  <c r="AD23" i="2" s="1"/>
  <c r="AF24" i="2"/>
  <c r="AH24" i="2"/>
  <c r="AI24" i="2"/>
  <c r="AM24" i="2"/>
  <c r="AP24" i="2"/>
  <c r="T25" i="2"/>
  <c r="AB25" i="2"/>
  <c r="AC25" i="2"/>
  <c r="AD25" i="2" s="1"/>
  <c r="AF25" i="2"/>
  <c r="AH25" i="2"/>
  <c r="AI25" i="2"/>
  <c r="AM25" i="2"/>
  <c r="AP25" i="2"/>
  <c r="T26" i="2"/>
  <c r="AB26" i="2"/>
  <c r="AC26" i="2"/>
  <c r="AF26" i="2"/>
  <c r="AH26" i="2"/>
  <c r="AI26" i="2"/>
  <c r="AJ25" i="2" s="1"/>
  <c r="AM26" i="2"/>
  <c r="AP26" i="2"/>
  <c r="T27" i="2"/>
  <c r="AB27" i="2"/>
  <c r="AC27" i="2"/>
  <c r="AF27" i="2"/>
  <c r="AM27" i="2"/>
  <c r="AP27" i="2"/>
  <c r="T28" i="2"/>
  <c r="AB28" i="2"/>
  <c r="AC28" i="2"/>
  <c r="AF28" i="2"/>
  <c r="AJ27" i="2" s="1"/>
  <c r="AM28" i="2"/>
  <c r="AP28" i="2"/>
  <c r="T29" i="2"/>
  <c r="AB29" i="2"/>
  <c r="AC29" i="2"/>
  <c r="AD29" i="2"/>
  <c r="AF29" i="2"/>
  <c r="AJ29" i="2" s="1"/>
  <c r="AM29" i="2"/>
  <c r="AP29" i="2"/>
  <c r="T30" i="2"/>
  <c r="AB30" i="2"/>
  <c r="AC30" i="2"/>
  <c r="AF30" i="2"/>
  <c r="AM30" i="2"/>
  <c r="AP30" i="2"/>
  <c r="T31" i="2"/>
  <c r="AB31" i="2"/>
  <c r="AC31" i="2"/>
  <c r="AF31" i="2"/>
  <c r="AJ31" i="2" s="1"/>
  <c r="AM31" i="2"/>
  <c r="AP31" i="2"/>
  <c r="T32" i="2"/>
  <c r="AB32" i="2"/>
  <c r="AC32" i="2"/>
  <c r="AD31" i="2" s="1"/>
  <c r="AF32" i="2"/>
  <c r="AH32" i="2"/>
  <c r="AI32" i="2"/>
  <c r="AM32" i="2"/>
  <c r="AP32" i="2"/>
  <c r="T33" i="2"/>
  <c r="AB33" i="2"/>
  <c r="AC33" i="2"/>
  <c r="AF33" i="2"/>
  <c r="AH33" i="2"/>
  <c r="AI33" i="2"/>
  <c r="AM33" i="2"/>
  <c r="AP33" i="2"/>
  <c r="T34" i="2"/>
  <c r="AB34" i="2"/>
  <c r="AC34" i="2"/>
  <c r="AD33" i="2" s="1"/>
  <c r="AF34" i="2"/>
  <c r="AH34" i="2"/>
  <c r="AI34" i="2"/>
  <c r="AM34" i="2"/>
  <c r="AP34" i="2"/>
  <c r="T35" i="2"/>
  <c r="AB35" i="2"/>
  <c r="AC35" i="2"/>
  <c r="AD35" i="2" s="1"/>
  <c r="AF35" i="2"/>
  <c r="AM35" i="2"/>
  <c r="AP35" i="2"/>
  <c r="T36" i="2"/>
  <c r="AB36" i="2"/>
  <c r="AC36" i="2"/>
  <c r="AF36" i="2"/>
  <c r="AM36" i="2"/>
  <c r="AP36" i="2"/>
  <c r="T37" i="2"/>
  <c r="AB37" i="2"/>
  <c r="AC37" i="2"/>
  <c r="AF37" i="2"/>
  <c r="AH37" i="2"/>
  <c r="AI37" i="2"/>
  <c r="AM37" i="2"/>
  <c r="AP37" i="2"/>
  <c r="T38" i="2"/>
  <c r="AB38" i="2"/>
  <c r="AC38" i="2"/>
  <c r="AD37" i="2" s="1"/>
  <c r="AF38" i="2"/>
  <c r="AH38" i="2"/>
  <c r="AI38" i="2"/>
  <c r="AM38" i="2"/>
  <c r="AP38" i="2"/>
  <c r="T39" i="2"/>
  <c r="AB39" i="2"/>
  <c r="AC39" i="2"/>
  <c r="AD39" i="2" s="1"/>
  <c r="AF39" i="2"/>
  <c r="AM39" i="2"/>
  <c r="AP39" i="2"/>
  <c r="T40" i="2"/>
  <c r="AB40" i="2"/>
  <c r="AC40" i="2"/>
  <c r="AF40" i="2"/>
  <c r="AM40" i="2"/>
  <c r="AP40" i="2"/>
  <c r="T41" i="2"/>
  <c r="AB41" i="2"/>
  <c r="AC41" i="2"/>
  <c r="AD41" i="2" s="1"/>
  <c r="AF41" i="2"/>
  <c r="AJ41" i="2"/>
  <c r="AM41" i="2"/>
  <c r="AP41" i="2"/>
  <c r="T42" i="2"/>
  <c r="AB42" i="2"/>
  <c r="AC42" i="2"/>
  <c r="AF42" i="2"/>
  <c r="AM42" i="2"/>
  <c r="AP42" i="2"/>
  <c r="T43" i="2"/>
  <c r="AB43" i="2"/>
  <c r="AC43" i="2"/>
  <c r="AD43" i="2" s="1"/>
  <c r="AF43" i="2"/>
  <c r="AM43" i="2"/>
  <c r="AP43" i="2"/>
  <c r="T44" i="2"/>
  <c r="AB44" i="2"/>
  <c r="AC44" i="2"/>
  <c r="AF44" i="2"/>
  <c r="AJ43" i="2" s="1"/>
  <c r="AM44" i="2"/>
  <c r="AP44" i="2"/>
  <c r="T45" i="2"/>
  <c r="AB45" i="2"/>
  <c r="AC45" i="2"/>
  <c r="AD45" i="2" s="1"/>
  <c r="AF45" i="2"/>
  <c r="AM45" i="2"/>
  <c r="AP45" i="2"/>
  <c r="T46" i="2"/>
  <c r="AB46" i="2"/>
  <c r="AC46" i="2"/>
  <c r="AF46" i="2"/>
  <c r="AJ45" i="2" s="1"/>
  <c r="AM46" i="2"/>
  <c r="AP46" i="2"/>
  <c r="T47" i="2"/>
  <c r="AB47" i="2"/>
  <c r="AC47" i="2"/>
  <c r="AD47" i="2" s="1"/>
  <c r="AF47" i="2"/>
  <c r="AH47" i="2"/>
  <c r="AI47" i="2"/>
  <c r="AM47" i="2"/>
  <c r="AP47" i="2"/>
  <c r="T48" i="2"/>
  <c r="AB48" i="2"/>
  <c r="AC48" i="2"/>
  <c r="AF48" i="2"/>
  <c r="AH48" i="2"/>
  <c r="AI48" i="2"/>
  <c r="AJ47" i="2" s="1"/>
  <c r="AM48" i="2"/>
  <c r="AP48" i="2"/>
  <c r="T49" i="2"/>
  <c r="AB49" i="2"/>
  <c r="AC49" i="2"/>
  <c r="AF49" i="2"/>
  <c r="AH49" i="2"/>
  <c r="AI49" i="2"/>
  <c r="AM49" i="2"/>
  <c r="AP49" i="2"/>
  <c r="T50" i="2"/>
  <c r="AB50" i="2"/>
  <c r="AC50" i="2"/>
  <c r="AF50" i="2"/>
  <c r="AH50" i="2"/>
  <c r="AI50" i="2"/>
  <c r="AJ49" i="2" s="1"/>
  <c r="AM50" i="2"/>
  <c r="AP50" i="2"/>
  <c r="T51" i="2"/>
  <c r="AB51" i="2"/>
  <c r="AC51" i="2"/>
  <c r="AD51" i="2"/>
  <c r="AF51" i="2"/>
  <c r="AM51" i="2"/>
  <c r="AP51" i="2"/>
  <c r="T52" i="2"/>
  <c r="AB52" i="2"/>
  <c r="AC52" i="2"/>
  <c r="AF52" i="2"/>
  <c r="AM52" i="2"/>
  <c r="AP52" i="2"/>
  <c r="T53" i="2"/>
  <c r="AB53" i="2"/>
  <c r="AC53" i="2"/>
  <c r="AF53" i="2"/>
  <c r="AJ53" i="2"/>
  <c r="AM53" i="2"/>
  <c r="AP53" i="2"/>
  <c r="T54" i="2"/>
  <c r="AB54" i="2"/>
  <c r="AC54" i="2"/>
  <c r="AF54" i="2"/>
  <c r="AM54" i="2"/>
  <c r="AP54" i="2"/>
  <c r="T55" i="2"/>
  <c r="AB55" i="2"/>
  <c r="AC55" i="2"/>
  <c r="AD55" i="2" s="1"/>
  <c r="AF55" i="2"/>
  <c r="AM55" i="2"/>
  <c r="AP55" i="2"/>
  <c r="T56" i="2"/>
  <c r="AB56" i="2"/>
  <c r="AC56" i="2"/>
  <c r="AF56" i="2"/>
  <c r="AM56" i="2"/>
  <c r="AP56" i="2"/>
  <c r="T57" i="2"/>
  <c r="AB57" i="2"/>
  <c r="AC57" i="2"/>
  <c r="AF57" i="2"/>
  <c r="AH57" i="2"/>
  <c r="AI57" i="2"/>
  <c r="AJ57" i="2" s="1"/>
  <c r="AM57" i="2"/>
  <c r="AP57" i="2"/>
  <c r="T58" i="2"/>
  <c r="AB58" i="2"/>
  <c r="AC58" i="2"/>
  <c r="AD57" i="2" s="1"/>
  <c r="AF58" i="2"/>
  <c r="AH58" i="2"/>
  <c r="AI58" i="2"/>
  <c r="AM58" i="2"/>
  <c r="AP58" i="2"/>
  <c r="T59" i="2"/>
  <c r="AB59" i="2"/>
  <c r="AC59" i="2"/>
  <c r="AD59" i="2" s="1"/>
  <c r="AF59" i="2"/>
  <c r="AJ59" i="2" s="1"/>
  <c r="AH59" i="2"/>
  <c r="AI59" i="2"/>
  <c r="AM59" i="2"/>
  <c r="AP59" i="2"/>
  <c r="T60" i="2"/>
  <c r="AB60" i="2"/>
  <c r="AC60" i="2"/>
  <c r="AF60" i="2"/>
  <c r="AH60" i="2"/>
  <c r="AI60" i="2"/>
  <c r="AM60" i="2"/>
  <c r="AP60" i="2"/>
  <c r="T61" i="2"/>
  <c r="AB61" i="2"/>
  <c r="AC61" i="2"/>
  <c r="AF61" i="2"/>
  <c r="AJ61" i="2"/>
  <c r="AM61" i="2"/>
  <c r="AP61" i="2"/>
  <c r="T62" i="2"/>
  <c r="AB62" i="2"/>
  <c r="AC62" i="2"/>
  <c r="AF62" i="2"/>
  <c r="AM62" i="2"/>
  <c r="AP62" i="2"/>
  <c r="T63" i="2"/>
  <c r="AB63" i="2"/>
  <c r="AC63" i="2"/>
  <c r="AD63" i="2" s="1"/>
  <c r="AF63" i="2"/>
  <c r="AJ63" i="2" s="1"/>
  <c r="AM63" i="2"/>
  <c r="AP63" i="2"/>
  <c r="T64" i="2"/>
  <c r="AB64" i="2"/>
  <c r="AC64" i="2"/>
  <c r="AF64" i="2"/>
  <c r="AM64" i="2"/>
  <c r="AP64" i="2"/>
  <c r="T65" i="2"/>
  <c r="AB65" i="2"/>
  <c r="AC65" i="2"/>
  <c r="AD65" i="2" s="1"/>
  <c r="AF65" i="2"/>
  <c r="AJ65" i="2" s="1"/>
  <c r="AM65" i="2"/>
  <c r="AP65" i="2"/>
  <c r="T66" i="2"/>
  <c r="AB66" i="2"/>
  <c r="AC66" i="2"/>
  <c r="AF66" i="2"/>
  <c r="AM66" i="2"/>
  <c r="AP66" i="2"/>
  <c r="T67" i="2"/>
  <c r="AB67" i="2"/>
  <c r="AC67" i="2"/>
  <c r="AD67" i="2"/>
  <c r="AF67" i="2"/>
  <c r="AJ67" i="2" s="1"/>
  <c r="AM67" i="2"/>
  <c r="AP67" i="2"/>
  <c r="AB68" i="2"/>
  <c r="AC68" i="2"/>
  <c r="AF68" i="2"/>
  <c r="AM68" i="2"/>
  <c r="AP68" i="2"/>
  <c r="T69" i="2"/>
  <c r="AB69" i="2"/>
  <c r="AC69" i="2"/>
  <c r="AD69" i="2" s="1"/>
  <c r="AF69" i="2"/>
  <c r="AJ69" i="2" s="1"/>
  <c r="AM69" i="2"/>
  <c r="AP69" i="2"/>
  <c r="T70" i="2"/>
  <c r="AB70" i="2"/>
  <c r="AC70" i="2"/>
  <c r="AF70" i="2"/>
  <c r="AM70" i="2"/>
  <c r="AP70" i="2"/>
  <c r="T71" i="2"/>
  <c r="AB71" i="2"/>
  <c r="AC71" i="2"/>
  <c r="AD71" i="2"/>
  <c r="AF71" i="2"/>
  <c r="AM71" i="2"/>
  <c r="AP71" i="2"/>
  <c r="T72" i="2"/>
  <c r="AB72" i="2"/>
  <c r="AC72" i="2"/>
  <c r="AF72" i="2"/>
  <c r="AM72" i="2"/>
  <c r="AP72" i="2"/>
  <c r="T73" i="2"/>
  <c r="AB73" i="2"/>
  <c r="AC73" i="2"/>
  <c r="AD73" i="2" s="1"/>
  <c r="AF73" i="2"/>
  <c r="AJ73" i="2" s="1"/>
  <c r="AM73" i="2"/>
  <c r="AP73" i="2"/>
  <c r="T74" i="2"/>
  <c r="AB74" i="2"/>
  <c r="AC74" i="2"/>
  <c r="AF74" i="2"/>
  <c r="AM74" i="2"/>
  <c r="AP74" i="2"/>
  <c r="T75" i="2"/>
  <c r="AB75" i="2"/>
  <c r="AC75" i="2"/>
  <c r="AF75" i="2"/>
  <c r="AM75" i="2"/>
  <c r="AP75" i="2"/>
  <c r="T76" i="2"/>
  <c r="AB76" i="2"/>
  <c r="AC76" i="2"/>
  <c r="AF76" i="2"/>
  <c r="AM76" i="2"/>
  <c r="AP76" i="2"/>
  <c r="T77" i="2"/>
  <c r="AB77" i="2"/>
  <c r="AC77" i="2"/>
  <c r="AF77" i="2"/>
  <c r="AM77" i="2"/>
  <c r="AP77" i="2"/>
  <c r="T78" i="2"/>
  <c r="AB78" i="2"/>
  <c r="AC78" i="2"/>
  <c r="AF78" i="2"/>
  <c r="AM78" i="2"/>
  <c r="AP78" i="2"/>
  <c r="T79" i="2"/>
  <c r="AB79" i="2"/>
  <c r="AC79" i="2"/>
  <c r="AF79" i="2"/>
  <c r="AH79" i="2"/>
  <c r="AI79" i="2"/>
  <c r="AM79" i="2"/>
  <c r="AP79" i="2"/>
  <c r="T80" i="2"/>
  <c r="AB80" i="2"/>
  <c r="AC80" i="2"/>
  <c r="AD79" i="2" s="1"/>
  <c r="AF80" i="2"/>
  <c r="AH80" i="2"/>
  <c r="AI80" i="2"/>
  <c r="AM80" i="2"/>
  <c r="AP80" i="2"/>
  <c r="T81" i="2"/>
  <c r="AB81" i="2"/>
  <c r="AC81" i="2"/>
  <c r="AF81" i="2"/>
  <c r="AM81" i="2"/>
  <c r="AP81" i="2"/>
  <c r="T82" i="2"/>
  <c r="AB82" i="2"/>
  <c r="AC82" i="2"/>
  <c r="AF82" i="2"/>
  <c r="AM82" i="2"/>
  <c r="AP82" i="2"/>
  <c r="T83" i="2"/>
  <c r="AB83" i="2"/>
  <c r="AC83" i="2"/>
  <c r="AF83" i="2"/>
  <c r="AJ83" i="2" s="1"/>
  <c r="AM83" i="2"/>
  <c r="AP83" i="2"/>
  <c r="T84" i="2"/>
  <c r="AB84" i="2"/>
  <c r="AC84" i="2"/>
  <c r="AD83" i="2" s="1"/>
  <c r="AF84" i="2"/>
  <c r="AM84" i="2"/>
  <c r="AP84" i="2"/>
  <c r="T85" i="2"/>
  <c r="AB85" i="2"/>
  <c r="AC85" i="2"/>
  <c r="AF85" i="2"/>
  <c r="AJ85" i="2"/>
  <c r="AM85" i="2"/>
  <c r="AP85" i="2"/>
  <c r="T86" i="2"/>
  <c r="AB86" i="2"/>
  <c r="AC86" i="2"/>
  <c r="AF86" i="2"/>
  <c r="AM86" i="2"/>
  <c r="AP86" i="2"/>
  <c r="T87" i="2"/>
  <c r="AB87" i="2"/>
  <c r="AC87" i="2"/>
  <c r="AF87" i="2"/>
  <c r="AH87" i="2"/>
  <c r="AI87" i="2"/>
  <c r="AM87" i="2"/>
  <c r="AP87" i="2"/>
  <c r="T88" i="2"/>
  <c r="AB88" i="2"/>
  <c r="AC88" i="2"/>
  <c r="AF88" i="2"/>
  <c r="AH88" i="2"/>
  <c r="AI88" i="2"/>
  <c r="AJ87" i="2" s="1"/>
  <c r="AM88" i="2"/>
  <c r="AP88" i="2"/>
  <c r="T89" i="2"/>
  <c r="AB89" i="2"/>
  <c r="AC89" i="2"/>
  <c r="AD89" i="2" s="1"/>
  <c r="AF89" i="2"/>
  <c r="AJ89" i="2" s="1"/>
  <c r="AM89" i="2"/>
  <c r="AP89" i="2"/>
  <c r="T90" i="2"/>
  <c r="AB90" i="2"/>
  <c r="AC90" i="2"/>
  <c r="AF90" i="2"/>
  <c r="AM90" i="2"/>
  <c r="AP90" i="2"/>
  <c r="T91" i="2"/>
  <c r="AB91" i="2"/>
  <c r="AC91" i="2"/>
  <c r="AF91" i="2"/>
  <c r="AH91" i="2"/>
  <c r="AI91" i="2"/>
  <c r="AM91" i="2"/>
  <c r="AP91" i="2"/>
  <c r="T92" i="2"/>
  <c r="AB92" i="2"/>
  <c r="AC92" i="2"/>
  <c r="AF92" i="2"/>
  <c r="AH92" i="2"/>
  <c r="AI92" i="2"/>
  <c r="AJ91" i="2" s="1"/>
  <c r="AM92" i="2"/>
  <c r="AP92" i="2"/>
  <c r="T93" i="2"/>
  <c r="AB93" i="2"/>
  <c r="AC93" i="2"/>
  <c r="AD93" i="2" s="1"/>
  <c r="AF93" i="2"/>
  <c r="AM93" i="2"/>
  <c r="AP93" i="2"/>
  <c r="T94" i="2"/>
  <c r="AB94" i="2"/>
  <c r="AC94" i="2"/>
  <c r="AF94" i="2"/>
  <c r="AJ93" i="2" s="1"/>
  <c r="AM94" i="2"/>
  <c r="AP94" i="2"/>
  <c r="T95" i="2"/>
  <c r="AB95" i="2"/>
  <c r="AC95" i="2"/>
  <c r="AF95" i="2"/>
  <c r="AH95" i="2"/>
  <c r="AI95" i="2"/>
  <c r="AM95" i="2"/>
  <c r="AP95" i="2"/>
  <c r="T96" i="2"/>
  <c r="AB96" i="2"/>
  <c r="AC96" i="2"/>
  <c r="AF96" i="2"/>
  <c r="AH96" i="2"/>
  <c r="AI96" i="2"/>
  <c r="AJ95" i="2" s="1"/>
  <c r="AM96" i="2"/>
  <c r="AP96" i="2"/>
  <c r="T97" i="2"/>
  <c r="AB97" i="2"/>
  <c r="AC97" i="2"/>
  <c r="AF97" i="2"/>
  <c r="AJ97" i="2"/>
  <c r="AM97" i="2"/>
  <c r="AP97" i="2"/>
  <c r="T98" i="2"/>
  <c r="AB98" i="2"/>
  <c r="AC98" i="2"/>
  <c r="AF98" i="2"/>
  <c r="AM98" i="2"/>
  <c r="AP98" i="2"/>
  <c r="T99" i="2"/>
  <c r="AB99" i="2"/>
  <c r="AC99" i="2"/>
  <c r="AF99" i="2"/>
  <c r="AJ99" i="2" s="1"/>
  <c r="AM99" i="2"/>
  <c r="AP99" i="2"/>
  <c r="T100" i="2"/>
  <c r="AB100" i="2"/>
  <c r="AC100" i="2"/>
  <c r="AF100" i="2"/>
  <c r="AM100" i="2"/>
  <c r="AP100" i="2"/>
  <c r="T101" i="2"/>
  <c r="AB101" i="2"/>
  <c r="AC101" i="2"/>
  <c r="AF101" i="2"/>
  <c r="AJ101" i="2" s="1"/>
  <c r="AM101" i="2"/>
  <c r="AP101" i="2"/>
  <c r="T102" i="2"/>
  <c r="AB102" i="2"/>
  <c r="AC102" i="2"/>
  <c r="AF102" i="2"/>
  <c r="AM102" i="2"/>
  <c r="AP102" i="2"/>
  <c r="K105" i="2"/>
  <c r="L105" i="2"/>
  <c r="V105" i="2"/>
  <c r="X105" i="2"/>
  <c r="Z105" i="2"/>
  <c r="K106" i="2"/>
  <c r="L106" i="2"/>
  <c r="V106" i="2"/>
  <c r="X106" i="2"/>
  <c r="Z106" i="2"/>
  <c r="K107" i="2"/>
  <c r="L107" i="2"/>
  <c r="V107" i="2"/>
  <c r="X107" i="2"/>
  <c r="Z107" i="2"/>
  <c r="K108" i="2"/>
  <c r="L108" i="2"/>
  <c r="V108" i="2"/>
  <c r="X108" i="2"/>
  <c r="Z108" i="2"/>
  <c r="K109" i="2"/>
  <c r="L109" i="2"/>
  <c r="V109" i="2"/>
  <c r="X109" i="2"/>
  <c r="Z109" i="2"/>
  <c r="AD99" i="2" l="1"/>
  <c r="AJ77" i="2"/>
  <c r="AD61" i="2"/>
  <c r="AJ51" i="2"/>
  <c r="AD49" i="2"/>
  <c r="AJ33" i="2"/>
  <c r="AD19" i="2"/>
  <c r="AD87" i="2"/>
  <c r="AD77" i="2"/>
  <c r="AJ35" i="2"/>
  <c r="T107" i="2"/>
  <c r="AD91" i="2"/>
  <c r="AJ79" i="2"/>
  <c r="T105" i="2"/>
  <c r="AM108" i="2"/>
  <c r="AB105" i="2"/>
  <c r="AD53" i="2"/>
  <c r="AJ37" i="2"/>
  <c r="AJ23" i="2"/>
  <c r="AD101" i="2"/>
  <c r="AD85" i="2"/>
  <c r="AJ81" i="2"/>
  <c r="AJ75" i="2"/>
  <c r="AJ55" i="2"/>
  <c r="AM105" i="2"/>
  <c r="AJ39" i="2"/>
  <c r="AD97" i="2"/>
  <c r="AD95" i="2"/>
  <c r="AD81" i="2"/>
  <c r="AD75" i="2"/>
  <c r="AJ71" i="2"/>
  <c r="AM107" i="2"/>
  <c r="AD27" i="2"/>
  <c r="AJ11" i="2"/>
  <c r="Z117" i="3"/>
  <c r="X105" i="3"/>
  <c r="Z113" i="3"/>
  <c r="O107" i="3"/>
  <c r="X106" i="3"/>
  <c r="X107" i="3"/>
  <c r="X108" i="3"/>
  <c r="Z114" i="3"/>
  <c r="Z115" i="3"/>
  <c r="O108" i="3"/>
  <c r="X104" i="3"/>
  <c r="Z116" i="3"/>
  <c r="AM109" i="2"/>
  <c r="AM106" i="2"/>
  <c r="AB109" i="2"/>
  <c r="AB108" i="2"/>
  <c r="AB107" i="2"/>
  <c r="AB106" i="2"/>
  <c r="O104" i="3"/>
  <c r="O105" i="3"/>
  <c r="O106" i="3"/>
  <c r="T109" i="2"/>
  <c r="T108" i="2"/>
  <c r="T10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tc={39D71B0E-B0B5-4B7C-8DBB-11CC8B406364}</author>
    <author>tc={3CD41B47-71DE-4EC4-9E1C-7B8BEB5CD3B9}</author>
  </authors>
  <commentList>
    <comment ref="Y3" authorId="0" shapeId="0" xr:uid="{39D71B0E-B0B5-4B7C-8DBB-11CC8B4063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 replicat el va fer JAR, l'altre CMP</t>
      </text>
    </comment>
    <comment ref="U40" authorId="1" shapeId="0" xr:uid="{3CD41B47-71DE-4EC4-9E1C-7B8BEB5CD3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Mitja de 3 determinacions</t>
      </text>
    </comment>
  </commentList>
</comments>
</file>

<file path=xl/sharedStrings.xml><?xml version="1.0" encoding="utf-8"?>
<sst xmlns="http://schemas.openxmlformats.org/spreadsheetml/2006/main" count="761" uniqueCount="176">
  <si>
    <t>HB</t>
  </si>
  <si>
    <t>7707-4</t>
  </si>
  <si>
    <t>7707-3</t>
  </si>
  <si>
    <t>7707-2</t>
  </si>
  <si>
    <t>7707-1</t>
  </si>
  <si>
    <t>CG</t>
  </si>
  <si>
    <t>1-0220-220923B</t>
  </si>
  <si>
    <t>7656-2</t>
  </si>
  <si>
    <t>1-0220-220925B</t>
  </si>
  <si>
    <t>7656-1</t>
  </si>
  <si>
    <t>1-0220-220922C</t>
  </si>
  <si>
    <t>7655-2</t>
  </si>
  <si>
    <t>BH</t>
  </si>
  <si>
    <t>QZY:2022-10-16</t>
  </si>
  <si>
    <t>7631-2</t>
  </si>
  <si>
    <t>QZY:2022-10-10</t>
  </si>
  <si>
    <t>7631-1</t>
  </si>
  <si>
    <t>HKY:2022-10-10</t>
  </si>
  <si>
    <t>7629-1</t>
  </si>
  <si>
    <t>QZY:2022-10-11</t>
  </si>
  <si>
    <t>7630-2</t>
  </si>
  <si>
    <t>QZY:2022-09-34</t>
  </si>
  <si>
    <t>7617-3</t>
  </si>
  <si>
    <t>QZY:2022-09-30</t>
  </si>
  <si>
    <t>7616-2</t>
  </si>
  <si>
    <t>QZY:2022-09-24</t>
  </si>
  <si>
    <t>7616-1</t>
  </si>
  <si>
    <t>20,28</t>
  </si>
  <si>
    <t>QZY:2022-09-22</t>
  </si>
  <si>
    <t>7615-3</t>
  </si>
  <si>
    <t>20,22</t>
  </si>
  <si>
    <t>QZY:2022-09-26</t>
  </si>
  <si>
    <t>7615-2</t>
  </si>
  <si>
    <t>HKY:2022-09-05</t>
  </si>
  <si>
    <t>7615-1</t>
  </si>
  <si>
    <t>-</t>
  </si>
  <si>
    <t>QZY:2022-09-28</t>
  </si>
  <si>
    <t>7614-2</t>
  </si>
  <si>
    <t>HKY:2022-09-55</t>
  </si>
  <si>
    <t>7614-1</t>
  </si>
  <si>
    <t>HLY:2022-09-06</t>
  </si>
  <si>
    <t>7603-1</t>
  </si>
  <si>
    <t>Saponificació no completa (pic no sap a caldo 2 - 4,22)</t>
  </si>
  <si>
    <t>HLY:2022-09-02</t>
  </si>
  <si>
    <t>7602-1</t>
  </si>
  <si>
    <t>1-0220-220906</t>
  </si>
  <si>
    <t>7619-2</t>
  </si>
  <si>
    <t>HPLC oleo mal saponificada</t>
  </si>
  <si>
    <t>1-0220-220825</t>
  </si>
  <si>
    <t>7619-1</t>
  </si>
  <si>
    <t>Avería motor de la bomba al iniciar el envío. Se embozan tuberías. Motor con una sola fase. Cambian cableado.</t>
  </si>
  <si>
    <t>x</t>
  </si>
  <si>
    <t>Se clava el motor de la bomba de envío al intentar vaciar el agua de limpieza. Motor muy caliente, se avisa a mantenimiento. Se consigue ponerlo en marcha y vaciar el agua</t>
  </si>
  <si>
    <t>1-0220-220819C</t>
  </si>
  <si>
    <t>7600-2</t>
  </si>
  <si>
    <t>1-0220-220819</t>
  </si>
  <si>
    <t>7600-1</t>
  </si>
  <si>
    <t>Aro</t>
  </si>
  <si>
    <t>HKY:2022-09-02</t>
  </si>
  <si>
    <t>7601-2</t>
  </si>
  <si>
    <t>HKY:2022-09-01</t>
  </si>
  <si>
    <t>7601-1</t>
  </si>
  <si>
    <t>HKY:2022-08-38</t>
  </si>
  <si>
    <t>7597-2</t>
  </si>
  <si>
    <t>ALTRA VEGADA EL PREVI DONA UN PÈL BAIX PERÒ L'INICIAL CAM DONA BÉ</t>
  </si>
  <si>
    <t>QZY:2022-09-04</t>
  </si>
  <si>
    <t>7599-2</t>
  </si>
  <si>
    <t>CROMATOGRAMA CALDO 1 I 2 MAL INTEGRATS. PREVI MALA DETERMINACIÓ, ALGO HA PASSAT</t>
  </si>
  <si>
    <t>QZY:2022-09-03</t>
  </si>
  <si>
    <t>7599-1</t>
  </si>
  <si>
    <t>QZY:2022-08-02</t>
  </si>
  <si>
    <t>7590-2</t>
  </si>
  <si>
    <t>Es queda molt de previ enganxat a les parets de la mescladora (3,58kg)</t>
  </si>
  <si>
    <t>HKY:2022-08-05</t>
  </si>
  <si>
    <t>7579-2</t>
  </si>
  <si>
    <t>HPLC caldos reanalitzats al cap d'uns dies perquè el primer anàlisi estaven mal etiquetats</t>
  </si>
  <si>
    <t>HKY:2022-08-04</t>
  </si>
  <si>
    <t>7579-1</t>
  </si>
  <si>
    <t>HKY:2022-08-03</t>
  </si>
  <si>
    <t>7581-2</t>
  </si>
  <si>
    <t>HKY:2022-08-01</t>
  </si>
  <si>
    <t>7570-1</t>
  </si>
  <si>
    <t>aro</t>
  </si>
  <si>
    <t>HLY:2022-09-01</t>
  </si>
  <si>
    <t>7589-1</t>
  </si>
  <si>
    <t>Error escriptura al parte, lot oleo no correcte</t>
  </si>
  <si>
    <t>1-0220-220923C</t>
  </si>
  <si>
    <t>7655-1</t>
  </si>
  <si>
    <t>1-0220-221001B</t>
  </si>
  <si>
    <t>7654-2</t>
  </si>
  <si>
    <t>1-0220-220924B</t>
  </si>
  <si>
    <t>7654-1</t>
  </si>
  <si>
    <t>CANVI PNT I PARTE: AGITACIÓ OLEO DURANT ESCALFAMENT A 25 Hz</t>
  </si>
  <si>
    <t>QZY:2022-10-08</t>
  </si>
  <si>
    <t>7630-1</t>
  </si>
  <si>
    <t>Cromatograma oleo malament (columna bruta)</t>
  </si>
  <si>
    <t>HKY:2022-10-11</t>
  </si>
  <si>
    <t>7629-2</t>
  </si>
  <si>
    <t>QZY:2022-09-33</t>
  </si>
  <si>
    <t>7617-2</t>
  </si>
  <si>
    <t>Se tarda más en cargar el final, por repetición del análisis del previo. Resultados dispares</t>
  </si>
  <si>
    <t>HKY:2022-09-06</t>
  </si>
  <si>
    <t>7617-1</t>
  </si>
  <si>
    <t>1-0220-220817</t>
  </si>
  <si>
    <t>7591-1</t>
  </si>
  <si>
    <t>(últim kg aigua de neteja no quadra al parte, pesa 1kg més)</t>
  </si>
  <si>
    <t>1-0220-220816</t>
  </si>
  <si>
    <t>7591-2</t>
  </si>
  <si>
    <t>1-0220-220811</t>
  </si>
  <si>
    <t>7585-2</t>
  </si>
  <si>
    <t>El caldo 2 té un pic de no saponificat més gran que el caldo 1. No té massa sentit</t>
  </si>
  <si>
    <t>1-0220-220810D</t>
  </si>
  <si>
    <t>7585-1</t>
  </si>
  <si>
    <t>S'ha obert la tapa de la mescladora mentre es mesclava el previ i ha caigut tot el producte. S'ha recuperat el màxim de producte possible. Rendiment no vàlid.</t>
  </si>
  <si>
    <t>QZY:2022-08-01</t>
  </si>
  <si>
    <t>7590-1</t>
  </si>
  <si>
    <t>HKY:2022-08-06</t>
  </si>
  <si>
    <t>7588-2</t>
  </si>
  <si>
    <t>HLY:2022-08-02</t>
  </si>
  <si>
    <t>7588-1</t>
  </si>
  <si>
    <t>Observacions</t>
  </si>
  <si>
    <t>xantofiles final</t>
  </si>
  <si>
    <t>% pèrdua final</t>
  </si>
  <si>
    <t>kg final</t>
  </si>
  <si>
    <t>kg teòrics final</t>
  </si>
  <si>
    <t>Promig % pèrdua escalfament</t>
  </si>
  <si>
    <t>% pèrdua XT escalfament oleo</t>
  </si>
  <si>
    <t>Rendiment</t>
  </si>
  <si>
    <t>REPETICIÓ OLEO EN FRED</t>
  </si>
  <si>
    <t>Rendiment (XT proveidor)</t>
  </si>
  <si>
    <t>xantofiles oleo reacció</t>
  </si>
  <si>
    <t>kg oleo</t>
  </si>
  <si>
    <t>xantofiles carbonat rebuig</t>
  </si>
  <si>
    <t>kg carbonat rebuig</t>
  </si>
  <si>
    <t>xantofiles aigua de neteja</t>
  </si>
  <si>
    <t>kg aigua neteja</t>
  </si>
  <si>
    <t>xantofiles previ</t>
  </si>
  <si>
    <t>% pèrdua kg previ segons teòric</t>
  </si>
  <si>
    <t>kg previ</t>
  </si>
  <si>
    <t>kg previ teòrics</t>
  </si>
  <si>
    <t>kg després aigua de neteja</t>
  </si>
  <si>
    <t>kg després de tercer enviament</t>
  </si>
  <si>
    <t>kg després de segon enviament</t>
  </si>
  <si>
    <t>kg després de primer enviament</t>
  </si>
  <si>
    <t>temps primer enviament</t>
  </si>
  <si>
    <t>Tª màxima</t>
  </si>
  <si>
    <t>Tª inici reacció</t>
  </si>
  <si>
    <t>temps total reacció</t>
  </si>
  <si>
    <t>canvi color</t>
  </si>
  <si>
    <t>xantofiles oleo formulació</t>
  </si>
  <si>
    <t>sac</t>
  </si>
  <si>
    <t>proveïdor</t>
  </si>
  <si>
    <t>lot oleo proveïdor</t>
  </si>
  <si>
    <t>lot oleo ASM</t>
  </si>
  <si>
    <t>N oleo</t>
  </si>
  <si>
    <t>data</t>
  </si>
  <si>
    <t>codi previ</t>
  </si>
  <si>
    <t>Lectura fora del rang de linealitat (0,25-0,75)</t>
  </si>
  <si>
    <t>CDG</t>
  </si>
  <si>
    <t>MBP</t>
  </si>
  <si>
    <t>CMP</t>
  </si>
  <si>
    <t>JAR</t>
  </si>
  <si>
    <t>AMJ</t>
  </si>
  <si>
    <t>MFL</t>
  </si>
  <si>
    <t>Mínim</t>
  </si>
  <si>
    <t>Màxim</t>
  </si>
  <si>
    <t>Mitjana</t>
  </si>
  <si>
    <t>Mediana</t>
  </si>
  <si>
    <t>Desvest</t>
  </si>
  <si>
    <t>% pèrdua previ</t>
  </si>
  <si>
    <t>kg rebuig</t>
  </si>
  <si>
    <t>kg neteja</t>
  </si>
  <si>
    <t>Canvi color</t>
  </si>
  <si>
    <t>xantofilia objectiu</t>
  </si>
  <si>
    <t>xandofilia desviació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</si>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</sst>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  <font>
      <sz val="11"/>
      <color theme="5" tint="-0.249977111117893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8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Canvi color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Canvi color</a:t>
          </a:r>
        </a:p>
      </cx:txPr>
    </cx:title>
    <cx:plotArea>
      <cx:plotAreaRegion>
        <cx:series layoutId="clusteredColumn" uniqueId="{3D4FCA02-EE85-40E9-85CB-3356B52CD8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Xantofil·les final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Xantofil·les final</a:t>
          </a:r>
        </a:p>
      </cx:txPr>
    </cx:title>
    <cx:plotArea>
      <cx:plotAreaRegion>
        <cx:series layoutId="clusteredColumn" uniqueId="{284124EB-96AE-4D83-9C87-8B134F4A66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Rendiment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Rendiment</a:t>
          </a:r>
        </a:p>
      </cx:txPr>
    </cx:title>
    <cx:plotArea>
      <cx:plotAreaRegion>
        <cx:series layoutId="clusteredColumn" uniqueId="{87665FF4-5F04-41E6-88BE-3C99AFF881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Tª inici reacció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Tª inici reacció</a:t>
          </a:r>
        </a:p>
      </cx:txPr>
    </cx:title>
    <cx:plotArea>
      <cx:plotAreaRegion>
        <cx:series layoutId="clusteredColumn" uniqueId="{DABA85EE-9059-49C2-B9E5-9B7231EFA53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Tª màxima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Tª màxima</a:t>
          </a:r>
        </a:p>
      </cx:txPr>
    </cx:title>
    <cx:plotArea>
      <cx:plotAreaRegion>
        <cx:series layoutId="clusteredColumn" uniqueId="{B36AF2BE-2AEE-4606-97A7-5BB2150E6F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% pèrdua previ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% pèrdua previ</a:t>
          </a:r>
        </a:p>
      </cx:txPr>
    </cx:title>
    <cx:plotArea>
      <cx:plotAreaRegion>
        <cx:series layoutId="clusteredColumn" uniqueId="{E3788F41-DBF5-4036-89D9-5C827214F4FF}">
          <cx:dataId val="0"/>
          <cx:layoutPr>
            <cx:binning intervalClosed="r" underflow="auto" overflow="auto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Kg aigua neteja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Kg aigua neteja</a:t>
          </a:r>
        </a:p>
      </cx:txPr>
    </cx:title>
    <cx:plotArea>
      <cx:plotAreaRegion>
        <cx:series layoutId="clusteredColumn" uniqueId="{86F811FC-407E-48A4-9DE6-ED2737A8AD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Kg carbonat rebuig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Kg carbonat rebuig</a:t>
          </a:r>
        </a:p>
      </cx:txPr>
    </cx:title>
    <cx:plotArea>
      <cx:plotAreaRegion>
        <cx:series layoutId="clusteredColumn" uniqueId="{87005C4A-D08E-4E83-A95E-7877F58E9A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Kg oleo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Kg oleo</a:t>
          </a:r>
        </a:p>
      </cx:txPr>
    </cx:title>
    <cx:plotArea>
      <cx:plotAreaRegion>
        <cx:series layoutId="clusteredColumn" uniqueId="{36238796-9E30-4660-8221-2840F711FD2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Rendiment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Rendiment</a:t>
          </a:r>
        </a:p>
      </cx:txPr>
    </cx:title>
    <cx:plotArea>
      <cx:plotAreaRegion>
        <cx:series layoutId="clusteredColumn" uniqueId="{5301B948-E867-4CAF-A3E5-E65C94B46D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% pèrdua final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% pèrdua final</a:t>
          </a:r>
        </a:p>
      </cx:txPr>
    </cx:title>
    <cx:plotArea>
      <cx:plotAreaRegion>
        <cx:series layoutId="clusteredColumn" uniqueId="{43EFFD1E-6205-4770-A250-68C7596A177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77</xdr:row>
      <xdr:rowOff>192767</xdr:rowOff>
    </xdr:from>
    <xdr:to>
      <xdr:col>5</xdr:col>
      <xdr:colOff>149680</xdr:colOff>
      <xdr:row>88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E467833-D13F-E1F9-1728-F0600B476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2620967"/>
              <a:ext cx="4607379" cy="2935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88</xdr:row>
      <xdr:rowOff>27215</xdr:rowOff>
    </xdr:from>
    <xdr:to>
      <xdr:col>5</xdr:col>
      <xdr:colOff>149679</xdr:colOff>
      <xdr:row>98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626E9C9-384F-4833-8D6A-01E9D0144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528815"/>
              <a:ext cx="4607379" cy="2938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136072</xdr:colOff>
      <xdr:row>77</xdr:row>
      <xdr:rowOff>136072</xdr:rowOff>
    </xdr:from>
    <xdr:to>
      <xdr:col>10</xdr:col>
      <xdr:colOff>734786</xdr:colOff>
      <xdr:row>87</xdr:row>
      <xdr:rowOff>280308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E28438A-C584-4229-A4A0-D72693508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3772" y="22564272"/>
              <a:ext cx="4561114" cy="2938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350611</xdr:colOff>
      <xdr:row>67</xdr:row>
      <xdr:rowOff>71210</xdr:rowOff>
    </xdr:from>
    <xdr:to>
      <xdr:col>27</xdr:col>
      <xdr:colOff>1643289</xdr:colOff>
      <xdr:row>77</xdr:row>
      <xdr:rowOff>205921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87A4D65-656D-4F7A-AA01-33F3761DD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5411" y="19705410"/>
              <a:ext cx="4543878" cy="29287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707571</xdr:colOff>
      <xdr:row>77</xdr:row>
      <xdr:rowOff>136071</xdr:rowOff>
    </xdr:from>
    <xdr:to>
      <xdr:col>17</xdr:col>
      <xdr:colOff>204107</xdr:colOff>
      <xdr:row>87</xdr:row>
      <xdr:rowOff>280307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53E0247F-356D-47DF-9CB8-EF91D52DB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7671" y="22564271"/>
              <a:ext cx="4690836" cy="2938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707570</xdr:colOff>
      <xdr:row>88</xdr:row>
      <xdr:rowOff>0</xdr:rowOff>
    </xdr:from>
    <xdr:to>
      <xdr:col>17</xdr:col>
      <xdr:colOff>204106</xdr:colOff>
      <xdr:row>98</xdr:row>
      <xdr:rowOff>144236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828C881-F747-4140-9322-6CB270838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7670" y="25501600"/>
              <a:ext cx="4690836" cy="2938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105682</xdr:colOff>
      <xdr:row>64</xdr:row>
      <xdr:rowOff>217714</xdr:rowOff>
    </xdr:from>
    <xdr:to>
      <xdr:col>15</xdr:col>
      <xdr:colOff>176893</xdr:colOff>
      <xdr:row>75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C9A5C7CA-4E52-4F6C-A876-592D80493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9482" y="19013714"/>
              <a:ext cx="4617811" cy="2935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190499</xdr:colOff>
      <xdr:row>87</xdr:row>
      <xdr:rowOff>272142</xdr:rowOff>
    </xdr:from>
    <xdr:to>
      <xdr:col>23</xdr:col>
      <xdr:colOff>367393</xdr:colOff>
      <xdr:row>98</xdr:row>
      <xdr:rowOff>130628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3809C598-0674-47F7-9861-232DBF52E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4899" y="25494342"/>
              <a:ext cx="4647294" cy="293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361043</xdr:colOff>
      <xdr:row>77</xdr:row>
      <xdr:rowOff>228147</xdr:rowOff>
    </xdr:from>
    <xdr:to>
      <xdr:col>27</xdr:col>
      <xdr:colOff>1660071</xdr:colOff>
      <xdr:row>88</xdr:row>
      <xdr:rowOff>86633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C7111129-4F0D-46A7-8F2C-FC5E1AD0E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5843" y="22656347"/>
              <a:ext cx="4550228" cy="293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326572</xdr:colOff>
      <xdr:row>88</xdr:row>
      <xdr:rowOff>13607</xdr:rowOff>
    </xdr:from>
    <xdr:to>
      <xdr:col>27</xdr:col>
      <xdr:colOff>1622425</xdr:colOff>
      <xdr:row>98</xdr:row>
      <xdr:rowOff>157843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3348983B-82FF-4F9C-8E9E-8EE440EDF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1372" y="25515207"/>
              <a:ext cx="4547053" cy="2938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394607</xdr:colOff>
      <xdr:row>77</xdr:row>
      <xdr:rowOff>40822</xdr:rowOff>
    </xdr:from>
    <xdr:to>
      <xdr:col>23</xdr:col>
      <xdr:colOff>577851</xdr:colOff>
      <xdr:row>87</xdr:row>
      <xdr:rowOff>185058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26118A10-4A21-401E-93F7-7B64B1574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9007" y="22469022"/>
              <a:ext cx="4653644" cy="2938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na Díez Betriu" id="{E1A52C9D-FAE3-4CC1-8509-AFB51BA93678}" userId="23da446a72f5d9d6" providerId="Windows Live"/>
  <person displayName="Anna Díez Betriu" id="{3A3C9E4A-7AF7-44FF-93B9-65F20F65B055}" userId="S::annadiez@ub.edu::d5e872aa-1622-4a03-a1f4-679784cda22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3" dT="2023-02-21T12:26:01.40" personId="{3A3C9E4A-7AF7-44FF-93B9-65F20F65B055}" id="{39D71B0E-B0B5-4B7C-8DBB-11CC8B406364}">
    <text>Un replicat el va fer JAR, l'altre CMP</text>
  </threadedComment>
  <threadedComment ref="U40" dT="2023-06-07T07:00:53.23" personId="{E1A52C9D-FAE3-4CC1-8509-AFB51BA93678}" id="{3CD41B47-71DE-4EC4-9E1C-7B8BEB5CD3B9}">
    <text>Mitja de 3 determinacions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01CF-FA05-40D6-AE62-DDD50DE87553}">
  <dimension ref="A1:AQ109"/>
  <sheetViews>
    <sheetView zoomScale="80" zoomScaleNormal="8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3" sqref="K3"/>
    </sheetView>
  </sheetViews>
  <sheetFormatPr baseColWidth="10" defaultColWidth="13.83203125" defaultRowHeight="15" x14ac:dyDescent="0.2"/>
  <cols>
    <col min="1" max="1" width="10.1640625" style="1" customWidth="1"/>
    <col min="2" max="2" width="14" style="1" bestFit="1" customWidth="1"/>
    <col min="3" max="3" width="5.33203125" style="1" customWidth="1"/>
    <col min="4" max="4" width="11.5" style="1" customWidth="1"/>
    <col min="5" max="5" width="17.5" style="1" bestFit="1" customWidth="1"/>
    <col min="6" max="7" width="8.5" style="1" customWidth="1"/>
    <col min="8" max="8" width="13.83203125" style="1"/>
    <col min="9" max="9" width="9.6640625" style="1" customWidth="1"/>
    <col min="10" max="11" width="11.5" style="1" customWidth="1"/>
    <col min="12" max="12" width="9.1640625" style="1" customWidth="1"/>
    <col min="13" max="14" width="11.5" style="1" customWidth="1"/>
    <col min="15" max="15" width="11.83203125" style="1" customWidth="1"/>
    <col min="16" max="16" width="12.83203125" style="1" customWidth="1"/>
    <col min="17" max="21" width="9.1640625" style="1" customWidth="1"/>
    <col min="22" max="22" width="10" style="1" customWidth="1"/>
    <col min="23" max="23" width="11.5" style="1" customWidth="1"/>
    <col min="24" max="24" width="10" style="1" customWidth="1"/>
    <col min="25" max="25" width="11" style="1" customWidth="1"/>
    <col min="26" max="26" width="10.1640625" style="1" customWidth="1"/>
    <col min="27" max="27" width="12.33203125" style="1" customWidth="1"/>
    <col min="28" max="28" width="11.5" style="9" customWidth="1"/>
    <col min="29" max="31" width="10.83203125" style="9" customWidth="1"/>
    <col min="32" max="37" width="9.83203125" style="9" customWidth="1"/>
    <col min="38" max="39" width="9.1640625" style="10" customWidth="1"/>
    <col min="40" max="42" width="11.1640625" style="1" customWidth="1"/>
    <col min="43" max="43" width="146.6640625" style="8" customWidth="1"/>
    <col min="44" max="44" width="28.6640625" style="1" customWidth="1"/>
    <col min="45" max="16384" width="13.83203125" style="1"/>
  </cols>
  <sheetData>
    <row r="1" spans="1:43" ht="22.5" customHeight="1" x14ac:dyDescent="0.2">
      <c r="B1" s="2" t="s">
        <v>163</v>
      </c>
      <c r="C1" s="3" t="s">
        <v>162</v>
      </c>
      <c r="D1" s="4" t="s">
        <v>161</v>
      </c>
      <c r="E1" s="5" t="s">
        <v>160</v>
      </c>
      <c r="F1" s="6" t="s">
        <v>159</v>
      </c>
      <c r="G1" s="7" t="s">
        <v>158</v>
      </c>
      <c r="H1" s="100" t="s">
        <v>157</v>
      </c>
      <c r="I1" s="100"/>
      <c r="J1" s="100"/>
      <c r="K1" s="100"/>
      <c r="L1" s="101"/>
      <c r="M1" s="101"/>
      <c r="N1" s="101"/>
      <c r="O1" s="101"/>
    </row>
    <row r="2" spans="1:43" s="11" customFormat="1" ht="72" customHeight="1" x14ac:dyDescent="0.2">
      <c r="A2" s="11" t="s">
        <v>156</v>
      </c>
      <c r="B2" s="11" t="s">
        <v>155</v>
      </c>
      <c r="C2" s="11" t="s">
        <v>154</v>
      </c>
      <c r="D2" s="11" t="s">
        <v>153</v>
      </c>
      <c r="E2" s="11" t="s">
        <v>152</v>
      </c>
      <c r="F2" s="11" t="s">
        <v>151</v>
      </c>
      <c r="G2" s="11" t="s">
        <v>150</v>
      </c>
      <c r="H2" s="11" t="s">
        <v>149</v>
      </c>
      <c r="I2" s="11" t="s">
        <v>148</v>
      </c>
      <c r="J2" s="11" t="s">
        <v>147</v>
      </c>
      <c r="K2" s="11" t="s">
        <v>146</v>
      </c>
      <c r="L2" s="11" t="s">
        <v>145</v>
      </c>
      <c r="M2" s="11" t="s">
        <v>144</v>
      </c>
      <c r="N2" s="11" t="s">
        <v>143</v>
      </c>
      <c r="O2" s="11" t="s">
        <v>142</v>
      </c>
      <c r="P2" s="11" t="s">
        <v>141</v>
      </c>
      <c r="Q2" s="11" t="s">
        <v>140</v>
      </c>
      <c r="R2" s="11" t="s">
        <v>139</v>
      </c>
      <c r="S2" s="11" t="s">
        <v>138</v>
      </c>
      <c r="T2" s="11" t="s">
        <v>137</v>
      </c>
      <c r="U2" s="11" t="s">
        <v>136</v>
      </c>
      <c r="V2" s="11" t="s">
        <v>135</v>
      </c>
      <c r="W2" s="11" t="s">
        <v>134</v>
      </c>
      <c r="X2" s="11" t="s">
        <v>133</v>
      </c>
      <c r="Y2" s="11" t="s">
        <v>132</v>
      </c>
      <c r="Z2" s="11" t="s">
        <v>131</v>
      </c>
      <c r="AA2" s="11" t="s">
        <v>130</v>
      </c>
      <c r="AB2" s="11" t="s">
        <v>127</v>
      </c>
      <c r="AC2" s="11" t="s">
        <v>129</v>
      </c>
      <c r="AD2" s="11" t="s">
        <v>129</v>
      </c>
      <c r="AF2" s="11" t="s">
        <v>126</v>
      </c>
      <c r="AG2" s="11" t="s">
        <v>128</v>
      </c>
      <c r="AH2" s="11" t="s">
        <v>127</v>
      </c>
      <c r="AI2" s="11" t="s">
        <v>126</v>
      </c>
      <c r="AJ2" s="11" t="s">
        <v>125</v>
      </c>
      <c r="AK2" s="11" t="s">
        <v>124</v>
      </c>
      <c r="AL2" s="12" t="s">
        <v>123</v>
      </c>
      <c r="AM2" s="12" t="s">
        <v>122</v>
      </c>
      <c r="AN2" s="11" t="s">
        <v>121</v>
      </c>
      <c r="AQ2" s="38" t="s">
        <v>120</v>
      </c>
    </row>
    <row r="3" spans="1:43" s="11" customFormat="1" ht="22.5" customHeight="1" x14ac:dyDescent="0.2">
      <c r="A3" s="13">
        <v>34825</v>
      </c>
      <c r="B3" s="14">
        <v>44971</v>
      </c>
      <c r="C3" s="11">
        <v>1</v>
      </c>
      <c r="D3" s="11" t="s">
        <v>119</v>
      </c>
      <c r="E3" s="1" t="s">
        <v>118</v>
      </c>
      <c r="F3" s="11" t="s">
        <v>12</v>
      </c>
      <c r="G3" s="11">
        <v>1</v>
      </c>
      <c r="H3" s="1">
        <v>182.91</v>
      </c>
      <c r="I3" s="11">
        <v>55</v>
      </c>
      <c r="J3" s="11">
        <v>85</v>
      </c>
      <c r="K3" s="11">
        <v>68.7</v>
      </c>
      <c r="L3" s="11">
        <v>87.9</v>
      </c>
      <c r="M3" s="11">
        <v>8</v>
      </c>
      <c r="N3" s="11">
        <v>2.5</v>
      </c>
      <c r="O3" s="11">
        <v>0</v>
      </c>
      <c r="P3" s="11">
        <v>0</v>
      </c>
      <c r="Q3" s="11">
        <v>0</v>
      </c>
      <c r="R3" s="11">
        <v>35.49</v>
      </c>
      <c r="S3" s="11">
        <v>32.83</v>
      </c>
      <c r="T3" s="11">
        <f t="shared" ref="T3:T34" si="0">100*(R3-S3)/R3</f>
        <v>7.495069033530581</v>
      </c>
      <c r="U3" s="39">
        <v>47.4</v>
      </c>
      <c r="V3" s="11">
        <v>5.42</v>
      </c>
      <c r="W3" s="40">
        <v>3.38</v>
      </c>
      <c r="X3" s="11">
        <v>5.93</v>
      </c>
      <c r="Y3" s="11">
        <v>6.47</v>
      </c>
      <c r="Z3" s="11">
        <v>9.9600000000000009</v>
      </c>
      <c r="AA3" s="41">
        <v>162.32</v>
      </c>
      <c r="AB3" s="15">
        <f t="shared" ref="AB3:AB34" si="1">100*(SUM((S3*U3),(V3*W3),(X3*Y3))/(Z3*AA3))</f>
        <v>99.760098798347641</v>
      </c>
      <c r="AC3" s="15">
        <f t="shared" ref="AC3:AC34" si="2">100*(SUM((S3*U3),(V3*W3),(X3*Y3))/(Z3*H3))</f>
        <v>88.530201940559778</v>
      </c>
      <c r="AD3" s="15">
        <f>AVERAGE(AC3:AC4)</f>
        <v>89.526050465161774</v>
      </c>
      <c r="AE3" s="15">
        <f>STDEV(AC3:AC4)</f>
        <v>1.4083424895613796</v>
      </c>
      <c r="AF3" s="15">
        <f t="shared" ref="AF3:AF34" si="3">100*(H3-AA3)/H3</f>
        <v>11.256902301678425</v>
      </c>
      <c r="AG3" s="15"/>
      <c r="AH3" s="15"/>
      <c r="AI3" s="15"/>
      <c r="AJ3" s="15">
        <f>AVERAGE(AF3:AF4)</f>
        <v>12.508884150675193</v>
      </c>
      <c r="AK3" s="16">
        <v>40</v>
      </c>
      <c r="AL3" s="12">
        <v>38.200000000000003</v>
      </c>
      <c r="AM3" s="12">
        <f t="shared" ref="AM3:AM34" si="4">100*(AK3-AL3)/AK3</f>
        <v>4.4999999999999929</v>
      </c>
      <c r="AN3" s="40">
        <v>21.42</v>
      </c>
      <c r="AO3" s="40">
        <v>20.3</v>
      </c>
      <c r="AP3" s="40">
        <f t="shared" ref="AP3:AP34" si="5">100*(AN3-AO3)/AN3</f>
        <v>5.228758169934645</v>
      </c>
      <c r="AQ3" s="38"/>
    </row>
    <row r="4" spans="1:43" s="11" customFormat="1" ht="22.5" customHeight="1" x14ac:dyDescent="0.2">
      <c r="A4" s="13">
        <v>34832</v>
      </c>
      <c r="B4" s="14">
        <v>44972</v>
      </c>
      <c r="C4" s="11">
        <v>1</v>
      </c>
      <c r="D4" s="11" t="s">
        <v>119</v>
      </c>
      <c r="E4" s="1" t="s">
        <v>118</v>
      </c>
      <c r="F4" s="11" t="s">
        <v>12</v>
      </c>
      <c r="G4" s="1">
        <v>2</v>
      </c>
      <c r="H4" s="1">
        <v>182.91</v>
      </c>
      <c r="I4" s="11">
        <v>55</v>
      </c>
      <c r="J4" s="11">
        <v>85</v>
      </c>
      <c r="K4" s="11">
        <v>67.900000000000006</v>
      </c>
      <c r="L4" s="11">
        <v>88.9</v>
      </c>
      <c r="M4" s="11">
        <v>7</v>
      </c>
      <c r="N4" s="11">
        <v>4.4000000000000004</v>
      </c>
      <c r="O4" s="11">
        <v>1.8</v>
      </c>
      <c r="P4" s="11">
        <v>1</v>
      </c>
      <c r="Q4" s="11">
        <v>1</v>
      </c>
      <c r="R4" s="11">
        <v>36.299999999999997</v>
      </c>
      <c r="S4" s="11">
        <v>34.270000000000003</v>
      </c>
      <c r="T4" s="11">
        <f t="shared" si="0"/>
        <v>5.5922865013773944</v>
      </c>
      <c r="U4" s="39">
        <v>48.42</v>
      </c>
      <c r="V4" s="11">
        <v>5.0999999999999996</v>
      </c>
      <c r="W4" s="42">
        <v>2.72</v>
      </c>
      <c r="X4" s="11">
        <v>4.9000000000000004</v>
      </c>
      <c r="Y4" s="40">
        <v>6.23</v>
      </c>
      <c r="Z4" s="11">
        <v>10.29</v>
      </c>
      <c r="AA4" s="41">
        <v>157.74</v>
      </c>
      <c r="AB4" s="15">
        <f t="shared" si="1"/>
        <v>104.96615027398055</v>
      </c>
      <c r="AC4" s="15">
        <f t="shared" si="2"/>
        <v>90.52189898976377</v>
      </c>
      <c r="AD4" s="15"/>
      <c r="AE4" s="15"/>
      <c r="AF4" s="15">
        <f t="shared" si="3"/>
        <v>13.760865999671962</v>
      </c>
      <c r="AG4" s="15"/>
      <c r="AH4" s="15"/>
      <c r="AI4" s="15"/>
      <c r="AJ4" s="15"/>
      <c r="AK4" s="16">
        <v>40</v>
      </c>
      <c r="AL4" s="12">
        <v>38.68</v>
      </c>
      <c r="AM4" s="12">
        <f t="shared" si="4"/>
        <v>3.3000000000000007</v>
      </c>
      <c r="AN4" s="40">
        <v>20.69</v>
      </c>
      <c r="AO4" s="40">
        <v>20.3</v>
      </c>
      <c r="AP4" s="40">
        <f t="shared" si="5"/>
        <v>1.8849685838569383</v>
      </c>
      <c r="AQ4" s="38"/>
    </row>
    <row r="5" spans="1:43" s="19" customFormat="1" ht="22.5" customHeight="1" x14ac:dyDescent="0.2">
      <c r="A5" s="17">
        <v>34867</v>
      </c>
      <c r="B5" s="18">
        <v>44977</v>
      </c>
      <c r="C5" s="19">
        <v>2</v>
      </c>
      <c r="D5" s="19" t="s">
        <v>117</v>
      </c>
      <c r="E5" s="19" t="s">
        <v>116</v>
      </c>
      <c r="F5" s="20" t="s">
        <v>12</v>
      </c>
      <c r="G5" s="20">
        <v>1</v>
      </c>
      <c r="H5" s="1">
        <v>187.69</v>
      </c>
      <c r="I5" s="19">
        <v>50</v>
      </c>
      <c r="J5" s="19">
        <v>80</v>
      </c>
      <c r="K5" s="19">
        <v>70.099999999999994</v>
      </c>
      <c r="L5" s="19">
        <v>91.8</v>
      </c>
      <c r="M5" s="19">
        <v>8</v>
      </c>
      <c r="N5" s="19">
        <v>2.2999999999999998</v>
      </c>
      <c r="O5" s="19">
        <v>0.5</v>
      </c>
      <c r="P5" s="19">
        <v>0.2</v>
      </c>
      <c r="Q5" s="43"/>
      <c r="R5" s="19">
        <v>36.67</v>
      </c>
      <c r="S5" s="19">
        <v>34.57</v>
      </c>
      <c r="T5" s="11">
        <f t="shared" si="0"/>
        <v>5.7267521134442356</v>
      </c>
      <c r="U5" s="44">
        <v>49.59</v>
      </c>
      <c r="V5" s="20">
        <v>5.98</v>
      </c>
      <c r="W5" s="45">
        <v>1.97</v>
      </c>
      <c r="X5" s="20">
        <v>4.96</v>
      </c>
      <c r="Y5" s="46">
        <v>6.11</v>
      </c>
      <c r="Z5" s="20">
        <v>10.42</v>
      </c>
      <c r="AA5" s="47">
        <v>172.62</v>
      </c>
      <c r="AB5" s="48">
        <f t="shared" si="1"/>
        <v>97.648974782014847</v>
      </c>
      <c r="AC5" s="15">
        <f t="shared" si="2"/>
        <v>89.808546149882261</v>
      </c>
      <c r="AD5" s="15">
        <f>AVERAGE(AC5:AC6)</f>
        <v>89.889172089020803</v>
      </c>
      <c r="AE5" s="15">
        <f>STDEV(AC5:AC6)</f>
        <v>0.1140222966088045</v>
      </c>
      <c r="AF5" s="15">
        <f t="shared" si="3"/>
        <v>8.0291970802919668</v>
      </c>
      <c r="AG5" s="15"/>
      <c r="AH5" s="15"/>
      <c r="AI5" s="15"/>
      <c r="AJ5" s="15">
        <f>AVERAGE(AF5:AF6)</f>
        <v>8.0345250146518197</v>
      </c>
      <c r="AK5" s="16">
        <v>40</v>
      </c>
      <c r="AL5" s="21">
        <v>37.909999999999997</v>
      </c>
      <c r="AM5" s="12">
        <f t="shared" si="4"/>
        <v>5.2250000000000085</v>
      </c>
      <c r="AN5" s="49">
        <v>20.38</v>
      </c>
      <c r="AO5" s="40">
        <v>20.3</v>
      </c>
      <c r="AP5" s="40">
        <f t="shared" si="5"/>
        <v>0.39254170755641954</v>
      </c>
      <c r="AQ5" s="50"/>
    </row>
    <row r="6" spans="1:43" ht="22.5" customHeight="1" x14ac:dyDescent="0.2">
      <c r="A6" s="22">
        <v>34880</v>
      </c>
      <c r="B6" s="23">
        <v>44978</v>
      </c>
      <c r="C6" s="1">
        <v>2</v>
      </c>
      <c r="D6" s="1" t="s">
        <v>117</v>
      </c>
      <c r="E6" s="1" t="s">
        <v>116</v>
      </c>
      <c r="F6" s="11" t="s">
        <v>12</v>
      </c>
      <c r="G6" s="1">
        <v>2</v>
      </c>
      <c r="H6" s="1">
        <v>187.69</v>
      </c>
      <c r="I6" s="1">
        <v>50</v>
      </c>
      <c r="J6" s="1">
        <v>80</v>
      </c>
      <c r="K6" s="1">
        <v>72.8</v>
      </c>
      <c r="L6" s="1">
        <v>90.6</v>
      </c>
      <c r="M6" s="1">
        <v>10</v>
      </c>
      <c r="N6" s="1">
        <v>3.5</v>
      </c>
      <c r="O6" s="1">
        <v>1.2</v>
      </c>
      <c r="P6" s="1">
        <v>0.4</v>
      </c>
      <c r="Q6" s="1">
        <v>0.2</v>
      </c>
      <c r="R6" s="1">
        <v>35.86</v>
      </c>
      <c r="S6" s="1">
        <v>33.69</v>
      </c>
      <c r="T6" s="11">
        <f t="shared" si="0"/>
        <v>6.0513106525376514</v>
      </c>
      <c r="U6" s="2">
        <v>49.43</v>
      </c>
      <c r="V6" s="11">
        <v>5.85</v>
      </c>
      <c r="W6" s="42">
        <v>2.46</v>
      </c>
      <c r="X6" s="11">
        <v>4.62</v>
      </c>
      <c r="Y6" s="40">
        <v>6.69</v>
      </c>
      <c r="Z6" s="11">
        <v>10.130000000000001</v>
      </c>
      <c r="AA6" s="2">
        <v>172.6</v>
      </c>
      <c r="AB6" s="15">
        <f t="shared" si="1"/>
        <v>97.835639582301454</v>
      </c>
      <c r="AC6" s="15">
        <f t="shared" si="2"/>
        <v>89.96979802815936</v>
      </c>
      <c r="AD6" s="15"/>
      <c r="AE6" s="15"/>
      <c r="AF6" s="15">
        <f t="shared" si="3"/>
        <v>8.0398529490116708</v>
      </c>
      <c r="AG6" s="15"/>
      <c r="AH6" s="15"/>
      <c r="AI6" s="15"/>
      <c r="AJ6" s="15"/>
      <c r="AK6" s="16">
        <v>40</v>
      </c>
      <c r="AL6" s="12">
        <v>38.590000000000003</v>
      </c>
      <c r="AM6" s="12">
        <f t="shared" si="4"/>
        <v>3.5249999999999915</v>
      </c>
      <c r="AN6" s="4">
        <v>21.47</v>
      </c>
      <c r="AO6" s="40">
        <v>20.3</v>
      </c>
      <c r="AP6" s="40">
        <f t="shared" si="5"/>
        <v>5.4494643688868107</v>
      </c>
    </row>
    <row r="7" spans="1:43" s="19" customFormat="1" ht="22.5" customHeight="1" x14ac:dyDescent="0.2">
      <c r="A7" s="17">
        <v>34903</v>
      </c>
      <c r="B7" s="24">
        <v>44981</v>
      </c>
      <c r="C7" s="19">
        <v>3</v>
      </c>
      <c r="D7" s="19" t="s">
        <v>115</v>
      </c>
      <c r="E7" s="19" t="s">
        <v>114</v>
      </c>
      <c r="F7" s="20" t="s">
        <v>12</v>
      </c>
      <c r="G7" s="20">
        <v>1</v>
      </c>
      <c r="H7" s="1">
        <v>172.7</v>
      </c>
      <c r="I7" s="19">
        <v>50</v>
      </c>
      <c r="J7" s="19">
        <v>80</v>
      </c>
      <c r="K7" s="19">
        <v>72.599999999999994</v>
      </c>
      <c r="L7" s="19">
        <v>88.3</v>
      </c>
      <c r="M7" s="19">
        <v>8</v>
      </c>
      <c r="N7" s="19">
        <v>4.2</v>
      </c>
      <c r="O7" s="19">
        <v>1.8</v>
      </c>
      <c r="P7" s="19">
        <v>0.9</v>
      </c>
      <c r="Q7" s="19">
        <v>0.9</v>
      </c>
      <c r="R7" s="19">
        <v>35.590000000000003</v>
      </c>
      <c r="S7" s="19">
        <v>33.700000000000003</v>
      </c>
      <c r="T7" s="11">
        <f t="shared" si="0"/>
        <v>5.3104804720427099</v>
      </c>
      <c r="U7" s="44">
        <v>46.6</v>
      </c>
      <c r="V7" s="19">
        <v>5.44</v>
      </c>
      <c r="W7" s="51">
        <v>1.38</v>
      </c>
      <c r="X7" s="19">
        <v>5.14</v>
      </c>
      <c r="Y7" s="46">
        <v>6.07</v>
      </c>
      <c r="Z7" s="20">
        <v>10.039999999999999</v>
      </c>
      <c r="AA7" s="49">
        <v>156.81</v>
      </c>
      <c r="AB7" s="48">
        <f t="shared" si="1"/>
        <v>102.20752091436565</v>
      </c>
      <c r="AC7" s="15">
        <f t="shared" si="2"/>
        <v>92.803482076327029</v>
      </c>
      <c r="AD7" s="15">
        <f>AVERAGE(AC7:AC8)</f>
        <v>92.114883490349598</v>
      </c>
      <c r="AE7" s="15">
        <f>STDEV(AC7:AC8)</f>
        <v>0.97382545932021847</v>
      </c>
      <c r="AF7" s="15">
        <f t="shared" si="3"/>
        <v>9.2009264620729514</v>
      </c>
      <c r="AG7" s="15"/>
      <c r="AH7" s="15"/>
      <c r="AI7" s="15"/>
      <c r="AJ7" s="15">
        <f>AVERAGE(AF7:AF8)</f>
        <v>8.6653155761435947</v>
      </c>
      <c r="AK7" s="16">
        <v>40</v>
      </c>
      <c r="AL7" s="25">
        <v>38.81</v>
      </c>
      <c r="AM7" s="12">
        <f t="shared" si="4"/>
        <v>2.9749999999999943</v>
      </c>
      <c r="AN7" s="49">
        <v>20.38</v>
      </c>
      <c r="AO7" s="40">
        <v>20.3</v>
      </c>
      <c r="AP7" s="40">
        <f t="shared" si="5"/>
        <v>0.39254170755641954</v>
      </c>
      <c r="AQ7" s="50"/>
    </row>
    <row r="8" spans="1:43" ht="22.5" customHeight="1" x14ac:dyDescent="0.2">
      <c r="A8" s="22">
        <v>34908</v>
      </c>
      <c r="B8" s="23">
        <v>44984</v>
      </c>
      <c r="C8" s="1">
        <v>3</v>
      </c>
      <c r="D8" s="1" t="s">
        <v>115</v>
      </c>
      <c r="E8" s="1" t="s">
        <v>114</v>
      </c>
      <c r="F8" s="11" t="s">
        <v>12</v>
      </c>
      <c r="G8" s="1">
        <v>2</v>
      </c>
      <c r="H8" s="1">
        <v>172.7</v>
      </c>
      <c r="I8" s="1">
        <v>50</v>
      </c>
      <c r="J8" s="1">
        <v>80</v>
      </c>
      <c r="K8" s="1">
        <v>67.599999999999994</v>
      </c>
      <c r="L8" s="1">
        <v>86.8</v>
      </c>
      <c r="M8" s="1">
        <v>13</v>
      </c>
      <c r="N8" s="1">
        <v>3.4</v>
      </c>
      <c r="O8" s="1">
        <v>0.7</v>
      </c>
      <c r="P8" s="1">
        <v>0</v>
      </c>
      <c r="Q8" s="1">
        <v>0</v>
      </c>
      <c r="R8" s="1">
        <v>35.619999999999997</v>
      </c>
      <c r="S8" s="26">
        <v>32.65</v>
      </c>
      <c r="T8" s="11">
        <f t="shared" si="0"/>
        <v>8.3380123526108907</v>
      </c>
      <c r="U8" s="4">
        <v>46.54</v>
      </c>
      <c r="V8" s="1">
        <v>5.64</v>
      </c>
      <c r="W8" s="2">
        <v>5.99</v>
      </c>
      <c r="X8" s="1">
        <v>5.9</v>
      </c>
      <c r="Y8" s="39">
        <v>5.68</v>
      </c>
      <c r="Z8" s="11">
        <v>10.050000000000001</v>
      </c>
      <c r="AA8" s="52">
        <v>158.66</v>
      </c>
      <c r="AB8" s="53">
        <f t="shared" si="1"/>
        <v>99.516698619595815</v>
      </c>
      <c r="AC8" s="15">
        <f t="shared" si="2"/>
        <v>91.426284904372167</v>
      </c>
      <c r="AD8" s="15"/>
      <c r="AE8" s="15"/>
      <c r="AF8" s="15">
        <f t="shared" si="3"/>
        <v>8.1297046902142398</v>
      </c>
      <c r="AG8" s="15"/>
      <c r="AH8" s="15"/>
      <c r="AI8" s="15"/>
      <c r="AJ8" s="15"/>
      <c r="AK8" s="16">
        <v>40</v>
      </c>
      <c r="AL8" s="10">
        <v>37.9</v>
      </c>
      <c r="AM8" s="12">
        <f t="shared" si="4"/>
        <v>5.2500000000000036</v>
      </c>
      <c r="AN8" s="2">
        <v>19.91</v>
      </c>
      <c r="AO8" s="40">
        <v>20.3</v>
      </c>
      <c r="AP8" s="40">
        <f t="shared" si="5"/>
        <v>-1.9588146659969894</v>
      </c>
      <c r="AQ8" s="8" t="s">
        <v>113</v>
      </c>
    </row>
    <row r="9" spans="1:43" s="19" customFormat="1" ht="22.5" customHeight="1" x14ac:dyDescent="0.2">
      <c r="A9" s="17">
        <v>34928</v>
      </c>
      <c r="B9" s="18">
        <v>44987</v>
      </c>
      <c r="C9" s="19">
        <v>4</v>
      </c>
      <c r="D9" s="19" t="s">
        <v>112</v>
      </c>
      <c r="E9" s="19" t="s">
        <v>111</v>
      </c>
      <c r="F9" s="19" t="s">
        <v>5</v>
      </c>
      <c r="G9" s="20">
        <v>1</v>
      </c>
      <c r="H9" s="25">
        <v>175.96</v>
      </c>
      <c r="I9" s="19">
        <v>40</v>
      </c>
      <c r="J9" s="19">
        <v>70</v>
      </c>
      <c r="K9" s="19">
        <v>68.3</v>
      </c>
      <c r="L9" s="19">
        <v>90.2</v>
      </c>
      <c r="M9" s="19">
        <v>8</v>
      </c>
      <c r="N9" s="19">
        <v>2.4</v>
      </c>
      <c r="O9" s="19">
        <v>0</v>
      </c>
      <c r="P9" s="19">
        <v>0</v>
      </c>
      <c r="Q9" s="19">
        <v>0</v>
      </c>
      <c r="R9" s="19">
        <v>34.619999999999997</v>
      </c>
      <c r="S9" s="19">
        <v>32.450000000000003</v>
      </c>
      <c r="T9" s="11">
        <f t="shared" si="0"/>
        <v>6.268053148469078</v>
      </c>
      <c r="U9" s="49">
        <v>49.09</v>
      </c>
      <c r="V9" s="19">
        <v>5.91</v>
      </c>
      <c r="W9" s="49">
        <v>3.39</v>
      </c>
      <c r="X9" s="19">
        <v>5.08</v>
      </c>
      <c r="Y9" s="54">
        <v>6.6</v>
      </c>
      <c r="Z9" s="20">
        <v>9.6999999999999993</v>
      </c>
      <c r="AA9" s="44">
        <v>175.9</v>
      </c>
      <c r="AB9" s="48">
        <f t="shared" si="1"/>
        <v>96.501257157593074</v>
      </c>
      <c r="AC9" s="15">
        <f t="shared" si="2"/>
        <v>96.468351523190634</v>
      </c>
      <c r="AD9" s="15">
        <f>AVERAGE(AC9:AC10)</f>
        <v>96.270946363544198</v>
      </c>
      <c r="AE9" s="15">
        <f>STDEV(AC9:AC10)</f>
        <v>0.27917305405441628</v>
      </c>
      <c r="AF9" s="15">
        <f t="shared" si="3"/>
        <v>3.4098658786089038E-2</v>
      </c>
      <c r="AG9" s="15"/>
      <c r="AH9" s="15"/>
      <c r="AI9" s="15"/>
      <c r="AJ9" s="15">
        <f>AVERAGE(AF9:AF10)</f>
        <v>1.7759718117754033</v>
      </c>
      <c r="AK9" s="16">
        <v>40</v>
      </c>
      <c r="AL9" s="25">
        <v>38.4</v>
      </c>
      <c r="AM9" s="12">
        <f t="shared" si="4"/>
        <v>4.0000000000000036</v>
      </c>
      <c r="AN9" s="44">
        <v>20.11</v>
      </c>
      <c r="AO9" s="40">
        <v>20.3</v>
      </c>
      <c r="AP9" s="40">
        <f t="shared" si="5"/>
        <v>-0.94480358030831069</v>
      </c>
      <c r="AQ9" s="50"/>
    </row>
    <row r="10" spans="1:43" ht="22.5" customHeight="1" x14ac:dyDescent="0.2">
      <c r="A10" s="22">
        <v>34938</v>
      </c>
      <c r="B10" s="27">
        <v>44988</v>
      </c>
      <c r="C10" s="1">
        <v>4</v>
      </c>
      <c r="D10" s="1" t="s">
        <v>112</v>
      </c>
      <c r="E10" s="1" t="s">
        <v>111</v>
      </c>
      <c r="F10" s="1" t="s">
        <v>5</v>
      </c>
      <c r="G10" s="1">
        <v>2</v>
      </c>
      <c r="H10" s="10">
        <v>175.96</v>
      </c>
      <c r="I10" s="1">
        <v>40</v>
      </c>
      <c r="J10" s="1">
        <v>70</v>
      </c>
      <c r="K10" s="1">
        <v>68.2</v>
      </c>
      <c r="L10" s="1">
        <v>90.2</v>
      </c>
      <c r="M10" s="1">
        <v>8</v>
      </c>
      <c r="N10" s="1">
        <v>4</v>
      </c>
      <c r="O10" s="1">
        <v>1.2</v>
      </c>
      <c r="P10" s="1">
        <v>0.2</v>
      </c>
      <c r="Q10" s="1">
        <v>0.3</v>
      </c>
      <c r="R10" s="1">
        <v>34.54</v>
      </c>
      <c r="S10" s="1">
        <v>32.520000000000003</v>
      </c>
      <c r="T10" s="11">
        <f t="shared" si="0"/>
        <v>5.8482918355529705</v>
      </c>
      <c r="U10" s="5">
        <v>48.73</v>
      </c>
      <c r="V10" s="1">
        <v>5.23</v>
      </c>
      <c r="W10" s="2">
        <v>3.08</v>
      </c>
      <c r="X10" s="1">
        <v>5.17</v>
      </c>
      <c r="Y10" s="39">
        <v>6.56</v>
      </c>
      <c r="Z10" s="11">
        <v>9.67</v>
      </c>
      <c r="AA10" s="55">
        <v>169.77</v>
      </c>
      <c r="AB10" s="15">
        <f t="shared" si="1"/>
        <v>99.576487661175989</v>
      </c>
      <c r="AC10" s="15">
        <f t="shared" si="2"/>
        <v>96.073541203897761</v>
      </c>
      <c r="AD10" s="15"/>
      <c r="AE10" s="15"/>
      <c r="AF10" s="15">
        <f t="shared" si="3"/>
        <v>3.5178449647647176</v>
      </c>
      <c r="AG10" s="15"/>
      <c r="AH10" s="15"/>
      <c r="AI10" s="15"/>
      <c r="AJ10" s="15"/>
      <c r="AK10" s="16">
        <v>40</v>
      </c>
      <c r="AL10" s="10">
        <v>38.43</v>
      </c>
      <c r="AM10" s="12">
        <f t="shared" si="4"/>
        <v>3.9250000000000007</v>
      </c>
      <c r="AN10" s="2">
        <v>20.059999999999999</v>
      </c>
      <c r="AO10" s="40">
        <v>20.3</v>
      </c>
      <c r="AP10" s="40">
        <f t="shared" si="5"/>
        <v>-1.1964107676969193</v>
      </c>
      <c r="AQ10" s="8" t="s">
        <v>110</v>
      </c>
    </row>
    <row r="11" spans="1:43" s="19" customFormat="1" ht="22.5" customHeight="1" x14ac:dyDescent="0.2">
      <c r="A11" s="17">
        <v>34980</v>
      </c>
      <c r="B11" s="18">
        <v>44993</v>
      </c>
      <c r="C11" s="19">
        <v>5</v>
      </c>
      <c r="D11" s="19" t="s">
        <v>109</v>
      </c>
      <c r="E11" s="19" t="s">
        <v>108</v>
      </c>
      <c r="F11" s="19" t="s">
        <v>5</v>
      </c>
      <c r="G11" s="20">
        <v>1</v>
      </c>
      <c r="H11" s="19">
        <v>174.04</v>
      </c>
      <c r="I11" s="19">
        <v>50</v>
      </c>
      <c r="J11" s="19">
        <v>80</v>
      </c>
      <c r="K11" s="19">
        <v>72.400000000000006</v>
      </c>
      <c r="L11" s="19">
        <v>90.9</v>
      </c>
      <c r="M11" s="19">
        <v>8</v>
      </c>
      <c r="N11" s="19">
        <v>2.9</v>
      </c>
      <c r="O11" s="19">
        <v>0.7</v>
      </c>
      <c r="P11" s="19">
        <v>0</v>
      </c>
      <c r="Q11" s="19">
        <v>0</v>
      </c>
      <c r="R11" s="19">
        <v>35.25</v>
      </c>
      <c r="S11" s="19">
        <v>32.979999999999997</v>
      </c>
      <c r="T11" s="11">
        <f t="shared" si="0"/>
        <v>6.4397163120567464</v>
      </c>
      <c r="U11" s="49">
        <v>48.79</v>
      </c>
      <c r="V11" s="19">
        <v>5.23</v>
      </c>
      <c r="W11" s="49">
        <v>5.61</v>
      </c>
      <c r="X11" s="19">
        <v>4.9800000000000004</v>
      </c>
      <c r="Y11" s="54">
        <v>6.71</v>
      </c>
      <c r="Z11" s="20">
        <v>9.92</v>
      </c>
      <c r="AA11" s="44">
        <v>163.82</v>
      </c>
      <c r="AB11" s="48">
        <f t="shared" si="1"/>
        <v>102.87711901536305</v>
      </c>
      <c r="AC11" s="15">
        <f t="shared" si="2"/>
        <v>96.835955166035234</v>
      </c>
      <c r="AD11" s="15">
        <f>AVERAGE(AC11:AC12)</f>
        <v>95.267909070339172</v>
      </c>
      <c r="AE11" s="15">
        <f>STDEV(AC11:AC12)</f>
        <v>2.2175520549595502</v>
      </c>
      <c r="AF11" s="15">
        <f t="shared" si="3"/>
        <v>5.8722132843024593</v>
      </c>
      <c r="AG11" s="56">
        <v>166.63</v>
      </c>
      <c r="AH11" s="36">
        <f>100*(SUM((S11*U11),(V11*W11),(X11*Y11))/(Z11*AG11))</f>
        <v>101.14222911298549</v>
      </c>
      <c r="AI11" s="36">
        <f>100*(H11-AG11)/H11</f>
        <v>4.2576419213973784</v>
      </c>
      <c r="AJ11" s="15">
        <f>AVERAGE(AI11:AI12)</f>
        <v>4.7345437830383794</v>
      </c>
      <c r="AK11" s="16">
        <v>40</v>
      </c>
      <c r="AL11" s="25">
        <v>38.270000000000003</v>
      </c>
      <c r="AM11" s="12">
        <f t="shared" si="4"/>
        <v>4.3249999999999922</v>
      </c>
      <c r="AN11" s="44">
        <v>20.57</v>
      </c>
      <c r="AO11" s="40">
        <v>20.3</v>
      </c>
      <c r="AP11" s="40">
        <f t="shared" si="5"/>
        <v>1.3125911521633427</v>
      </c>
      <c r="AQ11" s="50"/>
    </row>
    <row r="12" spans="1:43" ht="22.5" customHeight="1" x14ac:dyDescent="0.2">
      <c r="A12" s="22">
        <v>34982</v>
      </c>
      <c r="B12" s="23">
        <v>44994</v>
      </c>
      <c r="C12" s="1">
        <v>5</v>
      </c>
      <c r="D12" s="1" t="s">
        <v>109</v>
      </c>
      <c r="E12" s="1" t="s">
        <v>108</v>
      </c>
      <c r="F12" s="1" t="s">
        <v>5</v>
      </c>
      <c r="G12" s="1">
        <v>2</v>
      </c>
      <c r="H12" s="1">
        <v>174.04</v>
      </c>
      <c r="I12" s="1">
        <v>50</v>
      </c>
      <c r="J12" s="1">
        <v>80</v>
      </c>
      <c r="K12" s="1">
        <v>72.2</v>
      </c>
      <c r="L12" s="1">
        <v>91.9</v>
      </c>
      <c r="M12" s="1">
        <v>7</v>
      </c>
      <c r="N12" s="1">
        <v>2.8</v>
      </c>
      <c r="O12" s="1">
        <v>0.6</v>
      </c>
      <c r="P12" s="1">
        <v>0</v>
      </c>
      <c r="Q12" s="1">
        <v>0</v>
      </c>
      <c r="R12" s="1">
        <v>34.71</v>
      </c>
      <c r="S12" s="1">
        <v>32.89</v>
      </c>
      <c r="T12" s="11">
        <f t="shared" si="0"/>
        <v>5.2434456928838955</v>
      </c>
      <c r="U12" s="5">
        <v>46.57</v>
      </c>
      <c r="V12" s="1">
        <v>5.51</v>
      </c>
      <c r="W12" s="2">
        <v>3.86</v>
      </c>
      <c r="X12" s="1">
        <v>5.07</v>
      </c>
      <c r="Y12" s="39">
        <v>6.66</v>
      </c>
      <c r="Z12" s="11">
        <v>9.73</v>
      </c>
      <c r="AA12" s="2">
        <v>170.32</v>
      </c>
      <c r="AB12" s="15">
        <f t="shared" si="1"/>
        <v>95.746384171599857</v>
      </c>
      <c r="AC12" s="15">
        <f t="shared" si="2"/>
        <v>93.699862974643111</v>
      </c>
      <c r="AD12" s="15"/>
      <c r="AE12" s="15"/>
      <c r="AF12" s="15">
        <f t="shared" si="3"/>
        <v>2.1374396690415991</v>
      </c>
      <c r="AG12" s="1">
        <v>164.97</v>
      </c>
      <c r="AH12" s="36">
        <f>100*(SUM((S12*U12),(V12*W12),(X12*Y12))/(Z12*AG12))</f>
        <v>98.851452701138925</v>
      </c>
      <c r="AI12" s="36">
        <f>100*(H12-AG12)/H12</f>
        <v>5.2114456446793804</v>
      </c>
      <c r="AJ12" s="15"/>
      <c r="AK12" s="16">
        <v>40</v>
      </c>
      <c r="AL12" s="10">
        <v>38.28</v>
      </c>
      <c r="AM12" s="12">
        <f t="shared" si="4"/>
        <v>4.2999999999999972</v>
      </c>
      <c r="AN12" s="2">
        <v>20.69</v>
      </c>
      <c r="AO12" s="40">
        <v>20.3</v>
      </c>
      <c r="AP12" s="40">
        <f t="shared" si="5"/>
        <v>1.8849685838569383</v>
      </c>
    </row>
    <row r="13" spans="1:43" s="19" customFormat="1" ht="22.5" customHeight="1" x14ac:dyDescent="0.2">
      <c r="A13" s="17">
        <v>35026</v>
      </c>
      <c r="B13" s="18">
        <v>44999</v>
      </c>
      <c r="C13" s="19">
        <v>6</v>
      </c>
      <c r="D13" s="19" t="s">
        <v>107</v>
      </c>
      <c r="E13" s="19" t="s">
        <v>106</v>
      </c>
      <c r="F13" s="19" t="s">
        <v>5</v>
      </c>
      <c r="G13" s="20">
        <v>1</v>
      </c>
      <c r="H13" s="19">
        <v>165.04</v>
      </c>
      <c r="I13" s="19">
        <v>50</v>
      </c>
      <c r="J13" s="19">
        <v>80</v>
      </c>
      <c r="K13" s="19">
        <v>73.2</v>
      </c>
      <c r="L13" s="19">
        <v>90.8</v>
      </c>
      <c r="M13" s="19">
        <v>8</v>
      </c>
      <c r="N13" s="19">
        <v>2.8</v>
      </c>
      <c r="O13" s="19">
        <v>0.6</v>
      </c>
      <c r="P13" s="19">
        <v>0.1</v>
      </c>
      <c r="Q13" s="19">
        <v>0</v>
      </c>
      <c r="R13" s="19">
        <v>37.01</v>
      </c>
      <c r="S13" s="19">
        <v>34.229999999999997</v>
      </c>
      <c r="T13" s="11">
        <f t="shared" si="0"/>
        <v>7.511483382869498</v>
      </c>
      <c r="U13" s="44">
        <v>44.46</v>
      </c>
      <c r="V13" s="19">
        <v>5.83</v>
      </c>
      <c r="W13" s="57">
        <v>3.27</v>
      </c>
      <c r="X13" s="19">
        <v>5.14</v>
      </c>
      <c r="Y13" s="45">
        <v>5.4</v>
      </c>
      <c r="Z13" s="20">
        <v>10.53</v>
      </c>
      <c r="AA13" s="57">
        <v>151.69</v>
      </c>
      <c r="AB13" s="48">
        <f t="shared" si="1"/>
        <v>98.208860137794147</v>
      </c>
      <c r="AC13" s="15">
        <f t="shared" si="2"/>
        <v>90.264796378465789</v>
      </c>
      <c r="AD13" s="15">
        <f>AVERAGE(AC13:AC14)</f>
        <v>90.286915605641923</v>
      </c>
      <c r="AE13" s="15">
        <f>STDEV(AC13:AC14)</f>
        <v>3.1281311061690055E-2</v>
      </c>
      <c r="AF13" s="15">
        <f t="shared" si="3"/>
        <v>8.0889481337857472</v>
      </c>
      <c r="AG13" s="15"/>
      <c r="AH13" s="15"/>
      <c r="AI13" s="15"/>
      <c r="AJ13" s="15">
        <f>AVERAGE(AF13:AF14)</f>
        <v>7.5405962190983971</v>
      </c>
      <c r="AK13" s="16">
        <v>40</v>
      </c>
      <c r="AL13" s="25">
        <v>38.799999999999997</v>
      </c>
      <c r="AM13" s="12">
        <f t="shared" si="4"/>
        <v>3.0000000000000071</v>
      </c>
      <c r="AN13" s="57">
        <v>20.260000000000002</v>
      </c>
      <c r="AO13" s="40">
        <v>20.3</v>
      </c>
      <c r="AP13" s="40">
        <f t="shared" si="5"/>
        <v>-0.19743336623889016</v>
      </c>
      <c r="AQ13" s="50"/>
    </row>
    <row r="14" spans="1:43" ht="22.5" customHeight="1" x14ac:dyDescent="0.2">
      <c r="A14" s="22">
        <v>35028</v>
      </c>
      <c r="B14" s="23">
        <v>45000</v>
      </c>
      <c r="C14" s="1">
        <v>6</v>
      </c>
      <c r="D14" s="1" t="s">
        <v>107</v>
      </c>
      <c r="E14" s="1" t="s">
        <v>106</v>
      </c>
      <c r="F14" s="1" t="s">
        <v>5</v>
      </c>
      <c r="G14" s="1">
        <v>2</v>
      </c>
      <c r="H14" s="1">
        <v>165.04</v>
      </c>
      <c r="I14" s="1">
        <v>55</v>
      </c>
      <c r="J14" s="1">
        <v>85</v>
      </c>
      <c r="K14" s="1">
        <v>72.5</v>
      </c>
      <c r="L14" s="1">
        <v>93.6</v>
      </c>
      <c r="M14" s="1">
        <v>8</v>
      </c>
      <c r="N14" s="1">
        <v>2.2000000000000002</v>
      </c>
      <c r="O14" s="1">
        <v>0.1</v>
      </c>
      <c r="P14" s="1">
        <v>0.1</v>
      </c>
      <c r="Q14" s="1">
        <v>0</v>
      </c>
      <c r="R14" s="1">
        <v>34.47</v>
      </c>
      <c r="S14" s="1">
        <v>31.63</v>
      </c>
      <c r="T14" s="11">
        <f t="shared" si="0"/>
        <v>8.2390484479257324</v>
      </c>
      <c r="U14" s="2">
        <v>43.48</v>
      </c>
      <c r="V14" s="1">
        <v>5.81</v>
      </c>
      <c r="W14" s="4">
        <v>5.18</v>
      </c>
      <c r="X14" s="1">
        <v>5.05</v>
      </c>
      <c r="Y14" s="40">
        <v>6.52</v>
      </c>
      <c r="Z14" s="11">
        <v>9.65</v>
      </c>
      <c r="AA14" s="5">
        <v>153.5</v>
      </c>
      <c r="AB14" s="15">
        <f t="shared" si="1"/>
        <v>97.098391588327601</v>
      </c>
      <c r="AC14" s="15">
        <f t="shared" si="2"/>
        <v>90.309034832818043</v>
      </c>
      <c r="AD14" s="15"/>
      <c r="AE14" s="15"/>
      <c r="AF14" s="15">
        <f t="shared" si="3"/>
        <v>6.9922443044110469</v>
      </c>
      <c r="AG14" s="15"/>
      <c r="AH14" s="15"/>
      <c r="AI14" s="15"/>
      <c r="AJ14" s="15"/>
      <c r="AK14" s="16">
        <v>40</v>
      </c>
      <c r="AL14" s="10">
        <v>38.74</v>
      </c>
      <c r="AM14" s="12">
        <f t="shared" si="4"/>
        <v>3.149999999999995</v>
      </c>
      <c r="AN14" s="4">
        <v>20.46</v>
      </c>
      <c r="AO14" s="40">
        <v>20.3</v>
      </c>
      <c r="AP14" s="40">
        <f t="shared" si="5"/>
        <v>0.78201368523949233</v>
      </c>
      <c r="AQ14" s="8" t="s">
        <v>105</v>
      </c>
    </row>
    <row r="15" spans="1:43" s="19" customFormat="1" ht="22.5" customHeight="1" x14ac:dyDescent="0.2">
      <c r="A15" s="17">
        <v>35081</v>
      </c>
      <c r="B15" s="18">
        <v>45005</v>
      </c>
      <c r="C15" s="19">
        <v>7</v>
      </c>
      <c r="D15" s="19" t="s">
        <v>104</v>
      </c>
      <c r="E15" s="19" t="s">
        <v>103</v>
      </c>
      <c r="F15" s="19" t="s">
        <v>5</v>
      </c>
      <c r="G15" s="19">
        <v>1</v>
      </c>
      <c r="H15" s="19">
        <v>175.59</v>
      </c>
      <c r="I15" s="19">
        <v>50</v>
      </c>
      <c r="J15" s="19">
        <v>80</v>
      </c>
      <c r="K15" s="19">
        <v>69.099999999999994</v>
      </c>
      <c r="L15" s="19">
        <v>90.5</v>
      </c>
      <c r="M15" s="19">
        <v>8</v>
      </c>
      <c r="N15" s="19">
        <v>3</v>
      </c>
      <c r="O15" s="19">
        <v>0.8</v>
      </c>
      <c r="P15" s="19">
        <v>0</v>
      </c>
      <c r="Q15" s="19">
        <v>0</v>
      </c>
      <c r="R15" s="19">
        <v>35.65</v>
      </c>
      <c r="S15" s="19">
        <v>33.07</v>
      </c>
      <c r="T15" s="11">
        <f t="shared" si="0"/>
        <v>7.237026647966335</v>
      </c>
      <c r="U15" s="44">
        <v>47.98</v>
      </c>
      <c r="V15" s="19">
        <v>6.05</v>
      </c>
      <c r="W15" s="49">
        <v>3.7</v>
      </c>
      <c r="X15" s="19">
        <v>4.37</v>
      </c>
      <c r="Y15" s="46">
        <v>5.72</v>
      </c>
      <c r="Z15" s="20">
        <v>10.06</v>
      </c>
      <c r="AA15" s="49">
        <v>160.30000000000001</v>
      </c>
      <c r="AB15" s="15">
        <f t="shared" si="1"/>
        <v>101.33087935270473</v>
      </c>
      <c r="AC15" s="15">
        <f t="shared" si="2"/>
        <v>92.507204056259283</v>
      </c>
      <c r="AD15" s="15">
        <f>AVERAGE(AC15:AC16)</f>
        <v>91.808914753095024</v>
      </c>
      <c r="AE15" s="15">
        <f>STDEV(AC15:AC16)</f>
        <v>0.98753020299494276</v>
      </c>
      <c r="AF15" s="15">
        <f t="shared" si="3"/>
        <v>8.7077851813884557</v>
      </c>
      <c r="AG15" s="15"/>
      <c r="AH15" s="15"/>
      <c r="AI15" s="15"/>
      <c r="AJ15" s="15">
        <f>AVERAGE(AF15:AF16)</f>
        <v>8.3603849877555625</v>
      </c>
      <c r="AK15" s="16">
        <v>40</v>
      </c>
      <c r="AL15" s="25">
        <v>38.75</v>
      </c>
      <c r="AM15" s="12">
        <f t="shared" si="4"/>
        <v>3.125</v>
      </c>
      <c r="AN15" s="49">
        <v>20.28</v>
      </c>
      <c r="AO15" s="40">
        <v>20.3</v>
      </c>
      <c r="AP15" s="40">
        <f t="shared" si="5"/>
        <v>-9.8619329388558052E-2</v>
      </c>
      <c r="AQ15" s="50"/>
    </row>
    <row r="16" spans="1:43" s="30" customFormat="1" ht="22.5" customHeight="1" x14ac:dyDescent="0.2">
      <c r="A16" s="28">
        <v>35083</v>
      </c>
      <c r="B16" s="29">
        <v>45006</v>
      </c>
      <c r="C16" s="30">
        <v>7</v>
      </c>
      <c r="D16" s="30" t="s">
        <v>104</v>
      </c>
      <c r="E16" s="30" t="s">
        <v>103</v>
      </c>
      <c r="F16" s="30" t="s">
        <v>5</v>
      </c>
      <c r="G16" s="30">
        <v>2</v>
      </c>
      <c r="H16" s="30">
        <v>175.59</v>
      </c>
      <c r="I16" s="30">
        <v>50</v>
      </c>
      <c r="J16" s="30">
        <v>80</v>
      </c>
      <c r="K16" s="30">
        <v>73.7</v>
      </c>
      <c r="L16" s="30">
        <v>92.8</v>
      </c>
      <c r="M16" s="30">
        <v>8</v>
      </c>
      <c r="N16" s="30">
        <v>4.4000000000000004</v>
      </c>
      <c r="O16" s="30">
        <v>1.9</v>
      </c>
      <c r="P16" s="30">
        <v>1.5</v>
      </c>
      <c r="Q16" s="30">
        <v>1.4</v>
      </c>
      <c r="R16" s="30">
        <v>36.840000000000003</v>
      </c>
      <c r="S16" s="31">
        <v>34.33</v>
      </c>
      <c r="T16" s="11">
        <f t="shared" si="0"/>
        <v>6.8132464712269405</v>
      </c>
      <c r="U16" s="58">
        <v>47.18</v>
      </c>
      <c r="V16" s="30">
        <v>5.73</v>
      </c>
      <c r="W16" s="59">
        <v>3.78</v>
      </c>
      <c r="X16" s="30">
        <v>5.17</v>
      </c>
      <c r="Y16" s="60">
        <v>6.2</v>
      </c>
      <c r="Z16" s="32">
        <v>10.46</v>
      </c>
      <c r="AA16" s="59">
        <v>161.52000000000001</v>
      </c>
      <c r="AB16" s="61">
        <f t="shared" si="1"/>
        <v>99.047267971479343</v>
      </c>
      <c r="AC16" s="61">
        <f t="shared" si="2"/>
        <v>91.110625449930779</v>
      </c>
      <c r="AD16" s="15"/>
      <c r="AE16" s="15"/>
      <c r="AF16" s="61">
        <f t="shared" si="3"/>
        <v>8.0129847941226675</v>
      </c>
      <c r="AG16" s="61"/>
      <c r="AH16" s="61"/>
      <c r="AI16" s="61"/>
      <c r="AJ16" s="61"/>
      <c r="AK16" s="16">
        <v>40</v>
      </c>
      <c r="AL16" s="31">
        <v>38.270000000000003</v>
      </c>
      <c r="AM16" s="12">
        <f t="shared" si="4"/>
        <v>4.3249999999999922</v>
      </c>
      <c r="AN16" s="59">
        <v>21.46</v>
      </c>
      <c r="AO16" s="60">
        <v>20.3</v>
      </c>
      <c r="AP16" s="40">
        <f t="shared" si="5"/>
        <v>5.4054054054054061</v>
      </c>
      <c r="AQ16" s="62"/>
    </row>
    <row r="17" spans="1:43" ht="22.5" customHeight="1" x14ac:dyDescent="0.2">
      <c r="A17" s="22">
        <v>35165</v>
      </c>
      <c r="B17" s="23">
        <v>45009</v>
      </c>
      <c r="C17" s="1">
        <v>8</v>
      </c>
      <c r="D17" s="1" t="s">
        <v>102</v>
      </c>
      <c r="E17" s="1" t="s">
        <v>101</v>
      </c>
      <c r="F17" s="1" t="s">
        <v>12</v>
      </c>
      <c r="G17" s="1">
        <v>1</v>
      </c>
      <c r="H17" s="1">
        <v>177.36</v>
      </c>
      <c r="I17" s="1">
        <v>70</v>
      </c>
      <c r="J17" s="1">
        <v>95</v>
      </c>
      <c r="K17" s="1">
        <v>71.400000000000006</v>
      </c>
      <c r="L17" s="1">
        <v>92.8</v>
      </c>
      <c r="M17" s="1">
        <v>8</v>
      </c>
      <c r="N17" s="1">
        <v>2.2000000000000002</v>
      </c>
      <c r="O17" s="1">
        <v>0.2</v>
      </c>
      <c r="P17" s="1">
        <v>0</v>
      </c>
      <c r="Q17" s="1">
        <v>0</v>
      </c>
      <c r="R17" s="1">
        <v>34.07</v>
      </c>
      <c r="S17" s="1">
        <v>31.94</v>
      </c>
      <c r="T17" s="11">
        <f t="shared" si="0"/>
        <v>6.2518344584678571</v>
      </c>
      <c r="U17" s="6">
        <v>48.28</v>
      </c>
      <c r="V17" s="1">
        <v>5.56</v>
      </c>
      <c r="W17" s="4">
        <v>1.53</v>
      </c>
      <c r="X17" s="1">
        <v>5.56</v>
      </c>
      <c r="Y17" s="40">
        <v>6.15</v>
      </c>
      <c r="Z17" s="11">
        <v>9.51</v>
      </c>
      <c r="AA17" s="4">
        <v>163.1</v>
      </c>
      <c r="AB17" s="15">
        <f t="shared" si="1"/>
        <v>102.17158227068737</v>
      </c>
      <c r="AC17" s="15">
        <f t="shared" si="2"/>
        <v>93.956839582482559</v>
      </c>
      <c r="AD17" s="15">
        <f>AVERAGE(AC17:AC18)</f>
        <v>93.668203282445603</v>
      </c>
      <c r="AE17" s="15">
        <f>STDEV(AC17:AC18)</f>
        <v>0.40819337010544243</v>
      </c>
      <c r="AF17" s="15">
        <f t="shared" si="3"/>
        <v>8.0401443391971235</v>
      </c>
      <c r="AG17" s="15"/>
      <c r="AH17" s="15"/>
      <c r="AI17" s="15"/>
      <c r="AJ17" s="15">
        <f>AVERAGE(AF17:AF18)</f>
        <v>6.8110058637798891</v>
      </c>
      <c r="AK17" s="16">
        <v>40</v>
      </c>
      <c r="AL17" s="10">
        <v>38.130000000000003</v>
      </c>
      <c r="AM17" s="12">
        <f t="shared" si="4"/>
        <v>4.6749999999999936</v>
      </c>
      <c r="AN17" s="4">
        <v>20.38</v>
      </c>
      <c r="AO17" s="40">
        <v>20.3</v>
      </c>
      <c r="AP17" s="40">
        <f t="shared" si="5"/>
        <v>0.39254170755641954</v>
      </c>
    </row>
    <row r="18" spans="1:43" s="30" customFormat="1" ht="22.5" customHeight="1" x14ac:dyDescent="0.2">
      <c r="A18" s="28">
        <v>35167</v>
      </c>
      <c r="B18" s="33">
        <v>45012</v>
      </c>
      <c r="C18" s="30">
        <v>8</v>
      </c>
      <c r="D18" s="30" t="s">
        <v>102</v>
      </c>
      <c r="E18" s="30" t="s">
        <v>101</v>
      </c>
      <c r="F18" s="30" t="s">
        <v>12</v>
      </c>
      <c r="G18" s="30">
        <v>2</v>
      </c>
      <c r="H18" s="30">
        <v>177.36</v>
      </c>
      <c r="I18" s="30">
        <v>60</v>
      </c>
      <c r="J18" s="30">
        <v>90</v>
      </c>
      <c r="K18" s="30">
        <v>70.900000000000006</v>
      </c>
      <c r="L18" s="30">
        <v>90.2</v>
      </c>
      <c r="M18" s="30">
        <v>7</v>
      </c>
      <c r="N18" s="30">
        <v>3.5</v>
      </c>
      <c r="O18" s="30">
        <v>0.8</v>
      </c>
      <c r="P18" s="30">
        <v>0.4</v>
      </c>
      <c r="Q18" s="30">
        <v>0.2</v>
      </c>
      <c r="R18" s="30">
        <v>34.47</v>
      </c>
      <c r="S18" s="30">
        <v>32.4</v>
      </c>
      <c r="T18" s="11">
        <f t="shared" si="0"/>
        <v>6.0052219321148836</v>
      </c>
      <c r="U18" s="63">
        <v>47.55</v>
      </c>
      <c r="V18" s="30">
        <v>5.89</v>
      </c>
      <c r="W18" s="63">
        <v>3.45</v>
      </c>
      <c r="X18" s="30">
        <v>5.34</v>
      </c>
      <c r="Y18" s="64">
        <v>6.98</v>
      </c>
      <c r="Z18" s="32">
        <v>9.65</v>
      </c>
      <c r="AA18" s="63">
        <v>167.46</v>
      </c>
      <c r="AB18" s="61">
        <f t="shared" si="1"/>
        <v>98.900035829451809</v>
      </c>
      <c r="AC18" s="61">
        <f t="shared" si="2"/>
        <v>93.379566982408662</v>
      </c>
      <c r="AD18" s="15"/>
      <c r="AE18" s="15"/>
      <c r="AF18" s="61">
        <f t="shared" si="3"/>
        <v>5.5818673883626548</v>
      </c>
      <c r="AG18" s="61"/>
      <c r="AH18" s="61"/>
      <c r="AI18" s="61"/>
      <c r="AJ18" s="61"/>
      <c r="AK18" s="16">
        <v>40</v>
      </c>
      <c r="AL18" s="31">
        <v>38.14</v>
      </c>
      <c r="AM18" s="12">
        <f t="shared" si="4"/>
        <v>4.6499999999999986</v>
      </c>
      <c r="AN18" s="63">
        <v>20.55</v>
      </c>
      <c r="AO18" s="60">
        <v>20.3</v>
      </c>
      <c r="AP18" s="40">
        <f t="shared" si="5"/>
        <v>1.2165450121654502</v>
      </c>
      <c r="AQ18" s="62" t="s">
        <v>100</v>
      </c>
    </row>
    <row r="19" spans="1:43" ht="22.5" customHeight="1" x14ac:dyDescent="0.2">
      <c r="A19" s="22">
        <v>35218</v>
      </c>
      <c r="B19" s="23">
        <v>45015</v>
      </c>
      <c r="C19" s="1">
        <v>9</v>
      </c>
      <c r="D19" s="1" t="s">
        <v>99</v>
      </c>
      <c r="E19" s="1" t="s">
        <v>98</v>
      </c>
      <c r="F19" s="1" t="s">
        <v>12</v>
      </c>
      <c r="G19" s="1">
        <v>1</v>
      </c>
      <c r="H19" s="1">
        <v>176.61</v>
      </c>
      <c r="I19" s="1">
        <v>65</v>
      </c>
      <c r="J19" s="1">
        <v>95</v>
      </c>
      <c r="K19" s="1">
        <v>77.099999999999994</v>
      </c>
      <c r="L19" s="1">
        <v>91.1</v>
      </c>
      <c r="M19" s="1">
        <v>8</v>
      </c>
      <c r="N19" s="1">
        <v>2.4</v>
      </c>
      <c r="O19" s="1">
        <v>0.4</v>
      </c>
      <c r="P19" s="1">
        <v>0</v>
      </c>
      <c r="Q19" s="1">
        <v>0</v>
      </c>
      <c r="R19" s="1">
        <v>34.18</v>
      </c>
      <c r="S19" s="1">
        <v>32.67</v>
      </c>
      <c r="T19" s="11">
        <f t="shared" si="0"/>
        <v>4.4177881802223462</v>
      </c>
      <c r="U19" s="4">
        <v>47.17</v>
      </c>
      <c r="V19" s="1">
        <v>5.95</v>
      </c>
      <c r="W19" s="2">
        <v>0.59</v>
      </c>
      <c r="X19" s="1">
        <v>4.57</v>
      </c>
      <c r="Y19" s="39">
        <v>6.03</v>
      </c>
      <c r="Z19" s="11">
        <v>9.5500000000000007</v>
      </c>
      <c r="AA19" s="2">
        <v>165.72</v>
      </c>
      <c r="AB19" s="15">
        <f t="shared" si="1"/>
        <v>99.335629517017921</v>
      </c>
      <c r="AC19" s="15">
        <f t="shared" si="2"/>
        <v>93.210466698149645</v>
      </c>
      <c r="AD19" s="15">
        <f>AVERAGE(AC19:AC20)</f>
        <v>91.145171797700414</v>
      </c>
      <c r="AE19" s="15">
        <f>STDEV(AC19:AC20)</f>
        <v>2.9207680585152942</v>
      </c>
      <c r="AF19" s="15">
        <f t="shared" si="3"/>
        <v>6.1661287582809656</v>
      </c>
      <c r="AG19" s="15"/>
      <c r="AH19" s="15"/>
      <c r="AI19" s="15"/>
      <c r="AJ19" s="15">
        <f>AVERAGE(AF19:AF20)</f>
        <v>7.5165619160863022</v>
      </c>
      <c r="AK19" s="16">
        <v>40</v>
      </c>
      <c r="AL19" s="10">
        <v>38.75</v>
      </c>
      <c r="AM19" s="12">
        <f t="shared" si="4"/>
        <v>3.125</v>
      </c>
      <c r="AN19" s="2">
        <v>20.399999999999999</v>
      </c>
      <c r="AO19" s="40">
        <v>20.3</v>
      </c>
      <c r="AP19" s="40">
        <f t="shared" si="5"/>
        <v>0.49019607843136215</v>
      </c>
    </row>
    <row r="20" spans="1:43" s="30" customFormat="1" ht="22.5" customHeight="1" x14ac:dyDescent="0.2">
      <c r="A20" s="28">
        <v>35220</v>
      </c>
      <c r="B20" s="29">
        <v>45016</v>
      </c>
      <c r="C20" s="30">
        <v>9</v>
      </c>
      <c r="D20" s="30" t="s">
        <v>99</v>
      </c>
      <c r="E20" s="30" t="s">
        <v>98</v>
      </c>
      <c r="F20" s="30" t="s">
        <v>12</v>
      </c>
      <c r="G20" s="30">
        <v>2</v>
      </c>
      <c r="H20" s="30">
        <v>176.61</v>
      </c>
      <c r="I20" s="30">
        <v>60</v>
      </c>
      <c r="J20" s="30">
        <v>90</v>
      </c>
      <c r="K20" s="30">
        <v>73.8</v>
      </c>
      <c r="L20" s="30">
        <v>91.1</v>
      </c>
      <c r="M20" s="30">
        <v>8</v>
      </c>
      <c r="N20" s="30">
        <v>2.6</v>
      </c>
      <c r="O20" s="30">
        <v>0.4</v>
      </c>
      <c r="P20" s="30">
        <v>0.1</v>
      </c>
      <c r="Q20" s="30">
        <v>0</v>
      </c>
      <c r="R20" s="30">
        <v>34.1</v>
      </c>
      <c r="S20" s="30">
        <v>32.200000000000003</v>
      </c>
      <c r="T20" s="11">
        <f t="shared" si="0"/>
        <v>5.5718475073313742</v>
      </c>
      <c r="U20" s="59">
        <v>44.23</v>
      </c>
      <c r="V20" s="30">
        <v>6.02</v>
      </c>
      <c r="W20" s="63">
        <v>7.54</v>
      </c>
      <c r="X20" s="30">
        <v>5.18</v>
      </c>
      <c r="Y20" s="64">
        <v>5.43</v>
      </c>
      <c r="Z20" s="32">
        <v>9.52</v>
      </c>
      <c r="AA20" s="63">
        <v>160.94999999999999</v>
      </c>
      <c r="AB20" s="61">
        <f t="shared" si="1"/>
        <v>97.747108162929678</v>
      </c>
      <c r="AC20" s="61">
        <f t="shared" si="2"/>
        <v>89.079876897251182</v>
      </c>
      <c r="AD20" s="15"/>
      <c r="AE20" s="15"/>
      <c r="AF20" s="61">
        <f t="shared" si="3"/>
        <v>8.8669950738916388</v>
      </c>
      <c r="AG20" s="61"/>
      <c r="AH20" s="61"/>
      <c r="AI20" s="61"/>
      <c r="AJ20" s="61"/>
      <c r="AK20" s="16">
        <v>40</v>
      </c>
      <c r="AL20" s="31">
        <v>38.770000000000003</v>
      </c>
      <c r="AM20" s="12">
        <f t="shared" si="4"/>
        <v>3.0749999999999922</v>
      </c>
      <c r="AN20" s="63">
        <v>20.18</v>
      </c>
      <c r="AO20" s="60">
        <v>20.3</v>
      </c>
      <c r="AP20" s="40">
        <f t="shared" si="5"/>
        <v>-0.59464816650149155</v>
      </c>
      <c r="AQ20" s="62"/>
    </row>
    <row r="21" spans="1:43" ht="22.5" customHeight="1" x14ac:dyDescent="0.2">
      <c r="A21" s="22">
        <v>35272</v>
      </c>
      <c r="B21" s="23">
        <v>45021</v>
      </c>
      <c r="C21" s="1">
        <v>10</v>
      </c>
      <c r="D21" s="1" t="s">
        <v>97</v>
      </c>
      <c r="E21" s="10" t="s">
        <v>96</v>
      </c>
      <c r="F21" s="1" t="s">
        <v>12</v>
      </c>
      <c r="G21" s="1">
        <v>1</v>
      </c>
      <c r="H21" s="1">
        <v>162.83000000000001</v>
      </c>
      <c r="I21" s="1">
        <v>65</v>
      </c>
      <c r="J21" s="1">
        <v>95</v>
      </c>
      <c r="K21" s="1">
        <v>67.099999999999994</v>
      </c>
      <c r="L21" s="1">
        <v>89.6</v>
      </c>
      <c r="M21" s="1">
        <v>8</v>
      </c>
      <c r="N21" s="1">
        <v>2</v>
      </c>
      <c r="O21" s="1">
        <v>0</v>
      </c>
      <c r="P21" s="1">
        <v>0</v>
      </c>
      <c r="Q21" s="1">
        <v>0</v>
      </c>
      <c r="R21" s="1">
        <v>34.71</v>
      </c>
      <c r="S21" s="1">
        <v>32.659999999999997</v>
      </c>
      <c r="T21" s="11">
        <f t="shared" si="0"/>
        <v>5.9060789397868172</v>
      </c>
      <c r="U21" s="5">
        <v>44.35</v>
      </c>
      <c r="V21" s="1">
        <v>5.68</v>
      </c>
      <c r="W21" s="5">
        <v>2.5299999999999998</v>
      </c>
      <c r="X21" s="1">
        <v>5.12</v>
      </c>
      <c r="Y21" s="42">
        <v>7.87</v>
      </c>
      <c r="Z21" s="11">
        <v>9.73</v>
      </c>
      <c r="AA21" s="5">
        <v>147.9</v>
      </c>
      <c r="AB21" s="15">
        <f t="shared" si="1"/>
        <v>104.45210681643037</v>
      </c>
      <c r="AC21" s="15">
        <f t="shared" si="2"/>
        <v>94.874817896886626</v>
      </c>
      <c r="AD21" s="15">
        <f>AVERAGE(AC21:AC22)</f>
        <v>93.091430991572338</v>
      </c>
      <c r="AE21" s="15">
        <f>STDEV(AC21:AC22)</f>
        <v>2.5220899484540484</v>
      </c>
      <c r="AF21" s="15">
        <f t="shared" si="3"/>
        <v>9.1690720383221809</v>
      </c>
      <c r="AG21" s="15"/>
      <c r="AH21" s="15"/>
      <c r="AI21" s="15"/>
      <c r="AJ21" s="15">
        <f>AVERAGE(AF21:AF22)</f>
        <v>8.2417244979426485</v>
      </c>
      <c r="AK21" s="16">
        <v>40</v>
      </c>
      <c r="AL21" s="10">
        <v>37.97</v>
      </c>
      <c r="AM21" s="12">
        <f t="shared" si="4"/>
        <v>5.0750000000000028</v>
      </c>
      <c r="AN21" s="5">
        <v>20.86</v>
      </c>
      <c r="AO21" s="40">
        <v>20.3</v>
      </c>
      <c r="AP21" s="40">
        <f t="shared" si="5"/>
        <v>2.6845637583892556</v>
      </c>
    </row>
    <row r="22" spans="1:43" s="30" customFormat="1" ht="22.5" customHeight="1" x14ac:dyDescent="0.2">
      <c r="A22" s="28">
        <v>35274</v>
      </c>
      <c r="B22" s="33">
        <v>45022</v>
      </c>
      <c r="C22" s="30">
        <v>10</v>
      </c>
      <c r="D22" s="30" t="s">
        <v>97</v>
      </c>
      <c r="E22" s="31" t="s">
        <v>96</v>
      </c>
      <c r="F22" s="30" t="s">
        <v>12</v>
      </c>
      <c r="G22" s="30">
        <v>2</v>
      </c>
      <c r="H22" s="30">
        <v>162.83000000000001</v>
      </c>
      <c r="I22" s="30">
        <v>65</v>
      </c>
      <c r="J22" s="30">
        <v>95</v>
      </c>
      <c r="K22" s="30">
        <v>67.2</v>
      </c>
      <c r="L22" s="30">
        <v>87.7</v>
      </c>
      <c r="M22" s="30">
        <v>7</v>
      </c>
      <c r="N22" s="30">
        <v>3.5</v>
      </c>
      <c r="O22" s="30">
        <v>0.7</v>
      </c>
      <c r="P22" s="30">
        <v>0.1</v>
      </c>
      <c r="Q22" s="30">
        <v>0</v>
      </c>
      <c r="R22" s="30">
        <v>33.979999999999997</v>
      </c>
      <c r="S22" s="30">
        <v>31.67</v>
      </c>
      <c r="T22" s="11">
        <f t="shared" si="0"/>
        <v>6.7981165391406577</v>
      </c>
      <c r="U22" s="63">
        <v>42.71</v>
      </c>
      <c r="V22" s="30">
        <v>5.68</v>
      </c>
      <c r="W22" s="63">
        <v>3.94</v>
      </c>
      <c r="X22" s="30">
        <v>5.22</v>
      </c>
      <c r="Y22" s="64">
        <v>6.6</v>
      </c>
      <c r="Z22" s="32">
        <v>9.48</v>
      </c>
      <c r="AA22" s="63">
        <v>150.91999999999999</v>
      </c>
      <c r="AB22" s="61">
        <f t="shared" si="1"/>
        <v>98.513708047743194</v>
      </c>
      <c r="AC22" s="61">
        <f t="shared" si="2"/>
        <v>91.30804408625805</v>
      </c>
      <c r="AD22" s="15"/>
      <c r="AE22" s="15"/>
      <c r="AF22" s="61">
        <f t="shared" si="3"/>
        <v>7.314376957563117</v>
      </c>
      <c r="AG22" s="61"/>
      <c r="AH22" s="61"/>
      <c r="AI22" s="61"/>
      <c r="AJ22" s="61"/>
      <c r="AK22" s="16">
        <v>40</v>
      </c>
      <c r="AL22" s="31">
        <v>38.08</v>
      </c>
      <c r="AM22" s="12">
        <f t="shared" si="4"/>
        <v>4.8000000000000043</v>
      </c>
      <c r="AN22" s="65">
        <v>20.399999999999999</v>
      </c>
      <c r="AO22" s="60">
        <v>20.3</v>
      </c>
      <c r="AP22" s="40">
        <f t="shared" si="5"/>
        <v>0.49019607843136215</v>
      </c>
      <c r="AQ22" s="62" t="s">
        <v>95</v>
      </c>
    </row>
    <row r="23" spans="1:43" ht="22.5" customHeight="1" x14ac:dyDescent="0.2">
      <c r="A23" s="22">
        <v>35332</v>
      </c>
      <c r="B23" s="23">
        <v>45029</v>
      </c>
      <c r="C23" s="1">
        <v>11</v>
      </c>
      <c r="D23" s="1" t="s">
        <v>94</v>
      </c>
      <c r="E23" s="10" t="s">
        <v>93</v>
      </c>
      <c r="F23" s="1" t="s">
        <v>12</v>
      </c>
      <c r="G23" s="1">
        <v>1</v>
      </c>
      <c r="H23" s="1">
        <v>197.15</v>
      </c>
      <c r="I23" s="1">
        <v>65</v>
      </c>
      <c r="J23" s="1">
        <v>95</v>
      </c>
      <c r="K23" s="1">
        <v>74.400000000000006</v>
      </c>
      <c r="L23" s="1">
        <v>91.2</v>
      </c>
      <c r="M23" s="1">
        <v>7</v>
      </c>
      <c r="N23" s="1">
        <v>4.4000000000000004</v>
      </c>
      <c r="O23" s="1">
        <v>1.3</v>
      </c>
      <c r="P23" s="1">
        <v>0.6</v>
      </c>
      <c r="Q23" s="1">
        <v>0.5</v>
      </c>
      <c r="R23" s="1">
        <v>34.619999999999997</v>
      </c>
      <c r="S23" s="1">
        <v>32.58</v>
      </c>
      <c r="T23" s="11">
        <f t="shared" si="0"/>
        <v>5.8925476603119566</v>
      </c>
      <c r="U23" s="2">
        <v>48.23</v>
      </c>
      <c r="V23" s="1">
        <v>5.87</v>
      </c>
      <c r="W23" s="5">
        <v>2.65</v>
      </c>
      <c r="X23" s="1">
        <v>5.61</v>
      </c>
      <c r="Y23" s="42">
        <v>6.7</v>
      </c>
      <c r="Z23" s="11">
        <v>9.6999999999999993</v>
      </c>
      <c r="AA23" s="2">
        <v>165.87</v>
      </c>
      <c r="AB23" s="15">
        <f t="shared" si="1"/>
        <v>100.96566122146334</v>
      </c>
      <c r="AC23" s="15">
        <f t="shared" si="2"/>
        <v>84.946356717241287</v>
      </c>
      <c r="AD23" s="15">
        <f>AVERAGE(AC23:AC24)</f>
        <v>84.797263981480341</v>
      </c>
      <c r="AE23" s="15">
        <f>STDEV(AC23:AC24)</f>
        <v>0.21084896896442662</v>
      </c>
      <c r="AF23" s="15">
        <f t="shared" si="3"/>
        <v>15.866091808267816</v>
      </c>
      <c r="AG23" s="56">
        <v>161.65</v>
      </c>
      <c r="AH23" s="36">
        <f>100*(SUM((S23*U23),(V23*W23),(X23*Y23))/(Z23*AG23))</f>
        <v>103.60144897497136</v>
      </c>
      <c r="AI23" s="36">
        <f>100*(H23-AG23)/H23</f>
        <v>18.006593963986813</v>
      </c>
      <c r="AJ23" s="15">
        <f>AVERAGE(AI23:AI24)</f>
        <v>17.940654324118693</v>
      </c>
      <c r="AK23" s="16">
        <v>40</v>
      </c>
      <c r="AL23" s="10">
        <v>38.04</v>
      </c>
      <c r="AM23" s="12">
        <f t="shared" si="4"/>
        <v>4.9000000000000021</v>
      </c>
      <c r="AN23" s="5">
        <v>21</v>
      </c>
      <c r="AO23" s="40">
        <v>20.3</v>
      </c>
      <c r="AP23" s="40">
        <f t="shared" si="5"/>
        <v>3.3333333333333299</v>
      </c>
    </row>
    <row r="24" spans="1:43" s="30" customFormat="1" ht="22.5" customHeight="1" x14ac:dyDescent="0.2">
      <c r="A24" s="28">
        <v>35334</v>
      </c>
      <c r="B24" s="34">
        <v>45030</v>
      </c>
      <c r="C24" s="30">
        <v>11</v>
      </c>
      <c r="D24" s="30" t="s">
        <v>94</v>
      </c>
      <c r="E24" s="31" t="s">
        <v>93</v>
      </c>
      <c r="F24" s="30" t="s">
        <v>12</v>
      </c>
      <c r="G24" s="30">
        <v>2</v>
      </c>
      <c r="H24" s="30">
        <v>197.15</v>
      </c>
      <c r="I24" s="30">
        <v>65</v>
      </c>
      <c r="J24" s="30">
        <v>95</v>
      </c>
      <c r="K24" s="30">
        <v>71.099999999999994</v>
      </c>
      <c r="L24" s="30">
        <v>87.8</v>
      </c>
      <c r="M24" s="30">
        <v>7</v>
      </c>
      <c r="N24" s="30">
        <v>2.2999999999999998</v>
      </c>
      <c r="O24" s="30">
        <v>0</v>
      </c>
      <c r="P24" s="30">
        <v>0</v>
      </c>
      <c r="Q24" s="30">
        <v>0</v>
      </c>
      <c r="R24" s="30">
        <v>34.07</v>
      </c>
      <c r="S24" s="30">
        <v>32.229999999999997</v>
      </c>
      <c r="T24" s="11">
        <f t="shared" si="0"/>
        <v>5.4006457293806971</v>
      </c>
      <c r="U24" s="59">
        <v>47.36</v>
      </c>
      <c r="V24" s="30">
        <v>5.88</v>
      </c>
      <c r="W24" s="59">
        <v>2.68</v>
      </c>
      <c r="X24" s="30">
        <v>5.97</v>
      </c>
      <c r="Y24" s="60">
        <v>7.52</v>
      </c>
      <c r="Z24" s="32">
        <v>9.51</v>
      </c>
      <c r="AA24" s="59">
        <v>165.79</v>
      </c>
      <c r="AB24" s="61">
        <f t="shared" si="1"/>
        <v>100.65979227392235</v>
      </c>
      <c r="AC24" s="61">
        <f t="shared" si="2"/>
        <v>84.648171245719411</v>
      </c>
      <c r="AD24" s="15"/>
      <c r="AE24" s="15"/>
      <c r="AF24" s="61">
        <f t="shared" si="3"/>
        <v>15.906670048186667</v>
      </c>
      <c r="AG24" s="30">
        <v>161.91</v>
      </c>
      <c r="AH24" s="66">
        <f>100*(SUM((S24*U24),(V24*W24),(X24*Y24))/(Z24*AG24))</f>
        <v>103.07199654804265</v>
      </c>
      <c r="AI24" s="66">
        <f>100*(H24-AG24)/H24</f>
        <v>17.874714684250574</v>
      </c>
      <c r="AJ24" s="61"/>
      <c r="AK24" s="16">
        <v>40</v>
      </c>
      <c r="AL24" s="31">
        <v>37.6</v>
      </c>
      <c r="AM24" s="12">
        <f t="shared" si="4"/>
        <v>5.9999999999999964</v>
      </c>
      <c r="AN24" s="59">
        <v>20.51</v>
      </c>
      <c r="AO24" s="60">
        <v>20.3</v>
      </c>
      <c r="AP24" s="40">
        <f t="shared" si="5"/>
        <v>1.0238907849829393</v>
      </c>
      <c r="AQ24" s="62" t="s">
        <v>92</v>
      </c>
    </row>
    <row r="25" spans="1:43" ht="22.5" customHeight="1" x14ac:dyDescent="0.2">
      <c r="A25" s="22">
        <v>35457</v>
      </c>
      <c r="B25" s="23">
        <v>45049</v>
      </c>
      <c r="C25" s="1">
        <v>12</v>
      </c>
      <c r="D25" s="1" t="s">
        <v>91</v>
      </c>
      <c r="E25" s="1" t="s">
        <v>90</v>
      </c>
      <c r="F25" s="1" t="s">
        <v>5</v>
      </c>
      <c r="G25" s="1">
        <v>1</v>
      </c>
      <c r="H25" s="1">
        <v>165.7</v>
      </c>
      <c r="I25" s="1">
        <v>55</v>
      </c>
      <c r="J25" s="1">
        <v>85</v>
      </c>
      <c r="K25" s="1">
        <v>72.3</v>
      </c>
      <c r="L25" s="26">
        <v>98</v>
      </c>
      <c r="M25" s="1">
        <v>8</v>
      </c>
      <c r="N25" s="1">
        <v>2.8</v>
      </c>
      <c r="O25" s="1">
        <v>0</v>
      </c>
      <c r="P25" s="1">
        <v>0</v>
      </c>
      <c r="Q25" s="1">
        <v>0</v>
      </c>
      <c r="R25" s="1">
        <v>34.270000000000003</v>
      </c>
      <c r="S25" s="1">
        <v>31.83</v>
      </c>
      <c r="T25" s="11">
        <f t="shared" si="0"/>
        <v>7.1199299679019683</v>
      </c>
      <c r="U25" s="5">
        <v>48.3</v>
      </c>
      <c r="V25" s="1">
        <v>5.54</v>
      </c>
      <c r="W25" s="2">
        <v>3.59</v>
      </c>
      <c r="X25" s="1">
        <v>5.33</v>
      </c>
      <c r="Y25" s="39">
        <v>7.39</v>
      </c>
      <c r="Z25" s="11">
        <v>9.58</v>
      </c>
      <c r="AA25" s="2">
        <v>159.32</v>
      </c>
      <c r="AB25" s="15">
        <f t="shared" si="1"/>
        <v>104.6112405175021</v>
      </c>
      <c r="AC25" s="15">
        <f t="shared" si="2"/>
        <v>100.58336052654455</v>
      </c>
      <c r="AD25" s="15">
        <f>AVERAGE(AC25:AC26)</f>
        <v>98.575297441180012</v>
      </c>
      <c r="AE25" s="15">
        <f>STDEV(AC25:AC26)</f>
        <v>2.8398300494232949</v>
      </c>
      <c r="AF25" s="15">
        <f t="shared" si="3"/>
        <v>3.85033192516596</v>
      </c>
      <c r="AG25" s="56">
        <v>157.97999999999999</v>
      </c>
      <c r="AH25" s="36">
        <f>100*(SUM((S25*U25),(V25*W25),(X25*Y25))/(Z25*AG25))</f>
        <v>105.49856209171055</v>
      </c>
      <c r="AI25" s="36">
        <f>100*(H25-AG25)/H25</f>
        <v>4.6590223295111644</v>
      </c>
      <c r="AJ25" s="15">
        <f>AVERAGE(AI25:AI26)</f>
        <v>4.7404948702474297</v>
      </c>
      <c r="AK25" s="16">
        <v>40</v>
      </c>
      <c r="AL25" s="10">
        <v>37.96</v>
      </c>
      <c r="AM25" s="12">
        <f t="shared" si="4"/>
        <v>5.0999999999999979</v>
      </c>
      <c r="AN25" s="2">
        <v>20.12</v>
      </c>
      <c r="AO25" s="40">
        <v>20.3</v>
      </c>
      <c r="AP25" s="40">
        <f t="shared" si="5"/>
        <v>-0.89463220675944188</v>
      </c>
    </row>
    <row r="26" spans="1:43" s="30" customFormat="1" ht="22.5" customHeight="1" x14ac:dyDescent="0.2">
      <c r="A26" s="28">
        <v>35459</v>
      </c>
      <c r="B26" s="29">
        <v>45050</v>
      </c>
      <c r="C26" s="30">
        <v>12</v>
      </c>
      <c r="D26" s="30" t="s">
        <v>91</v>
      </c>
      <c r="E26" s="30" t="s">
        <v>90</v>
      </c>
      <c r="F26" s="30" t="s">
        <v>5</v>
      </c>
      <c r="G26" s="30">
        <v>2</v>
      </c>
      <c r="H26" s="30">
        <v>165.7</v>
      </c>
      <c r="I26" s="30">
        <v>55</v>
      </c>
      <c r="J26" s="30">
        <v>85</v>
      </c>
      <c r="K26" s="30">
        <v>73.8</v>
      </c>
      <c r="L26" s="30">
        <v>94.8</v>
      </c>
      <c r="M26" s="30">
        <v>7</v>
      </c>
      <c r="N26" s="30">
        <v>2.6</v>
      </c>
      <c r="O26" s="30">
        <v>0</v>
      </c>
      <c r="P26" s="30">
        <v>0</v>
      </c>
      <c r="Q26" s="30">
        <v>0</v>
      </c>
      <c r="R26" s="30">
        <v>33.409999999999997</v>
      </c>
      <c r="S26" s="30">
        <v>31.33</v>
      </c>
      <c r="T26" s="11">
        <f t="shared" si="0"/>
        <v>6.2256809338521357</v>
      </c>
      <c r="U26" s="59">
        <v>45.61</v>
      </c>
      <c r="V26" s="30">
        <v>6.25</v>
      </c>
      <c r="W26" s="63">
        <v>2.34</v>
      </c>
      <c r="X26" s="30">
        <v>5.63</v>
      </c>
      <c r="Y26" s="64">
        <v>7.34</v>
      </c>
      <c r="Z26" s="32">
        <v>9.2799999999999994</v>
      </c>
      <c r="AA26" s="63">
        <v>156.03</v>
      </c>
      <c r="AB26" s="61">
        <f t="shared" si="1"/>
        <v>102.55201392526195</v>
      </c>
      <c r="AC26" s="61">
        <f t="shared" si="2"/>
        <v>96.567234355815472</v>
      </c>
      <c r="AD26" s="15"/>
      <c r="AE26" s="15"/>
      <c r="AF26" s="61">
        <f t="shared" si="3"/>
        <v>5.8358479179239522</v>
      </c>
      <c r="AG26" s="30">
        <v>157.71</v>
      </c>
      <c r="AH26" s="66">
        <f>100*(SUM((S26*U26),(V26*W26),(X26*Y26))/(Z26*AG26))</f>
        <v>101.45958235215662</v>
      </c>
      <c r="AI26" s="66">
        <f>100*(H26-AG26)/H26</f>
        <v>4.8219674109836941</v>
      </c>
      <c r="AJ26" s="61"/>
      <c r="AK26" s="16">
        <v>40</v>
      </c>
      <c r="AL26" s="31">
        <v>37.65</v>
      </c>
      <c r="AM26" s="12">
        <f t="shared" si="4"/>
        <v>5.8750000000000036</v>
      </c>
      <c r="AN26" s="63">
        <v>20.77</v>
      </c>
      <c r="AO26" s="60">
        <v>20.3</v>
      </c>
      <c r="AP26" s="40">
        <f t="shared" si="5"/>
        <v>2.2628791526239715</v>
      </c>
      <c r="AQ26" s="62"/>
    </row>
    <row r="27" spans="1:43" ht="22.5" customHeight="1" x14ac:dyDescent="0.2">
      <c r="A27" s="22">
        <v>35491</v>
      </c>
      <c r="B27" s="23">
        <v>45055</v>
      </c>
      <c r="C27" s="1">
        <v>13</v>
      </c>
      <c r="D27" s="1" t="s">
        <v>89</v>
      </c>
      <c r="E27" s="1" t="s">
        <v>88</v>
      </c>
      <c r="F27" s="1" t="s">
        <v>5</v>
      </c>
      <c r="G27" s="1">
        <v>1</v>
      </c>
      <c r="H27" s="1">
        <v>152.5</v>
      </c>
      <c r="I27" s="1">
        <v>55</v>
      </c>
      <c r="J27" s="1">
        <v>85</v>
      </c>
      <c r="K27" s="1">
        <v>73.7</v>
      </c>
      <c r="L27" s="1">
        <v>92.8</v>
      </c>
      <c r="M27" s="1">
        <v>9</v>
      </c>
      <c r="N27" s="1">
        <v>2.9</v>
      </c>
      <c r="O27" s="1">
        <v>0.2</v>
      </c>
      <c r="P27" s="1">
        <v>0</v>
      </c>
      <c r="Q27" s="1">
        <v>0</v>
      </c>
      <c r="R27" s="1">
        <v>34.5</v>
      </c>
      <c r="S27" s="1">
        <v>31.97</v>
      </c>
      <c r="T27" s="11">
        <f t="shared" si="0"/>
        <v>7.3333333333333366</v>
      </c>
      <c r="U27" s="2">
        <v>43.99</v>
      </c>
      <c r="V27" s="1">
        <v>6.08</v>
      </c>
      <c r="W27" s="5">
        <v>4.1399999999999997</v>
      </c>
      <c r="X27" s="1">
        <v>4.99</v>
      </c>
      <c r="Y27" s="42">
        <v>7.53</v>
      </c>
      <c r="Z27" s="11">
        <v>9.66</v>
      </c>
      <c r="AA27" s="5">
        <v>151.84</v>
      </c>
      <c r="AB27" s="15">
        <f t="shared" si="1"/>
        <v>100.15897468622303</v>
      </c>
      <c r="AC27" s="15">
        <f t="shared" si="2"/>
        <v>99.725499779384307</v>
      </c>
      <c r="AD27" s="15">
        <f>AVERAGE(AC27:AC28)</f>
        <v>97.770424767385066</v>
      </c>
      <c r="AE27" s="15">
        <f>STDEV(AC27:AC28)</f>
        <v>2.7648935974260791</v>
      </c>
      <c r="AF27" s="15">
        <f t="shared" si="3"/>
        <v>0.43278688524589942</v>
      </c>
      <c r="AG27" s="15"/>
      <c r="AH27" s="15"/>
      <c r="AI27" s="15"/>
      <c r="AJ27" s="15">
        <f>AVERAGE(AF27:AF28)</f>
        <v>0.88524590163934047</v>
      </c>
      <c r="AK27" s="16">
        <v>40</v>
      </c>
      <c r="AL27" s="10">
        <v>37.840000000000003</v>
      </c>
      <c r="AM27" s="12">
        <f t="shared" si="4"/>
        <v>5.3999999999999915</v>
      </c>
      <c r="AN27" s="5">
        <v>20.309999999999999</v>
      </c>
      <c r="AO27" s="40">
        <v>20.3</v>
      </c>
      <c r="AP27" s="40">
        <f t="shared" si="5"/>
        <v>4.9236829148193065E-2</v>
      </c>
    </row>
    <row r="28" spans="1:43" s="30" customFormat="1" ht="22.5" customHeight="1" x14ac:dyDescent="0.2">
      <c r="A28" s="28">
        <v>35493</v>
      </c>
      <c r="B28" s="29">
        <v>45056</v>
      </c>
      <c r="C28" s="30">
        <v>13</v>
      </c>
      <c r="D28" s="30" t="s">
        <v>89</v>
      </c>
      <c r="E28" s="30" t="s">
        <v>88</v>
      </c>
      <c r="F28" s="30" t="s">
        <v>5</v>
      </c>
      <c r="G28" s="30">
        <v>2</v>
      </c>
      <c r="H28" s="30">
        <v>152.5</v>
      </c>
      <c r="I28" s="30">
        <v>55</v>
      </c>
      <c r="J28" s="30">
        <v>85</v>
      </c>
      <c r="K28" s="30">
        <v>71.400000000000006</v>
      </c>
      <c r="L28" s="30">
        <v>95.2</v>
      </c>
      <c r="M28" s="30">
        <v>7</v>
      </c>
      <c r="N28" s="30">
        <v>2.6</v>
      </c>
      <c r="O28" s="30">
        <v>0.5</v>
      </c>
      <c r="P28" s="30">
        <v>0</v>
      </c>
      <c r="Q28" s="30">
        <v>0</v>
      </c>
      <c r="R28" s="30">
        <v>34.18</v>
      </c>
      <c r="S28" s="30">
        <v>31.89</v>
      </c>
      <c r="T28" s="11">
        <f t="shared" si="0"/>
        <v>6.6998244587478029</v>
      </c>
      <c r="U28" s="63">
        <v>42.05</v>
      </c>
      <c r="V28" s="30">
        <v>5.79</v>
      </c>
      <c r="W28" s="67">
        <v>2.79</v>
      </c>
      <c r="X28" s="30">
        <v>5.19</v>
      </c>
      <c r="Y28" s="68">
        <v>7.38</v>
      </c>
      <c r="Z28" s="32">
        <v>9.5500000000000007</v>
      </c>
      <c r="AA28" s="67">
        <v>150.46</v>
      </c>
      <c r="AB28" s="61">
        <f t="shared" si="1"/>
        <v>97.114454590564492</v>
      </c>
      <c r="AC28" s="61">
        <f t="shared" si="2"/>
        <v>95.81534975538581</v>
      </c>
      <c r="AD28" s="15"/>
      <c r="AE28" s="15"/>
      <c r="AF28" s="61">
        <f t="shared" si="3"/>
        <v>1.3377049180327816</v>
      </c>
      <c r="AG28" s="61"/>
      <c r="AH28" s="61"/>
      <c r="AI28" s="61"/>
      <c r="AJ28" s="61"/>
      <c r="AK28" s="16">
        <v>40</v>
      </c>
      <c r="AL28" s="31">
        <v>37.86</v>
      </c>
      <c r="AM28" s="12">
        <f t="shared" si="4"/>
        <v>5.3500000000000014</v>
      </c>
      <c r="AN28" s="67">
        <v>21.36</v>
      </c>
      <c r="AO28" s="60">
        <v>20.3</v>
      </c>
      <c r="AP28" s="40">
        <f t="shared" si="5"/>
        <v>4.9625468164793949</v>
      </c>
      <c r="AQ28" s="62"/>
    </row>
    <row r="29" spans="1:43" ht="22.5" customHeight="1" x14ac:dyDescent="0.2">
      <c r="A29" s="22">
        <v>35536</v>
      </c>
      <c r="B29" s="23">
        <v>45061</v>
      </c>
      <c r="C29" s="1">
        <v>14</v>
      </c>
      <c r="D29" s="1" t="s">
        <v>87</v>
      </c>
      <c r="E29" s="10" t="s">
        <v>86</v>
      </c>
      <c r="F29" s="1" t="s">
        <v>5</v>
      </c>
      <c r="G29" s="1">
        <v>1</v>
      </c>
      <c r="H29" s="10">
        <v>163.22</v>
      </c>
      <c r="I29" s="1">
        <v>50</v>
      </c>
      <c r="J29" s="1">
        <v>80</v>
      </c>
      <c r="K29" s="1">
        <v>71.3</v>
      </c>
      <c r="L29" s="1">
        <v>95.8</v>
      </c>
      <c r="M29" s="1">
        <v>8</v>
      </c>
      <c r="N29" s="1">
        <v>2</v>
      </c>
      <c r="O29" s="1">
        <v>0</v>
      </c>
      <c r="P29" s="1">
        <v>0</v>
      </c>
      <c r="Q29" s="1">
        <v>0</v>
      </c>
      <c r="R29" s="1">
        <v>34.25</v>
      </c>
      <c r="S29" s="1">
        <v>32.26</v>
      </c>
      <c r="T29" s="11">
        <f t="shared" si="0"/>
        <v>5.8102189781021956</v>
      </c>
      <c r="U29" s="2">
        <v>46.33</v>
      </c>
      <c r="V29" s="1">
        <v>5.75</v>
      </c>
      <c r="W29" s="5">
        <v>2.2400000000000002</v>
      </c>
      <c r="X29" s="1">
        <v>5.65</v>
      </c>
      <c r="Y29" s="42">
        <v>7.73</v>
      </c>
      <c r="Z29" s="11">
        <v>9.57</v>
      </c>
      <c r="AA29" s="5">
        <v>159.21</v>
      </c>
      <c r="AB29" s="15">
        <f t="shared" si="1"/>
        <v>101.80624067487871</v>
      </c>
      <c r="AC29" s="15">
        <f t="shared" si="2"/>
        <v>99.305058067929423</v>
      </c>
      <c r="AD29" s="15">
        <f>AVERAGE(AC29:AC30)</f>
        <v>97.603817741940503</v>
      </c>
      <c r="AE29" s="15">
        <f>STDEV(AC29:AC30)</f>
        <v>2.4059171418695455</v>
      </c>
      <c r="AF29" s="15">
        <f t="shared" si="3"/>
        <v>2.4568067638769704</v>
      </c>
      <c r="AG29" s="15"/>
      <c r="AH29" s="15"/>
      <c r="AI29" s="15"/>
      <c r="AJ29" s="15">
        <f>AVERAGE(AF29:AF30)</f>
        <v>1.0813625781154275</v>
      </c>
      <c r="AK29" s="16">
        <v>40</v>
      </c>
      <c r="AL29" s="10">
        <v>37.78</v>
      </c>
      <c r="AM29" s="12">
        <f t="shared" si="4"/>
        <v>5.5499999999999972</v>
      </c>
      <c r="AN29" s="5">
        <v>21.02</v>
      </c>
      <c r="AO29" s="40">
        <v>20.3</v>
      </c>
      <c r="AP29" s="40">
        <f t="shared" si="5"/>
        <v>3.4253092293054181</v>
      </c>
      <c r="AQ29" s="8" t="s">
        <v>85</v>
      </c>
    </row>
    <row r="30" spans="1:43" s="30" customFormat="1" ht="22.5" customHeight="1" x14ac:dyDescent="0.2">
      <c r="A30" s="28">
        <v>35538</v>
      </c>
      <c r="B30" s="29">
        <v>45062</v>
      </c>
      <c r="C30" s="30">
        <v>14</v>
      </c>
      <c r="D30" s="30" t="s">
        <v>87</v>
      </c>
      <c r="E30" s="31" t="s">
        <v>86</v>
      </c>
      <c r="F30" s="30" t="s">
        <v>5</v>
      </c>
      <c r="G30" s="30">
        <v>2</v>
      </c>
      <c r="H30" s="31">
        <v>163.22</v>
      </c>
      <c r="I30" s="30">
        <v>50</v>
      </c>
      <c r="J30" s="30">
        <v>80</v>
      </c>
      <c r="K30" s="30">
        <v>72.7</v>
      </c>
      <c r="L30" s="30">
        <v>94.6</v>
      </c>
      <c r="M30" s="30">
        <v>7</v>
      </c>
      <c r="N30" s="30">
        <v>2.7</v>
      </c>
      <c r="O30" s="30">
        <v>0.1</v>
      </c>
      <c r="P30" s="30">
        <v>0</v>
      </c>
      <c r="Q30" s="30">
        <v>0</v>
      </c>
      <c r="R30" s="30">
        <v>34.72</v>
      </c>
      <c r="S30" s="30">
        <v>32.299999999999997</v>
      </c>
      <c r="T30" s="11">
        <f t="shared" si="0"/>
        <v>6.970046082949314</v>
      </c>
      <c r="U30" s="63">
        <v>45.19</v>
      </c>
      <c r="V30" s="30">
        <v>6.31</v>
      </c>
      <c r="W30" s="67">
        <v>3.03</v>
      </c>
      <c r="X30" s="30">
        <v>5.26</v>
      </c>
      <c r="Y30" s="68">
        <v>8.7200000000000006</v>
      </c>
      <c r="Z30" s="32">
        <v>9.74</v>
      </c>
      <c r="AA30" s="67">
        <v>163.69999999999999</v>
      </c>
      <c r="AB30" s="61">
        <f t="shared" si="1"/>
        <v>95.621372546314106</v>
      </c>
      <c r="AC30" s="61">
        <f t="shared" si="2"/>
        <v>95.902577415951598</v>
      </c>
      <c r="AD30" s="15"/>
      <c r="AE30" s="15"/>
      <c r="AF30" s="61">
        <f t="shared" si="3"/>
        <v>-0.29408160764611552</v>
      </c>
      <c r="AG30" s="61"/>
      <c r="AH30" s="61"/>
      <c r="AI30" s="61"/>
      <c r="AJ30" s="61"/>
      <c r="AK30" s="16">
        <v>40</v>
      </c>
      <c r="AL30" s="31">
        <v>37.799999999999997</v>
      </c>
      <c r="AM30" s="12">
        <f t="shared" si="4"/>
        <v>5.5000000000000071</v>
      </c>
      <c r="AN30" s="67">
        <v>20.73</v>
      </c>
      <c r="AO30" s="60">
        <v>20.3</v>
      </c>
      <c r="AP30" s="40">
        <f t="shared" si="5"/>
        <v>2.074288470815242</v>
      </c>
      <c r="AQ30" s="62" t="s">
        <v>85</v>
      </c>
    </row>
    <row r="31" spans="1:43" ht="22.5" customHeight="1" x14ac:dyDescent="0.2">
      <c r="A31" s="22">
        <v>35579</v>
      </c>
      <c r="B31" s="35">
        <v>45065</v>
      </c>
      <c r="C31" s="1">
        <v>15</v>
      </c>
      <c r="D31" s="1" t="s">
        <v>84</v>
      </c>
      <c r="E31" s="1" t="s">
        <v>83</v>
      </c>
      <c r="F31" s="1" t="s">
        <v>12</v>
      </c>
      <c r="G31" s="1">
        <v>1</v>
      </c>
      <c r="H31" s="1">
        <v>181.3</v>
      </c>
      <c r="I31" s="1">
        <v>50</v>
      </c>
      <c r="J31" s="1">
        <v>80</v>
      </c>
      <c r="K31" s="1">
        <v>73.099999999999994</v>
      </c>
      <c r="L31" s="1">
        <v>89.2</v>
      </c>
      <c r="M31" s="1">
        <v>7</v>
      </c>
      <c r="N31" s="1">
        <v>2.5</v>
      </c>
      <c r="O31" s="1">
        <v>0</v>
      </c>
      <c r="P31" s="1">
        <v>0</v>
      </c>
      <c r="Q31" s="1">
        <v>0</v>
      </c>
      <c r="R31" s="1">
        <v>34.340000000000003</v>
      </c>
      <c r="S31" s="1">
        <v>32.08</v>
      </c>
      <c r="T31" s="11">
        <f t="shared" si="0"/>
        <v>6.581246359930125</v>
      </c>
      <c r="U31" s="2">
        <v>46.53</v>
      </c>
      <c r="V31" s="1">
        <v>6.15</v>
      </c>
      <c r="W31" s="4">
        <v>2.5099999999999998</v>
      </c>
      <c r="X31" s="1">
        <v>5.12</v>
      </c>
      <c r="Y31" s="40">
        <v>7.31</v>
      </c>
      <c r="Z31" s="11">
        <v>9.6</v>
      </c>
      <c r="AA31" s="4">
        <v>167.94</v>
      </c>
      <c r="AB31" s="15">
        <f t="shared" si="1"/>
        <v>95.864228543924426</v>
      </c>
      <c r="AC31" s="15">
        <f t="shared" si="2"/>
        <v>88.799991956241954</v>
      </c>
      <c r="AD31" s="15">
        <f>AVERAGE(AC31:AC32)</f>
        <v>88.993548458640362</v>
      </c>
      <c r="AE31" s="15">
        <f>STDEV(AC31:AC32)</f>
        <v>0.27373023077731939</v>
      </c>
      <c r="AF31" s="15">
        <f t="shared" si="3"/>
        <v>7.3690016547159471</v>
      </c>
      <c r="AG31" s="15"/>
      <c r="AH31" s="15"/>
      <c r="AI31" s="15"/>
      <c r="AJ31" s="15">
        <f>AVERAGE(AF31,AI32:AI32)</f>
        <v>8.7699944842802005</v>
      </c>
      <c r="AK31" s="16">
        <v>40</v>
      </c>
      <c r="AL31" s="10">
        <v>38.5</v>
      </c>
      <c r="AM31" s="12">
        <f t="shared" si="4"/>
        <v>3.75</v>
      </c>
      <c r="AN31" s="4">
        <v>21.11</v>
      </c>
      <c r="AO31" s="40">
        <v>20.3</v>
      </c>
      <c r="AP31" s="40">
        <f t="shared" si="5"/>
        <v>3.8370440549502547</v>
      </c>
    </row>
    <row r="32" spans="1:43" s="30" customFormat="1" ht="22.5" customHeight="1" x14ac:dyDescent="0.2">
      <c r="A32" s="28">
        <v>35581</v>
      </c>
      <c r="B32" s="29">
        <v>45068</v>
      </c>
      <c r="C32" s="30">
        <v>15</v>
      </c>
      <c r="D32" s="30" t="s">
        <v>84</v>
      </c>
      <c r="E32" s="30" t="s">
        <v>83</v>
      </c>
      <c r="F32" s="30" t="s">
        <v>12</v>
      </c>
      <c r="G32" s="30">
        <v>2</v>
      </c>
      <c r="H32" s="30">
        <v>181.3</v>
      </c>
      <c r="I32" s="30">
        <v>50</v>
      </c>
      <c r="J32" s="30">
        <v>80</v>
      </c>
      <c r="K32" s="30">
        <v>71.900000000000006</v>
      </c>
      <c r="L32" s="30">
        <v>88.9</v>
      </c>
      <c r="M32" s="30">
        <v>7</v>
      </c>
      <c r="N32" s="30">
        <v>2.7</v>
      </c>
      <c r="O32" s="30">
        <v>0</v>
      </c>
      <c r="P32" s="30">
        <v>0</v>
      </c>
      <c r="Q32" s="30">
        <v>0</v>
      </c>
      <c r="R32" s="30">
        <v>34.270000000000003</v>
      </c>
      <c r="S32" s="30">
        <v>32.26</v>
      </c>
      <c r="T32" s="11">
        <f t="shared" si="0"/>
        <v>5.8651882112635105</v>
      </c>
      <c r="U32" s="63">
        <v>46.21</v>
      </c>
      <c r="V32" s="30">
        <v>5.77</v>
      </c>
      <c r="W32" s="67">
        <v>3.22</v>
      </c>
      <c r="X32" s="30">
        <v>4.93</v>
      </c>
      <c r="Y32" s="68">
        <v>8.06</v>
      </c>
      <c r="Z32" s="32">
        <v>9.58</v>
      </c>
      <c r="AA32" s="67">
        <v>155.65</v>
      </c>
      <c r="AB32" s="61">
        <f t="shared" si="1"/>
        <v>103.88449810110072</v>
      </c>
      <c r="AC32" s="61">
        <f t="shared" si="2"/>
        <v>89.187104961038756</v>
      </c>
      <c r="AD32" s="15"/>
      <c r="AE32" s="15"/>
      <c r="AF32" s="61">
        <f t="shared" si="3"/>
        <v>14.147821290678435</v>
      </c>
      <c r="AG32" s="66">
        <v>162.86000000000001</v>
      </c>
      <c r="AH32" s="66">
        <f>100*(SUM((S32*U32),(V32*W32),(X32*Y32))/(Z32*AG32))</f>
        <v>99.285411577037479</v>
      </c>
      <c r="AI32" s="66">
        <f>100*(H32-AG32)/H32</f>
        <v>10.170987313844455</v>
      </c>
      <c r="AJ32" s="66"/>
      <c r="AK32" s="16">
        <v>40</v>
      </c>
      <c r="AL32" s="31">
        <v>38.32</v>
      </c>
      <c r="AM32" s="12">
        <f t="shared" si="4"/>
        <v>4.1999999999999993</v>
      </c>
      <c r="AN32" s="67">
        <v>20.399999999999999</v>
      </c>
      <c r="AO32" s="60">
        <v>20.3</v>
      </c>
      <c r="AP32" s="40">
        <f t="shared" si="5"/>
        <v>0.49019607843136215</v>
      </c>
      <c r="AQ32" s="62"/>
    </row>
    <row r="33" spans="1:43" ht="22.5" customHeight="1" x14ac:dyDescent="0.2">
      <c r="A33" s="22">
        <v>35622</v>
      </c>
      <c r="B33" s="23">
        <v>45071</v>
      </c>
      <c r="C33" s="1">
        <v>16</v>
      </c>
      <c r="D33" s="1" t="s">
        <v>81</v>
      </c>
      <c r="E33" s="1" t="s">
        <v>80</v>
      </c>
      <c r="F33" s="1" t="s">
        <v>12</v>
      </c>
      <c r="G33" s="1">
        <v>1</v>
      </c>
      <c r="H33" s="1">
        <v>182.8</v>
      </c>
      <c r="I33" s="1">
        <v>45</v>
      </c>
      <c r="J33" s="1">
        <v>75</v>
      </c>
      <c r="K33" s="1">
        <v>71.3</v>
      </c>
      <c r="L33" s="1">
        <v>90.4</v>
      </c>
      <c r="M33" s="1">
        <v>6</v>
      </c>
      <c r="N33" s="1">
        <v>3.5</v>
      </c>
      <c r="O33" s="1">
        <v>0.6</v>
      </c>
      <c r="P33" s="1">
        <v>0</v>
      </c>
      <c r="Q33" s="1">
        <v>0</v>
      </c>
      <c r="R33" s="1">
        <v>34.39</v>
      </c>
      <c r="S33" s="1">
        <v>32.43</v>
      </c>
      <c r="T33" s="11">
        <f t="shared" si="0"/>
        <v>5.699331200930505</v>
      </c>
      <c r="U33" s="5">
        <v>49.46</v>
      </c>
      <c r="V33" s="1">
        <v>5.9</v>
      </c>
      <c r="W33" s="2">
        <v>4.4000000000000004</v>
      </c>
      <c r="X33" s="1">
        <v>5.62</v>
      </c>
      <c r="Y33" s="39">
        <v>6.91</v>
      </c>
      <c r="Z33" s="11">
        <v>9.6199999999999992</v>
      </c>
      <c r="AA33" s="2">
        <v>183.54</v>
      </c>
      <c r="AB33" s="15">
        <f t="shared" si="1"/>
        <v>94.513491538663189</v>
      </c>
      <c r="AC33" s="15">
        <f t="shared" si="2"/>
        <v>94.896095388436748</v>
      </c>
      <c r="AD33" s="15">
        <f>AVERAGE(AC33:AC34)</f>
        <v>94.369817814891633</v>
      </c>
      <c r="AE33" s="15">
        <f>STDEV(AC33:AC34)</f>
        <v>0.74426888208030662</v>
      </c>
      <c r="AF33" s="15">
        <f t="shared" si="3"/>
        <v>-0.40481400437635701</v>
      </c>
      <c r="AG33" s="36">
        <v>167.86</v>
      </c>
      <c r="AH33" s="36">
        <f>100*(SUM((S33*U33),(V33*W33),(X33*Y33))/(Z33*AG33))</f>
        <v>103.3421079292639</v>
      </c>
      <c r="AI33" s="36">
        <f>100*(H33-AG33)/H33</f>
        <v>8.1728665207877444</v>
      </c>
      <c r="AJ33" s="15">
        <f>AVERAGE(AI33:AI34)</f>
        <v>7.9868708971553648</v>
      </c>
      <c r="AK33" s="16">
        <v>40</v>
      </c>
      <c r="AL33" s="10">
        <v>37.89</v>
      </c>
      <c r="AM33" s="12">
        <f t="shared" si="4"/>
        <v>5.2749999999999986</v>
      </c>
      <c r="AN33" s="2">
        <v>20.52</v>
      </c>
      <c r="AO33" s="40">
        <v>20.3</v>
      </c>
      <c r="AP33" s="40">
        <f t="shared" si="5"/>
        <v>1.0721247563352772</v>
      </c>
      <c r="AQ33" s="8" t="s">
        <v>82</v>
      </c>
    </row>
    <row r="34" spans="1:43" s="30" customFormat="1" ht="22.5" customHeight="1" x14ac:dyDescent="0.2">
      <c r="A34" s="28">
        <v>35624</v>
      </c>
      <c r="B34" s="33">
        <v>45072</v>
      </c>
      <c r="C34" s="30">
        <v>16</v>
      </c>
      <c r="D34" s="30" t="s">
        <v>81</v>
      </c>
      <c r="E34" s="30" t="s">
        <v>80</v>
      </c>
      <c r="F34" s="30" t="s">
        <v>12</v>
      </c>
      <c r="G34" s="30">
        <v>2</v>
      </c>
      <c r="H34" s="30">
        <v>182.8</v>
      </c>
      <c r="I34" s="30">
        <v>50</v>
      </c>
      <c r="J34" s="30">
        <v>80</v>
      </c>
      <c r="K34" s="30">
        <v>70.599999999999994</v>
      </c>
      <c r="L34" s="30">
        <v>90.4</v>
      </c>
      <c r="M34" s="30">
        <v>8</v>
      </c>
      <c r="N34" s="30">
        <v>2.5</v>
      </c>
      <c r="O34" s="30">
        <v>0</v>
      </c>
      <c r="P34" s="30">
        <v>0</v>
      </c>
      <c r="Q34" s="30">
        <v>0</v>
      </c>
      <c r="R34" s="30">
        <v>33.979999999999997</v>
      </c>
      <c r="S34" s="30">
        <v>32.24</v>
      </c>
      <c r="T34" s="11">
        <f t="shared" si="0"/>
        <v>5.120659211300751</v>
      </c>
      <c r="U34" s="59">
        <v>48.41</v>
      </c>
      <c r="V34" s="30">
        <v>6.19</v>
      </c>
      <c r="W34" s="63">
        <v>2.16</v>
      </c>
      <c r="X34" s="30">
        <v>5.82</v>
      </c>
      <c r="Y34" s="64">
        <v>8.9600000000000009</v>
      </c>
      <c r="Z34" s="32">
        <v>9.48</v>
      </c>
      <c r="AA34" s="63">
        <v>167.34</v>
      </c>
      <c r="AB34" s="61">
        <f t="shared" si="1"/>
        <v>102.51344063653724</v>
      </c>
      <c r="AC34" s="61">
        <f t="shared" si="2"/>
        <v>93.843540241346517</v>
      </c>
      <c r="AD34" s="15"/>
      <c r="AE34" s="15"/>
      <c r="AF34" s="15">
        <f t="shared" si="3"/>
        <v>8.4573304157549281</v>
      </c>
      <c r="AG34" s="36">
        <v>168.54</v>
      </c>
      <c r="AH34" s="36">
        <f>100*(SUM((S34*U34),(V34*W34),(X34*Y34))/(Z34*AG34))</f>
        <v>101.78354785877622</v>
      </c>
      <c r="AI34" s="36">
        <f>100*(H34-AG34)/H34</f>
        <v>7.8008752735229852</v>
      </c>
      <c r="AJ34" s="36"/>
      <c r="AK34" s="16">
        <v>40</v>
      </c>
      <c r="AL34" s="31">
        <v>37.31</v>
      </c>
      <c r="AM34" s="12">
        <f t="shared" si="4"/>
        <v>6.7249999999999943</v>
      </c>
      <c r="AN34" s="63">
        <v>22.46</v>
      </c>
      <c r="AO34" s="40">
        <v>20.3</v>
      </c>
      <c r="AP34" s="40">
        <f t="shared" si="5"/>
        <v>9.6170970614425642</v>
      </c>
      <c r="AQ34" s="62"/>
    </row>
    <row r="35" spans="1:43" ht="22.5" customHeight="1" x14ac:dyDescent="0.2">
      <c r="A35" s="22">
        <v>35626</v>
      </c>
      <c r="B35" s="23">
        <v>45075</v>
      </c>
      <c r="C35" s="1">
        <v>17</v>
      </c>
      <c r="D35" s="1" t="s">
        <v>79</v>
      </c>
      <c r="E35" s="1" t="s">
        <v>78</v>
      </c>
      <c r="F35" s="1" t="s">
        <v>12</v>
      </c>
      <c r="G35" s="1">
        <v>1</v>
      </c>
      <c r="H35" s="1">
        <v>189.37</v>
      </c>
      <c r="I35" s="1">
        <v>45</v>
      </c>
      <c r="J35" s="1">
        <v>75</v>
      </c>
      <c r="K35" s="1">
        <v>73.099999999999994</v>
      </c>
      <c r="L35" s="1">
        <v>88.5</v>
      </c>
      <c r="M35" s="1">
        <v>7</v>
      </c>
      <c r="N35" s="1">
        <v>2.7</v>
      </c>
      <c r="O35" s="1">
        <v>0</v>
      </c>
      <c r="P35" s="1">
        <v>0</v>
      </c>
      <c r="Q35" s="1">
        <v>0</v>
      </c>
      <c r="R35" s="1">
        <v>33.85</v>
      </c>
      <c r="S35" s="1">
        <v>31.62</v>
      </c>
      <c r="T35" s="11">
        <f t="shared" ref="T35:T66" si="6">100*(R35-S35)/R35</f>
        <v>6.5878877400295437</v>
      </c>
      <c r="U35" s="5">
        <v>49.59</v>
      </c>
      <c r="V35" s="1">
        <v>6.52</v>
      </c>
      <c r="W35" s="2">
        <v>4.1900000000000004</v>
      </c>
      <c r="X35" s="1">
        <v>5.44</v>
      </c>
      <c r="Y35" s="39">
        <v>6.88</v>
      </c>
      <c r="Z35" s="11">
        <v>9.43</v>
      </c>
      <c r="AA35" s="2">
        <v>171.8</v>
      </c>
      <c r="AB35" s="15">
        <f t="shared" ref="AB35:AB66" si="7">100*(SUM((S35*U35),(V35*W35),(X35*Y35))/(Z35*AA35))</f>
        <v>100.78439626831862</v>
      </c>
      <c r="AC35" s="15">
        <f t="shared" ref="AC35:AC66" si="8">100*(SUM((S35*U35),(V35*W35),(X35*Y35))/(Z35*H35))</f>
        <v>91.433486185230706</v>
      </c>
      <c r="AD35" s="15">
        <f>AVERAGE(AC35:AC36)</f>
        <v>90.883011850365648</v>
      </c>
      <c r="AE35" s="15">
        <f>STDEV(AC35:AC36)</f>
        <v>0.77848827010448352</v>
      </c>
      <c r="AF35" s="15">
        <f t="shared" ref="AF35:AF66" si="9">100*(H35-AA35)/H35</f>
        <v>9.2781327559803515</v>
      </c>
      <c r="AG35" s="36"/>
      <c r="AH35" s="15"/>
      <c r="AI35" s="15"/>
      <c r="AJ35" s="15">
        <f>AVERAGE(AF35:AF36)</f>
        <v>9.6953054866135062</v>
      </c>
      <c r="AK35" s="16">
        <v>40</v>
      </c>
      <c r="AL35" s="10">
        <v>38.049999999999997</v>
      </c>
      <c r="AM35" s="12">
        <f t="shared" ref="AM35:AM66" si="10">100*(AK35-AL35)/AK35</f>
        <v>4.8750000000000071</v>
      </c>
      <c r="AN35" s="2">
        <v>20.29</v>
      </c>
      <c r="AO35" s="40">
        <v>20.3</v>
      </c>
      <c r="AP35" s="40">
        <f t="shared" ref="AP35:AP66" si="11">100*(AN35-AO35)/AN35</f>
        <v>-4.9285362247420222E-2</v>
      </c>
    </row>
    <row r="36" spans="1:43" s="30" customFormat="1" ht="22.5" customHeight="1" x14ac:dyDescent="0.2">
      <c r="A36" s="28">
        <v>35628</v>
      </c>
      <c r="B36" s="29">
        <v>45076</v>
      </c>
      <c r="C36" s="30">
        <v>17</v>
      </c>
      <c r="D36" s="30" t="s">
        <v>79</v>
      </c>
      <c r="E36" s="30" t="s">
        <v>78</v>
      </c>
      <c r="F36" s="30" t="s">
        <v>12</v>
      </c>
      <c r="G36" s="30">
        <v>2</v>
      </c>
      <c r="H36" s="30">
        <v>189.37</v>
      </c>
      <c r="I36" s="30">
        <v>45</v>
      </c>
      <c r="J36" s="30">
        <v>75</v>
      </c>
      <c r="K36" s="30">
        <v>73.3</v>
      </c>
      <c r="L36" s="30">
        <v>85.7</v>
      </c>
      <c r="M36" s="30">
        <v>7</v>
      </c>
      <c r="N36" s="30">
        <v>2.6</v>
      </c>
      <c r="O36" s="30">
        <v>0</v>
      </c>
      <c r="P36" s="30">
        <v>0</v>
      </c>
      <c r="Q36" s="30">
        <v>0</v>
      </c>
      <c r="R36" s="30">
        <v>33.409999999999997</v>
      </c>
      <c r="S36" s="30">
        <v>31.15</v>
      </c>
      <c r="T36" s="11">
        <f t="shared" si="6"/>
        <v>6.7644417838970314</v>
      </c>
      <c r="U36" s="59">
        <v>48.83</v>
      </c>
      <c r="V36" s="30">
        <v>6.31</v>
      </c>
      <c r="W36" s="63">
        <v>3.8</v>
      </c>
      <c r="X36" s="30">
        <v>5.68</v>
      </c>
      <c r="Y36" s="64">
        <v>7.47</v>
      </c>
      <c r="Z36" s="32">
        <v>9.2799999999999994</v>
      </c>
      <c r="AA36" s="63">
        <v>170.22</v>
      </c>
      <c r="AB36" s="61">
        <f t="shared" si="7"/>
        <v>100.4950806562704</v>
      </c>
      <c r="AC36" s="61">
        <f t="shared" si="8"/>
        <v>90.332537515500576</v>
      </c>
      <c r="AD36" s="15"/>
      <c r="AE36" s="15"/>
      <c r="AF36" s="15">
        <f t="shared" si="9"/>
        <v>10.112478217246663</v>
      </c>
      <c r="AG36" s="36"/>
      <c r="AH36" s="15"/>
      <c r="AI36" s="15"/>
      <c r="AJ36" s="15"/>
      <c r="AK36" s="16">
        <v>40</v>
      </c>
      <c r="AL36" s="31">
        <v>37.979999999999997</v>
      </c>
      <c r="AM36" s="12">
        <f t="shared" si="10"/>
        <v>5.0500000000000078</v>
      </c>
      <c r="AN36" s="63">
        <v>20.29</v>
      </c>
      <c r="AO36" s="40">
        <v>20.3</v>
      </c>
      <c r="AP36" s="40">
        <f t="shared" si="11"/>
        <v>-4.9285362247420222E-2</v>
      </c>
      <c r="AQ36" s="62"/>
    </row>
    <row r="37" spans="1:43" ht="22.5" customHeight="1" x14ac:dyDescent="0.2">
      <c r="A37" s="1">
        <v>35630</v>
      </c>
      <c r="B37" s="23">
        <v>45077</v>
      </c>
      <c r="C37" s="1">
        <v>18</v>
      </c>
      <c r="D37" s="1" t="s">
        <v>77</v>
      </c>
      <c r="E37" s="1" t="s">
        <v>76</v>
      </c>
      <c r="F37" s="1" t="s">
        <v>12</v>
      </c>
      <c r="G37" s="1">
        <v>1</v>
      </c>
      <c r="H37" s="1">
        <v>184.06</v>
      </c>
      <c r="I37" s="1">
        <v>45</v>
      </c>
      <c r="J37" s="1">
        <v>75</v>
      </c>
      <c r="K37" s="1">
        <v>73.400000000000006</v>
      </c>
      <c r="L37" s="1">
        <v>89.3</v>
      </c>
      <c r="M37" s="1">
        <v>6</v>
      </c>
      <c r="N37" s="1">
        <v>2.4</v>
      </c>
      <c r="O37" s="1">
        <v>0</v>
      </c>
      <c r="P37" s="1">
        <v>0</v>
      </c>
      <c r="Q37" s="1">
        <v>0</v>
      </c>
      <c r="R37" s="1">
        <v>33.81</v>
      </c>
      <c r="S37" s="1">
        <v>31.75</v>
      </c>
      <c r="T37" s="11">
        <f t="shared" si="6"/>
        <v>6.0928719313812545</v>
      </c>
      <c r="U37" s="5">
        <v>48.49</v>
      </c>
      <c r="V37" s="1">
        <v>6.75</v>
      </c>
      <c r="W37" s="4">
        <v>2.81</v>
      </c>
      <c r="X37" s="1">
        <v>5.34</v>
      </c>
      <c r="Y37" s="41">
        <v>6.87</v>
      </c>
      <c r="Z37" s="11">
        <v>9.42</v>
      </c>
      <c r="AA37" s="4">
        <v>173.23</v>
      </c>
      <c r="AB37" s="15">
        <f t="shared" si="7"/>
        <v>97.756146394475991</v>
      </c>
      <c r="AC37" s="15">
        <f t="shared" si="8"/>
        <v>92.004222752988568</v>
      </c>
      <c r="AD37" s="15">
        <f>AVERAGE(AC37:AC38)</f>
        <v>90.269928485265112</v>
      </c>
      <c r="AE37" s="15">
        <f>STDEV(AC37:AC38)</f>
        <v>2.4526624745604271</v>
      </c>
      <c r="AF37" s="15">
        <f t="shared" si="9"/>
        <v>5.8839508855807958</v>
      </c>
      <c r="AG37" s="36">
        <v>166.68</v>
      </c>
      <c r="AH37" s="36">
        <f>100*(SUM((S37*U37),(V37*W37),(X37*Y37))/(Z37*AG37))</f>
        <v>101.59765562704028</v>
      </c>
      <c r="AI37" s="36">
        <f>100*(H37-AG37)/H37</f>
        <v>9.4425730739976075</v>
      </c>
      <c r="AJ37" s="15">
        <f>AVERAGE(AI37:AI38)</f>
        <v>9.5702488319026386</v>
      </c>
      <c r="AK37" s="16">
        <v>40</v>
      </c>
      <c r="AL37" s="10">
        <v>38.200000000000003</v>
      </c>
      <c r="AM37" s="12">
        <f t="shared" si="10"/>
        <v>4.4999999999999929</v>
      </c>
      <c r="AN37" s="4">
        <v>20.51</v>
      </c>
      <c r="AO37" s="40">
        <v>20.3</v>
      </c>
      <c r="AP37" s="40">
        <f t="shared" si="11"/>
        <v>1.0238907849829393</v>
      </c>
    </row>
    <row r="38" spans="1:43" s="30" customFormat="1" ht="22.5" customHeight="1" x14ac:dyDescent="0.2">
      <c r="A38" s="30">
        <v>35632</v>
      </c>
      <c r="B38" s="29">
        <v>45078</v>
      </c>
      <c r="C38" s="30">
        <v>18</v>
      </c>
      <c r="D38" s="30" t="s">
        <v>77</v>
      </c>
      <c r="E38" s="30" t="s">
        <v>76</v>
      </c>
      <c r="F38" s="30" t="s">
        <v>12</v>
      </c>
      <c r="G38" s="30">
        <v>2</v>
      </c>
      <c r="H38" s="30">
        <v>184.06</v>
      </c>
      <c r="I38" s="30">
        <v>45</v>
      </c>
      <c r="J38" s="30">
        <v>75</v>
      </c>
      <c r="K38" s="30">
        <v>72.400000000000006</v>
      </c>
      <c r="L38" s="30">
        <v>89.1</v>
      </c>
      <c r="M38" s="30">
        <v>6</v>
      </c>
      <c r="N38" s="30">
        <v>2.4</v>
      </c>
      <c r="O38" s="30">
        <v>0</v>
      </c>
      <c r="P38" s="30">
        <v>0</v>
      </c>
      <c r="Q38" s="30">
        <v>0</v>
      </c>
      <c r="R38" s="30">
        <v>32.380000000000003</v>
      </c>
      <c r="S38" s="30">
        <v>30.12</v>
      </c>
      <c r="T38" s="11">
        <f t="shared" si="6"/>
        <v>6.979617047560227</v>
      </c>
      <c r="U38" s="67">
        <v>46.09</v>
      </c>
      <c r="V38" s="30">
        <v>6.28</v>
      </c>
      <c r="W38" s="63">
        <v>4.2699999999999996</v>
      </c>
      <c r="X38" s="30">
        <v>5.23</v>
      </c>
      <c r="Y38" s="64">
        <v>7.37</v>
      </c>
      <c r="Z38" s="32">
        <v>8.92</v>
      </c>
      <c r="AA38" s="63">
        <v>161.52000000000001</v>
      </c>
      <c r="AB38" s="61">
        <f t="shared" si="7"/>
        <v>100.89071838831546</v>
      </c>
      <c r="AC38" s="61">
        <f t="shared" si="8"/>
        <v>88.535634217541656</v>
      </c>
      <c r="AD38" s="15"/>
      <c r="AE38" s="15"/>
      <c r="AF38" s="15">
        <f t="shared" si="9"/>
        <v>12.246006736933603</v>
      </c>
      <c r="AG38" s="36">
        <v>166.21</v>
      </c>
      <c r="AH38" s="36">
        <f>100*(SUM((S38*U38),(V38*W38),(X38*Y38))/(Z38*AG38))</f>
        <v>98.043853162148594</v>
      </c>
      <c r="AI38" s="36">
        <f>100*(H38-AG38)/H38</f>
        <v>9.697924589807668</v>
      </c>
      <c r="AJ38" s="36"/>
      <c r="AK38" s="16">
        <v>40</v>
      </c>
      <c r="AL38" s="31">
        <v>38.130000000000003</v>
      </c>
      <c r="AM38" s="12">
        <f t="shared" si="10"/>
        <v>4.6749999999999936</v>
      </c>
      <c r="AN38" s="63">
        <v>20.54</v>
      </c>
      <c r="AO38" s="40">
        <v>20.3</v>
      </c>
      <c r="AP38" s="40">
        <f t="shared" si="11"/>
        <v>1.1684518013631862</v>
      </c>
      <c r="AQ38" s="62" t="s">
        <v>75</v>
      </c>
    </row>
    <row r="39" spans="1:43" ht="22.5" customHeight="1" x14ac:dyDescent="0.2">
      <c r="A39" s="1">
        <v>35657</v>
      </c>
      <c r="B39" s="23">
        <v>45079</v>
      </c>
      <c r="C39" s="1">
        <v>19</v>
      </c>
      <c r="D39" s="1" t="s">
        <v>74</v>
      </c>
      <c r="E39" s="1" t="s">
        <v>73</v>
      </c>
      <c r="F39" s="1" t="s">
        <v>12</v>
      </c>
      <c r="G39" s="1">
        <v>1</v>
      </c>
      <c r="H39" s="1">
        <v>186.39</v>
      </c>
      <c r="I39" s="1">
        <v>45</v>
      </c>
      <c r="J39" s="1">
        <v>75</v>
      </c>
      <c r="K39" s="1">
        <v>71.400000000000006</v>
      </c>
      <c r="L39" s="1">
        <v>89.9</v>
      </c>
      <c r="M39" s="1">
        <v>7</v>
      </c>
      <c r="N39" s="1">
        <v>2.1</v>
      </c>
      <c r="O39" s="1">
        <v>0</v>
      </c>
      <c r="P39" s="1">
        <v>0</v>
      </c>
      <c r="Q39" s="1">
        <v>0</v>
      </c>
      <c r="R39" s="1">
        <v>36.01</v>
      </c>
      <c r="S39" s="1">
        <v>33.72</v>
      </c>
      <c r="T39" s="11">
        <f t="shared" si="6"/>
        <v>6.3593446264926392</v>
      </c>
      <c r="U39" s="5">
        <v>48.76</v>
      </c>
      <c r="V39" s="1">
        <v>6.94</v>
      </c>
      <c r="W39" s="2">
        <v>3.4</v>
      </c>
      <c r="X39" s="1">
        <v>5.89</v>
      </c>
      <c r="Y39" s="39">
        <v>6.39</v>
      </c>
      <c r="Z39" s="11">
        <v>10.19</v>
      </c>
      <c r="AA39" s="2">
        <v>171.73</v>
      </c>
      <c r="AB39" s="15">
        <f t="shared" si="7"/>
        <v>97.456559230098918</v>
      </c>
      <c r="AC39" s="15">
        <f t="shared" si="8"/>
        <v>89.791377845296878</v>
      </c>
      <c r="AD39" s="15">
        <f>AVERAGE(AC39:AC40)</f>
        <v>89.56477978921626</v>
      </c>
      <c r="AE39" s="15">
        <f>STDEV(AC39:AC40)</f>
        <v>0.32045804411658979</v>
      </c>
      <c r="AF39" s="15">
        <f t="shared" si="9"/>
        <v>7.865228821288694</v>
      </c>
      <c r="AG39" s="36"/>
      <c r="AH39" s="15"/>
      <c r="AI39" s="15"/>
      <c r="AJ39" s="15">
        <f>AVERAGE(AF39:AF40)</f>
        <v>8.0878802510864265</v>
      </c>
      <c r="AK39" s="16">
        <v>40</v>
      </c>
      <c r="AL39" s="10">
        <v>38.159999999999997</v>
      </c>
      <c r="AM39" s="12">
        <f t="shared" si="10"/>
        <v>4.6000000000000085</v>
      </c>
      <c r="AN39" s="2">
        <v>20.98</v>
      </c>
      <c r="AO39" s="40">
        <v>20.3</v>
      </c>
      <c r="AP39" s="40">
        <f t="shared" si="11"/>
        <v>3.2411820781696838</v>
      </c>
    </row>
    <row r="40" spans="1:43" s="30" customFormat="1" ht="22.5" customHeight="1" x14ac:dyDescent="0.2">
      <c r="A40" s="30">
        <v>35659</v>
      </c>
      <c r="B40" s="29">
        <v>45082</v>
      </c>
      <c r="C40" s="30">
        <v>19</v>
      </c>
      <c r="D40" s="30" t="s">
        <v>74</v>
      </c>
      <c r="E40" s="30" t="s">
        <v>73</v>
      </c>
      <c r="F40" s="30" t="s">
        <v>12</v>
      </c>
      <c r="G40" s="30">
        <v>2</v>
      </c>
      <c r="H40" s="30">
        <v>186.39</v>
      </c>
      <c r="I40" s="30">
        <v>45</v>
      </c>
      <c r="J40" s="30">
        <v>75</v>
      </c>
      <c r="K40" s="30">
        <v>72.099999999999994</v>
      </c>
      <c r="L40" s="30">
        <v>90.2</v>
      </c>
      <c r="M40" s="30">
        <v>8</v>
      </c>
      <c r="N40" s="30">
        <v>3</v>
      </c>
      <c r="O40" s="30">
        <v>0</v>
      </c>
      <c r="P40" s="30">
        <v>0</v>
      </c>
      <c r="Q40" s="30">
        <v>0</v>
      </c>
      <c r="R40" s="30">
        <v>35.21</v>
      </c>
      <c r="S40" s="30">
        <v>31.63</v>
      </c>
      <c r="T40" s="11">
        <f t="shared" si="6"/>
        <v>10.16756603237717</v>
      </c>
      <c r="U40" s="69">
        <v>50.26</v>
      </c>
      <c r="V40" s="31">
        <v>7</v>
      </c>
      <c r="W40" s="67">
        <v>2.96</v>
      </c>
      <c r="X40" s="30">
        <v>5.52</v>
      </c>
      <c r="Y40" s="68">
        <v>7.2</v>
      </c>
      <c r="Z40" s="32">
        <v>9.91</v>
      </c>
      <c r="AA40" s="67">
        <v>170.9</v>
      </c>
      <c r="AB40" s="61">
        <f t="shared" si="7"/>
        <v>97.435597970972211</v>
      </c>
      <c r="AC40" s="61">
        <f t="shared" si="8"/>
        <v>89.338181733135642</v>
      </c>
      <c r="AD40" s="15"/>
      <c r="AE40" s="15"/>
      <c r="AF40" s="15">
        <f t="shared" si="9"/>
        <v>8.3105316808841589</v>
      </c>
      <c r="AG40" s="36"/>
      <c r="AH40" s="15"/>
      <c r="AI40" s="15"/>
      <c r="AJ40" s="15"/>
      <c r="AK40" s="16">
        <v>40</v>
      </c>
      <c r="AL40" s="31">
        <v>37.94</v>
      </c>
      <c r="AM40" s="12">
        <f t="shared" si="10"/>
        <v>5.1500000000000057</v>
      </c>
      <c r="AN40" s="67">
        <v>20.68</v>
      </c>
      <c r="AO40" s="40">
        <v>20.3</v>
      </c>
      <c r="AP40" s="40">
        <f t="shared" si="11"/>
        <v>1.8375241779497051</v>
      </c>
      <c r="AQ40" s="62" t="s">
        <v>72</v>
      </c>
    </row>
    <row r="41" spans="1:43" ht="22.5" customHeight="1" x14ac:dyDescent="0.2">
      <c r="A41" s="1">
        <v>35661</v>
      </c>
      <c r="B41" s="23">
        <v>45083</v>
      </c>
      <c r="C41" s="1">
        <v>20</v>
      </c>
      <c r="D41" s="1" t="s">
        <v>71</v>
      </c>
      <c r="E41" s="1" t="s">
        <v>70</v>
      </c>
      <c r="F41" s="1" t="s">
        <v>12</v>
      </c>
      <c r="G41" s="1">
        <v>1</v>
      </c>
      <c r="H41" s="1">
        <v>176.96</v>
      </c>
      <c r="I41" s="1">
        <v>45</v>
      </c>
      <c r="J41" s="1">
        <v>75</v>
      </c>
      <c r="K41" s="1">
        <v>72.5</v>
      </c>
      <c r="L41" s="1">
        <v>89.5</v>
      </c>
      <c r="M41" s="1">
        <v>7</v>
      </c>
      <c r="N41" s="1">
        <v>2.5</v>
      </c>
      <c r="O41" s="1">
        <v>0</v>
      </c>
      <c r="P41" s="1">
        <v>0</v>
      </c>
      <c r="Q41" s="1">
        <v>0</v>
      </c>
      <c r="R41" s="1">
        <v>35.049999999999997</v>
      </c>
      <c r="S41" s="1">
        <v>33.06</v>
      </c>
      <c r="T41" s="11">
        <f t="shared" si="6"/>
        <v>5.6776034236804422</v>
      </c>
      <c r="U41" s="2">
        <v>47.93</v>
      </c>
      <c r="V41" s="1">
        <v>6.35</v>
      </c>
      <c r="W41" s="70">
        <v>3.41</v>
      </c>
      <c r="X41" s="10">
        <v>5.6</v>
      </c>
      <c r="Y41" s="71">
        <v>7.99</v>
      </c>
      <c r="Z41" s="10">
        <v>9.85</v>
      </c>
      <c r="AA41" s="5">
        <v>164.92</v>
      </c>
      <c r="AB41" s="15">
        <f t="shared" si="7"/>
        <v>101.6313893461343</v>
      </c>
      <c r="AC41" s="15">
        <f t="shared" si="8"/>
        <v>94.716595450748571</v>
      </c>
      <c r="AD41" s="15">
        <f>AVERAGE(AC41:AC42)</f>
        <v>94.830551509365023</v>
      </c>
      <c r="AE41" s="15">
        <f>STDEV(AC41:AC42)</f>
        <v>0.16115820360997998</v>
      </c>
      <c r="AF41" s="15">
        <f t="shared" si="9"/>
        <v>6.8037974683544418</v>
      </c>
      <c r="AG41" s="36"/>
      <c r="AH41" s="15"/>
      <c r="AI41" s="15"/>
      <c r="AJ41" s="15">
        <f>AVERAGE(AF41:AF42)</f>
        <v>6.851830922242323</v>
      </c>
      <c r="AK41" s="16">
        <v>40</v>
      </c>
      <c r="AL41" s="10">
        <v>38.049999999999997</v>
      </c>
      <c r="AM41" s="12">
        <f t="shared" si="10"/>
        <v>4.8750000000000071</v>
      </c>
      <c r="AN41" s="5">
        <v>20.21</v>
      </c>
      <c r="AO41" s="40">
        <v>20.3</v>
      </c>
      <c r="AP41" s="40">
        <f t="shared" si="11"/>
        <v>-0.44532409698169151</v>
      </c>
    </row>
    <row r="42" spans="1:43" s="30" customFormat="1" ht="22.5" customHeight="1" x14ac:dyDescent="0.2">
      <c r="A42" s="30">
        <v>35663</v>
      </c>
      <c r="B42" s="29">
        <v>45084</v>
      </c>
      <c r="C42" s="30">
        <v>20</v>
      </c>
      <c r="D42" s="30" t="s">
        <v>71</v>
      </c>
      <c r="E42" s="30" t="s">
        <v>70</v>
      </c>
      <c r="F42" s="30" t="s">
        <v>12</v>
      </c>
      <c r="G42" s="30">
        <v>2</v>
      </c>
      <c r="H42" s="30">
        <v>176.96</v>
      </c>
      <c r="I42" s="30">
        <v>45</v>
      </c>
      <c r="J42" s="30">
        <v>75</v>
      </c>
      <c r="K42" s="30">
        <v>71.2</v>
      </c>
      <c r="L42" s="30">
        <v>88.8</v>
      </c>
      <c r="M42" s="30">
        <v>6</v>
      </c>
      <c r="N42" s="30">
        <v>2.2000000000000002</v>
      </c>
      <c r="O42" s="30">
        <v>0</v>
      </c>
      <c r="P42" s="30">
        <v>0</v>
      </c>
      <c r="Q42" s="30">
        <v>0</v>
      </c>
      <c r="R42" s="30">
        <v>35.86</v>
      </c>
      <c r="S42" s="30">
        <v>33.76</v>
      </c>
      <c r="T42" s="11">
        <f t="shared" si="6"/>
        <v>5.8561070831009525</v>
      </c>
      <c r="U42" s="63">
        <v>48.46</v>
      </c>
      <c r="V42" s="30">
        <v>6.85</v>
      </c>
      <c r="W42" s="72">
        <v>3.08</v>
      </c>
      <c r="X42" s="31">
        <v>5.82</v>
      </c>
      <c r="Y42" s="73">
        <v>7.71</v>
      </c>
      <c r="Z42" s="31">
        <v>10.130000000000001</v>
      </c>
      <c r="AA42" s="67">
        <v>164.75</v>
      </c>
      <c r="AB42" s="61">
        <f t="shared" si="7"/>
        <v>101.98106257499246</v>
      </c>
      <c r="AC42" s="61">
        <f t="shared" si="8"/>
        <v>94.944507567981489</v>
      </c>
      <c r="AD42" s="15"/>
      <c r="AE42" s="15"/>
      <c r="AF42" s="15">
        <f t="shared" si="9"/>
        <v>6.8998643761302034</v>
      </c>
      <c r="AG42" s="36"/>
      <c r="AH42" s="15"/>
      <c r="AI42" s="15"/>
      <c r="AJ42" s="15"/>
      <c r="AK42" s="16">
        <v>40</v>
      </c>
      <c r="AL42" s="31">
        <v>37.69</v>
      </c>
      <c r="AM42" s="12">
        <f t="shared" si="10"/>
        <v>5.7750000000000057</v>
      </c>
      <c r="AN42" s="67">
        <v>20.56</v>
      </c>
      <c r="AO42" s="40">
        <v>20.3</v>
      </c>
      <c r="AP42" s="40">
        <f t="shared" si="11"/>
        <v>1.2645914396887064</v>
      </c>
      <c r="AQ42" s="62"/>
    </row>
    <row r="43" spans="1:43" ht="22.5" customHeight="1" x14ac:dyDescent="0.2">
      <c r="A43" s="1">
        <v>35665</v>
      </c>
      <c r="B43" s="23">
        <v>45085</v>
      </c>
      <c r="C43" s="1">
        <v>21</v>
      </c>
      <c r="D43" s="10" t="s">
        <v>69</v>
      </c>
      <c r="E43" s="1" t="s">
        <v>68</v>
      </c>
      <c r="F43" s="1" t="s">
        <v>12</v>
      </c>
      <c r="G43" s="1">
        <v>1</v>
      </c>
      <c r="H43" s="1">
        <v>180.33</v>
      </c>
      <c r="I43" s="1">
        <v>45</v>
      </c>
      <c r="J43" s="1">
        <v>75</v>
      </c>
      <c r="K43" s="1">
        <v>70.5</v>
      </c>
      <c r="L43" s="1">
        <v>91</v>
      </c>
      <c r="M43" s="1">
        <v>7</v>
      </c>
      <c r="N43" s="1">
        <v>1.4</v>
      </c>
      <c r="O43" s="1">
        <v>0</v>
      </c>
      <c r="P43" s="1">
        <v>0</v>
      </c>
      <c r="Q43" s="1">
        <v>0</v>
      </c>
      <c r="R43" s="1">
        <v>35.69</v>
      </c>
      <c r="S43" s="1">
        <v>33.49</v>
      </c>
      <c r="T43" s="11">
        <f t="shared" si="6"/>
        <v>6.1641916503222074</v>
      </c>
      <c r="U43" s="2">
        <v>48.42</v>
      </c>
      <c r="V43" s="1">
        <v>6.76</v>
      </c>
      <c r="W43" s="70">
        <v>2.42</v>
      </c>
      <c r="X43" s="10">
        <v>6.05</v>
      </c>
      <c r="Y43" s="71">
        <v>7.48</v>
      </c>
      <c r="Z43" s="10">
        <v>10.07</v>
      </c>
      <c r="AA43" s="5">
        <v>164.87</v>
      </c>
      <c r="AB43" s="15">
        <f t="shared" si="7"/>
        <v>101.38281739716206</v>
      </c>
      <c r="AC43" s="15">
        <f t="shared" si="8"/>
        <v>92.6910946834698</v>
      </c>
      <c r="AD43" s="15">
        <f>AVERAGE(AC43:AC44)</f>
        <v>88.932211357167034</v>
      </c>
      <c r="AE43" s="15">
        <f>STDEV(AC43:AC44)</f>
        <v>5.3158637794354728</v>
      </c>
      <c r="AF43" s="15">
        <f t="shared" si="9"/>
        <v>8.5731714079742734</v>
      </c>
      <c r="AG43" s="36"/>
      <c r="AH43" s="15"/>
      <c r="AI43" s="15"/>
      <c r="AJ43" s="15">
        <f>AVERAGE(AF43:AF44)</f>
        <v>9.2580269505905868</v>
      </c>
      <c r="AK43" s="16">
        <v>40</v>
      </c>
      <c r="AL43" s="10">
        <v>38.19</v>
      </c>
      <c r="AM43" s="12">
        <f t="shared" si="10"/>
        <v>4.5250000000000057</v>
      </c>
      <c r="AN43" s="5">
        <v>20.38</v>
      </c>
      <c r="AO43" s="40">
        <v>20.3</v>
      </c>
      <c r="AP43" s="40">
        <f t="shared" si="11"/>
        <v>0.39254170755641954</v>
      </c>
    </row>
    <row r="44" spans="1:43" s="30" customFormat="1" ht="22.5" customHeight="1" x14ac:dyDescent="0.2">
      <c r="A44" s="30">
        <v>35667</v>
      </c>
      <c r="B44" s="29">
        <v>45086</v>
      </c>
      <c r="C44" s="30">
        <v>21</v>
      </c>
      <c r="D44" s="31" t="s">
        <v>69</v>
      </c>
      <c r="E44" s="30" t="s">
        <v>68</v>
      </c>
      <c r="F44" s="30" t="s">
        <v>12</v>
      </c>
      <c r="G44" s="30">
        <v>2</v>
      </c>
      <c r="H44" s="30">
        <v>180.33</v>
      </c>
      <c r="I44" s="30">
        <v>45</v>
      </c>
      <c r="J44" s="30">
        <v>75</v>
      </c>
      <c r="K44" s="30">
        <v>70.7</v>
      </c>
      <c r="L44" s="30">
        <v>89.4</v>
      </c>
      <c r="M44" s="30">
        <v>7</v>
      </c>
      <c r="N44" s="30">
        <v>2.2999999999999998</v>
      </c>
      <c r="O44" s="30">
        <v>0.2</v>
      </c>
      <c r="P44" s="30">
        <v>0</v>
      </c>
      <c r="Q44" s="30">
        <v>0</v>
      </c>
      <c r="R44" s="30">
        <v>35.72</v>
      </c>
      <c r="S44" s="30">
        <v>33.57</v>
      </c>
      <c r="T44" s="11">
        <f t="shared" si="6"/>
        <v>6.0190369540873423</v>
      </c>
      <c r="U44" s="74">
        <v>44.07</v>
      </c>
      <c r="V44" s="30">
        <v>6.05</v>
      </c>
      <c r="W44" s="72">
        <v>3.23</v>
      </c>
      <c r="X44" s="30">
        <v>5.63</v>
      </c>
      <c r="Y44" s="67">
        <v>9.02</v>
      </c>
      <c r="Z44" s="30">
        <v>10.09</v>
      </c>
      <c r="AA44" s="67">
        <v>162.4</v>
      </c>
      <c r="AB44" s="61">
        <f t="shared" si="7"/>
        <v>94.577008890429497</v>
      </c>
      <c r="AC44" s="61">
        <f t="shared" si="8"/>
        <v>85.173328030864255</v>
      </c>
      <c r="AD44" s="15"/>
      <c r="AE44" s="15"/>
      <c r="AF44" s="15">
        <f t="shared" si="9"/>
        <v>9.942882493206902</v>
      </c>
      <c r="AG44" s="36"/>
      <c r="AH44" s="15"/>
      <c r="AI44" s="15"/>
      <c r="AJ44" s="15"/>
      <c r="AK44" s="16">
        <v>40</v>
      </c>
      <c r="AL44" s="31">
        <v>37.72</v>
      </c>
      <c r="AM44" s="12">
        <f t="shared" si="10"/>
        <v>5.7000000000000028</v>
      </c>
      <c r="AN44" s="67">
        <v>22.8</v>
      </c>
      <c r="AO44" s="40">
        <v>20.3</v>
      </c>
      <c r="AP44" s="40">
        <f t="shared" si="11"/>
        <v>10.964912280701753</v>
      </c>
      <c r="AQ44" s="62" t="s">
        <v>67</v>
      </c>
    </row>
    <row r="45" spans="1:43" ht="22.5" customHeight="1" x14ac:dyDescent="0.2">
      <c r="A45" s="1">
        <v>35706</v>
      </c>
      <c r="B45" s="23">
        <v>45089</v>
      </c>
      <c r="C45" s="1">
        <v>22</v>
      </c>
      <c r="D45" s="10" t="s">
        <v>66</v>
      </c>
      <c r="E45" s="1" t="s">
        <v>65</v>
      </c>
      <c r="F45" s="1" t="s">
        <v>12</v>
      </c>
      <c r="G45" s="1">
        <v>1</v>
      </c>
      <c r="H45" s="1">
        <v>179.26</v>
      </c>
      <c r="I45" s="1">
        <v>45</v>
      </c>
      <c r="J45" s="1">
        <v>75</v>
      </c>
      <c r="K45" s="1">
        <v>72</v>
      </c>
      <c r="L45" s="1">
        <v>87.5</v>
      </c>
      <c r="M45" s="1">
        <v>8</v>
      </c>
      <c r="N45" s="1">
        <v>2.5</v>
      </c>
      <c r="O45" s="1">
        <v>0</v>
      </c>
      <c r="P45" s="1">
        <v>0</v>
      </c>
      <c r="Q45" s="1">
        <v>0</v>
      </c>
      <c r="R45" s="1">
        <v>35.67</v>
      </c>
      <c r="S45" s="1">
        <v>33.53</v>
      </c>
      <c r="T45" s="11">
        <f t="shared" si="6"/>
        <v>5.9994393047378765</v>
      </c>
      <c r="U45" s="2">
        <v>48.08</v>
      </c>
      <c r="V45" s="1">
        <v>6.34</v>
      </c>
      <c r="W45" s="70">
        <v>1.89</v>
      </c>
      <c r="X45" s="1">
        <v>5.19</v>
      </c>
      <c r="Y45" s="5">
        <v>8.86</v>
      </c>
      <c r="Z45" s="1">
        <v>10.07</v>
      </c>
      <c r="AA45" s="5">
        <v>159.74</v>
      </c>
      <c r="AB45" s="15">
        <f t="shared" si="7"/>
        <v>103.82365385459416</v>
      </c>
      <c r="AC45" s="15">
        <f t="shared" si="8"/>
        <v>92.518076909142437</v>
      </c>
      <c r="AD45" s="15">
        <f>AVERAGE(AC45:AC46)</f>
        <v>91.238784753432782</v>
      </c>
      <c r="AE45" s="15">
        <f>STDEV(AC45:AC46)</f>
        <v>1.8091923168420971</v>
      </c>
      <c r="AF45" s="15">
        <f t="shared" si="9"/>
        <v>10.889211201606596</v>
      </c>
      <c r="AG45" s="36"/>
      <c r="AH45" s="15"/>
      <c r="AI45" s="15"/>
      <c r="AJ45" s="15">
        <f>AVERAGE(AF45:AF46)</f>
        <v>9.714939194466135</v>
      </c>
      <c r="AK45" s="16">
        <v>40</v>
      </c>
      <c r="AL45" s="10">
        <v>37.74</v>
      </c>
      <c r="AM45" s="12">
        <f t="shared" si="10"/>
        <v>5.649999999999995</v>
      </c>
      <c r="AN45" s="5">
        <v>20.48</v>
      </c>
      <c r="AO45" s="40">
        <v>20.3</v>
      </c>
      <c r="AP45" s="40">
        <f t="shared" si="11"/>
        <v>0.87890624999999856</v>
      </c>
    </row>
    <row r="46" spans="1:43" s="30" customFormat="1" ht="22.5" customHeight="1" x14ac:dyDescent="0.2">
      <c r="A46" s="30">
        <v>35708</v>
      </c>
      <c r="B46" s="29">
        <v>45090</v>
      </c>
      <c r="C46" s="30">
        <v>22</v>
      </c>
      <c r="D46" s="31" t="s">
        <v>66</v>
      </c>
      <c r="E46" s="30" t="s">
        <v>65</v>
      </c>
      <c r="F46" s="30" t="s">
        <v>12</v>
      </c>
      <c r="G46" s="30">
        <v>2</v>
      </c>
      <c r="H46" s="30">
        <v>179.26</v>
      </c>
      <c r="I46" s="30">
        <v>45</v>
      </c>
      <c r="J46" s="30">
        <v>75</v>
      </c>
      <c r="K46" s="30">
        <v>72.599999999999994</v>
      </c>
      <c r="L46" s="30">
        <v>89.3</v>
      </c>
      <c r="M46" s="30">
        <v>7</v>
      </c>
      <c r="N46" s="30">
        <v>2.8</v>
      </c>
      <c r="O46" s="30">
        <v>0.3</v>
      </c>
      <c r="P46" s="30">
        <v>0</v>
      </c>
      <c r="Q46" s="30">
        <v>0</v>
      </c>
      <c r="R46" s="30">
        <v>35.96</v>
      </c>
      <c r="S46" s="30">
        <v>33.869999999999997</v>
      </c>
      <c r="T46" s="11">
        <f t="shared" si="6"/>
        <v>5.812013348164637</v>
      </c>
      <c r="U46" s="63">
        <v>46.67</v>
      </c>
      <c r="V46" s="30">
        <v>6.18</v>
      </c>
      <c r="W46" s="72">
        <v>2.14</v>
      </c>
      <c r="X46" s="30">
        <v>4.9400000000000004</v>
      </c>
      <c r="Y46" s="67">
        <v>9.33</v>
      </c>
      <c r="Z46" s="30">
        <v>10.17</v>
      </c>
      <c r="AA46" s="67">
        <v>163.95</v>
      </c>
      <c r="AB46" s="61">
        <f t="shared" si="7"/>
        <v>98.360101513070134</v>
      </c>
      <c r="AC46" s="61">
        <f t="shared" si="8"/>
        <v>89.959492597723141</v>
      </c>
      <c r="AD46" s="15"/>
      <c r="AE46" s="15"/>
      <c r="AF46" s="15">
        <f t="shared" si="9"/>
        <v>8.5406671873256741</v>
      </c>
      <c r="AG46" s="36"/>
      <c r="AH46" s="15"/>
      <c r="AI46" s="15"/>
      <c r="AJ46" s="15"/>
      <c r="AK46" s="16">
        <v>40</v>
      </c>
      <c r="AL46" s="31">
        <v>38.1</v>
      </c>
      <c r="AM46" s="12">
        <f t="shared" si="10"/>
        <v>4.7499999999999964</v>
      </c>
      <c r="AN46" s="67">
        <v>21.15</v>
      </c>
      <c r="AO46" s="40">
        <v>20.3</v>
      </c>
      <c r="AP46" s="40">
        <f t="shared" si="11"/>
        <v>4.0189125295508177</v>
      </c>
      <c r="AQ46" s="62" t="s">
        <v>64</v>
      </c>
    </row>
    <row r="47" spans="1:43" ht="22.5" customHeight="1" x14ac:dyDescent="0.2">
      <c r="A47" s="1">
        <v>35710</v>
      </c>
      <c r="B47" s="23">
        <v>45091</v>
      </c>
      <c r="C47" s="1">
        <v>23</v>
      </c>
      <c r="D47" s="10" t="s">
        <v>63</v>
      </c>
      <c r="E47" s="1" t="s">
        <v>62</v>
      </c>
      <c r="F47" s="1" t="s">
        <v>12</v>
      </c>
      <c r="G47" s="1">
        <v>1</v>
      </c>
      <c r="H47" s="1">
        <v>173.53</v>
      </c>
      <c r="I47" s="1">
        <v>45</v>
      </c>
      <c r="J47" s="1">
        <v>75</v>
      </c>
      <c r="K47" s="1">
        <v>71.3</v>
      </c>
      <c r="L47" s="1">
        <v>88.2</v>
      </c>
      <c r="M47" s="1">
        <v>7</v>
      </c>
      <c r="N47" s="1">
        <v>1.2</v>
      </c>
      <c r="O47" s="1">
        <v>0</v>
      </c>
      <c r="P47" s="1">
        <v>0</v>
      </c>
      <c r="Q47" s="1">
        <v>0</v>
      </c>
      <c r="R47" s="1">
        <v>35.67</v>
      </c>
      <c r="S47" s="1">
        <v>33.9</v>
      </c>
      <c r="T47" s="11">
        <f t="shared" si="6"/>
        <v>4.9621530698065683</v>
      </c>
      <c r="U47" s="2">
        <v>47.57</v>
      </c>
      <c r="V47" s="10">
        <v>6.61</v>
      </c>
      <c r="W47" s="70">
        <v>1.61</v>
      </c>
      <c r="X47" s="1">
        <v>4.6500000000000004</v>
      </c>
      <c r="Y47" s="5">
        <v>7.36</v>
      </c>
      <c r="Z47" s="1">
        <v>10.07</v>
      </c>
      <c r="AA47" s="5">
        <v>157.26</v>
      </c>
      <c r="AB47" s="15">
        <f t="shared" si="7"/>
        <v>104.66535220012123</v>
      </c>
      <c r="AC47" s="15">
        <f t="shared" si="8"/>
        <v>94.852033002887467</v>
      </c>
      <c r="AD47" s="15">
        <f>AVERAGE(AC47:AC48)</f>
        <v>93.887096776684928</v>
      </c>
      <c r="AE47" s="15">
        <f>STDEV(AC47:AC48)</f>
        <v>1.3646258979207537</v>
      </c>
      <c r="AF47" s="15">
        <f t="shared" si="9"/>
        <v>9.3759004206765457</v>
      </c>
      <c r="AG47" s="36">
        <v>157.97</v>
      </c>
      <c r="AH47" s="36">
        <f>100*(SUM((S47*U47),(V47*W47),(X47*Y47))/(Z47*AG47))</f>
        <v>104.19493123372199</v>
      </c>
      <c r="AI47" s="36">
        <f>100*(H47-AG47)/H47</f>
        <v>8.9667492652567287</v>
      </c>
      <c r="AJ47" s="15">
        <f>AVERAGE(AI47:AI48)</f>
        <v>8.8053938800207447</v>
      </c>
      <c r="AK47" s="16">
        <v>40</v>
      </c>
      <c r="AL47" s="10">
        <v>38.54</v>
      </c>
      <c r="AM47" s="12">
        <f t="shared" si="10"/>
        <v>3.6500000000000021</v>
      </c>
      <c r="AN47" s="5">
        <v>20.329999999999998</v>
      </c>
      <c r="AO47" s="40">
        <v>20.3</v>
      </c>
      <c r="AP47" s="40">
        <f t="shared" si="11"/>
        <v>0.14756517461877811</v>
      </c>
    </row>
    <row r="48" spans="1:43" s="30" customFormat="1" ht="22.5" customHeight="1" x14ac:dyDescent="0.2">
      <c r="A48" s="30">
        <v>35712</v>
      </c>
      <c r="B48" s="29">
        <v>45092</v>
      </c>
      <c r="C48" s="30">
        <v>23</v>
      </c>
      <c r="D48" s="31" t="s">
        <v>63</v>
      </c>
      <c r="E48" s="30" t="s">
        <v>62</v>
      </c>
      <c r="F48" s="30" t="s">
        <v>12</v>
      </c>
      <c r="G48" s="30">
        <v>2</v>
      </c>
      <c r="H48" s="30">
        <v>173.53</v>
      </c>
      <c r="I48" s="30">
        <v>45</v>
      </c>
      <c r="J48" s="30">
        <v>75</v>
      </c>
      <c r="K48" s="30">
        <v>72.099999999999994</v>
      </c>
      <c r="L48" s="30">
        <v>88.7</v>
      </c>
      <c r="M48" s="30">
        <v>5</v>
      </c>
      <c r="N48" s="30">
        <v>1.8</v>
      </c>
      <c r="O48" s="30">
        <v>0</v>
      </c>
      <c r="P48" s="30">
        <v>0</v>
      </c>
      <c r="Q48" s="30">
        <v>0</v>
      </c>
      <c r="R48" s="30">
        <v>35.01</v>
      </c>
      <c r="S48" s="30">
        <v>33.04</v>
      </c>
      <c r="T48" s="11">
        <f t="shared" si="6"/>
        <v>5.6269637246500972</v>
      </c>
      <c r="U48" s="63">
        <v>46.49</v>
      </c>
      <c r="V48" s="31">
        <v>5.76</v>
      </c>
      <c r="W48" s="72">
        <v>1.91</v>
      </c>
      <c r="X48" s="30">
        <v>5.07</v>
      </c>
      <c r="Y48" s="67">
        <v>7.82</v>
      </c>
      <c r="Z48" s="30">
        <v>9.84</v>
      </c>
      <c r="AA48" s="67">
        <v>145.9</v>
      </c>
      <c r="AB48" s="61">
        <f t="shared" si="7"/>
        <v>110.51941412148874</v>
      </c>
      <c r="AC48" s="61">
        <f t="shared" si="8"/>
        <v>92.922160550482374</v>
      </c>
      <c r="AD48" s="15"/>
      <c r="AE48" s="15"/>
      <c r="AF48" s="15">
        <f t="shared" si="9"/>
        <v>15.922318907393532</v>
      </c>
      <c r="AG48" s="36">
        <v>158.53</v>
      </c>
      <c r="AH48" s="36">
        <f>100*(SUM((S48*U48),(V48*W48),(X48*Y48))/(Z48*AG48))</f>
        <v>101.71439172601531</v>
      </c>
      <c r="AI48" s="36">
        <f>100*(H48-AG48)/H48</f>
        <v>8.6440384947847626</v>
      </c>
      <c r="AJ48" s="36"/>
      <c r="AK48" s="16">
        <v>40</v>
      </c>
      <c r="AL48" s="31">
        <v>38.090000000000003</v>
      </c>
      <c r="AM48" s="12">
        <f t="shared" si="10"/>
        <v>4.7749999999999915</v>
      </c>
      <c r="AN48" s="67">
        <v>20.170000000000002</v>
      </c>
      <c r="AO48" s="40">
        <v>20.3</v>
      </c>
      <c r="AP48" s="40">
        <f t="shared" si="11"/>
        <v>-0.64452156668318783</v>
      </c>
      <c r="AQ48" s="62"/>
    </row>
    <row r="49" spans="1:43" ht="22.5" customHeight="1" x14ac:dyDescent="0.2">
      <c r="A49" s="1">
        <v>35714</v>
      </c>
      <c r="B49" s="23">
        <v>45093</v>
      </c>
      <c r="C49" s="1">
        <v>24</v>
      </c>
      <c r="D49" s="1" t="s">
        <v>61</v>
      </c>
      <c r="E49" s="10" t="s">
        <v>60</v>
      </c>
      <c r="F49" s="1" t="s">
        <v>12</v>
      </c>
      <c r="G49" s="1">
        <v>1</v>
      </c>
      <c r="H49" s="1">
        <v>172.63</v>
      </c>
      <c r="I49" s="1">
        <v>45</v>
      </c>
      <c r="J49" s="1">
        <v>75</v>
      </c>
      <c r="K49" s="1">
        <v>74.2</v>
      </c>
      <c r="L49" s="1">
        <v>89.2</v>
      </c>
      <c r="M49" s="1">
        <v>6</v>
      </c>
      <c r="N49" s="1">
        <v>1.3</v>
      </c>
      <c r="O49" s="1">
        <v>0</v>
      </c>
      <c r="P49" s="75">
        <v>0</v>
      </c>
      <c r="Q49" s="1">
        <v>0</v>
      </c>
      <c r="R49" s="1">
        <v>35.619999999999997</v>
      </c>
      <c r="S49" s="1">
        <v>33.53</v>
      </c>
      <c r="T49" s="11">
        <f t="shared" si="6"/>
        <v>5.8674901740595073</v>
      </c>
      <c r="U49" s="4">
        <v>46.25</v>
      </c>
      <c r="V49" s="10">
        <v>6.88</v>
      </c>
      <c r="W49" s="70">
        <v>2.5499999999999998</v>
      </c>
      <c r="X49" s="1">
        <v>5.08</v>
      </c>
      <c r="Y49" s="5">
        <v>7.05</v>
      </c>
      <c r="Z49" s="1">
        <v>10.050000000000001</v>
      </c>
      <c r="AA49" s="5">
        <v>153.09</v>
      </c>
      <c r="AB49" s="15">
        <f t="shared" si="7"/>
        <v>104.26153249689887</v>
      </c>
      <c r="AC49" s="15">
        <f t="shared" si="8"/>
        <v>92.4601634127918</v>
      </c>
      <c r="AD49" s="15">
        <f>AVERAGE(AC49:AC50)</f>
        <v>92.463644818253627</v>
      </c>
      <c r="AE49" s="15">
        <f>STDEV(AC49:AC50)</f>
        <v>4.9234508202349826E-3</v>
      </c>
      <c r="AF49" s="15">
        <f t="shared" si="9"/>
        <v>11.319005966517981</v>
      </c>
      <c r="AG49" s="36">
        <v>153.47999999999999</v>
      </c>
      <c r="AH49" s="36">
        <f>100*(SUM((S49*U49),(V49*W49),(X49*Y49))/(Z49*AG49))</f>
        <v>103.99659897022578</v>
      </c>
      <c r="AI49" s="36">
        <f>100*(H49-AG49)/H49</f>
        <v>11.093089266060364</v>
      </c>
      <c r="AJ49" s="15">
        <f>AVERAGE(AI49:AI50)</f>
        <v>9.9113711405897007</v>
      </c>
      <c r="AK49" s="16">
        <v>40</v>
      </c>
      <c r="AL49" s="10">
        <v>38.270000000000003</v>
      </c>
      <c r="AM49" s="12">
        <f t="shared" si="10"/>
        <v>4.3249999999999922</v>
      </c>
      <c r="AN49" s="5">
        <v>20.36</v>
      </c>
      <c r="AO49" s="40">
        <v>20.3</v>
      </c>
      <c r="AP49" s="40">
        <f t="shared" si="11"/>
        <v>0.29469548133594659</v>
      </c>
    </row>
    <row r="50" spans="1:43" s="30" customFormat="1" ht="22.5" customHeight="1" x14ac:dyDescent="0.2">
      <c r="A50" s="30">
        <v>35716</v>
      </c>
      <c r="B50" s="29">
        <v>45096</v>
      </c>
      <c r="C50" s="30">
        <v>24</v>
      </c>
      <c r="D50" s="30" t="s">
        <v>61</v>
      </c>
      <c r="E50" s="31" t="s">
        <v>60</v>
      </c>
      <c r="F50" s="30" t="s">
        <v>12</v>
      </c>
      <c r="G50" s="30">
        <v>2</v>
      </c>
      <c r="H50" s="30">
        <v>172.63</v>
      </c>
      <c r="I50" s="30">
        <v>45</v>
      </c>
      <c r="J50" s="30">
        <v>75</v>
      </c>
      <c r="K50" s="30">
        <v>75.2</v>
      </c>
      <c r="L50" s="30">
        <v>89</v>
      </c>
      <c r="M50" s="30">
        <v>6</v>
      </c>
      <c r="N50" s="30">
        <v>2.9</v>
      </c>
      <c r="O50" s="30">
        <v>0.4</v>
      </c>
      <c r="P50" s="30">
        <v>0</v>
      </c>
      <c r="Q50" s="30">
        <v>0</v>
      </c>
      <c r="R50" s="30">
        <v>34.909999999999997</v>
      </c>
      <c r="S50" s="30">
        <v>32.92</v>
      </c>
      <c r="T50" s="11">
        <f t="shared" si="6"/>
        <v>5.700372386135764</v>
      </c>
      <c r="U50" s="63">
        <v>46.11</v>
      </c>
      <c r="V50" s="30">
        <v>6.64</v>
      </c>
      <c r="W50" s="72">
        <v>2.48</v>
      </c>
      <c r="X50" s="30">
        <v>4.4800000000000004</v>
      </c>
      <c r="Y50" s="67">
        <v>6.68</v>
      </c>
      <c r="Z50" s="30">
        <v>9.8000000000000007</v>
      </c>
      <c r="AA50" s="67">
        <v>158.04</v>
      </c>
      <c r="AB50" s="61">
        <f t="shared" si="7"/>
        <v>101.00354340673248</v>
      </c>
      <c r="AC50" s="61">
        <f t="shared" si="8"/>
        <v>92.467126223715454</v>
      </c>
      <c r="AD50" s="15"/>
      <c r="AE50" s="15"/>
      <c r="AF50" s="15">
        <f t="shared" si="9"/>
        <v>8.4516016914788885</v>
      </c>
      <c r="AG50" s="36">
        <v>157.56</v>
      </c>
      <c r="AH50" s="36">
        <f>100*(SUM((S50*U50),(V50*W50),(X50*Y50))/(Z50*AG50))</f>
        <v>101.31124650926631</v>
      </c>
      <c r="AI50" s="36">
        <f>100*(H50-AG50)/H50</f>
        <v>8.7296530151190375</v>
      </c>
      <c r="AJ50" s="36"/>
      <c r="AK50" s="16">
        <v>40</v>
      </c>
      <c r="AL50" s="31">
        <v>38.630000000000003</v>
      </c>
      <c r="AM50" s="12">
        <f t="shared" si="10"/>
        <v>3.4249999999999936</v>
      </c>
      <c r="AN50" s="67">
        <v>20.32</v>
      </c>
      <c r="AO50" s="40">
        <v>20.3</v>
      </c>
      <c r="AP50" s="40">
        <f t="shared" si="11"/>
        <v>9.8425196850391597E-2</v>
      </c>
      <c r="AQ50" s="62"/>
    </row>
    <row r="51" spans="1:43" ht="22.5" customHeight="1" x14ac:dyDescent="0.2">
      <c r="A51" s="10">
        <v>35794</v>
      </c>
      <c r="B51" s="23">
        <v>45097</v>
      </c>
      <c r="C51" s="1">
        <v>25</v>
      </c>
      <c r="D51" s="1" t="s">
        <v>59</v>
      </c>
      <c r="E51" s="10" t="s">
        <v>58</v>
      </c>
      <c r="F51" s="1" t="s">
        <v>12</v>
      </c>
      <c r="G51" s="1">
        <v>1</v>
      </c>
      <c r="H51" s="1">
        <v>175.8</v>
      </c>
      <c r="I51" s="1">
        <v>45</v>
      </c>
      <c r="J51" s="1">
        <v>75</v>
      </c>
      <c r="K51" s="1">
        <v>75.900000000000006</v>
      </c>
      <c r="L51" s="1">
        <v>90.9</v>
      </c>
      <c r="M51" s="1">
        <v>8</v>
      </c>
      <c r="N51" s="1">
        <v>1.5</v>
      </c>
      <c r="O51" s="1">
        <v>0</v>
      </c>
      <c r="P51" s="1">
        <v>0</v>
      </c>
      <c r="Q51" s="1">
        <v>0</v>
      </c>
      <c r="R51" s="1">
        <v>35.21</v>
      </c>
      <c r="S51" s="1">
        <v>32.67</v>
      </c>
      <c r="T51" s="11">
        <f t="shared" si="6"/>
        <v>7.2138596989491592</v>
      </c>
      <c r="U51" s="2">
        <v>48.32</v>
      </c>
      <c r="V51" s="1">
        <v>7.25</v>
      </c>
      <c r="W51" s="55">
        <v>4.5199999999999996</v>
      </c>
      <c r="X51" s="1">
        <v>4.99</v>
      </c>
      <c r="Y51" s="2">
        <v>7.07</v>
      </c>
      <c r="Z51" s="1">
        <v>9.91</v>
      </c>
      <c r="AA51" s="2">
        <v>162.04</v>
      </c>
      <c r="AB51" s="15">
        <f t="shared" si="7"/>
        <v>102.54370923101794</v>
      </c>
      <c r="AC51" s="15">
        <f t="shared" si="8"/>
        <v>94.517534947634502</v>
      </c>
      <c r="AD51" s="15">
        <f>AVERAGE(AC51:AC52)</f>
        <v>93.195860244527765</v>
      </c>
      <c r="AE51" s="15">
        <f>STDEV(AC51:AC52)</f>
        <v>1.8691302901789815</v>
      </c>
      <c r="AF51" s="15">
        <f t="shared" si="9"/>
        <v>7.8270762229806694</v>
      </c>
      <c r="AG51" s="36"/>
      <c r="AH51" s="15"/>
      <c r="AI51" s="15"/>
      <c r="AJ51" s="15">
        <f>AVERAGE(AF51:AF52)</f>
        <v>8.785551763367474</v>
      </c>
      <c r="AK51" s="16">
        <v>40</v>
      </c>
      <c r="AL51" s="10">
        <v>38.26</v>
      </c>
      <c r="AM51" s="12">
        <f t="shared" si="10"/>
        <v>4.350000000000005</v>
      </c>
      <c r="AN51" s="2">
        <v>20.28</v>
      </c>
      <c r="AO51" s="40">
        <v>20.3</v>
      </c>
      <c r="AP51" s="40">
        <f t="shared" si="11"/>
        <v>-9.8619329388558052E-2</v>
      </c>
    </row>
    <row r="52" spans="1:43" s="30" customFormat="1" ht="22.5" customHeight="1" x14ac:dyDescent="0.2">
      <c r="A52" s="31">
        <v>35796</v>
      </c>
      <c r="B52" s="29">
        <v>45098</v>
      </c>
      <c r="C52" s="30">
        <v>25</v>
      </c>
      <c r="D52" s="30" t="s">
        <v>59</v>
      </c>
      <c r="E52" s="31" t="s">
        <v>58</v>
      </c>
      <c r="F52" s="30" t="s">
        <v>12</v>
      </c>
      <c r="G52" s="30">
        <v>2</v>
      </c>
      <c r="H52" s="30">
        <v>175.8</v>
      </c>
      <c r="I52" s="30">
        <v>45</v>
      </c>
      <c r="J52" s="30">
        <v>75</v>
      </c>
      <c r="K52" s="30">
        <v>74.8</v>
      </c>
      <c r="L52" s="30">
        <v>89.4</v>
      </c>
      <c r="M52" s="30">
        <v>7</v>
      </c>
      <c r="N52" s="30">
        <v>2.5</v>
      </c>
      <c r="O52" s="30">
        <v>0</v>
      </c>
      <c r="P52" s="30">
        <v>0</v>
      </c>
      <c r="Q52" s="30">
        <v>0</v>
      </c>
      <c r="R52" s="30">
        <v>35.200000000000003</v>
      </c>
      <c r="S52" s="30">
        <v>32.94</v>
      </c>
      <c r="T52" s="11">
        <f t="shared" si="6"/>
        <v>6.4204545454545592</v>
      </c>
      <c r="U52" s="59">
        <v>46.71</v>
      </c>
      <c r="V52" s="30">
        <v>6.81</v>
      </c>
      <c r="W52" s="76">
        <v>3.07</v>
      </c>
      <c r="X52" s="30">
        <v>5.34</v>
      </c>
      <c r="Y52" s="63">
        <v>7.39</v>
      </c>
      <c r="Z52" s="30">
        <v>9.9</v>
      </c>
      <c r="AA52" s="63">
        <v>158.66999999999999</v>
      </c>
      <c r="AB52" s="61">
        <f t="shared" si="7"/>
        <v>101.79291496931884</v>
      </c>
      <c r="AC52" s="61">
        <f t="shared" si="8"/>
        <v>91.874185541421028</v>
      </c>
      <c r="AD52" s="15"/>
      <c r="AE52" s="15"/>
      <c r="AF52" s="15">
        <f t="shared" si="9"/>
        <v>9.7440273037542777</v>
      </c>
      <c r="AG52" s="36"/>
      <c r="AH52" s="15"/>
      <c r="AI52" s="15"/>
      <c r="AJ52" s="15"/>
      <c r="AK52" s="16">
        <v>40</v>
      </c>
      <c r="AL52" s="31">
        <v>37.729999999999997</v>
      </c>
      <c r="AM52" s="12">
        <f t="shared" si="10"/>
        <v>5.6750000000000078</v>
      </c>
      <c r="AN52" s="63">
        <v>20.76</v>
      </c>
      <c r="AO52" s="40">
        <v>20.3</v>
      </c>
      <c r="AP52" s="40">
        <f t="shared" si="11"/>
        <v>2.215799614643549</v>
      </c>
      <c r="AQ52" s="62"/>
    </row>
    <row r="53" spans="1:43" ht="22.5" customHeight="1" x14ac:dyDescent="0.2">
      <c r="A53" s="10">
        <v>35798</v>
      </c>
      <c r="B53" s="23">
        <v>45099</v>
      </c>
      <c r="C53" s="1">
        <v>26</v>
      </c>
      <c r="D53" s="1" t="s">
        <v>56</v>
      </c>
      <c r="E53" s="1" t="s">
        <v>55</v>
      </c>
      <c r="F53" s="1" t="s">
        <v>5</v>
      </c>
      <c r="G53" s="1">
        <v>1</v>
      </c>
      <c r="H53" s="1">
        <v>162.94</v>
      </c>
      <c r="I53" s="1">
        <v>45</v>
      </c>
      <c r="J53" s="1">
        <v>75</v>
      </c>
      <c r="K53" s="1">
        <v>72.3</v>
      </c>
      <c r="L53" s="1">
        <v>89.7</v>
      </c>
      <c r="M53" s="1">
        <v>6</v>
      </c>
      <c r="N53" s="1">
        <v>3.1</v>
      </c>
      <c r="O53" s="1">
        <v>0.4</v>
      </c>
      <c r="P53" s="1">
        <v>0</v>
      </c>
      <c r="Q53" s="1">
        <v>0</v>
      </c>
      <c r="R53" s="1">
        <v>36.130000000000003</v>
      </c>
      <c r="S53" s="1">
        <v>33.93</v>
      </c>
      <c r="T53" s="11">
        <f t="shared" si="6"/>
        <v>6.0891226127871647</v>
      </c>
      <c r="U53" s="4">
        <v>45.44</v>
      </c>
      <c r="V53" s="1">
        <v>6.92</v>
      </c>
      <c r="W53" s="2">
        <v>3.59</v>
      </c>
      <c r="X53" s="1">
        <v>5.47</v>
      </c>
      <c r="Y53" s="2">
        <v>7.51</v>
      </c>
      <c r="Z53" s="1">
        <v>10.23</v>
      </c>
      <c r="AA53" s="2">
        <v>156.03</v>
      </c>
      <c r="AB53" s="15">
        <f t="shared" si="7"/>
        <v>100.72139421768213</v>
      </c>
      <c r="AC53" s="15">
        <f t="shared" si="8"/>
        <v>96.449976308978407</v>
      </c>
      <c r="AD53" s="15">
        <f>AVERAGE(AC53:AC54)</f>
        <v>96.10277539657713</v>
      </c>
      <c r="AE53" s="15">
        <f>STDEV(AC53:AC54)</f>
        <v>0.49101623918619908</v>
      </c>
      <c r="AF53" s="15">
        <f t="shared" si="9"/>
        <v>4.2408248435006728</v>
      </c>
      <c r="AG53" s="36"/>
      <c r="AH53" s="15"/>
      <c r="AI53" s="15"/>
      <c r="AJ53" s="15">
        <f>AVERAGE(AF53:AF54)</f>
        <v>4.6489505339388746</v>
      </c>
      <c r="AK53" s="16">
        <v>40</v>
      </c>
      <c r="AL53" s="10">
        <v>38.06</v>
      </c>
      <c r="AM53" s="12">
        <f t="shared" si="10"/>
        <v>4.8499999999999943</v>
      </c>
      <c r="AN53" s="2">
        <v>20.83</v>
      </c>
      <c r="AO53" s="40">
        <v>20.3</v>
      </c>
      <c r="AP53" s="40">
        <f t="shared" si="11"/>
        <v>2.5444071051368105</v>
      </c>
      <c r="AQ53" s="8" t="s">
        <v>57</v>
      </c>
    </row>
    <row r="54" spans="1:43" s="30" customFormat="1" ht="22.5" customHeight="1" x14ac:dyDescent="0.2">
      <c r="A54" s="31">
        <v>35800</v>
      </c>
      <c r="B54" s="29">
        <v>45103</v>
      </c>
      <c r="C54" s="30">
        <v>26</v>
      </c>
      <c r="D54" s="30" t="s">
        <v>56</v>
      </c>
      <c r="E54" s="30" t="s">
        <v>55</v>
      </c>
      <c r="F54" s="30" t="s">
        <v>5</v>
      </c>
      <c r="G54" s="30">
        <v>2</v>
      </c>
      <c r="H54" s="30">
        <v>162.94</v>
      </c>
      <c r="I54" s="30">
        <v>45</v>
      </c>
      <c r="J54" s="30">
        <v>75</v>
      </c>
      <c r="K54" s="30">
        <v>73.099999999999994</v>
      </c>
      <c r="L54" s="30">
        <v>91.9</v>
      </c>
      <c r="M54" s="30">
        <v>7</v>
      </c>
      <c r="N54" s="30">
        <v>1.8</v>
      </c>
      <c r="O54" s="30">
        <v>0</v>
      </c>
      <c r="P54" s="30">
        <v>0</v>
      </c>
      <c r="Q54" s="30">
        <v>0</v>
      </c>
      <c r="R54" s="30">
        <v>35.25</v>
      </c>
      <c r="S54" s="30">
        <v>32.74</v>
      </c>
      <c r="T54" s="11">
        <f t="shared" si="6"/>
        <v>7.1205673758865196</v>
      </c>
      <c r="U54" s="59">
        <v>45.27</v>
      </c>
      <c r="V54" s="30">
        <v>6.78</v>
      </c>
      <c r="W54" s="63">
        <v>3.92</v>
      </c>
      <c r="X54" s="30">
        <v>5.4</v>
      </c>
      <c r="Y54" s="63">
        <v>7.23</v>
      </c>
      <c r="Z54" s="30">
        <v>9.92</v>
      </c>
      <c r="AA54" s="63">
        <v>154.69999999999999</v>
      </c>
      <c r="AB54" s="61">
        <f t="shared" si="7"/>
        <v>100.85593604687534</v>
      </c>
      <c r="AC54" s="61">
        <f t="shared" si="8"/>
        <v>95.755574484175852</v>
      </c>
      <c r="AD54" s="15"/>
      <c r="AE54" s="15"/>
      <c r="AF54" s="15">
        <f t="shared" si="9"/>
        <v>5.0570762243770773</v>
      </c>
      <c r="AG54" s="36"/>
      <c r="AH54" s="15"/>
      <c r="AI54" s="15"/>
      <c r="AJ54" s="15"/>
      <c r="AK54" s="16">
        <v>40</v>
      </c>
      <c r="AL54" s="31">
        <v>38.200000000000003</v>
      </c>
      <c r="AM54" s="12">
        <f t="shared" si="10"/>
        <v>4.4999999999999929</v>
      </c>
      <c r="AN54" s="63">
        <v>20.09</v>
      </c>
      <c r="AO54" s="40">
        <v>20.3</v>
      </c>
      <c r="AP54" s="40">
        <f t="shared" si="11"/>
        <v>-1.0452961672473911</v>
      </c>
      <c r="AQ54" s="62"/>
    </row>
    <row r="55" spans="1:43" ht="22.5" customHeight="1" x14ac:dyDescent="0.2">
      <c r="A55" s="1">
        <v>35802</v>
      </c>
      <c r="B55" s="23">
        <v>45119</v>
      </c>
      <c r="C55" s="1">
        <v>27</v>
      </c>
      <c r="D55" s="1" t="s">
        <v>54</v>
      </c>
      <c r="E55" s="1" t="s">
        <v>53</v>
      </c>
      <c r="F55" s="1" t="s">
        <v>5</v>
      </c>
      <c r="G55" s="1">
        <v>1</v>
      </c>
      <c r="H55" s="1">
        <v>160.83000000000001</v>
      </c>
      <c r="I55" s="1">
        <v>45</v>
      </c>
      <c r="J55" s="1">
        <v>75</v>
      </c>
      <c r="K55" s="1">
        <v>70.7</v>
      </c>
      <c r="L55" s="1">
        <v>91.8</v>
      </c>
      <c r="M55" s="1">
        <v>6</v>
      </c>
      <c r="N55" s="1">
        <v>1.7</v>
      </c>
      <c r="O55" s="1">
        <v>0</v>
      </c>
      <c r="P55" s="1">
        <v>0</v>
      </c>
      <c r="Q55" s="1">
        <v>0</v>
      </c>
      <c r="R55" s="1">
        <v>35.130000000000003</v>
      </c>
      <c r="S55" s="1">
        <v>32.58</v>
      </c>
      <c r="T55" s="11">
        <f t="shared" si="6"/>
        <v>7.2587532023911301</v>
      </c>
      <c r="U55" s="2">
        <v>43.27</v>
      </c>
      <c r="V55" s="1">
        <v>6.72</v>
      </c>
      <c r="W55" s="4">
        <v>3.45</v>
      </c>
      <c r="X55" s="1">
        <v>5.6</v>
      </c>
      <c r="Y55" s="4">
        <v>7.31</v>
      </c>
      <c r="Z55" s="1">
        <v>9.8800000000000008</v>
      </c>
      <c r="AA55" s="4">
        <v>154.09</v>
      </c>
      <c r="AB55" s="15">
        <f t="shared" si="7"/>
        <v>96.810804874274254</v>
      </c>
      <c r="AC55" s="15">
        <f t="shared" si="8"/>
        <v>92.753695971379216</v>
      </c>
      <c r="AD55" s="15">
        <f>AVERAGE(AC55:AC56)</f>
        <v>95.30914949213772</v>
      </c>
      <c r="AE55" s="15">
        <f>STDEV(AC55:AC56)</f>
        <v>3.6139570270707631</v>
      </c>
      <c r="AF55" s="15">
        <f t="shared" si="9"/>
        <v>4.1907604302679902</v>
      </c>
      <c r="AG55" s="36"/>
      <c r="AH55" s="15"/>
      <c r="AI55" s="15"/>
      <c r="AJ55" s="15">
        <f>AVERAGE(AF55:AF56)</f>
        <v>4.15345395759498</v>
      </c>
      <c r="AK55" s="16">
        <v>40</v>
      </c>
      <c r="AL55" s="10">
        <v>37.93</v>
      </c>
      <c r="AM55" s="12">
        <f t="shared" si="10"/>
        <v>5.1750000000000007</v>
      </c>
      <c r="AN55" s="4">
        <v>21.41</v>
      </c>
      <c r="AO55" s="40">
        <v>20.3</v>
      </c>
      <c r="AP55" s="40">
        <f t="shared" si="11"/>
        <v>5.1844932274637996</v>
      </c>
    </row>
    <row r="56" spans="1:43" s="30" customFormat="1" ht="22.5" customHeight="1" x14ac:dyDescent="0.2">
      <c r="A56" s="30">
        <v>35804</v>
      </c>
      <c r="B56" s="29">
        <v>45120</v>
      </c>
      <c r="C56" s="30">
        <v>27</v>
      </c>
      <c r="D56" s="30" t="s">
        <v>54</v>
      </c>
      <c r="E56" s="30" t="s">
        <v>53</v>
      </c>
      <c r="F56" s="30" t="s">
        <v>5</v>
      </c>
      <c r="G56" s="30">
        <v>2</v>
      </c>
      <c r="H56" s="30">
        <v>160.83000000000001</v>
      </c>
      <c r="I56" s="30">
        <v>45</v>
      </c>
      <c r="J56" s="30">
        <v>75</v>
      </c>
      <c r="K56" s="30">
        <v>75.099999999999994</v>
      </c>
      <c r="L56" s="30">
        <v>93.2</v>
      </c>
      <c r="M56" s="30">
        <v>7</v>
      </c>
      <c r="N56" s="30">
        <v>3.8</v>
      </c>
      <c r="O56" s="30">
        <v>1.1000000000000001</v>
      </c>
      <c r="P56" s="30">
        <v>0.7</v>
      </c>
      <c r="Q56" s="30">
        <v>0.7</v>
      </c>
      <c r="R56" s="30">
        <v>34.76</v>
      </c>
      <c r="S56" s="30">
        <v>32.36</v>
      </c>
      <c r="T56" s="11">
        <f t="shared" si="6"/>
        <v>6.9044879171461417</v>
      </c>
      <c r="U56" s="63">
        <v>45.41</v>
      </c>
      <c r="V56" s="30">
        <v>6.85</v>
      </c>
      <c r="W56" s="59">
        <v>2.88</v>
      </c>
      <c r="X56" s="30">
        <v>5.89</v>
      </c>
      <c r="Y56" s="59">
        <v>7.71</v>
      </c>
      <c r="Z56" s="30">
        <v>9.75</v>
      </c>
      <c r="AA56" s="59">
        <v>154.21</v>
      </c>
      <c r="AB56" s="61">
        <f t="shared" si="7"/>
        <v>102.06578109437845</v>
      </c>
      <c r="AC56" s="61">
        <f t="shared" si="8"/>
        <v>97.864603012896239</v>
      </c>
      <c r="AD56" s="15"/>
      <c r="AE56" s="15"/>
      <c r="AF56" s="15">
        <f t="shared" si="9"/>
        <v>4.1161474849219699</v>
      </c>
      <c r="AG56" s="36"/>
      <c r="AH56" s="15"/>
      <c r="AI56" s="15"/>
      <c r="AJ56" s="15"/>
      <c r="AK56" s="16">
        <v>40</v>
      </c>
      <c r="AL56" s="31">
        <v>37.72</v>
      </c>
      <c r="AM56" s="12">
        <f t="shared" si="10"/>
        <v>5.7000000000000028</v>
      </c>
      <c r="AN56" s="59">
        <v>20.78</v>
      </c>
      <c r="AO56" s="40">
        <v>20.3</v>
      </c>
      <c r="AP56" s="40">
        <f t="shared" si="11"/>
        <v>2.3099133782483174</v>
      </c>
      <c r="AQ56" s="62" t="s">
        <v>52</v>
      </c>
    </row>
    <row r="57" spans="1:43" ht="22.5" customHeight="1" x14ac:dyDescent="0.2">
      <c r="A57" s="1">
        <v>36233</v>
      </c>
      <c r="B57" s="23">
        <v>45138</v>
      </c>
      <c r="C57" s="1">
        <v>28</v>
      </c>
      <c r="D57" s="1" t="s">
        <v>49</v>
      </c>
      <c r="E57" s="1" t="s">
        <v>48</v>
      </c>
      <c r="F57" s="1" t="s">
        <v>5</v>
      </c>
      <c r="G57" s="1">
        <v>1</v>
      </c>
      <c r="H57" s="1">
        <v>161.74</v>
      </c>
      <c r="I57" s="1">
        <v>45</v>
      </c>
      <c r="J57" s="1">
        <v>75</v>
      </c>
      <c r="K57" s="1">
        <v>74.8</v>
      </c>
      <c r="L57" s="1">
        <v>91.4</v>
      </c>
      <c r="M57" s="1" t="s">
        <v>51</v>
      </c>
      <c r="N57" s="1">
        <v>1.9</v>
      </c>
      <c r="O57" s="1">
        <v>0</v>
      </c>
      <c r="P57" s="1">
        <v>0</v>
      </c>
      <c r="Q57" s="1">
        <v>0</v>
      </c>
      <c r="R57" s="1">
        <v>36.299999999999997</v>
      </c>
      <c r="S57" s="1">
        <v>32.93</v>
      </c>
      <c r="T57" s="11">
        <f t="shared" si="6"/>
        <v>9.2837465564738242</v>
      </c>
      <c r="U57" s="2">
        <v>41.37</v>
      </c>
      <c r="V57" s="1">
        <v>6.92</v>
      </c>
      <c r="W57" s="2">
        <v>4.29</v>
      </c>
      <c r="X57" s="1">
        <v>5.37</v>
      </c>
      <c r="Y57" s="2">
        <v>5.99</v>
      </c>
      <c r="Z57" s="1">
        <v>10.29</v>
      </c>
      <c r="AA57" s="2">
        <v>143.58000000000001</v>
      </c>
      <c r="AB57" s="15">
        <f t="shared" si="7"/>
        <v>96.394366952201437</v>
      </c>
      <c r="AC57" s="15">
        <f t="shared" si="8"/>
        <v>85.571307079244988</v>
      </c>
      <c r="AD57" s="15">
        <f>AVERAGE(AC57:AC58)</f>
        <v>88.360249656102013</v>
      </c>
      <c r="AE57" s="15">
        <f>STDEV(AC57:AC58)</f>
        <v>3.9441604168709627</v>
      </c>
      <c r="AF57" s="15">
        <f t="shared" si="9"/>
        <v>11.227896624211695</v>
      </c>
      <c r="AG57" s="36">
        <v>155.19999999999999</v>
      </c>
      <c r="AH57" s="36">
        <f>100*(SUM((S57*U57),(V57*W57),(X57*Y57))/(Z57*AG57))</f>
        <v>89.177211385290505</v>
      </c>
      <c r="AI57" s="36">
        <f>100*(H57-AG57)/H57</f>
        <v>4.0435266477062077</v>
      </c>
      <c r="AJ57" s="15">
        <f>AVERAGE(AI57:AI58)</f>
        <v>4.037343885247938</v>
      </c>
      <c r="AK57" s="16">
        <v>40</v>
      </c>
      <c r="AL57" s="10">
        <v>38.31</v>
      </c>
      <c r="AM57" s="12">
        <f t="shared" si="10"/>
        <v>4.2249999999999943</v>
      </c>
      <c r="AN57" s="2">
        <v>20.79</v>
      </c>
      <c r="AO57" s="40">
        <v>20.3</v>
      </c>
      <c r="AP57" s="40">
        <f t="shared" si="11"/>
        <v>2.3569023569023493</v>
      </c>
      <c r="AQ57" s="8" t="s">
        <v>50</v>
      </c>
    </row>
    <row r="58" spans="1:43" s="30" customFormat="1" ht="22.5" customHeight="1" x14ac:dyDescent="0.2">
      <c r="A58" s="30">
        <v>36235</v>
      </c>
      <c r="B58" s="29">
        <v>45139</v>
      </c>
      <c r="C58" s="30">
        <v>28</v>
      </c>
      <c r="D58" s="30" t="s">
        <v>49</v>
      </c>
      <c r="E58" s="30" t="s">
        <v>48</v>
      </c>
      <c r="F58" s="30" t="s">
        <v>5</v>
      </c>
      <c r="G58" s="30">
        <v>2</v>
      </c>
      <c r="H58" s="30">
        <v>161.74</v>
      </c>
      <c r="I58" s="30">
        <v>45</v>
      </c>
      <c r="J58" s="30">
        <v>75</v>
      </c>
      <c r="K58" s="30">
        <v>71.400000000000006</v>
      </c>
      <c r="L58" s="30">
        <v>94.6</v>
      </c>
      <c r="M58" s="30">
        <v>6</v>
      </c>
      <c r="N58" s="30">
        <v>3.7</v>
      </c>
      <c r="O58" s="30">
        <v>1.5</v>
      </c>
      <c r="P58" s="30">
        <v>0.9</v>
      </c>
      <c r="Q58" s="30">
        <v>0.7</v>
      </c>
      <c r="R58" s="30">
        <v>35.33</v>
      </c>
      <c r="S58" s="30">
        <v>32.369999999999997</v>
      </c>
      <c r="T58" s="11">
        <f t="shared" si="6"/>
        <v>8.3781488819700005</v>
      </c>
      <c r="U58" s="63">
        <v>43.16</v>
      </c>
      <c r="V58" s="30">
        <v>6.26</v>
      </c>
      <c r="W58" s="63">
        <v>5.43</v>
      </c>
      <c r="X58" s="30">
        <v>5.49</v>
      </c>
      <c r="Y58" s="63">
        <v>6.52</v>
      </c>
      <c r="Z58" s="30">
        <v>9.9499999999999993</v>
      </c>
      <c r="AA58" s="63">
        <v>156.72999999999999</v>
      </c>
      <c r="AB58" s="61">
        <f t="shared" si="7"/>
        <v>94.062849178579683</v>
      </c>
      <c r="AC58" s="61">
        <f t="shared" si="8"/>
        <v>91.149192232959024</v>
      </c>
      <c r="AD58" s="15"/>
      <c r="AE58" s="15"/>
      <c r="AF58" s="15">
        <f t="shared" si="9"/>
        <v>3.0975639915914548</v>
      </c>
      <c r="AG58" s="36">
        <v>155.22</v>
      </c>
      <c r="AH58" s="36">
        <f>100*(SUM((S58*U58),(V58*W58),(X58*Y58))/(Z58*AG58))</f>
        <v>94.977904598368724</v>
      </c>
      <c r="AI58" s="36">
        <f>100*(H58-AG58)/H58</f>
        <v>4.0311611227896682</v>
      </c>
      <c r="AJ58" s="36"/>
      <c r="AK58" s="16">
        <v>40</v>
      </c>
      <c r="AL58" s="31">
        <v>37.700000000000003</v>
      </c>
      <c r="AM58" s="12">
        <f t="shared" si="10"/>
        <v>5.7499999999999929</v>
      </c>
      <c r="AN58" s="63">
        <v>20.46</v>
      </c>
      <c r="AO58" s="40">
        <v>20.3</v>
      </c>
      <c r="AP58" s="40">
        <f t="shared" si="11"/>
        <v>0.78201368523949233</v>
      </c>
      <c r="AQ58" s="62" t="s">
        <v>47</v>
      </c>
    </row>
    <row r="59" spans="1:43" ht="22.5" customHeight="1" x14ac:dyDescent="0.2">
      <c r="A59" s="1">
        <v>36237</v>
      </c>
      <c r="B59" s="23">
        <v>45140</v>
      </c>
      <c r="C59" s="1">
        <v>29</v>
      </c>
      <c r="D59" s="1" t="s">
        <v>46</v>
      </c>
      <c r="E59" s="1" t="s">
        <v>45</v>
      </c>
      <c r="F59" s="1" t="s">
        <v>5</v>
      </c>
      <c r="G59" s="1">
        <v>1</v>
      </c>
      <c r="H59" s="1">
        <v>159.6</v>
      </c>
      <c r="I59" s="1">
        <v>45</v>
      </c>
      <c r="J59" s="1">
        <v>75</v>
      </c>
      <c r="K59" s="1">
        <v>73.599999999999994</v>
      </c>
      <c r="L59" s="1">
        <v>92.6</v>
      </c>
      <c r="M59" s="1">
        <v>7</v>
      </c>
      <c r="N59" s="1">
        <v>2.9</v>
      </c>
      <c r="O59" s="1">
        <v>0.5</v>
      </c>
      <c r="P59" s="1">
        <v>0</v>
      </c>
      <c r="Q59" s="1">
        <v>0</v>
      </c>
      <c r="R59" s="1">
        <v>35.86</v>
      </c>
      <c r="S59" s="1">
        <v>33.74</v>
      </c>
      <c r="T59" s="11">
        <f t="shared" si="6"/>
        <v>5.9118795315114268</v>
      </c>
      <c r="U59" s="2">
        <v>43.7</v>
      </c>
      <c r="V59" s="1">
        <v>6.6</v>
      </c>
      <c r="W59" s="2">
        <v>2.87</v>
      </c>
      <c r="X59" s="1">
        <v>5.91</v>
      </c>
      <c r="Y59" s="2">
        <v>7.98</v>
      </c>
      <c r="Z59" s="1">
        <v>10.130000000000001</v>
      </c>
      <c r="AA59" s="2">
        <v>147.44999999999999</v>
      </c>
      <c r="AB59" s="15">
        <f t="shared" si="7"/>
        <v>103.13813272489847</v>
      </c>
      <c r="AC59" s="15">
        <f t="shared" si="8"/>
        <v>95.28645156820977</v>
      </c>
      <c r="AD59" s="15">
        <f>AVERAGE(AC59:AC60)</f>
        <v>95.634330439683225</v>
      </c>
      <c r="AE59" s="15">
        <f>STDEV(AC59:AC60)</f>
        <v>0.49197501810080668</v>
      </c>
      <c r="AF59" s="15">
        <f t="shared" si="9"/>
        <v>7.6127819548872209</v>
      </c>
      <c r="AG59" s="1">
        <v>154.66999999999999</v>
      </c>
      <c r="AH59" s="36">
        <f>100*(SUM((S59*U59),(V59*W59),(X59*Y59))/(Z59*AG59))</f>
        <v>98.323641755261391</v>
      </c>
      <c r="AI59" s="36">
        <f>100*(H59-AG59)/H59</f>
        <v>3.0889724310776985</v>
      </c>
      <c r="AJ59" s="15">
        <f>AVERAGE(AF59:AF60)</f>
        <v>5.1284461152882219</v>
      </c>
      <c r="AK59" s="16">
        <v>40</v>
      </c>
      <c r="AL59" s="10">
        <v>37.659999999999997</v>
      </c>
      <c r="AM59" s="12">
        <f t="shared" si="10"/>
        <v>5.8500000000000085</v>
      </c>
      <c r="AN59" s="2">
        <v>20.65</v>
      </c>
      <c r="AO59" s="40">
        <v>20.3</v>
      </c>
      <c r="AP59" s="40">
        <f t="shared" si="11"/>
        <v>1.6949152542372778</v>
      </c>
    </row>
    <row r="60" spans="1:43" s="30" customFormat="1" ht="22.5" customHeight="1" x14ac:dyDescent="0.2">
      <c r="A60" s="30">
        <v>36239</v>
      </c>
      <c r="B60" s="29">
        <v>45141</v>
      </c>
      <c r="C60" s="30">
        <v>29</v>
      </c>
      <c r="D60" s="30" t="s">
        <v>46</v>
      </c>
      <c r="E60" s="30" t="s">
        <v>45</v>
      </c>
      <c r="F60" s="30" t="s">
        <v>5</v>
      </c>
      <c r="G60" s="30">
        <v>2</v>
      </c>
      <c r="H60" s="30">
        <v>159.6</v>
      </c>
      <c r="I60" s="30">
        <v>45</v>
      </c>
      <c r="J60" s="30">
        <v>75</v>
      </c>
      <c r="K60" s="30">
        <v>76.099999999999994</v>
      </c>
      <c r="L60" s="30">
        <v>92.1</v>
      </c>
      <c r="M60" s="30">
        <v>7</v>
      </c>
      <c r="N60" s="30">
        <v>3</v>
      </c>
      <c r="O60" s="30">
        <v>0.6</v>
      </c>
      <c r="P60" s="30">
        <v>0</v>
      </c>
      <c r="Q60" s="30">
        <v>0</v>
      </c>
      <c r="R60" s="30">
        <v>35.200000000000003</v>
      </c>
      <c r="S60" s="30">
        <v>32.9</v>
      </c>
      <c r="T60" s="11">
        <f t="shared" si="6"/>
        <v>6.5340909090909207</v>
      </c>
      <c r="U60" s="63">
        <v>44.23</v>
      </c>
      <c r="V60" s="30">
        <v>6.95</v>
      </c>
      <c r="W60" s="63">
        <v>4.25</v>
      </c>
      <c r="X60" s="30">
        <v>5.04</v>
      </c>
      <c r="Y60" s="63">
        <v>6.32</v>
      </c>
      <c r="Z60" s="30">
        <v>9.9</v>
      </c>
      <c r="AA60" s="63">
        <v>155.38</v>
      </c>
      <c r="AB60" s="61">
        <f t="shared" si="7"/>
        <v>98.589011494790881</v>
      </c>
      <c r="AC60" s="61">
        <f t="shared" si="8"/>
        <v>95.98220931115668</v>
      </c>
      <c r="AD60" s="15"/>
      <c r="AE60" s="15"/>
      <c r="AF60" s="15">
        <f t="shared" si="9"/>
        <v>2.6441102756892225</v>
      </c>
      <c r="AG60" s="1">
        <v>155.01</v>
      </c>
      <c r="AH60" s="36">
        <f>100*(SUM((S60*U60),(V60*W60),(X60*Y60))/(Z60*AG60))</f>
        <v>98.824337823757219</v>
      </c>
      <c r="AI60" s="36">
        <f>100*(H60-AG60)/H60</f>
        <v>2.8759398496240625</v>
      </c>
      <c r="AJ60" s="15"/>
      <c r="AK60" s="16">
        <v>40</v>
      </c>
      <c r="AL60" s="31">
        <v>38.340000000000003</v>
      </c>
      <c r="AM60" s="12">
        <f t="shared" si="10"/>
        <v>4.1499999999999915</v>
      </c>
      <c r="AN60" s="63">
        <v>20.399999999999999</v>
      </c>
      <c r="AO60" s="40">
        <v>20.3</v>
      </c>
      <c r="AP60" s="40">
        <f t="shared" si="11"/>
        <v>0.49019607843136215</v>
      </c>
      <c r="AQ60" s="62"/>
    </row>
    <row r="61" spans="1:43" ht="22.5" customHeight="1" x14ac:dyDescent="0.2">
      <c r="A61" s="1">
        <v>36308</v>
      </c>
      <c r="B61" s="23">
        <v>45145</v>
      </c>
      <c r="C61" s="1">
        <v>30</v>
      </c>
      <c r="D61" s="1" t="s">
        <v>44</v>
      </c>
      <c r="E61" s="1" t="s">
        <v>43</v>
      </c>
      <c r="F61" s="1" t="s">
        <v>12</v>
      </c>
      <c r="G61" s="1">
        <v>1</v>
      </c>
      <c r="H61" s="1">
        <v>189.82</v>
      </c>
      <c r="I61" s="1">
        <v>45</v>
      </c>
      <c r="J61" s="1">
        <v>75</v>
      </c>
      <c r="K61" s="1">
        <v>73.5</v>
      </c>
      <c r="L61" s="1">
        <v>89.6</v>
      </c>
      <c r="M61" s="1">
        <v>7</v>
      </c>
      <c r="N61" s="1">
        <v>3.4</v>
      </c>
      <c r="O61" s="1">
        <v>0.8</v>
      </c>
      <c r="P61" s="1">
        <v>0.1</v>
      </c>
      <c r="Q61" s="1">
        <v>0</v>
      </c>
      <c r="R61" s="1">
        <v>36.58</v>
      </c>
      <c r="S61" s="1">
        <v>34.42</v>
      </c>
      <c r="T61" s="11">
        <f t="shared" si="6"/>
        <v>5.9048660470202208</v>
      </c>
      <c r="U61" s="2">
        <v>48.25</v>
      </c>
      <c r="V61" s="1">
        <v>6.35</v>
      </c>
      <c r="W61" s="2">
        <v>3.99</v>
      </c>
      <c r="X61" s="1">
        <v>5.93</v>
      </c>
      <c r="Y61" s="6">
        <v>7.83</v>
      </c>
      <c r="Z61" s="1">
        <v>10.39</v>
      </c>
      <c r="AA61" s="2">
        <v>172.35</v>
      </c>
      <c r="AB61" s="15">
        <f t="shared" si="7"/>
        <v>96.750848054396116</v>
      </c>
      <c r="AC61" s="15">
        <f t="shared" si="8"/>
        <v>87.846426415420765</v>
      </c>
      <c r="AD61" s="15">
        <f>AVERAGE(AC61:AC62)</f>
        <v>88.124417257774184</v>
      </c>
      <c r="AE61" s="15">
        <f>STDEV(AC61:AC62)</f>
        <v>0.3931384194717148</v>
      </c>
      <c r="AF61" s="15">
        <f t="shared" si="9"/>
        <v>9.2034559055947742</v>
      </c>
      <c r="AG61" s="15"/>
      <c r="AH61" s="15"/>
      <c r="AI61" s="15"/>
      <c r="AJ61" s="15">
        <f>AVERAGE(AF61:AF62)</f>
        <v>8.8373195659045365</v>
      </c>
      <c r="AK61" s="16">
        <v>40</v>
      </c>
      <c r="AL61" s="10">
        <v>37.909999999999997</v>
      </c>
      <c r="AM61" s="12">
        <f t="shared" si="10"/>
        <v>5.2250000000000085</v>
      </c>
      <c r="AN61" s="6">
        <v>21.09</v>
      </c>
      <c r="AO61" s="40">
        <v>20.3</v>
      </c>
      <c r="AP61" s="40">
        <f t="shared" si="11"/>
        <v>3.7458511142721629</v>
      </c>
    </row>
    <row r="62" spans="1:43" s="30" customFormat="1" ht="22.5" customHeight="1" x14ac:dyDescent="0.2">
      <c r="A62" s="30">
        <v>36310</v>
      </c>
      <c r="B62" s="29">
        <v>45146</v>
      </c>
      <c r="C62" s="30">
        <v>30</v>
      </c>
      <c r="D62" s="30" t="s">
        <v>44</v>
      </c>
      <c r="E62" s="30" t="s">
        <v>43</v>
      </c>
      <c r="F62" s="30" t="s">
        <v>12</v>
      </c>
      <c r="G62" s="30">
        <v>2</v>
      </c>
      <c r="H62" s="30">
        <v>189.82</v>
      </c>
      <c r="I62" s="30">
        <v>45</v>
      </c>
      <c r="J62" s="30">
        <v>75</v>
      </c>
      <c r="K62" s="30">
        <v>72.099999999999994</v>
      </c>
      <c r="L62" s="30">
        <v>90.3</v>
      </c>
      <c r="M62" s="30">
        <v>7</v>
      </c>
      <c r="N62" s="30">
        <v>1.8</v>
      </c>
      <c r="O62" s="30">
        <v>0</v>
      </c>
      <c r="P62" s="30">
        <v>0</v>
      </c>
      <c r="Q62" s="30">
        <v>0</v>
      </c>
      <c r="R62" s="30">
        <v>36.67</v>
      </c>
      <c r="S62" s="30">
        <v>34.520000000000003</v>
      </c>
      <c r="T62" s="11">
        <f t="shared" si="6"/>
        <v>5.8631033542405193</v>
      </c>
      <c r="U62" s="63">
        <v>48.44</v>
      </c>
      <c r="V62" s="30">
        <v>7</v>
      </c>
      <c r="W62" s="63">
        <v>3.73</v>
      </c>
      <c r="X62" s="30">
        <v>5.88</v>
      </c>
      <c r="Y62" s="77">
        <v>8.5500000000000007</v>
      </c>
      <c r="Z62" s="30">
        <v>10.42</v>
      </c>
      <c r="AA62" s="63">
        <v>173.74</v>
      </c>
      <c r="AB62" s="61">
        <f t="shared" si="7"/>
        <v>96.584235671498888</v>
      </c>
      <c r="AC62" s="61">
        <f t="shared" si="8"/>
        <v>88.402408100127587</v>
      </c>
      <c r="AD62" s="15"/>
      <c r="AE62" s="15"/>
      <c r="AF62" s="15">
        <f t="shared" si="9"/>
        <v>8.4711832262143005</v>
      </c>
      <c r="AG62" s="15"/>
      <c r="AH62" s="15"/>
      <c r="AI62" s="15"/>
      <c r="AJ62" s="15"/>
      <c r="AK62" s="16">
        <v>40</v>
      </c>
      <c r="AL62" s="31">
        <v>37.53</v>
      </c>
      <c r="AM62" s="12">
        <f t="shared" si="10"/>
        <v>6.1749999999999972</v>
      </c>
      <c r="AN62" s="77">
        <v>20.36</v>
      </c>
      <c r="AO62" s="40">
        <v>20.3</v>
      </c>
      <c r="AP62" s="40">
        <f t="shared" si="11"/>
        <v>0.29469548133594659</v>
      </c>
      <c r="AQ62" s="62"/>
    </row>
    <row r="63" spans="1:43" ht="22.5" customHeight="1" x14ac:dyDescent="0.2">
      <c r="A63" s="1">
        <v>36312</v>
      </c>
      <c r="B63" s="23">
        <v>45147</v>
      </c>
      <c r="C63" s="1">
        <v>31</v>
      </c>
      <c r="D63" s="1" t="s">
        <v>41</v>
      </c>
      <c r="E63" s="1" t="s">
        <v>40</v>
      </c>
      <c r="F63" s="1" t="s">
        <v>12</v>
      </c>
      <c r="G63" s="1">
        <v>1</v>
      </c>
      <c r="H63" s="1">
        <v>184.21</v>
      </c>
      <c r="I63" s="1">
        <v>45</v>
      </c>
      <c r="J63" s="1">
        <v>75</v>
      </c>
      <c r="K63" s="1">
        <v>73.2</v>
      </c>
      <c r="L63" s="1">
        <v>90.9</v>
      </c>
      <c r="M63" s="1">
        <v>7</v>
      </c>
      <c r="N63" s="1">
        <v>3.5</v>
      </c>
      <c r="O63" s="1">
        <v>0.8</v>
      </c>
      <c r="P63" s="1">
        <v>0.3</v>
      </c>
      <c r="Q63" s="1">
        <v>0</v>
      </c>
      <c r="R63" s="1">
        <v>35.770000000000003</v>
      </c>
      <c r="S63" s="1">
        <v>33.43</v>
      </c>
      <c r="T63" s="11">
        <f t="shared" si="6"/>
        <v>6.5417948001118349</v>
      </c>
      <c r="U63" s="2">
        <v>47</v>
      </c>
      <c r="V63" s="1">
        <v>6.72</v>
      </c>
      <c r="W63" s="2">
        <v>3.67</v>
      </c>
      <c r="X63" s="1">
        <v>5.54</v>
      </c>
      <c r="Y63" s="6">
        <v>8.67</v>
      </c>
      <c r="Z63" s="1">
        <v>10.1</v>
      </c>
      <c r="AA63" s="2">
        <v>165.21</v>
      </c>
      <c r="AB63" s="15">
        <f t="shared" si="7"/>
        <v>98.51872893844677</v>
      </c>
      <c r="AC63" s="15">
        <f t="shared" si="8"/>
        <v>88.357196720703499</v>
      </c>
      <c r="AD63" s="15">
        <f>AVERAGE(AC63:AC64)</f>
        <v>88.810048234069384</v>
      </c>
      <c r="AE63" s="15">
        <f>STDEV(AC63:AC64)</f>
        <v>0.64042875194321647</v>
      </c>
      <c r="AF63" s="15">
        <f t="shared" si="9"/>
        <v>10.314315183757667</v>
      </c>
      <c r="AG63" s="15"/>
      <c r="AH63" s="15"/>
      <c r="AI63" s="15"/>
      <c r="AJ63" s="15">
        <f>AVERAGE(AF63:AF64)</f>
        <v>11.386461104174588</v>
      </c>
      <c r="AK63" s="16">
        <v>40</v>
      </c>
      <c r="AL63" s="10">
        <v>37.78</v>
      </c>
      <c r="AM63" s="12">
        <f t="shared" si="10"/>
        <v>5.5499999999999972</v>
      </c>
      <c r="AN63" s="6">
        <v>19.79</v>
      </c>
      <c r="AO63" s="40">
        <v>20.3</v>
      </c>
      <c r="AP63" s="40">
        <f t="shared" si="11"/>
        <v>-2.5770591207680726</v>
      </c>
      <c r="AQ63" s="8" t="s">
        <v>42</v>
      </c>
    </row>
    <row r="64" spans="1:43" s="30" customFormat="1" ht="22.5" customHeight="1" x14ac:dyDescent="0.2">
      <c r="A64" s="30">
        <v>36314</v>
      </c>
      <c r="B64" s="29">
        <v>45148</v>
      </c>
      <c r="C64" s="30">
        <v>31</v>
      </c>
      <c r="D64" s="30" t="s">
        <v>41</v>
      </c>
      <c r="E64" s="30" t="s">
        <v>40</v>
      </c>
      <c r="F64" s="30" t="s">
        <v>12</v>
      </c>
      <c r="G64" s="30">
        <v>2</v>
      </c>
      <c r="H64" s="30">
        <v>184.21</v>
      </c>
      <c r="I64" s="30">
        <v>45</v>
      </c>
      <c r="J64" s="30">
        <v>75</v>
      </c>
      <c r="K64" s="30">
        <v>72.3</v>
      </c>
      <c r="L64" s="30">
        <v>91.9</v>
      </c>
      <c r="M64" s="30">
        <v>7</v>
      </c>
      <c r="N64" s="30">
        <v>3</v>
      </c>
      <c r="O64" s="30">
        <v>0.7</v>
      </c>
      <c r="P64" s="30">
        <v>0.2</v>
      </c>
      <c r="Q64" s="30">
        <v>0</v>
      </c>
      <c r="R64" s="30">
        <v>35.520000000000003</v>
      </c>
      <c r="S64" s="30">
        <v>33.56</v>
      </c>
      <c r="T64" s="11">
        <f t="shared" si="6"/>
        <v>5.5180180180180196</v>
      </c>
      <c r="U64" s="63">
        <v>47.03</v>
      </c>
      <c r="V64" s="30">
        <v>6.58</v>
      </c>
      <c r="W64" s="77">
        <v>3.55</v>
      </c>
      <c r="X64" s="30">
        <v>5.79</v>
      </c>
      <c r="Y64" s="77">
        <v>7.93</v>
      </c>
      <c r="Z64" s="30">
        <v>10.02</v>
      </c>
      <c r="AA64" s="63">
        <v>161.26</v>
      </c>
      <c r="AB64" s="61">
        <f t="shared" si="7"/>
        <v>101.96650603047905</v>
      </c>
      <c r="AC64" s="61">
        <f t="shared" si="8"/>
        <v>89.26289974743527</v>
      </c>
      <c r="AD64" s="15"/>
      <c r="AE64" s="15"/>
      <c r="AF64" s="15">
        <f t="shared" si="9"/>
        <v>12.458607024591508</v>
      </c>
      <c r="AG64" s="15"/>
      <c r="AH64" s="15"/>
      <c r="AI64" s="15"/>
      <c r="AJ64" s="15"/>
      <c r="AK64" s="16">
        <v>40</v>
      </c>
      <c r="AL64" s="31">
        <v>37.65</v>
      </c>
      <c r="AM64" s="12">
        <f t="shared" si="10"/>
        <v>5.8750000000000036</v>
      </c>
      <c r="AN64" s="77">
        <v>20.93</v>
      </c>
      <c r="AO64" s="40">
        <v>20.3</v>
      </c>
      <c r="AP64" s="40">
        <f t="shared" si="11"/>
        <v>3.0100334448160488</v>
      </c>
      <c r="AQ64" s="62"/>
    </row>
    <row r="65" spans="1:43" ht="22.5" customHeight="1" x14ac:dyDescent="0.2">
      <c r="A65" s="1">
        <v>36841</v>
      </c>
      <c r="B65" s="23">
        <v>45201</v>
      </c>
      <c r="C65" s="1">
        <v>32</v>
      </c>
      <c r="D65" s="1" t="s">
        <v>39</v>
      </c>
      <c r="E65" s="10" t="s">
        <v>38</v>
      </c>
      <c r="F65" s="1" t="s">
        <v>12</v>
      </c>
      <c r="G65" s="1">
        <v>1</v>
      </c>
      <c r="H65" s="1">
        <v>178.14</v>
      </c>
      <c r="I65" s="1">
        <v>45</v>
      </c>
      <c r="J65" s="1">
        <v>75</v>
      </c>
      <c r="K65" s="1">
        <v>75.900000000000006</v>
      </c>
      <c r="L65" s="1">
        <v>86.7</v>
      </c>
      <c r="M65" s="1">
        <v>7</v>
      </c>
      <c r="N65" s="1">
        <v>2.5</v>
      </c>
      <c r="O65" s="1">
        <v>0</v>
      </c>
      <c r="P65" s="1">
        <v>0</v>
      </c>
      <c r="Q65" s="1">
        <v>0</v>
      </c>
      <c r="R65" s="1">
        <v>35.67</v>
      </c>
      <c r="S65" s="1">
        <v>33.520000000000003</v>
      </c>
      <c r="T65" s="11">
        <f t="shared" si="6"/>
        <v>6.0274740678441221</v>
      </c>
      <c r="U65" s="2">
        <v>46.92</v>
      </c>
      <c r="V65" s="1">
        <v>6.5</v>
      </c>
      <c r="W65" s="4">
        <v>3.67</v>
      </c>
      <c r="X65" s="1">
        <v>4.91</v>
      </c>
      <c r="Y65" s="4">
        <v>8.2100000000000009</v>
      </c>
      <c r="Z65" s="1">
        <v>10.08</v>
      </c>
      <c r="AA65" s="2">
        <v>162.04</v>
      </c>
      <c r="AB65" s="15">
        <f t="shared" si="7"/>
        <v>100.21803478858835</v>
      </c>
      <c r="AC65" s="15">
        <f t="shared" si="8"/>
        <v>91.16049375290703</v>
      </c>
      <c r="AD65" s="15">
        <f>AVERAGE(AC65:AC66)</f>
        <v>92.787393997362983</v>
      </c>
      <c r="AE65" s="15">
        <f>STDEV(AC65:AC66)</f>
        <v>2.3007843903377228</v>
      </c>
      <c r="AF65" s="15">
        <f t="shared" si="9"/>
        <v>9.0378354103514074</v>
      </c>
      <c r="AG65" s="15"/>
      <c r="AH65" s="15"/>
      <c r="AI65" s="15"/>
      <c r="AJ65" s="15">
        <f>AVERAGE(AF65:AF66)</f>
        <v>8.891882788817778</v>
      </c>
      <c r="AK65" s="16">
        <v>40</v>
      </c>
      <c r="AL65" s="10">
        <v>37.590000000000003</v>
      </c>
      <c r="AM65" s="12">
        <f t="shared" si="10"/>
        <v>6.0249999999999915</v>
      </c>
      <c r="AN65" s="4">
        <v>21.55</v>
      </c>
      <c r="AO65" s="40">
        <v>20.3</v>
      </c>
      <c r="AP65" s="40">
        <f t="shared" si="11"/>
        <v>5.8004640371229694</v>
      </c>
    </row>
    <row r="66" spans="1:43" s="30" customFormat="1" ht="22.5" customHeight="1" x14ac:dyDescent="0.2">
      <c r="A66" s="30">
        <v>36843</v>
      </c>
      <c r="B66" s="29">
        <v>45202</v>
      </c>
      <c r="C66" s="30">
        <v>32</v>
      </c>
      <c r="D66" s="30" t="s">
        <v>39</v>
      </c>
      <c r="E66" s="31" t="s">
        <v>38</v>
      </c>
      <c r="F66" s="30" t="s">
        <v>12</v>
      </c>
      <c r="G66" s="30">
        <v>2</v>
      </c>
      <c r="H66" s="30">
        <v>178.14</v>
      </c>
      <c r="I66" s="30">
        <v>45</v>
      </c>
      <c r="J66" s="30">
        <v>75</v>
      </c>
      <c r="K66" s="30">
        <v>76.099999999999994</v>
      </c>
      <c r="L66" s="30">
        <v>89.9</v>
      </c>
      <c r="M66" s="30">
        <v>7</v>
      </c>
      <c r="N66" s="30">
        <v>2.1</v>
      </c>
      <c r="O66" s="30">
        <v>0</v>
      </c>
      <c r="P66" s="30">
        <v>0</v>
      </c>
      <c r="Q66" s="30">
        <v>0</v>
      </c>
      <c r="R66" s="30">
        <v>35.770000000000003</v>
      </c>
      <c r="S66" s="30">
        <v>34.35</v>
      </c>
      <c r="T66" s="11">
        <f t="shared" si="6"/>
        <v>3.9698071009225653</v>
      </c>
      <c r="U66" s="63">
        <v>47.88</v>
      </c>
      <c r="V66" s="30">
        <v>6.28</v>
      </c>
      <c r="W66" s="59">
        <v>2.61</v>
      </c>
      <c r="X66" s="30">
        <v>5.0599999999999996</v>
      </c>
      <c r="Y66" s="59">
        <v>7.44</v>
      </c>
      <c r="Z66" s="30">
        <v>10.1</v>
      </c>
      <c r="AA66" s="63">
        <v>162.56</v>
      </c>
      <c r="AB66" s="61">
        <f t="shared" si="7"/>
        <v>103.46310516878461</v>
      </c>
      <c r="AC66" s="61">
        <f t="shared" si="8"/>
        <v>94.414294241818951</v>
      </c>
      <c r="AD66" s="15"/>
      <c r="AE66" s="15"/>
      <c r="AF66" s="15">
        <f t="shared" si="9"/>
        <v>8.7459301672841505</v>
      </c>
      <c r="AG66" s="15"/>
      <c r="AH66" s="15"/>
      <c r="AI66" s="15"/>
      <c r="AJ66" s="15"/>
      <c r="AK66" s="16">
        <v>40</v>
      </c>
      <c r="AL66" s="31">
        <v>38.18</v>
      </c>
      <c r="AM66" s="12">
        <f t="shared" si="10"/>
        <v>4.5500000000000007</v>
      </c>
      <c r="AN66" s="59">
        <v>20.3</v>
      </c>
      <c r="AO66" s="40">
        <v>20.3</v>
      </c>
      <c r="AP66" s="40">
        <f t="shared" si="11"/>
        <v>0</v>
      </c>
      <c r="AQ66" s="62"/>
    </row>
    <row r="67" spans="1:43" ht="22.5" customHeight="1" x14ac:dyDescent="0.2">
      <c r="A67" s="1">
        <v>36316</v>
      </c>
      <c r="B67" s="23">
        <v>45149</v>
      </c>
      <c r="C67" s="1">
        <v>33</v>
      </c>
      <c r="D67" s="1" t="s">
        <v>37</v>
      </c>
      <c r="E67" s="10" t="s">
        <v>36</v>
      </c>
      <c r="F67" s="1" t="s">
        <v>12</v>
      </c>
      <c r="G67" s="1">
        <v>1</v>
      </c>
      <c r="H67" s="1">
        <v>177.9</v>
      </c>
      <c r="I67" s="1">
        <v>45</v>
      </c>
      <c r="J67" s="1">
        <v>75</v>
      </c>
      <c r="K67" s="1">
        <v>72.599999999999994</v>
      </c>
      <c r="L67" s="1">
        <v>90.3</v>
      </c>
      <c r="M67" s="1">
        <v>7</v>
      </c>
      <c r="N67" s="1">
        <v>3.2</v>
      </c>
      <c r="O67" s="1">
        <v>0.2</v>
      </c>
      <c r="P67" s="1">
        <v>0</v>
      </c>
      <c r="Q67" s="1">
        <v>0</v>
      </c>
      <c r="R67" s="1">
        <v>35.42</v>
      </c>
      <c r="S67" s="1">
        <v>33.21</v>
      </c>
      <c r="T67" s="11">
        <f t="shared" ref="T67" si="12">100*(R67-S67)/R67</f>
        <v>6.2394127611518932</v>
      </c>
      <c r="U67" s="78">
        <v>47.33</v>
      </c>
      <c r="V67" s="1">
        <v>6.86</v>
      </c>
      <c r="W67" s="2">
        <v>4.12</v>
      </c>
      <c r="X67" s="1">
        <v>5.42</v>
      </c>
      <c r="Y67" s="6">
        <v>7.46</v>
      </c>
      <c r="Z67" s="1">
        <v>9.98</v>
      </c>
      <c r="AA67" s="2">
        <v>163.29</v>
      </c>
      <c r="AB67" s="15">
        <f t="shared" ref="AB67:AB98" si="13">100*(SUM((S67*U67),(V67*W67),(X67*Y67))/(Z67*AA67))</f>
        <v>100.66834017106416</v>
      </c>
      <c r="AC67" s="15">
        <f t="shared" ref="AC67:AC102" si="14">100*(SUM((S67*U67),(V67*W67),(X67*Y67))/(Z67*H67))</f>
        <v>92.40097395465466</v>
      </c>
      <c r="AD67" s="15">
        <f>AVERAGE(AC67:AC68)</f>
        <v>92.483432452313281</v>
      </c>
      <c r="AE67" s="15">
        <f>STDEV(AC67:AC68)</f>
        <v>0.11661392572173178</v>
      </c>
      <c r="AF67" s="15">
        <f t="shared" ref="AF67:AF102" si="15">100*(H67-AA67)/H67</f>
        <v>8.2124789207419973</v>
      </c>
      <c r="AG67" s="15"/>
      <c r="AH67" s="15"/>
      <c r="AI67" s="15"/>
      <c r="AJ67" s="15">
        <f>AVERAGE(AF67:AF68)</f>
        <v>7.8274311410905062</v>
      </c>
      <c r="AK67" s="16">
        <v>40</v>
      </c>
      <c r="AL67" s="10">
        <v>37.94</v>
      </c>
      <c r="AM67" s="12">
        <f t="shared" ref="AM67:AM98" si="16">100*(AK67-AL67)/AK67</f>
        <v>5.1500000000000057</v>
      </c>
      <c r="AN67" s="6">
        <v>20.309999999999999</v>
      </c>
      <c r="AO67" s="40">
        <v>20.3</v>
      </c>
      <c r="AP67" s="40">
        <f t="shared" ref="AP67:AP98" si="17">100*(AN67-AO67)/AN67</f>
        <v>4.9236829148193065E-2</v>
      </c>
    </row>
    <row r="68" spans="1:43" s="30" customFormat="1" ht="22.5" customHeight="1" x14ac:dyDescent="0.2">
      <c r="A68" s="30">
        <v>36318</v>
      </c>
      <c r="B68" s="29">
        <v>45154</v>
      </c>
      <c r="C68" s="30">
        <v>33</v>
      </c>
      <c r="D68" s="30" t="s">
        <v>37</v>
      </c>
      <c r="E68" s="31" t="s">
        <v>36</v>
      </c>
      <c r="F68" s="30" t="s">
        <v>12</v>
      </c>
      <c r="G68" s="30">
        <v>2</v>
      </c>
      <c r="H68" s="30">
        <v>177.9</v>
      </c>
      <c r="I68" s="30">
        <v>45</v>
      </c>
      <c r="J68" s="30">
        <v>75</v>
      </c>
      <c r="K68" s="30">
        <v>74</v>
      </c>
      <c r="L68" s="30">
        <v>88.8</v>
      </c>
      <c r="M68" s="30">
        <v>7</v>
      </c>
      <c r="N68" s="30">
        <v>3.3</v>
      </c>
      <c r="O68" s="30">
        <v>0.8</v>
      </c>
      <c r="P68" s="30">
        <v>0.5</v>
      </c>
      <c r="Q68" s="30">
        <v>0.2</v>
      </c>
      <c r="R68" s="37" t="s">
        <v>35</v>
      </c>
      <c r="S68" s="30">
        <v>33.4</v>
      </c>
      <c r="T68" s="11"/>
      <c r="U68" s="77">
        <v>47.5</v>
      </c>
      <c r="V68" s="30">
        <v>6.8</v>
      </c>
      <c r="W68" s="63">
        <v>2.85</v>
      </c>
      <c r="X68" s="30">
        <v>5.28</v>
      </c>
      <c r="Y68" s="63">
        <v>7.74</v>
      </c>
      <c r="Z68" s="30">
        <v>10</v>
      </c>
      <c r="AA68" s="63">
        <v>164.66</v>
      </c>
      <c r="AB68" s="61">
        <f t="shared" si="13"/>
        <v>100.00893963318353</v>
      </c>
      <c r="AC68" s="61">
        <f t="shared" si="14"/>
        <v>92.565890949971902</v>
      </c>
      <c r="AD68" s="15"/>
      <c r="AE68" s="15"/>
      <c r="AF68" s="15">
        <f t="shared" si="15"/>
        <v>7.4423833614390151</v>
      </c>
      <c r="AG68" s="15"/>
      <c r="AH68" s="15"/>
      <c r="AI68" s="15"/>
      <c r="AJ68" s="15"/>
      <c r="AK68" s="16">
        <v>40</v>
      </c>
      <c r="AL68" s="31">
        <v>38.049999999999997</v>
      </c>
      <c r="AM68" s="12">
        <f t="shared" si="16"/>
        <v>4.8750000000000071</v>
      </c>
      <c r="AN68" s="63">
        <v>20.37</v>
      </c>
      <c r="AO68" s="40">
        <v>20.3</v>
      </c>
      <c r="AP68" s="40">
        <f t="shared" si="17"/>
        <v>0.34364261168385019</v>
      </c>
      <c r="AQ68" s="62"/>
    </row>
    <row r="69" spans="1:43" ht="22.5" customHeight="1" x14ac:dyDescent="0.2">
      <c r="A69" s="1">
        <v>36387</v>
      </c>
      <c r="B69" s="23">
        <v>45155</v>
      </c>
      <c r="C69" s="1">
        <v>34</v>
      </c>
      <c r="D69" s="1" t="s">
        <v>34</v>
      </c>
      <c r="E69" s="10" t="s">
        <v>33</v>
      </c>
      <c r="F69" s="1" t="s">
        <v>12</v>
      </c>
      <c r="G69" s="1">
        <v>1</v>
      </c>
      <c r="H69" s="1">
        <v>181.29</v>
      </c>
      <c r="I69" s="1">
        <v>45</v>
      </c>
      <c r="J69" s="1">
        <v>75</v>
      </c>
      <c r="K69" s="1">
        <v>73.8</v>
      </c>
      <c r="L69" s="1">
        <v>90.8</v>
      </c>
      <c r="M69" s="1">
        <v>7</v>
      </c>
      <c r="N69" s="1">
        <v>2.2000000000000002</v>
      </c>
      <c r="O69" s="1">
        <v>0</v>
      </c>
      <c r="P69" s="1">
        <v>0</v>
      </c>
      <c r="Q69" s="1">
        <v>0</v>
      </c>
      <c r="R69" s="1">
        <v>35.67</v>
      </c>
      <c r="S69" s="1">
        <v>33.32</v>
      </c>
      <c r="T69" s="11">
        <f t="shared" ref="T69:T102" si="18">100*(R69-S69)/R69</f>
        <v>6.5881693299691655</v>
      </c>
      <c r="U69" s="6">
        <v>47.71</v>
      </c>
      <c r="V69" s="1">
        <v>6.49</v>
      </c>
      <c r="W69" s="6">
        <v>3.1</v>
      </c>
      <c r="X69" s="1">
        <v>5.47</v>
      </c>
      <c r="Y69" s="2">
        <v>7.49</v>
      </c>
      <c r="Z69" s="1">
        <v>10.07</v>
      </c>
      <c r="AA69" s="2">
        <v>164.81</v>
      </c>
      <c r="AB69" s="15">
        <f t="shared" si="13"/>
        <v>99.466738714563249</v>
      </c>
      <c r="AC69" s="15">
        <f t="shared" si="14"/>
        <v>90.424806704987418</v>
      </c>
      <c r="AD69" s="15">
        <f>AVERAGE(AC69:AC70)</f>
        <v>90.218460146877163</v>
      </c>
      <c r="AE69" s="15">
        <f>STDEV(AC69:AC70)</f>
        <v>0.29181810102852029</v>
      </c>
      <c r="AF69" s="15">
        <f t="shared" si="15"/>
        <v>9.0904076341772804</v>
      </c>
      <c r="AG69" s="15"/>
      <c r="AH69" s="15"/>
      <c r="AI69" s="15"/>
      <c r="AJ69" s="15">
        <f>AVERAGE(AF69:AF70)</f>
        <v>10.102598047327486</v>
      </c>
      <c r="AK69" s="16">
        <v>40</v>
      </c>
      <c r="AL69" s="10">
        <v>37.65</v>
      </c>
      <c r="AM69" s="12">
        <f t="shared" si="16"/>
        <v>5.8750000000000036</v>
      </c>
      <c r="AN69" s="2">
        <v>20.43</v>
      </c>
      <c r="AO69" s="40">
        <v>20.3</v>
      </c>
      <c r="AP69" s="40">
        <f t="shared" si="17"/>
        <v>0.63631913852177679</v>
      </c>
    </row>
    <row r="70" spans="1:43" s="30" customFormat="1" ht="22.5" customHeight="1" x14ac:dyDescent="0.2">
      <c r="A70" s="30">
        <v>36389</v>
      </c>
      <c r="B70" s="29">
        <v>45156</v>
      </c>
      <c r="C70" s="30">
        <v>34</v>
      </c>
      <c r="D70" s="30" t="s">
        <v>34</v>
      </c>
      <c r="E70" s="31" t="s">
        <v>33</v>
      </c>
      <c r="F70" s="30" t="s">
        <v>12</v>
      </c>
      <c r="G70" s="30">
        <v>2</v>
      </c>
      <c r="H70" s="30">
        <v>181.29</v>
      </c>
      <c r="I70" s="30">
        <v>45</v>
      </c>
      <c r="J70" s="30">
        <v>75</v>
      </c>
      <c r="K70" s="30">
        <v>76.2</v>
      </c>
      <c r="L70" s="30">
        <v>89.9</v>
      </c>
      <c r="M70" s="30">
        <v>7</v>
      </c>
      <c r="N70" s="30">
        <v>1.4</v>
      </c>
      <c r="O70" s="30">
        <v>0</v>
      </c>
      <c r="P70" s="30">
        <v>0</v>
      </c>
      <c r="Q70" s="30">
        <v>0</v>
      </c>
      <c r="R70" s="30">
        <v>35.28</v>
      </c>
      <c r="S70" s="30">
        <v>33.07</v>
      </c>
      <c r="T70" s="11">
        <f t="shared" si="18"/>
        <v>6.2641723356009091</v>
      </c>
      <c r="U70" s="77">
        <v>46.95</v>
      </c>
      <c r="V70" s="30">
        <v>6.79</v>
      </c>
      <c r="W70" s="63">
        <v>3.83</v>
      </c>
      <c r="X70" s="30">
        <v>5.69</v>
      </c>
      <c r="Y70" s="63">
        <v>7.34</v>
      </c>
      <c r="Z70" s="30">
        <v>9.93</v>
      </c>
      <c r="AA70" s="63">
        <v>161.13999999999999</v>
      </c>
      <c r="AB70" s="61">
        <f t="shared" si="13"/>
        <v>101.26781725522871</v>
      </c>
      <c r="AC70" s="61">
        <f t="shared" si="14"/>
        <v>90.012113588766923</v>
      </c>
      <c r="AD70" s="15"/>
      <c r="AE70" s="15"/>
      <c r="AF70" s="15">
        <f t="shared" si="15"/>
        <v>11.114788460477691</v>
      </c>
      <c r="AG70" s="15"/>
      <c r="AH70" s="15"/>
      <c r="AI70" s="15"/>
      <c r="AJ70" s="15"/>
      <c r="AK70" s="16">
        <v>40</v>
      </c>
      <c r="AL70" s="31">
        <v>37.74</v>
      </c>
      <c r="AM70" s="12">
        <f t="shared" si="16"/>
        <v>5.649999999999995</v>
      </c>
      <c r="AN70" s="63">
        <v>19.68</v>
      </c>
      <c r="AO70" s="40">
        <v>20.3</v>
      </c>
      <c r="AP70" s="40">
        <f t="shared" si="17"/>
        <v>-3.150406504065046</v>
      </c>
      <c r="AQ70" s="62"/>
    </row>
    <row r="71" spans="1:43" ht="22.5" customHeight="1" x14ac:dyDescent="0.2">
      <c r="A71" s="1">
        <v>36391</v>
      </c>
      <c r="B71" s="23">
        <v>45166</v>
      </c>
      <c r="C71" s="1">
        <v>35</v>
      </c>
      <c r="D71" s="1" t="s">
        <v>32</v>
      </c>
      <c r="E71" s="10" t="s">
        <v>31</v>
      </c>
      <c r="F71" s="1" t="s">
        <v>12</v>
      </c>
      <c r="G71" s="1">
        <v>1</v>
      </c>
      <c r="H71" s="1">
        <v>184.52</v>
      </c>
      <c r="I71" s="1">
        <v>45</v>
      </c>
      <c r="J71" s="1">
        <v>75</v>
      </c>
      <c r="K71" s="1">
        <v>72.2</v>
      </c>
      <c r="L71" s="1">
        <v>89</v>
      </c>
      <c r="M71" s="1">
        <v>7</v>
      </c>
      <c r="N71" s="1">
        <v>4.4000000000000004</v>
      </c>
      <c r="O71" s="1">
        <v>1.7</v>
      </c>
      <c r="P71" s="1">
        <v>1.2</v>
      </c>
      <c r="Q71" s="1">
        <v>1</v>
      </c>
      <c r="R71" s="1">
        <v>35.86</v>
      </c>
      <c r="S71" s="1">
        <v>33.549999999999997</v>
      </c>
      <c r="T71" s="11">
        <f t="shared" si="18"/>
        <v>6.4417177914110493</v>
      </c>
      <c r="U71" s="4">
        <v>48.79</v>
      </c>
      <c r="V71" s="1">
        <v>6.75</v>
      </c>
      <c r="W71" s="4">
        <v>4.54</v>
      </c>
      <c r="X71" s="1">
        <v>5.59</v>
      </c>
      <c r="Y71" s="7">
        <v>6.41</v>
      </c>
      <c r="Z71" s="1">
        <v>10.130000000000001</v>
      </c>
      <c r="AA71" s="4">
        <v>173.26</v>
      </c>
      <c r="AB71" s="61">
        <f t="shared" si="13"/>
        <v>97.051923060925944</v>
      </c>
      <c r="AC71" s="15">
        <f t="shared" si="14"/>
        <v>91.129504604032235</v>
      </c>
      <c r="AD71" s="15">
        <f>AVERAGE(AC71:AC72)</f>
        <v>91.929887170812663</v>
      </c>
      <c r="AE71" s="15">
        <f>STDEV(AC71:AC72)</f>
        <v>1.1319118810278606</v>
      </c>
      <c r="AF71" s="15">
        <f t="shared" si="15"/>
        <v>6.1023195317580843</v>
      </c>
      <c r="AG71" s="15"/>
      <c r="AH71" s="15"/>
      <c r="AI71" s="15"/>
      <c r="AJ71" s="15">
        <f>AVERAGE(AF71:AF72)</f>
        <v>6.4437459353999635</v>
      </c>
      <c r="AK71" s="16">
        <v>40</v>
      </c>
      <c r="AL71" s="10">
        <v>37.61</v>
      </c>
      <c r="AM71" s="12">
        <f t="shared" si="16"/>
        <v>5.9750000000000014</v>
      </c>
      <c r="AN71" s="7">
        <v>20.59</v>
      </c>
      <c r="AO71" s="40">
        <v>20.3</v>
      </c>
      <c r="AP71" s="40">
        <f t="shared" si="17"/>
        <v>1.408450704225348</v>
      </c>
    </row>
    <row r="72" spans="1:43" s="30" customFormat="1" ht="22.5" customHeight="1" x14ac:dyDescent="0.2">
      <c r="A72" s="30">
        <v>36393</v>
      </c>
      <c r="B72" s="29">
        <v>45167</v>
      </c>
      <c r="C72" s="30">
        <v>35</v>
      </c>
      <c r="D72" s="30" t="s">
        <v>32</v>
      </c>
      <c r="E72" s="31" t="s">
        <v>31</v>
      </c>
      <c r="F72" s="30" t="s">
        <v>12</v>
      </c>
      <c r="G72" s="30">
        <v>2</v>
      </c>
      <c r="H72" s="30">
        <v>184.52</v>
      </c>
      <c r="I72" s="30">
        <v>45</v>
      </c>
      <c r="J72" s="30">
        <v>75</v>
      </c>
      <c r="K72" s="30">
        <v>73.2</v>
      </c>
      <c r="L72" s="30">
        <v>88.9</v>
      </c>
      <c r="M72" s="30">
        <v>7</v>
      </c>
      <c r="N72" s="30">
        <v>2.2000000000000002</v>
      </c>
      <c r="O72" s="30">
        <v>0</v>
      </c>
      <c r="P72" s="30">
        <v>0</v>
      </c>
      <c r="Q72" s="30">
        <v>0</v>
      </c>
      <c r="R72" s="30">
        <v>36.479999999999997</v>
      </c>
      <c r="S72" s="30">
        <v>34.18</v>
      </c>
      <c r="T72" s="11">
        <f t="shared" si="18"/>
        <v>6.3048245614035014</v>
      </c>
      <c r="U72" s="59">
        <v>49.72</v>
      </c>
      <c r="V72" s="30">
        <v>7.22</v>
      </c>
      <c r="W72" s="59">
        <v>4.32</v>
      </c>
      <c r="X72" s="30">
        <v>5.72</v>
      </c>
      <c r="Y72" s="79">
        <v>7.05</v>
      </c>
      <c r="Z72" s="30">
        <v>10.35</v>
      </c>
      <c r="AA72" s="59">
        <v>172</v>
      </c>
      <c r="AB72" s="61">
        <f t="shared" si="13"/>
        <v>99.480170767329497</v>
      </c>
      <c r="AC72" s="61">
        <f t="shared" si="14"/>
        <v>92.730269737593076</v>
      </c>
      <c r="AD72" s="15"/>
      <c r="AE72" s="15"/>
      <c r="AF72" s="15">
        <f t="shared" si="15"/>
        <v>6.7851723390418428</v>
      </c>
      <c r="AG72" s="15"/>
      <c r="AH72" s="15"/>
      <c r="AI72" s="15"/>
      <c r="AJ72" s="15"/>
      <c r="AK72" s="16">
        <v>40</v>
      </c>
      <c r="AL72" s="31">
        <v>37.799999999999997</v>
      </c>
      <c r="AM72" s="12">
        <f t="shared" si="16"/>
        <v>5.5000000000000071</v>
      </c>
      <c r="AN72" s="79">
        <v>20.28</v>
      </c>
      <c r="AO72" s="40">
        <v>20.3</v>
      </c>
      <c r="AP72" s="40">
        <f t="shared" si="17"/>
        <v>-9.8619329388558052E-2</v>
      </c>
      <c r="AQ72" s="62"/>
    </row>
    <row r="73" spans="1:43" ht="22.5" customHeight="1" x14ac:dyDescent="0.2">
      <c r="A73" s="1">
        <v>36395</v>
      </c>
      <c r="B73" s="23">
        <v>45169</v>
      </c>
      <c r="C73" s="1">
        <v>36</v>
      </c>
      <c r="D73" s="1" t="s">
        <v>29</v>
      </c>
      <c r="E73" s="10" t="s">
        <v>28</v>
      </c>
      <c r="F73" s="1" t="s">
        <v>12</v>
      </c>
      <c r="G73" s="1">
        <v>1</v>
      </c>
      <c r="H73" s="1">
        <v>180.7</v>
      </c>
      <c r="I73" s="1">
        <v>45</v>
      </c>
      <c r="J73" s="1">
        <v>75</v>
      </c>
      <c r="K73" s="1">
        <v>72.099999999999994</v>
      </c>
      <c r="L73" s="1">
        <v>88.7</v>
      </c>
      <c r="M73" s="1">
        <v>7</v>
      </c>
      <c r="N73" s="1">
        <v>2.8</v>
      </c>
      <c r="O73" s="1">
        <v>0</v>
      </c>
      <c r="P73" s="1">
        <v>0</v>
      </c>
      <c r="Q73" s="1">
        <v>0</v>
      </c>
      <c r="R73" s="1">
        <v>35.35</v>
      </c>
      <c r="S73" s="1">
        <v>32.6</v>
      </c>
      <c r="T73" s="11">
        <f t="shared" si="18"/>
        <v>7.7793493635077793</v>
      </c>
      <c r="U73" s="80">
        <v>49.02</v>
      </c>
      <c r="V73" s="1">
        <v>6.95</v>
      </c>
      <c r="W73" s="80">
        <v>3.62</v>
      </c>
      <c r="X73" s="1">
        <v>6.15</v>
      </c>
      <c r="Y73" s="7">
        <v>7.17</v>
      </c>
      <c r="Z73" s="1">
        <v>9.9600000000000009</v>
      </c>
      <c r="AA73" s="4">
        <v>171.88</v>
      </c>
      <c r="AB73" s="61">
        <f t="shared" si="13"/>
        <v>97.393676404477588</v>
      </c>
      <c r="AC73" s="61">
        <f t="shared" si="14"/>
        <v>92.639873272836795</v>
      </c>
      <c r="AD73" s="15">
        <f>AVERAGE(AC73:AC74)</f>
        <v>92.924299207714824</v>
      </c>
      <c r="AE73" s="15">
        <f>STDEV(AC73:AC74)</f>
        <v>0.40223901459516653</v>
      </c>
      <c r="AF73" s="15">
        <f t="shared" si="15"/>
        <v>4.8810182623132228</v>
      </c>
      <c r="AG73" s="15"/>
      <c r="AH73" s="15"/>
      <c r="AI73" s="15"/>
      <c r="AJ73" s="15">
        <f>AVERAGE(AF73:AF74)</f>
        <v>4.9446596568898666</v>
      </c>
      <c r="AK73" s="16">
        <v>40</v>
      </c>
      <c r="AL73" s="10">
        <v>37.75</v>
      </c>
      <c r="AM73" s="12">
        <f t="shared" si="16"/>
        <v>5.625</v>
      </c>
      <c r="AN73" s="7" t="s">
        <v>30</v>
      </c>
      <c r="AO73" s="40">
        <v>20.3</v>
      </c>
      <c r="AP73" s="40">
        <f t="shared" si="17"/>
        <v>-0.3956478733926897</v>
      </c>
    </row>
    <row r="74" spans="1:43" s="30" customFormat="1" ht="22.5" customHeight="1" x14ac:dyDescent="0.2">
      <c r="A74" s="30">
        <v>36397</v>
      </c>
      <c r="B74" s="29">
        <v>45170</v>
      </c>
      <c r="C74" s="30">
        <v>36</v>
      </c>
      <c r="D74" s="30" t="s">
        <v>29</v>
      </c>
      <c r="E74" s="31" t="s">
        <v>28</v>
      </c>
      <c r="F74" s="30" t="s">
        <v>12</v>
      </c>
      <c r="G74" s="30">
        <v>2</v>
      </c>
      <c r="H74" s="30">
        <v>180.7</v>
      </c>
      <c r="I74" s="30">
        <v>45</v>
      </c>
      <c r="J74" s="30">
        <v>75</v>
      </c>
      <c r="K74" s="30">
        <v>75.400000000000006</v>
      </c>
      <c r="L74" s="30">
        <v>88.2</v>
      </c>
      <c r="M74" s="30">
        <v>8</v>
      </c>
      <c r="N74" s="30">
        <v>3.3</v>
      </c>
      <c r="O74" s="30">
        <v>0.6</v>
      </c>
      <c r="P74" s="30">
        <v>0</v>
      </c>
      <c r="Q74" s="30">
        <v>0</v>
      </c>
      <c r="R74" s="30">
        <v>35.42</v>
      </c>
      <c r="S74" s="30">
        <v>33.15</v>
      </c>
      <c r="T74" s="11">
        <f t="shared" si="18"/>
        <v>6.408808582721635</v>
      </c>
      <c r="U74" s="59">
        <v>48.71</v>
      </c>
      <c r="V74" s="30">
        <v>6.94</v>
      </c>
      <c r="W74" s="59">
        <v>4.13</v>
      </c>
      <c r="X74" s="30">
        <v>5.39</v>
      </c>
      <c r="Y74" s="79">
        <v>6.96</v>
      </c>
      <c r="Z74" s="30">
        <v>9.98</v>
      </c>
      <c r="AA74" s="59">
        <v>171.65</v>
      </c>
      <c r="AB74" s="61">
        <f t="shared" si="13"/>
        <v>98.123021458004843</v>
      </c>
      <c r="AC74" s="61">
        <f t="shared" si="14"/>
        <v>93.208725142592868</v>
      </c>
      <c r="AD74" s="15"/>
      <c r="AE74" s="15"/>
      <c r="AF74" s="15">
        <f t="shared" si="15"/>
        <v>5.0083010514665096</v>
      </c>
      <c r="AG74" s="15"/>
      <c r="AH74" s="15"/>
      <c r="AI74" s="15"/>
      <c r="AJ74" s="15"/>
      <c r="AK74" s="16">
        <v>40</v>
      </c>
      <c r="AL74" s="31">
        <v>37.880000000000003</v>
      </c>
      <c r="AM74" s="12">
        <f t="shared" si="16"/>
        <v>5.2999999999999936</v>
      </c>
      <c r="AN74" s="79" t="s">
        <v>27</v>
      </c>
      <c r="AO74" s="40">
        <v>20.3</v>
      </c>
      <c r="AP74" s="40">
        <f t="shared" si="17"/>
        <v>-9.8619329388558052E-2</v>
      </c>
      <c r="AQ74" s="62"/>
    </row>
    <row r="75" spans="1:43" ht="22.5" customHeight="1" x14ac:dyDescent="0.2">
      <c r="A75" s="1">
        <v>36544</v>
      </c>
      <c r="B75" s="23">
        <v>45173</v>
      </c>
      <c r="C75" s="1">
        <v>37</v>
      </c>
      <c r="D75" s="1" t="s">
        <v>26</v>
      </c>
      <c r="E75" s="10" t="s">
        <v>25</v>
      </c>
      <c r="F75" s="1" t="s">
        <v>12</v>
      </c>
      <c r="G75" s="1">
        <v>1</v>
      </c>
      <c r="H75" s="1">
        <v>173.5</v>
      </c>
      <c r="I75" s="1">
        <v>45</v>
      </c>
      <c r="J75" s="1">
        <v>75</v>
      </c>
      <c r="K75" s="1">
        <v>72.900000000000006</v>
      </c>
      <c r="L75" s="1">
        <v>88</v>
      </c>
      <c r="M75" s="1">
        <v>7</v>
      </c>
      <c r="N75" s="1">
        <v>2.9</v>
      </c>
      <c r="O75" s="1">
        <v>0.2</v>
      </c>
      <c r="P75" s="1">
        <v>0</v>
      </c>
      <c r="Q75" s="1">
        <v>0</v>
      </c>
      <c r="R75" s="1">
        <v>36.479999999999997</v>
      </c>
      <c r="S75" s="1">
        <v>34.33</v>
      </c>
      <c r="T75" s="11">
        <f t="shared" si="18"/>
        <v>5.89364035087719</v>
      </c>
      <c r="U75" s="7">
        <v>45.59</v>
      </c>
      <c r="V75" s="1">
        <v>6.97</v>
      </c>
      <c r="W75" s="80">
        <v>2.95</v>
      </c>
      <c r="X75" s="1">
        <v>5.32</v>
      </c>
      <c r="Y75" s="80">
        <v>7.69</v>
      </c>
      <c r="Z75" s="1">
        <v>10.35</v>
      </c>
      <c r="AA75" s="4">
        <v>157.69</v>
      </c>
      <c r="AB75" s="61">
        <f t="shared" si="13"/>
        <v>99.66212065928903</v>
      </c>
      <c r="AC75" s="61">
        <f t="shared" si="14"/>
        <v>90.580517618232207</v>
      </c>
      <c r="AD75" s="15">
        <f>AVERAGE(AC75:AC76)</f>
        <v>90.134102205475145</v>
      </c>
      <c r="AE75" s="15">
        <f>STDEV(AC75:AC76)</f>
        <v>0.63132673117342075</v>
      </c>
      <c r="AF75" s="15">
        <f t="shared" si="15"/>
        <v>9.1123919308357362</v>
      </c>
      <c r="AG75" s="15"/>
      <c r="AH75" s="15"/>
      <c r="AI75" s="15"/>
      <c r="AJ75" s="15">
        <f>AVERAGE(AF75:AF76)</f>
        <v>8.1844380403458228</v>
      </c>
      <c r="AK75" s="16">
        <v>40</v>
      </c>
      <c r="AL75" s="10">
        <v>38.049999999999997</v>
      </c>
      <c r="AM75" s="12">
        <f t="shared" si="16"/>
        <v>4.8750000000000071</v>
      </c>
      <c r="AN75" s="80">
        <v>21.23</v>
      </c>
      <c r="AO75" s="40">
        <v>20.3</v>
      </c>
      <c r="AP75" s="40">
        <f t="shared" si="17"/>
        <v>4.3805934997644824</v>
      </c>
    </row>
    <row r="76" spans="1:43" s="30" customFormat="1" ht="22.5" customHeight="1" x14ac:dyDescent="0.2">
      <c r="A76" s="30">
        <v>36546</v>
      </c>
      <c r="B76" s="29">
        <v>45174</v>
      </c>
      <c r="C76" s="30">
        <v>37</v>
      </c>
      <c r="D76" s="30" t="s">
        <v>26</v>
      </c>
      <c r="E76" s="31" t="s">
        <v>25</v>
      </c>
      <c r="F76" s="30" t="s">
        <v>12</v>
      </c>
      <c r="G76" s="30">
        <v>2</v>
      </c>
      <c r="H76" s="30">
        <v>173.5</v>
      </c>
      <c r="I76" s="30">
        <v>45</v>
      </c>
      <c r="J76" s="30">
        <v>75</v>
      </c>
      <c r="K76" s="30">
        <v>74.099999999999994</v>
      </c>
      <c r="L76" s="30">
        <v>88.5</v>
      </c>
      <c r="M76" s="30">
        <v>7</v>
      </c>
      <c r="N76" s="30">
        <v>3.4</v>
      </c>
      <c r="O76" s="30">
        <v>0.5</v>
      </c>
      <c r="P76" s="30">
        <v>0</v>
      </c>
      <c r="Q76" s="30">
        <v>0</v>
      </c>
      <c r="R76" s="30">
        <v>36.19</v>
      </c>
      <c r="S76" s="30">
        <v>34</v>
      </c>
      <c r="T76" s="11">
        <f t="shared" si="18"/>
        <v>6.0513954130975351</v>
      </c>
      <c r="U76" s="79">
        <v>45.21</v>
      </c>
      <c r="V76" s="30">
        <v>6.41</v>
      </c>
      <c r="W76" s="81">
        <v>3.17</v>
      </c>
      <c r="X76" s="30">
        <v>5.19</v>
      </c>
      <c r="Y76" s="81">
        <v>7.23</v>
      </c>
      <c r="Z76" s="30">
        <v>10.25</v>
      </c>
      <c r="AA76" s="59">
        <v>160.91</v>
      </c>
      <c r="AB76" s="61">
        <f t="shared" si="13"/>
        <v>96.705075250367216</v>
      </c>
      <c r="AC76" s="61">
        <f t="shared" si="14"/>
        <v>89.687686792718083</v>
      </c>
      <c r="AD76" s="15"/>
      <c r="AE76" s="15"/>
      <c r="AF76" s="15">
        <f t="shared" si="15"/>
        <v>7.2564841498559103</v>
      </c>
      <c r="AG76" s="15"/>
      <c r="AH76" s="15"/>
      <c r="AI76" s="15"/>
      <c r="AJ76" s="15"/>
      <c r="AK76" s="16">
        <v>40</v>
      </c>
      <c r="AL76" s="31">
        <v>38.26</v>
      </c>
      <c r="AM76" s="12">
        <f t="shared" si="16"/>
        <v>4.350000000000005</v>
      </c>
      <c r="AN76" s="81">
        <v>21.38</v>
      </c>
      <c r="AO76" s="40">
        <v>20.3</v>
      </c>
      <c r="AP76" s="40">
        <f t="shared" si="17"/>
        <v>5.0514499532273076</v>
      </c>
      <c r="AQ76" s="62"/>
    </row>
    <row r="77" spans="1:43" ht="22.5" customHeight="1" x14ac:dyDescent="0.2">
      <c r="A77" s="1">
        <v>36548</v>
      </c>
      <c r="B77" s="23">
        <v>45175</v>
      </c>
      <c r="C77" s="1">
        <v>38</v>
      </c>
      <c r="D77" s="1" t="s">
        <v>24</v>
      </c>
      <c r="E77" s="10" t="s">
        <v>23</v>
      </c>
      <c r="F77" s="1" t="s">
        <v>12</v>
      </c>
      <c r="G77" s="1">
        <v>1</v>
      </c>
      <c r="H77" s="1">
        <v>174.27</v>
      </c>
      <c r="I77" s="1">
        <v>45</v>
      </c>
      <c r="J77" s="1">
        <v>75</v>
      </c>
      <c r="K77" s="1">
        <v>73.099999999999994</v>
      </c>
      <c r="L77" s="1">
        <v>88.3</v>
      </c>
      <c r="M77" s="1">
        <v>8</v>
      </c>
      <c r="N77" s="1">
        <v>2.8</v>
      </c>
      <c r="O77" s="1">
        <v>0.5</v>
      </c>
      <c r="P77" s="1">
        <v>0</v>
      </c>
      <c r="Q77" s="1">
        <v>0</v>
      </c>
      <c r="R77" s="1">
        <v>35.590000000000003</v>
      </c>
      <c r="S77" s="1">
        <v>33.229999999999997</v>
      </c>
      <c r="T77" s="11">
        <f t="shared" si="18"/>
        <v>6.6310761449845641</v>
      </c>
      <c r="U77" s="7">
        <v>44.48</v>
      </c>
      <c r="V77" s="1">
        <v>6.85</v>
      </c>
      <c r="W77" s="80">
        <v>4.0199999999999996</v>
      </c>
      <c r="X77" s="1">
        <v>5.66</v>
      </c>
      <c r="Y77" s="80">
        <v>7.41</v>
      </c>
      <c r="Z77" s="1">
        <v>10.039999999999999</v>
      </c>
      <c r="AA77" s="4">
        <v>160.84</v>
      </c>
      <c r="AB77" s="61">
        <f t="shared" si="13"/>
        <v>95.83327966423289</v>
      </c>
      <c r="AC77" s="61">
        <f t="shared" si="14"/>
        <v>88.447952609142249</v>
      </c>
      <c r="AD77" s="15">
        <f>AVERAGE(AC77:AC78)</f>
        <v>92.003115335283439</v>
      </c>
      <c r="AE77" s="15">
        <f>STDEV(AC77:AC78)</f>
        <v>5.0277593437521872</v>
      </c>
      <c r="AF77" s="15">
        <f t="shared" si="15"/>
        <v>7.706432547196882</v>
      </c>
      <c r="AG77" s="15"/>
      <c r="AH77" s="15"/>
      <c r="AI77" s="15"/>
      <c r="AJ77" s="15">
        <f>AVERAGE(AF77:AF78)</f>
        <v>7.6547885465082928</v>
      </c>
      <c r="AK77" s="16">
        <v>40</v>
      </c>
      <c r="AL77" s="10">
        <v>37.92</v>
      </c>
      <c r="AM77" s="12">
        <f t="shared" si="16"/>
        <v>5.1999999999999957</v>
      </c>
      <c r="AN77" s="80">
        <v>21.64</v>
      </c>
      <c r="AO77" s="40">
        <v>20.3</v>
      </c>
      <c r="AP77" s="40">
        <f t="shared" si="17"/>
        <v>6.1922365988909425</v>
      </c>
    </row>
    <row r="78" spans="1:43" s="30" customFormat="1" ht="22.5" customHeight="1" x14ac:dyDescent="0.2">
      <c r="A78" s="30">
        <v>36550</v>
      </c>
      <c r="B78" s="29">
        <v>45176</v>
      </c>
      <c r="C78" s="30">
        <v>38</v>
      </c>
      <c r="D78" s="30" t="s">
        <v>24</v>
      </c>
      <c r="E78" s="31" t="s">
        <v>23</v>
      </c>
      <c r="F78" s="30" t="s">
        <v>12</v>
      </c>
      <c r="G78" s="30">
        <v>2</v>
      </c>
      <c r="H78" s="30">
        <v>174.27</v>
      </c>
      <c r="I78" s="30">
        <v>45</v>
      </c>
      <c r="J78" s="30">
        <v>75</v>
      </c>
      <c r="K78" s="30">
        <v>72.3</v>
      </c>
      <c r="L78" s="30">
        <v>88.2</v>
      </c>
      <c r="M78" s="30">
        <v>7</v>
      </c>
      <c r="N78" s="30">
        <v>1.5</v>
      </c>
      <c r="O78" s="30">
        <v>0</v>
      </c>
      <c r="P78" s="30">
        <v>0</v>
      </c>
      <c r="Q78" s="30">
        <v>0</v>
      </c>
      <c r="R78" s="30">
        <v>35.54</v>
      </c>
      <c r="S78" s="30">
        <v>33.56</v>
      </c>
      <c r="T78" s="11">
        <f t="shared" si="18"/>
        <v>5.5711873944850785</v>
      </c>
      <c r="U78" s="59">
        <v>47.92</v>
      </c>
      <c r="V78" s="30">
        <v>6.89</v>
      </c>
      <c r="W78" s="79">
        <v>2.71</v>
      </c>
      <c r="X78" s="30">
        <v>5.48</v>
      </c>
      <c r="Y78" s="59">
        <v>7.62</v>
      </c>
      <c r="Z78" s="30">
        <v>10.02</v>
      </c>
      <c r="AA78" s="59">
        <v>161.02000000000001</v>
      </c>
      <c r="AB78" s="61">
        <f t="shared" si="13"/>
        <v>103.4215694805892</v>
      </c>
      <c r="AC78" s="61">
        <f t="shared" si="14"/>
        <v>95.558278061424645</v>
      </c>
      <c r="AD78" s="15"/>
      <c r="AE78" s="15"/>
      <c r="AF78" s="15">
        <f t="shared" si="15"/>
        <v>7.6031445458197044</v>
      </c>
      <c r="AG78" s="15"/>
      <c r="AH78" s="15"/>
      <c r="AI78" s="15"/>
      <c r="AJ78" s="15"/>
      <c r="AK78" s="16">
        <v>40</v>
      </c>
      <c r="AL78" s="31">
        <v>37.83</v>
      </c>
      <c r="AM78" s="12">
        <f t="shared" si="16"/>
        <v>5.4250000000000043</v>
      </c>
      <c r="AN78" s="59">
        <v>19.739999999999998</v>
      </c>
      <c r="AO78" s="40">
        <v>20.3</v>
      </c>
      <c r="AP78" s="40">
        <f t="shared" si="17"/>
        <v>-2.8368794326241251</v>
      </c>
      <c r="AQ78" s="62"/>
    </row>
    <row r="79" spans="1:43" ht="22.5" customHeight="1" x14ac:dyDescent="0.2">
      <c r="A79" s="1">
        <v>36845</v>
      </c>
      <c r="B79" s="23">
        <v>45203</v>
      </c>
      <c r="C79" s="1">
        <v>39</v>
      </c>
      <c r="D79" s="1" t="s">
        <v>22</v>
      </c>
      <c r="E79" s="10" t="s">
        <v>21</v>
      </c>
      <c r="F79" s="1" t="s">
        <v>12</v>
      </c>
      <c r="G79" s="1">
        <v>1</v>
      </c>
      <c r="H79" s="1">
        <v>172.19</v>
      </c>
      <c r="I79" s="1">
        <v>45</v>
      </c>
      <c r="J79" s="1">
        <v>75</v>
      </c>
      <c r="K79" s="1">
        <v>72.599999999999994</v>
      </c>
      <c r="L79" s="1">
        <v>88.3</v>
      </c>
      <c r="M79" s="1">
        <v>7</v>
      </c>
      <c r="N79" s="1">
        <v>1.7</v>
      </c>
      <c r="O79" s="1">
        <v>0</v>
      </c>
      <c r="P79" s="1">
        <v>0</v>
      </c>
      <c r="Q79" s="1">
        <v>0</v>
      </c>
      <c r="R79" s="1">
        <v>35.49</v>
      </c>
      <c r="S79" s="1">
        <v>33.409999999999997</v>
      </c>
      <c r="T79" s="11">
        <f t="shared" si="18"/>
        <v>5.8608058608058755</v>
      </c>
      <c r="U79" s="2">
        <v>45.05</v>
      </c>
      <c r="V79" s="1">
        <v>6.11</v>
      </c>
      <c r="W79" s="4">
        <v>2.69</v>
      </c>
      <c r="X79" s="1">
        <v>5.35</v>
      </c>
      <c r="Y79" s="4">
        <v>8.5399999999999991</v>
      </c>
      <c r="Z79" s="1">
        <v>10</v>
      </c>
      <c r="AA79" s="2">
        <v>166.15</v>
      </c>
      <c r="AB79" s="15">
        <f t="shared" si="13"/>
        <v>94.32713812819739</v>
      </c>
      <c r="AC79" s="15">
        <f t="shared" si="14"/>
        <v>91.018375050815948</v>
      </c>
      <c r="AD79" s="15">
        <f>AVERAGE(AC79:AC80)</f>
        <v>92.346897327007724</v>
      </c>
      <c r="AE79" s="15">
        <f>STDEV(AC79:AC80)</f>
        <v>1.8788142209051852</v>
      </c>
      <c r="AF79" s="15">
        <f t="shared" si="15"/>
        <v>3.5077530634763878</v>
      </c>
      <c r="AG79" s="1">
        <v>162.63999999999999</v>
      </c>
      <c r="AH79" s="36">
        <f>100*(SUM((S79*U79),(V79*W79),(X79*Y79))/(Z79*AG79))</f>
        <v>96.362850467289718</v>
      </c>
      <c r="AI79" s="36">
        <f>100*(H79-AG79)/H79</f>
        <v>5.5461989662582099</v>
      </c>
      <c r="AJ79" s="15">
        <f>AVERAGE(AI79:AI80)</f>
        <v>5.9875718682850358</v>
      </c>
      <c r="AK79" s="16">
        <v>40</v>
      </c>
      <c r="AL79" s="10">
        <v>37.61</v>
      </c>
      <c r="AM79" s="12">
        <f t="shared" si="16"/>
        <v>5.9750000000000014</v>
      </c>
      <c r="AN79" s="4">
        <v>21.77</v>
      </c>
      <c r="AO79" s="40">
        <v>20.3</v>
      </c>
      <c r="AP79" s="40">
        <f t="shared" si="17"/>
        <v>6.7524115755626957</v>
      </c>
    </row>
    <row r="80" spans="1:43" s="30" customFormat="1" ht="22.5" customHeight="1" x14ac:dyDescent="0.2">
      <c r="A80" s="30">
        <v>36847</v>
      </c>
      <c r="B80" s="29">
        <v>45204</v>
      </c>
      <c r="C80" s="30">
        <v>39</v>
      </c>
      <c r="D80" s="30" t="s">
        <v>22</v>
      </c>
      <c r="E80" s="31" t="s">
        <v>21</v>
      </c>
      <c r="F80" s="30" t="s">
        <v>12</v>
      </c>
      <c r="G80" s="30">
        <v>2</v>
      </c>
      <c r="H80" s="30">
        <v>172.19</v>
      </c>
      <c r="I80" s="30">
        <v>45</v>
      </c>
      <c r="J80" s="30">
        <v>75</v>
      </c>
      <c r="K80" s="30">
        <v>74.8</v>
      </c>
      <c r="L80" s="30">
        <v>89.4</v>
      </c>
      <c r="M80" s="30">
        <v>8</v>
      </c>
      <c r="N80" s="30">
        <v>1.7</v>
      </c>
      <c r="O80" s="30">
        <v>0</v>
      </c>
      <c r="P80" s="30">
        <v>0</v>
      </c>
      <c r="Q80" s="30">
        <v>0</v>
      </c>
      <c r="R80" s="30">
        <v>35.979999999999997</v>
      </c>
      <c r="S80" s="30">
        <v>33.94</v>
      </c>
      <c r="T80" s="11">
        <f t="shared" si="18"/>
        <v>5.6698165647581975</v>
      </c>
      <c r="U80" s="63">
        <v>46.23</v>
      </c>
      <c r="V80" s="30">
        <v>6.74</v>
      </c>
      <c r="W80" s="59">
        <v>3.67</v>
      </c>
      <c r="X80" s="30">
        <v>5.24</v>
      </c>
      <c r="Y80" s="59">
        <v>8.9</v>
      </c>
      <c r="Z80" s="30">
        <v>10.17</v>
      </c>
      <c r="AA80" s="63">
        <v>159.54</v>
      </c>
      <c r="AB80" s="61">
        <f t="shared" si="13"/>
        <v>101.10298672104125</v>
      </c>
      <c r="AC80" s="61">
        <f t="shared" si="14"/>
        <v>93.675419603199501</v>
      </c>
      <c r="AD80" s="15"/>
      <c r="AE80" s="15"/>
      <c r="AF80" s="15">
        <f t="shared" si="15"/>
        <v>7.3465358034729107</v>
      </c>
      <c r="AG80" s="1">
        <v>161.12</v>
      </c>
      <c r="AH80" s="36">
        <f>100*(SUM((S80*U80),(V80*W80),(X80*Y80))/(Z80*AG80))</f>
        <v>100.11153488998833</v>
      </c>
      <c r="AI80" s="36">
        <f>100*(H80-AG80)/H80</f>
        <v>6.428944770311861</v>
      </c>
      <c r="AJ80" s="36"/>
      <c r="AK80" s="16">
        <v>40</v>
      </c>
      <c r="AL80" s="31">
        <v>37.869999999999997</v>
      </c>
      <c r="AM80" s="12">
        <f t="shared" si="16"/>
        <v>5.3250000000000064</v>
      </c>
      <c r="AN80" s="59">
        <v>21.5</v>
      </c>
      <c r="AO80" s="40">
        <v>20.3</v>
      </c>
      <c r="AP80" s="40">
        <f t="shared" si="17"/>
        <v>5.5813953488372059</v>
      </c>
      <c r="AQ80" s="62"/>
    </row>
    <row r="81" spans="1:43" ht="22.5" customHeight="1" x14ac:dyDescent="0.2">
      <c r="A81" s="1">
        <v>36849</v>
      </c>
      <c r="B81" s="23">
        <v>45205</v>
      </c>
      <c r="C81" s="1">
        <v>40</v>
      </c>
      <c r="D81" s="1" t="s">
        <v>20</v>
      </c>
      <c r="E81" s="10" t="s">
        <v>19</v>
      </c>
      <c r="F81" s="1" t="s">
        <v>12</v>
      </c>
      <c r="G81" s="1">
        <v>1</v>
      </c>
      <c r="H81" s="1">
        <v>173.48</v>
      </c>
      <c r="I81" s="1">
        <v>45</v>
      </c>
      <c r="J81" s="1">
        <v>75</v>
      </c>
      <c r="K81" s="1">
        <v>73.7</v>
      </c>
      <c r="L81" s="1">
        <v>89.2</v>
      </c>
      <c r="M81" s="1">
        <v>7</v>
      </c>
      <c r="N81" s="1">
        <v>1.6</v>
      </c>
      <c r="O81" s="1">
        <v>0</v>
      </c>
      <c r="P81" s="1">
        <v>0</v>
      </c>
      <c r="Q81" s="1">
        <v>0</v>
      </c>
      <c r="R81" s="1">
        <v>35.49</v>
      </c>
      <c r="S81" s="1">
        <v>33.270000000000003</v>
      </c>
      <c r="T81" s="11">
        <f t="shared" si="18"/>
        <v>6.2552831783600977</v>
      </c>
      <c r="U81" s="2">
        <v>44.93</v>
      </c>
      <c r="V81" s="1">
        <v>6.58</v>
      </c>
      <c r="W81" s="4">
        <v>3.56</v>
      </c>
      <c r="X81" s="1">
        <v>5.64</v>
      </c>
      <c r="Y81" s="4">
        <v>8.48</v>
      </c>
      <c r="Z81" s="1">
        <v>10</v>
      </c>
      <c r="AA81" s="2">
        <v>159.31</v>
      </c>
      <c r="AB81" s="15">
        <f t="shared" si="13"/>
        <v>98.303502604984004</v>
      </c>
      <c r="AC81" s="15">
        <f t="shared" si="14"/>
        <v>90.273985473829839</v>
      </c>
      <c r="AD81" s="15">
        <f>AVERAGE(AC81:AC82)</f>
        <v>92.071920423453577</v>
      </c>
      <c r="AE81" s="15">
        <f>STDEV(AC81:AC82)</f>
        <v>2.5426639900224868</v>
      </c>
      <c r="AF81" s="15">
        <f t="shared" si="15"/>
        <v>8.1680885404657531</v>
      </c>
      <c r="AG81" s="15"/>
      <c r="AH81" s="15"/>
      <c r="AI81" s="15"/>
      <c r="AJ81" s="15">
        <f>AVERAGE(AF81:AF82)</f>
        <v>8.6234724463915118</v>
      </c>
      <c r="AK81" s="16">
        <v>40</v>
      </c>
      <c r="AL81" s="10">
        <v>37.93</v>
      </c>
      <c r="AM81" s="12">
        <f t="shared" si="16"/>
        <v>5.1750000000000007</v>
      </c>
      <c r="AN81" s="4">
        <v>21.3</v>
      </c>
      <c r="AO81" s="40">
        <v>20.3</v>
      </c>
      <c r="AP81" s="40">
        <f t="shared" si="17"/>
        <v>4.694835680751174</v>
      </c>
    </row>
    <row r="82" spans="1:43" s="30" customFormat="1" ht="22.5" customHeight="1" x14ac:dyDescent="0.2">
      <c r="A82" s="30">
        <v>36851</v>
      </c>
      <c r="B82" s="29">
        <v>45208</v>
      </c>
      <c r="C82" s="30">
        <v>40</v>
      </c>
      <c r="D82" s="30" t="s">
        <v>20</v>
      </c>
      <c r="E82" s="31" t="s">
        <v>19</v>
      </c>
      <c r="F82" s="30" t="s">
        <v>12</v>
      </c>
      <c r="G82" s="30">
        <v>2</v>
      </c>
      <c r="H82" s="30">
        <v>173.48</v>
      </c>
      <c r="I82" s="30">
        <v>45</v>
      </c>
      <c r="J82" s="30">
        <v>75</v>
      </c>
      <c r="K82" s="30">
        <v>72.3</v>
      </c>
      <c r="L82" s="30">
        <v>88.1</v>
      </c>
      <c r="M82" s="30">
        <v>7</v>
      </c>
      <c r="N82" s="30">
        <v>2.8</v>
      </c>
      <c r="O82" s="30">
        <v>0.2</v>
      </c>
      <c r="P82" s="30">
        <v>0</v>
      </c>
      <c r="Q82" s="30">
        <v>0</v>
      </c>
      <c r="R82" s="30">
        <v>35.130000000000003</v>
      </c>
      <c r="S82" s="30">
        <v>33.01</v>
      </c>
      <c r="T82" s="11">
        <f t="shared" si="18"/>
        <v>6.0347281525761582</v>
      </c>
      <c r="U82" s="59">
        <v>46.72</v>
      </c>
      <c r="V82" s="30">
        <v>6.22</v>
      </c>
      <c r="W82" s="63">
        <v>3.56</v>
      </c>
      <c r="X82" s="30">
        <v>5.74</v>
      </c>
      <c r="Y82" s="63">
        <v>7.76</v>
      </c>
      <c r="Z82" s="30">
        <v>9.8800000000000008</v>
      </c>
      <c r="AA82" s="59">
        <v>157.72999999999999</v>
      </c>
      <c r="AB82" s="61">
        <f t="shared" si="13"/>
        <v>103.24315292031609</v>
      </c>
      <c r="AC82" s="61">
        <f t="shared" si="14"/>
        <v>93.869855373077328</v>
      </c>
      <c r="AD82" s="15"/>
      <c r="AE82" s="15"/>
      <c r="AF82" s="15">
        <f t="shared" si="15"/>
        <v>9.0788563523172705</v>
      </c>
      <c r="AG82" s="15"/>
      <c r="AH82" s="15"/>
      <c r="AI82" s="15"/>
      <c r="AJ82" s="15"/>
      <c r="AK82" s="16">
        <v>40</v>
      </c>
      <c r="AL82" s="31">
        <v>37.770000000000003</v>
      </c>
      <c r="AM82" s="12">
        <f t="shared" si="16"/>
        <v>5.5749999999999922</v>
      </c>
      <c r="AN82" s="63">
        <v>20.62</v>
      </c>
      <c r="AO82" s="40">
        <v>20.3</v>
      </c>
      <c r="AP82" s="40">
        <f t="shared" si="17"/>
        <v>1.5518913676042689</v>
      </c>
      <c r="AQ82" s="62"/>
    </row>
    <row r="83" spans="1:43" ht="22.5" customHeight="1" x14ac:dyDescent="0.2">
      <c r="A83" s="1">
        <v>36939</v>
      </c>
      <c r="B83" s="23">
        <v>45209</v>
      </c>
      <c r="C83" s="1">
        <v>41</v>
      </c>
      <c r="D83" s="1" t="s">
        <v>18</v>
      </c>
      <c r="E83" s="10" t="s">
        <v>17</v>
      </c>
      <c r="F83" s="1" t="s">
        <v>12</v>
      </c>
      <c r="G83" s="1">
        <v>1</v>
      </c>
      <c r="H83" s="1">
        <v>163.41999999999999</v>
      </c>
      <c r="I83" s="1">
        <v>45</v>
      </c>
      <c r="J83" s="1">
        <v>75</v>
      </c>
      <c r="K83" s="1">
        <v>73.8</v>
      </c>
      <c r="L83" s="1">
        <v>88.6</v>
      </c>
      <c r="M83" s="1">
        <v>7</v>
      </c>
      <c r="N83" s="1">
        <v>2.1</v>
      </c>
      <c r="O83" s="1">
        <v>0</v>
      </c>
      <c r="P83" s="1">
        <v>0</v>
      </c>
      <c r="Q83" s="1">
        <v>0</v>
      </c>
      <c r="R83" s="1">
        <v>35.590000000000003</v>
      </c>
      <c r="S83" s="1">
        <v>33.68</v>
      </c>
      <c r="T83" s="11">
        <f t="shared" si="18"/>
        <v>5.3666760325934346</v>
      </c>
      <c r="U83" s="4">
        <v>44.91</v>
      </c>
      <c r="V83" s="1">
        <v>6.16</v>
      </c>
      <c r="W83" s="2">
        <v>2.71</v>
      </c>
      <c r="X83" s="1">
        <v>4.9000000000000004</v>
      </c>
      <c r="Y83" s="2">
        <v>6.76</v>
      </c>
      <c r="Z83" s="1">
        <v>10.039999999999999</v>
      </c>
      <c r="AA83" s="2">
        <v>148.11000000000001</v>
      </c>
      <c r="AB83" s="61">
        <f t="shared" si="13"/>
        <v>105.06797332982565</v>
      </c>
      <c r="AC83" s="61">
        <f t="shared" si="14"/>
        <v>95.224681984337778</v>
      </c>
      <c r="AD83" s="15">
        <f>AVERAGE(AC83:AC84)</f>
        <v>94.62678169154367</v>
      </c>
      <c r="AE83" s="15">
        <f>STDEV(AC83:AC84)</f>
        <v>0.84555870301627234</v>
      </c>
      <c r="AF83" s="15">
        <f t="shared" si="15"/>
        <v>9.3684983478154287</v>
      </c>
      <c r="AG83" s="15"/>
      <c r="AH83" s="15"/>
      <c r="AI83" s="15"/>
      <c r="AJ83" s="15">
        <f>AVERAGE(AF83:AF84)</f>
        <v>9.252233508750443</v>
      </c>
      <c r="AK83" s="16">
        <v>40</v>
      </c>
      <c r="AL83" s="10">
        <v>38.4</v>
      </c>
      <c r="AM83" s="12">
        <f t="shared" si="16"/>
        <v>4.0000000000000036</v>
      </c>
      <c r="AN83" s="2">
        <v>20.36</v>
      </c>
      <c r="AO83" s="40">
        <v>20.3</v>
      </c>
      <c r="AP83" s="40">
        <f t="shared" si="17"/>
        <v>0.29469548133594659</v>
      </c>
    </row>
    <row r="84" spans="1:43" s="30" customFormat="1" ht="22.5" customHeight="1" x14ac:dyDescent="0.2">
      <c r="A84" s="30">
        <v>36941</v>
      </c>
      <c r="B84" s="29">
        <v>45210</v>
      </c>
      <c r="C84" s="30">
        <v>41</v>
      </c>
      <c r="D84" s="30" t="s">
        <v>18</v>
      </c>
      <c r="E84" s="31" t="s">
        <v>17</v>
      </c>
      <c r="F84" s="30" t="s">
        <v>12</v>
      </c>
      <c r="G84" s="30">
        <v>2</v>
      </c>
      <c r="H84" s="30">
        <v>163.41999999999999</v>
      </c>
      <c r="I84" s="30">
        <v>45</v>
      </c>
      <c r="J84" s="30">
        <v>75</v>
      </c>
      <c r="K84" s="30">
        <v>72.8</v>
      </c>
      <c r="L84" s="30">
        <v>87.9</v>
      </c>
      <c r="M84" s="30">
        <v>7</v>
      </c>
      <c r="N84" s="30">
        <v>2.2000000000000002</v>
      </c>
      <c r="O84" s="30">
        <v>0</v>
      </c>
      <c r="P84" s="30">
        <v>0</v>
      </c>
      <c r="Q84" s="30">
        <v>0</v>
      </c>
      <c r="R84" s="30">
        <v>35.21</v>
      </c>
      <c r="S84" s="30">
        <v>33.06</v>
      </c>
      <c r="T84" s="11">
        <f t="shared" si="18"/>
        <v>6.1062198239136567</v>
      </c>
      <c r="U84" s="59">
        <v>44.06</v>
      </c>
      <c r="V84" s="30">
        <v>6.56</v>
      </c>
      <c r="W84" s="63">
        <v>2.98</v>
      </c>
      <c r="X84" s="30">
        <v>5.72</v>
      </c>
      <c r="Y84" s="63">
        <v>8.15</v>
      </c>
      <c r="Z84" s="30">
        <v>9.91</v>
      </c>
      <c r="AA84" s="63">
        <v>148.49</v>
      </c>
      <c r="AB84" s="61">
        <f t="shared" si="13"/>
        <v>103.48306147338981</v>
      </c>
      <c r="AC84" s="61">
        <f t="shared" si="14"/>
        <v>94.028881398749562</v>
      </c>
      <c r="AD84" s="15"/>
      <c r="AE84" s="15"/>
      <c r="AF84" s="15">
        <f t="shared" si="15"/>
        <v>9.1359686696854592</v>
      </c>
      <c r="AG84" s="15"/>
      <c r="AH84" s="15"/>
      <c r="AI84" s="15"/>
      <c r="AJ84" s="15"/>
      <c r="AK84" s="16">
        <v>40</v>
      </c>
      <c r="AL84" s="31">
        <v>37.79</v>
      </c>
      <c r="AM84" s="12">
        <f t="shared" si="16"/>
        <v>5.5250000000000021</v>
      </c>
      <c r="AN84" s="63">
        <v>20.190000000000001</v>
      </c>
      <c r="AO84" s="40">
        <v>20.3</v>
      </c>
      <c r="AP84" s="40">
        <f t="shared" si="17"/>
        <v>-0.5448241703813741</v>
      </c>
      <c r="AQ84" s="62"/>
    </row>
    <row r="85" spans="1:43" ht="22.5" customHeight="1" x14ac:dyDescent="0.2">
      <c r="A85" s="1">
        <v>36943</v>
      </c>
      <c r="B85" s="23">
        <v>45212</v>
      </c>
      <c r="C85" s="1">
        <v>42</v>
      </c>
      <c r="D85" s="1" t="s">
        <v>16</v>
      </c>
      <c r="E85" s="10" t="s">
        <v>15</v>
      </c>
      <c r="F85" s="1" t="s">
        <v>12</v>
      </c>
      <c r="G85" s="1">
        <v>1</v>
      </c>
      <c r="H85" s="1">
        <v>170.34</v>
      </c>
      <c r="I85" s="1">
        <v>45</v>
      </c>
      <c r="J85" s="1">
        <v>75</v>
      </c>
      <c r="K85" s="1">
        <v>75.900000000000006</v>
      </c>
      <c r="L85" s="1">
        <v>89</v>
      </c>
      <c r="M85" s="1">
        <v>7</v>
      </c>
      <c r="N85" s="1">
        <v>1.6</v>
      </c>
      <c r="O85" s="1">
        <v>0</v>
      </c>
      <c r="P85" s="1">
        <v>0</v>
      </c>
      <c r="Q85" s="1">
        <v>0</v>
      </c>
      <c r="R85" s="1">
        <v>35.700000000000003</v>
      </c>
      <c r="S85" s="1">
        <v>33.83</v>
      </c>
      <c r="T85" s="11">
        <f t="shared" si="18"/>
        <v>5.2380952380952506</v>
      </c>
      <c r="U85" s="4">
        <v>45.86</v>
      </c>
      <c r="V85" s="1">
        <v>6.65</v>
      </c>
      <c r="W85" s="2">
        <v>3.17</v>
      </c>
      <c r="X85" s="1">
        <v>5.49</v>
      </c>
      <c r="Y85" s="2">
        <v>6.27</v>
      </c>
      <c r="Z85" s="1">
        <v>10.08</v>
      </c>
      <c r="AA85" s="2">
        <v>158.05000000000001</v>
      </c>
      <c r="AB85" s="61">
        <f t="shared" si="13"/>
        <v>100.86637491651726</v>
      </c>
      <c r="AC85" s="15">
        <f t="shared" si="14"/>
        <v>93.588884322857552</v>
      </c>
      <c r="AD85" s="15">
        <f>AVERAGE(AC85:AC86)</f>
        <v>95.398043560017769</v>
      </c>
      <c r="AE85" s="15">
        <f>STDEV(AC85:AC86)</f>
        <v>2.5585375296845401</v>
      </c>
      <c r="AF85" s="15">
        <f t="shared" si="15"/>
        <v>7.2149818011036695</v>
      </c>
      <c r="AG85" s="15"/>
      <c r="AH85" s="15"/>
      <c r="AI85" s="15"/>
      <c r="AJ85" s="15">
        <f>AVERAGE(AF85:AF86)</f>
        <v>6.6396618527650588</v>
      </c>
      <c r="AK85" s="16">
        <v>40</v>
      </c>
      <c r="AL85" s="10">
        <v>38.26</v>
      </c>
      <c r="AM85" s="12">
        <f t="shared" si="16"/>
        <v>4.350000000000005</v>
      </c>
      <c r="AN85" s="2">
        <v>20.62</v>
      </c>
      <c r="AO85" s="40">
        <v>20.3</v>
      </c>
      <c r="AP85" s="40">
        <f t="shared" si="17"/>
        <v>1.5518913676042689</v>
      </c>
    </row>
    <row r="86" spans="1:43" s="30" customFormat="1" ht="22.5" customHeight="1" x14ac:dyDescent="0.2">
      <c r="A86" s="30">
        <v>36945</v>
      </c>
      <c r="B86" s="29">
        <v>45215</v>
      </c>
      <c r="C86" s="30">
        <v>42</v>
      </c>
      <c r="D86" s="30" t="s">
        <v>16</v>
      </c>
      <c r="E86" s="31" t="s">
        <v>15</v>
      </c>
      <c r="F86" s="30" t="s">
        <v>12</v>
      </c>
      <c r="G86" s="30">
        <v>2</v>
      </c>
      <c r="H86" s="30">
        <v>170.34</v>
      </c>
      <c r="I86" s="30">
        <v>45</v>
      </c>
      <c r="J86" s="30">
        <v>75</v>
      </c>
      <c r="K86" s="30">
        <v>71.8</v>
      </c>
      <c r="L86" s="30">
        <v>87.8</v>
      </c>
      <c r="M86" s="30">
        <v>7</v>
      </c>
      <c r="N86" s="30">
        <v>1.8</v>
      </c>
      <c r="O86" s="30">
        <v>0</v>
      </c>
      <c r="P86" s="30">
        <v>0</v>
      </c>
      <c r="Q86" s="30">
        <v>0</v>
      </c>
      <c r="R86" s="30">
        <v>35.28</v>
      </c>
      <c r="S86" s="30">
        <v>33.409999999999997</v>
      </c>
      <c r="T86" s="11">
        <f t="shared" si="18"/>
        <v>5.3004535147392415</v>
      </c>
      <c r="U86" s="59">
        <v>47.73</v>
      </c>
      <c r="V86" s="30">
        <v>5.78</v>
      </c>
      <c r="W86" s="63">
        <v>3.83</v>
      </c>
      <c r="X86" s="30">
        <v>5.6</v>
      </c>
      <c r="Y86" s="63">
        <v>4.9000000000000004</v>
      </c>
      <c r="Z86" s="30">
        <v>9.93</v>
      </c>
      <c r="AA86" s="63">
        <v>160.01</v>
      </c>
      <c r="AB86" s="61">
        <f t="shared" si="13"/>
        <v>103.48275060603275</v>
      </c>
      <c r="AC86" s="61">
        <f t="shared" si="14"/>
        <v>97.207202797177985</v>
      </c>
      <c r="AD86" s="15"/>
      <c r="AE86" s="15"/>
      <c r="AF86" s="15">
        <f t="shared" si="15"/>
        <v>6.064341904426449</v>
      </c>
      <c r="AG86" s="15"/>
      <c r="AH86" s="15"/>
      <c r="AI86" s="15"/>
      <c r="AJ86" s="15"/>
      <c r="AK86" s="16">
        <v>40</v>
      </c>
      <c r="AL86" s="31">
        <v>38.68</v>
      </c>
      <c r="AM86" s="12">
        <f t="shared" si="16"/>
        <v>3.3000000000000007</v>
      </c>
      <c r="AN86" s="63">
        <v>20.13</v>
      </c>
      <c r="AO86" s="40">
        <v>20.3</v>
      </c>
      <c r="AP86" s="40">
        <f t="shared" si="17"/>
        <v>-0.84451068057626288</v>
      </c>
      <c r="AQ86" s="62"/>
    </row>
    <row r="87" spans="1:43" ht="22.5" customHeight="1" x14ac:dyDescent="0.2">
      <c r="A87" s="1">
        <v>36947</v>
      </c>
      <c r="B87" s="23">
        <v>45216</v>
      </c>
      <c r="C87" s="1">
        <v>43</v>
      </c>
      <c r="D87" s="1" t="s">
        <v>14</v>
      </c>
      <c r="E87" s="10" t="s">
        <v>13</v>
      </c>
      <c r="F87" s="1" t="s">
        <v>12</v>
      </c>
      <c r="G87" s="1">
        <v>1</v>
      </c>
      <c r="H87" s="1">
        <v>171.99</v>
      </c>
      <c r="I87" s="1">
        <v>45</v>
      </c>
      <c r="J87" s="1">
        <v>75</v>
      </c>
      <c r="K87" s="1">
        <v>75.099999999999994</v>
      </c>
      <c r="L87" s="1">
        <v>86.8</v>
      </c>
      <c r="M87" s="1">
        <v>8</v>
      </c>
      <c r="N87" s="1">
        <v>1.8</v>
      </c>
      <c r="O87" s="1">
        <v>0</v>
      </c>
      <c r="P87" s="1">
        <v>0</v>
      </c>
      <c r="Q87" s="1">
        <v>0</v>
      </c>
      <c r="R87" s="1">
        <v>35.57</v>
      </c>
      <c r="S87" s="1">
        <v>33.619999999999997</v>
      </c>
      <c r="T87" s="11">
        <f t="shared" si="18"/>
        <v>5.4821478774248042</v>
      </c>
      <c r="U87" s="4">
        <v>47.77</v>
      </c>
      <c r="V87" s="1">
        <v>6.46</v>
      </c>
      <c r="W87" s="2">
        <v>3.23</v>
      </c>
      <c r="X87" s="1">
        <v>5.48</v>
      </c>
      <c r="Y87" s="2">
        <v>7.32</v>
      </c>
      <c r="Z87" s="1">
        <v>10.029999999999999</v>
      </c>
      <c r="AA87" s="2">
        <v>176.42</v>
      </c>
      <c r="AB87" s="61">
        <f t="shared" si="13"/>
        <v>94.208181486602442</v>
      </c>
      <c r="AC87" s="15">
        <f t="shared" si="14"/>
        <v>96.634730960325598</v>
      </c>
      <c r="AD87" s="15">
        <f>AVERAGE(AC87:AC88)</f>
        <v>96.219443679031684</v>
      </c>
      <c r="AE87" s="15">
        <f>STDEV(AC87:AC88)</f>
        <v>0.58730490548691339</v>
      </c>
      <c r="AF87" s="15">
        <f t="shared" si="15"/>
        <v>-2.575731147159706</v>
      </c>
      <c r="AG87" s="1">
        <v>157.80500000000001</v>
      </c>
      <c r="AH87" s="36">
        <f>100*(SUM((S87*U87),(V87*W87),(X87*Y87))/(Z87*AG87))</f>
        <v>105.3211709252964</v>
      </c>
      <c r="AI87" s="36">
        <f>100*(H87-AG87)/H87</f>
        <v>8.2475725332868191</v>
      </c>
      <c r="AJ87" s="15">
        <f>AVERAGE(AI87:AI88)</f>
        <v>8.1778010349438901</v>
      </c>
      <c r="AK87" s="16">
        <v>40</v>
      </c>
      <c r="AL87" s="10">
        <v>38.47</v>
      </c>
      <c r="AM87" s="12">
        <f t="shared" si="16"/>
        <v>3.8250000000000028</v>
      </c>
      <c r="AN87" s="2">
        <v>18.97</v>
      </c>
      <c r="AO87" s="40">
        <v>20.3</v>
      </c>
      <c r="AP87" s="40">
        <f t="shared" si="17"/>
        <v>-7.0110701107011169</v>
      </c>
    </row>
    <row r="88" spans="1:43" s="30" customFormat="1" ht="22.5" customHeight="1" x14ac:dyDescent="0.2">
      <c r="A88" s="30">
        <v>36949</v>
      </c>
      <c r="B88" s="29">
        <v>45217</v>
      </c>
      <c r="C88" s="30">
        <v>43</v>
      </c>
      <c r="D88" s="30" t="s">
        <v>14</v>
      </c>
      <c r="E88" s="31" t="s">
        <v>13</v>
      </c>
      <c r="F88" s="30" t="s">
        <v>12</v>
      </c>
      <c r="G88" s="30">
        <v>2</v>
      </c>
      <c r="H88" s="30">
        <v>171.99</v>
      </c>
      <c r="I88" s="30">
        <v>45</v>
      </c>
      <c r="J88" s="30">
        <v>75</v>
      </c>
      <c r="K88" s="30">
        <v>73.099999999999994</v>
      </c>
      <c r="L88" s="30">
        <v>88.1</v>
      </c>
      <c r="M88" s="30">
        <v>8</v>
      </c>
      <c r="N88" s="30">
        <v>1.7</v>
      </c>
      <c r="O88" s="30">
        <v>0</v>
      </c>
      <c r="P88" s="30">
        <v>0</v>
      </c>
      <c r="Q88" s="30">
        <v>0</v>
      </c>
      <c r="R88" s="30">
        <v>35.65</v>
      </c>
      <c r="S88" s="30">
        <v>33.69</v>
      </c>
      <c r="T88" s="11">
        <f t="shared" si="18"/>
        <v>5.4978962131837337</v>
      </c>
      <c r="U88" s="59">
        <v>47.29</v>
      </c>
      <c r="V88" s="30">
        <v>6.76</v>
      </c>
      <c r="W88" s="63">
        <v>2.79</v>
      </c>
      <c r="X88" s="30">
        <v>5.76</v>
      </c>
      <c r="Y88" s="63">
        <v>7.91</v>
      </c>
      <c r="Z88" s="30">
        <v>10.06</v>
      </c>
      <c r="AA88" s="63">
        <v>161.65</v>
      </c>
      <c r="AB88" s="61">
        <f t="shared" si="13"/>
        <v>101.93230348807248</v>
      </c>
      <c r="AC88" s="61">
        <f t="shared" si="14"/>
        <v>95.804156397737756</v>
      </c>
      <c r="AD88" s="15"/>
      <c r="AE88" s="15"/>
      <c r="AF88" s="15">
        <f t="shared" si="15"/>
        <v>6.0119774405488711</v>
      </c>
      <c r="AG88" s="1">
        <v>158.04500000000002</v>
      </c>
      <c r="AH88" s="36">
        <f>100*(SUM((S88*U88),(V88*W88),(X88*Y88))/(Z88*AG88))</f>
        <v>104.25737517065971</v>
      </c>
      <c r="AI88" s="36">
        <f>100*(H88-AG88)/H88</f>
        <v>8.1080295366009612</v>
      </c>
      <c r="AJ88" s="36"/>
      <c r="AK88" s="16">
        <v>40</v>
      </c>
      <c r="AL88" s="31">
        <v>37.840000000000003</v>
      </c>
      <c r="AM88" s="12">
        <f t="shared" si="16"/>
        <v>5.3999999999999915</v>
      </c>
      <c r="AN88" s="63">
        <v>20.190000000000001</v>
      </c>
      <c r="AO88" s="40">
        <v>20.3</v>
      </c>
      <c r="AP88" s="40">
        <f t="shared" si="17"/>
        <v>-0.5448241703813741</v>
      </c>
      <c r="AQ88" s="62"/>
    </row>
    <row r="89" spans="1:43" ht="22.5" customHeight="1" x14ac:dyDescent="0.2">
      <c r="A89" s="1">
        <v>37023</v>
      </c>
      <c r="B89" s="23">
        <v>45218</v>
      </c>
      <c r="C89" s="1">
        <v>44</v>
      </c>
      <c r="D89" s="1" t="s">
        <v>11</v>
      </c>
      <c r="E89" s="10" t="s">
        <v>10</v>
      </c>
      <c r="F89" s="1" t="s">
        <v>5</v>
      </c>
      <c r="G89" s="1">
        <v>1</v>
      </c>
      <c r="H89" s="1">
        <v>157.87</v>
      </c>
      <c r="I89" s="1">
        <v>45</v>
      </c>
      <c r="J89" s="1">
        <v>75</v>
      </c>
      <c r="K89" s="1">
        <v>72.5</v>
      </c>
      <c r="L89" s="1">
        <v>89.5</v>
      </c>
      <c r="M89" s="1">
        <v>7</v>
      </c>
      <c r="N89" s="1">
        <v>3.5</v>
      </c>
      <c r="O89" s="1">
        <v>1</v>
      </c>
      <c r="P89" s="1">
        <v>0.2</v>
      </c>
      <c r="Q89" s="1">
        <v>0.1</v>
      </c>
      <c r="R89" s="1">
        <v>36.01</v>
      </c>
      <c r="S89" s="1">
        <v>33.74</v>
      </c>
      <c r="T89" s="11">
        <f t="shared" si="18"/>
        <v>6.3038044987503365</v>
      </c>
      <c r="U89" s="4">
        <v>47.59</v>
      </c>
      <c r="V89" s="1">
        <v>6.28</v>
      </c>
      <c r="W89" s="2">
        <v>2.78</v>
      </c>
      <c r="X89" s="1">
        <v>5.62</v>
      </c>
      <c r="Y89" s="2">
        <v>7.09</v>
      </c>
      <c r="Z89" s="1">
        <v>10.19</v>
      </c>
      <c r="AA89" s="2">
        <v>150.09</v>
      </c>
      <c r="AB89" s="61">
        <f t="shared" si="13"/>
        <v>108.73363453305187</v>
      </c>
      <c r="AC89" s="15">
        <f t="shared" si="14"/>
        <v>103.37512641455473</v>
      </c>
      <c r="AD89" s="15">
        <f>AVERAGE(AC89:AC90)</f>
        <v>100.40702396512414</v>
      </c>
      <c r="AE89" s="15">
        <f>STDEV(AC89:AC90)</f>
        <v>4.1975307384975418</v>
      </c>
      <c r="AF89" s="15">
        <f t="shared" si="15"/>
        <v>4.9281054031798321</v>
      </c>
      <c r="AG89" s="15"/>
      <c r="AH89" s="15"/>
      <c r="AI89" s="15"/>
      <c r="AJ89" s="15">
        <f>AVERAGE(AF89:AF90)</f>
        <v>3.5408880724646883</v>
      </c>
      <c r="AK89" s="16">
        <v>40</v>
      </c>
      <c r="AL89" s="10">
        <v>38.26</v>
      </c>
      <c r="AM89" s="12">
        <f t="shared" si="16"/>
        <v>4.350000000000005</v>
      </c>
      <c r="AN89" s="2">
        <v>20.399999999999999</v>
      </c>
      <c r="AO89" s="40">
        <v>20.3</v>
      </c>
      <c r="AP89" s="40">
        <f t="shared" si="17"/>
        <v>0.49019607843136215</v>
      </c>
    </row>
    <row r="90" spans="1:43" s="30" customFormat="1" ht="22.5" customHeight="1" x14ac:dyDescent="0.2">
      <c r="A90" s="30">
        <v>37025</v>
      </c>
      <c r="B90" s="29">
        <v>45219</v>
      </c>
      <c r="C90" s="30">
        <v>44</v>
      </c>
      <c r="D90" s="30" t="s">
        <v>11</v>
      </c>
      <c r="E90" s="31" t="s">
        <v>10</v>
      </c>
      <c r="F90" s="30" t="s">
        <v>5</v>
      </c>
      <c r="G90" s="30">
        <v>2</v>
      </c>
      <c r="H90" s="30">
        <v>157.87</v>
      </c>
      <c r="I90" s="30">
        <v>45</v>
      </c>
      <c r="J90" s="30">
        <v>75</v>
      </c>
      <c r="K90" s="30">
        <v>72.900000000000006</v>
      </c>
      <c r="L90" s="30">
        <v>91</v>
      </c>
      <c r="M90" s="30">
        <v>7</v>
      </c>
      <c r="N90" s="30">
        <v>2.6</v>
      </c>
      <c r="O90" s="30">
        <v>0.4</v>
      </c>
      <c r="P90" s="30">
        <v>0.1</v>
      </c>
      <c r="Q90" s="30">
        <v>0</v>
      </c>
      <c r="R90" s="30">
        <v>35.700000000000003</v>
      </c>
      <c r="S90" s="30">
        <v>33.42</v>
      </c>
      <c r="T90" s="11">
        <f t="shared" si="18"/>
        <v>6.3865546218487426</v>
      </c>
      <c r="U90" s="59">
        <v>44.79</v>
      </c>
      <c r="V90" s="30">
        <v>6.7</v>
      </c>
      <c r="W90" s="63">
        <v>3.22</v>
      </c>
      <c r="X90" s="30">
        <v>5.38</v>
      </c>
      <c r="Y90" s="63">
        <v>5.97</v>
      </c>
      <c r="Z90" s="30">
        <v>10.08</v>
      </c>
      <c r="AA90" s="63">
        <v>154.47</v>
      </c>
      <c r="AB90" s="61">
        <f t="shared" si="13"/>
        <v>99.583624908930801</v>
      </c>
      <c r="AC90" s="15">
        <f t="shared" si="14"/>
        <v>97.438921515693551</v>
      </c>
      <c r="AD90" s="15"/>
      <c r="AE90" s="15"/>
      <c r="AF90" s="15">
        <f t="shared" si="15"/>
        <v>2.1536707417495444</v>
      </c>
      <c r="AG90" s="15"/>
      <c r="AH90" s="15"/>
      <c r="AI90" s="15"/>
      <c r="AJ90" s="15"/>
      <c r="AK90" s="16">
        <v>40</v>
      </c>
      <c r="AL90" s="31">
        <v>38.33</v>
      </c>
      <c r="AM90" s="12">
        <f t="shared" si="16"/>
        <v>4.1750000000000043</v>
      </c>
      <c r="AN90" s="63">
        <v>20.48</v>
      </c>
      <c r="AO90" s="40">
        <v>20.3</v>
      </c>
      <c r="AP90" s="40">
        <f t="shared" si="17"/>
        <v>0.87890624999999856</v>
      </c>
      <c r="AQ90" s="62"/>
    </row>
    <row r="91" spans="1:43" ht="22.5" customHeight="1" x14ac:dyDescent="0.2">
      <c r="A91" s="1">
        <v>37027</v>
      </c>
      <c r="B91" s="23">
        <v>45222</v>
      </c>
      <c r="C91" s="1">
        <v>45</v>
      </c>
      <c r="D91" s="1" t="s">
        <v>9</v>
      </c>
      <c r="E91" s="10" t="s">
        <v>8</v>
      </c>
      <c r="F91" s="1" t="s">
        <v>5</v>
      </c>
      <c r="G91" s="1">
        <v>1</v>
      </c>
      <c r="H91" s="1">
        <v>162.5</v>
      </c>
      <c r="I91" s="1">
        <v>45</v>
      </c>
      <c r="J91" s="1">
        <v>75</v>
      </c>
      <c r="K91" s="1">
        <v>72.2</v>
      </c>
      <c r="L91" s="1">
        <v>89.5</v>
      </c>
      <c r="M91" s="1">
        <v>7</v>
      </c>
      <c r="N91" s="1">
        <v>2.4</v>
      </c>
      <c r="O91" s="1">
        <v>0</v>
      </c>
      <c r="P91" s="1">
        <v>0</v>
      </c>
      <c r="Q91" s="1">
        <v>0</v>
      </c>
      <c r="R91" s="1">
        <v>36.450000000000003</v>
      </c>
      <c r="S91" s="1">
        <v>34.049999999999997</v>
      </c>
      <c r="T91" s="11">
        <f t="shared" si="18"/>
        <v>6.5843621399177108</v>
      </c>
      <c r="U91" s="2">
        <v>47.57</v>
      </c>
      <c r="V91" s="1">
        <v>6.48</v>
      </c>
      <c r="W91" s="4">
        <v>3.49</v>
      </c>
      <c r="X91" s="1">
        <v>5.73</v>
      </c>
      <c r="Y91" s="4">
        <v>7.13</v>
      </c>
      <c r="Z91" s="1">
        <v>10.34</v>
      </c>
      <c r="AA91" s="2">
        <v>165.27</v>
      </c>
      <c r="AB91" s="61">
        <f t="shared" si="13"/>
        <v>98.498254833922189</v>
      </c>
      <c r="AC91" s="15">
        <f t="shared" si="14"/>
        <v>100.17727123939891</v>
      </c>
      <c r="AD91" s="15">
        <f>AVERAGE(AC91:AC92)</f>
        <v>100.51176285915969</v>
      </c>
      <c r="AE91" s="15">
        <f>STDEV(AC91:AC92)</f>
        <v>0.47304258516585374</v>
      </c>
      <c r="AF91" s="15">
        <f t="shared" si="15"/>
        <v>-1.7046153846153909</v>
      </c>
      <c r="AG91" s="1">
        <v>162.25</v>
      </c>
      <c r="AH91" s="36">
        <f>100*(SUM((S91*U91),(V91*W91),(X91*Y91))/(Z91*AG91))</f>
        <v>100.33162758953664</v>
      </c>
      <c r="AI91" s="36">
        <f>100*(H91-AG91)/H91</f>
        <v>0.15384615384615385</v>
      </c>
      <c r="AJ91" s="15">
        <f>AVERAGE(AI91:AI92)</f>
        <v>0.17692307692307344</v>
      </c>
      <c r="AK91" s="16">
        <v>40</v>
      </c>
      <c r="AL91" s="10">
        <v>37.97</v>
      </c>
      <c r="AM91" s="12">
        <f t="shared" si="16"/>
        <v>5.0750000000000028</v>
      </c>
      <c r="AN91" s="4">
        <v>20.149999999999999</v>
      </c>
      <c r="AO91" s="40">
        <v>20.3</v>
      </c>
      <c r="AP91" s="40">
        <f t="shared" si="17"/>
        <v>-0.74441687344914209</v>
      </c>
    </row>
    <row r="92" spans="1:43" s="30" customFormat="1" ht="22.5" customHeight="1" x14ac:dyDescent="0.2">
      <c r="A92" s="30">
        <v>37029</v>
      </c>
      <c r="B92" s="29">
        <v>45223</v>
      </c>
      <c r="C92" s="30">
        <v>45</v>
      </c>
      <c r="D92" s="30" t="s">
        <v>9</v>
      </c>
      <c r="E92" s="31" t="s">
        <v>8</v>
      </c>
      <c r="F92" s="30" t="s">
        <v>5</v>
      </c>
      <c r="G92" s="30">
        <v>2</v>
      </c>
      <c r="H92" s="30">
        <v>162.5</v>
      </c>
      <c r="I92" s="30">
        <v>45</v>
      </c>
      <c r="J92" s="30">
        <v>75</v>
      </c>
      <c r="K92" s="30">
        <v>71.599999999999994</v>
      </c>
      <c r="L92" s="30">
        <v>89</v>
      </c>
      <c r="M92" s="30">
        <v>7</v>
      </c>
      <c r="N92" s="30">
        <v>1.7</v>
      </c>
      <c r="O92" s="30">
        <v>0</v>
      </c>
      <c r="P92" s="30">
        <v>0</v>
      </c>
      <c r="Q92" s="30">
        <v>0</v>
      </c>
      <c r="R92" s="30">
        <v>35.72</v>
      </c>
      <c r="S92" s="30">
        <v>33.840000000000003</v>
      </c>
      <c r="T92" s="11">
        <f t="shared" si="18"/>
        <v>5.2631578947368292</v>
      </c>
      <c r="U92" s="63">
        <v>46.91</v>
      </c>
      <c r="V92" s="30">
        <v>6.34</v>
      </c>
      <c r="W92" s="59">
        <v>4.1100000000000003</v>
      </c>
      <c r="X92" s="30">
        <v>5.58</v>
      </c>
      <c r="Y92" s="59">
        <v>7.17</v>
      </c>
      <c r="Z92" s="30">
        <v>10.09</v>
      </c>
      <c r="AA92" s="63">
        <v>159.82</v>
      </c>
      <c r="AB92" s="61">
        <f t="shared" si="13"/>
        <v>102.53733170331985</v>
      </c>
      <c r="AC92" s="61">
        <f t="shared" si="14"/>
        <v>100.84625447892049</v>
      </c>
      <c r="AD92" s="15"/>
      <c r="AE92" s="15"/>
      <c r="AF92" s="61">
        <f t="shared" si="15"/>
        <v>1.6492307692307735</v>
      </c>
      <c r="AG92" s="1">
        <v>162.17500000000001</v>
      </c>
      <c r="AH92" s="36">
        <f>100*(SUM((S92*U92),(V92*W92),(X92*Y92))/(Z92*AG92))</f>
        <v>101.04835118128304</v>
      </c>
      <c r="AI92" s="36">
        <f>100*(H92-AG92)/H92</f>
        <v>0.19999999999999302</v>
      </c>
      <c r="AJ92" s="36"/>
      <c r="AK92" s="16">
        <v>40</v>
      </c>
      <c r="AL92" s="31">
        <v>38.24</v>
      </c>
      <c r="AM92" s="12">
        <f t="shared" si="16"/>
        <v>4.399999999999995</v>
      </c>
      <c r="AN92" s="59">
        <v>20.329999999999998</v>
      </c>
      <c r="AO92" s="40">
        <v>20.3</v>
      </c>
      <c r="AP92" s="40">
        <f t="shared" si="17"/>
        <v>0.14756517461877811</v>
      </c>
      <c r="AQ92" s="62"/>
    </row>
    <row r="93" spans="1:43" ht="22.5" customHeight="1" x14ac:dyDescent="0.2">
      <c r="A93" s="1">
        <v>37031</v>
      </c>
      <c r="B93" s="23">
        <v>45224</v>
      </c>
      <c r="C93" s="1">
        <v>46</v>
      </c>
      <c r="D93" s="1" t="s">
        <v>7</v>
      </c>
      <c r="E93" s="10" t="s">
        <v>6</v>
      </c>
      <c r="F93" s="1" t="s">
        <v>5</v>
      </c>
      <c r="G93" s="1">
        <v>1</v>
      </c>
      <c r="H93" s="1">
        <v>160.62</v>
      </c>
      <c r="I93" s="1">
        <v>45</v>
      </c>
      <c r="J93" s="1">
        <v>75</v>
      </c>
      <c r="K93" s="1">
        <v>71.2</v>
      </c>
      <c r="L93" s="1">
        <v>89.3</v>
      </c>
      <c r="M93" s="1">
        <v>7</v>
      </c>
      <c r="N93" s="1">
        <v>2.8</v>
      </c>
      <c r="O93" s="1">
        <v>0.3</v>
      </c>
      <c r="P93" s="1">
        <v>0</v>
      </c>
      <c r="Q93" s="1">
        <v>0</v>
      </c>
      <c r="R93" s="1">
        <v>35.49</v>
      </c>
      <c r="S93" s="1">
        <v>32.96</v>
      </c>
      <c r="T93" s="11">
        <f t="shared" si="18"/>
        <v>7.1287686672302089</v>
      </c>
      <c r="U93" s="2">
        <v>46.28</v>
      </c>
      <c r="V93" s="1">
        <v>6.44</v>
      </c>
      <c r="W93" s="4">
        <v>5.25</v>
      </c>
      <c r="X93" s="1">
        <v>5.52</v>
      </c>
      <c r="Y93" s="4">
        <v>7.17</v>
      </c>
      <c r="Z93" s="1">
        <v>10</v>
      </c>
      <c r="AA93" s="2">
        <v>155.09</v>
      </c>
      <c r="AB93" s="61">
        <f t="shared" si="13"/>
        <v>103.08705912695855</v>
      </c>
      <c r="AC93" s="15">
        <f t="shared" si="14"/>
        <v>99.537865770140726</v>
      </c>
      <c r="AD93" s="15">
        <f>AVERAGE(AC93:AC94)</f>
        <v>100.2560061432012</v>
      </c>
      <c r="AE93" s="15">
        <f>STDEV(AC93:AC94)</f>
        <v>1.0156038552698028</v>
      </c>
      <c r="AF93" s="15">
        <f t="shared" si="15"/>
        <v>3.4429087286763798</v>
      </c>
      <c r="AG93" s="15"/>
      <c r="AH93" s="15"/>
      <c r="AI93" s="15"/>
      <c r="AJ93" s="15">
        <f>AVERAGE(AF93:AF94)</f>
        <v>2.8981446893288512</v>
      </c>
      <c r="AK93" s="16">
        <v>40</v>
      </c>
      <c r="AL93" s="10">
        <v>38.450000000000003</v>
      </c>
      <c r="AM93" s="12">
        <f t="shared" si="16"/>
        <v>3.8749999999999929</v>
      </c>
      <c r="AN93" s="4">
        <v>20.59</v>
      </c>
      <c r="AO93" s="40">
        <v>20.3</v>
      </c>
      <c r="AP93" s="40">
        <f t="shared" si="17"/>
        <v>1.408450704225348</v>
      </c>
    </row>
    <row r="94" spans="1:43" s="30" customFormat="1" ht="22.5" customHeight="1" x14ac:dyDescent="0.2">
      <c r="A94" s="30">
        <v>37033</v>
      </c>
      <c r="B94" s="29">
        <v>45225</v>
      </c>
      <c r="C94" s="30">
        <v>46</v>
      </c>
      <c r="D94" s="30" t="s">
        <v>7</v>
      </c>
      <c r="E94" s="31" t="s">
        <v>6</v>
      </c>
      <c r="F94" s="30" t="s">
        <v>5</v>
      </c>
      <c r="G94" s="30">
        <v>2</v>
      </c>
      <c r="H94" s="30">
        <v>160.62</v>
      </c>
      <c r="I94" s="30">
        <v>45</v>
      </c>
      <c r="J94" s="30">
        <v>75</v>
      </c>
      <c r="K94" s="30">
        <v>71.8</v>
      </c>
      <c r="L94" s="30">
        <v>95.8</v>
      </c>
      <c r="M94" s="30">
        <v>7</v>
      </c>
      <c r="N94" s="30">
        <v>1.5</v>
      </c>
      <c r="O94" s="30">
        <v>0</v>
      </c>
      <c r="P94" s="30">
        <v>0</v>
      </c>
      <c r="Q94" s="30">
        <v>0</v>
      </c>
      <c r="R94" s="30">
        <v>34.96</v>
      </c>
      <c r="S94" s="30">
        <v>32.86</v>
      </c>
      <c r="T94" s="11">
        <f t="shared" si="18"/>
        <v>6.0068649885583563</v>
      </c>
      <c r="U94" s="59">
        <v>46.66</v>
      </c>
      <c r="V94" s="30">
        <v>6.55</v>
      </c>
      <c r="W94" s="82">
        <v>3.61</v>
      </c>
      <c r="X94" s="30">
        <v>5.98</v>
      </c>
      <c r="Y94" s="82">
        <v>5.98</v>
      </c>
      <c r="Z94" s="30">
        <v>9.82</v>
      </c>
      <c r="AA94" s="59">
        <v>156.84</v>
      </c>
      <c r="AB94" s="61">
        <f t="shared" si="13"/>
        <v>103.40772388065514</v>
      </c>
      <c r="AC94" s="15">
        <f t="shared" si="14"/>
        <v>100.97414651626168</v>
      </c>
      <c r="AD94" s="15"/>
      <c r="AE94" s="15"/>
      <c r="AF94" s="15">
        <f t="shared" si="15"/>
        <v>2.353380649981323</v>
      </c>
      <c r="AG94" s="15"/>
      <c r="AH94" s="15"/>
      <c r="AI94" s="15"/>
      <c r="AJ94" s="15"/>
      <c r="AK94" s="16">
        <v>40</v>
      </c>
      <c r="AL94" s="31">
        <v>37.99</v>
      </c>
      <c r="AM94" s="12">
        <f t="shared" si="16"/>
        <v>5.024999999999995</v>
      </c>
      <c r="AN94" s="82">
        <v>20.71</v>
      </c>
      <c r="AO94" s="40">
        <v>20.3</v>
      </c>
      <c r="AP94" s="40">
        <f t="shared" si="17"/>
        <v>1.979719942056978</v>
      </c>
      <c r="AQ94" s="62"/>
    </row>
    <row r="95" spans="1:43" ht="22.5" customHeight="1" x14ac:dyDescent="0.2">
      <c r="A95" s="1">
        <v>37035</v>
      </c>
      <c r="B95" s="23">
        <v>45226</v>
      </c>
      <c r="C95" s="1">
        <v>47</v>
      </c>
      <c r="D95" s="1" t="s">
        <v>4</v>
      </c>
      <c r="E95" s="1">
        <v>20221103090</v>
      </c>
      <c r="F95" s="1" t="s">
        <v>0</v>
      </c>
      <c r="G95" s="1">
        <v>1</v>
      </c>
      <c r="H95" s="1">
        <v>157.44999999999999</v>
      </c>
      <c r="I95" s="1">
        <v>45</v>
      </c>
      <c r="J95" s="1">
        <v>75</v>
      </c>
      <c r="K95" s="1">
        <v>71.900000000000006</v>
      </c>
      <c r="L95" s="1">
        <v>87.6</v>
      </c>
      <c r="M95" s="1">
        <v>7</v>
      </c>
      <c r="N95" s="1">
        <v>2.4</v>
      </c>
      <c r="O95" s="1">
        <v>0</v>
      </c>
      <c r="P95" s="1">
        <v>0</v>
      </c>
      <c r="Q95" s="1">
        <v>0</v>
      </c>
      <c r="R95" s="1">
        <v>35.86</v>
      </c>
      <c r="S95" s="1">
        <v>33.409999999999997</v>
      </c>
      <c r="T95" s="11">
        <f t="shared" si="18"/>
        <v>6.8321249302844471</v>
      </c>
      <c r="U95" s="4">
        <v>44.33</v>
      </c>
      <c r="V95" s="1">
        <v>6.98</v>
      </c>
      <c r="W95" s="3">
        <v>3.45</v>
      </c>
      <c r="X95" s="1">
        <v>5.71</v>
      </c>
      <c r="Y95" s="3">
        <v>6.73</v>
      </c>
      <c r="Z95" s="1">
        <v>10.130000000000001</v>
      </c>
      <c r="AA95" s="4">
        <v>149.33000000000001</v>
      </c>
      <c r="AB95" s="61">
        <f t="shared" si="13"/>
        <v>102.04015580220143</v>
      </c>
      <c r="AC95" s="15">
        <f t="shared" si="14"/>
        <v>96.777748275279393</v>
      </c>
      <c r="AD95" s="15">
        <f>AVERAGE(AC95:AC96)</f>
        <v>95.638320966638162</v>
      </c>
      <c r="AE95" s="15">
        <f>STDEV(AC95:AC96)</f>
        <v>1.6113935532187036</v>
      </c>
      <c r="AF95" s="15">
        <f t="shared" si="15"/>
        <v>5.1571927596062093</v>
      </c>
      <c r="AG95" s="1">
        <v>149.88</v>
      </c>
      <c r="AH95" s="36">
        <f>100*(SUM((S95*U95),(V95*W95),(X95*Y95))/(Z95*AG95))</f>
        <v>101.66570900682372</v>
      </c>
      <c r="AI95" s="36">
        <f>100*(H95-AG95)/H95</f>
        <v>4.8078755160368329</v>
      </c>
      <c r="AJ95" s="15">
        <f>AVERAGE(AI95:AI96)</f>
        <v>4.499841219434737</v>
      </c>
      <c r="AK95" s="16">
        <v>40</v>
      </c>
      <c r="AL95" s="10">
        <v>38.24</v>
      </c>
      <c r="AM95" s="12">
        <f t="shared" si="16"/>
        <v>4.399999999999995</v>
      </c>
      <c r="AN95" s="3">
        <v>23.46</v>
      </c>
      <c r="AO95" s="40">
        <v>20.3</v>
      </c>
      <c r="AP95" s="40">
        <f t="shared" si="17"/>
        <v>13.469735720375105</v>
      </c>
    </row>
    <row r="96" spans="1:43" s="30" customFormat="1" ht="22.5" customHeight="1" x14ac:dyDescent="0.2">
      <c r="A96" s="30">
        <v>37037</v>
      </c>
      <c r="B96" s="29">
        <v>45229</v>
      </c>
      <c r="C96" s="30">
        <v>47</v>
      </c>
      <c r="D96" s="30" t="s">
        <v>4</v>
      </c>
      <c r="E96" s="30">
        <v>20221103090</v>
      </c>
      <c r="F96" s="30" t="s">
        <v>0</v>
      </c>
      <c r="G96" s="30">
        <v>2</v>
      </c>
      <c r="H96" s="30">
        <v>157.44999999999999</v>
      </c>
      <c r="I96" s="30">
        <v>45</v>
      </c>
      <c r="J96" s="30">
        <v>75</v>
      </c>
      <c r="K96" s="30">
        <v>72.2</v>
      </c>
      <c r="L96" s="30">
        <v>87.7</v>
      </c>
      <c r="M96" s="30">
        <v>7</v>
      </c>
      <c r="N96" s="30">
        <v>2.6</v>
      </c>
      <c r="O96" s="30">
        <v>0.2</v>
      </c>
      <c r="P96" s="30">
        <v>0</v>
      </c>
      <c r="Q96" s="30">
        <v>0</v>
      </c>
      <c r="R96" s="30">
        <v>35.25</v>
      </c>
      <c r="S96" s="30">
        <v>33.28</v>
      </c>
      <c r="T96" s="11">
        <f t="shared" si="18"/>
        <v>5.5886524822695005</v>
      </c>
      <c r="U96" s="63">
        <v>42.86</v>
      </c>
      <c r="V96" s="30">
        <v>6.66</v>
      </c>
      <c r="W96" s="63">
        <v>2.2799999999999998</v>
      </c>
      <c r="X96" s="30">
        <v>5.56</v>
      </c>
      <c r="Y96" s="30">
        <v>6.19</v>
      </c>
      <c r="Z96" s="30">
        <v>9.92</v>
      </c>
      <c r="AA96" s="63">
        <v>179.29</v>
      </c>
      <c r="AB96" s="61">
        <f t="shared" si="13"/>
        <v>82.987622323897696</v>
      </c>
      <c r="AC96" s="15">
        <f t="shared" si="14"/>
        <v>94.498893657996931</v>
      </c>
      <c r="AD96" s="15"/>
      <c r="AE96" s="15"/>
      <c r="AF96" s="15">
        <f t="shared" si="15"/>
        <v>-13.871070181009848</v>
      </c>
      <c r="AG96" s="1">
        <v>150.85</v>
      </c>
      <c r="AH96" s="36">
        <f>100*(SUM((S96*U96),(V96*W96),(X96*Y96))/(Z96*AG96))</f>
        <v>98.633416018903645</v>
      </c>
      <c r="AI96" s="36">
        <f>100*(H96-AG96)/H96</f>
        <v>4.191806922832642</v>
      </c>
      <c r="AJ96" s="36"/>
      <c r="AK96" s="16">
        <v>40</v>
      </c>
      <c r="AL96" s="31">
        <v>38.36</v>
      </c>
      <c r="AM96" s="12">
        <f t="shared" si="16"/>
        <v>4.1000000000000014</v>
      </c>
      <c r="AN96" s="30">
        <v>21.85</v>
      </c>
      <c r="AO96" s="40">
        <v>20.3</v>
      </c>
      <c r="AP96" s="40">
        <f t="shared" si="17"/>
        <v>7.0938215102974853</v>
      </c>
      <c r="AQ96" s="62"/>
    </row>
    <row r="97" spans="1:43" ht="22.5" customHeight="1" x14ac:dyDescent="0.2">
      <c r="A97" s="1">
        <v>37039</v>
      </c>
      <c r="B97" s="23">
        <v>45230</v>
      </c>
      <c r="C97" s="1">
        <v>48</v>
      </c>
      <c r="D97" s="1" t="s">
        <v>3</v>
      </c>
      <c r="E97" s="1">
        <v>20221105093</v>
      </c>
      <c r="F97" s="1" t="s">
        <v>0</v>
      </c>
      <c r="G97" s="1">
        <v>1</v>
      </c>
      <c r="H97" s="1">
        <v>158.44</v>
      </c>
      <c r="I97" s="1">
        <v>45</v>
      </c>
      <c r="J97" s="1">
        <v>75</v>
      </c>
      <c r="K97" s="1">
        <v>72.2</v>
      </c>
      <c r="L97" s="1">
        <v>87.2</v>
      </c>
      <c r="M97" s="1">
        <v>7</v>
      </c>
      <c r="N97" s="1">
        <v>2.2999999999999998</v>
      </c>
      <c r="O97" s="1">
        <v>0</v>
      </c>
      <c r="P97" s="1">
        <v>0</v>
      </c>
      <c r="Q97" s="1">
        <v>0</v>
      </c>
      <c r="R97" s="1">
        <v>35.21</v>
      </c>
      <c r="S97" s="1">
        <v>33.44</v>
      </c>
      <c r="T97" s="11">
        <f t="shared" si="18"/>
        <v>5.026980971314976</v>
      </c>
      <c r="U97" s="2">
        <v>42.52</v>
      </c>
      <c r="V97" s="1">
        <v>6.74</v>
      </c>
      <c r="W97" s="3">
        <v>3.56</v>
      </c>
      <c r="X97" s="1">
        <v>5.59</v>
      </c>
      <c r="Y97" s="3">
        <v>6.26</v>
      </c>
      <c r="Z97" s="1">
        <v>9.91</v>
      </c>
      <c r="AA97" s="2">
        <v>152.5</v>
      </c>
      <c r="AB97" s="61">
        <f t="shared" si="13"/>
        <v>97.987235943160584</v>
      </c>
      <c r="AC97" s="15">
        <f t="shared" si="14"/>
        <v>94.313642270461926</v>
      </c>
      <c r="AD97" s="15">
        <f>AVERAGE(AC97:AC98)</f>
        <v>94.003703235710631</v>
      </c>
      <c r="AE97" s="15">
        <f>STDEV(AC97:AC98)</f>
        <v>0.43831998645410758</v>
      </c>
      <c r="AF97" s="9">
        <f t="shared" si="15"/>
        <v>3.7490532693764189</v>
      </c>
      <c r="AJ97" s="15">
        <f>AVERAGE(AF97:AF98)</f>
        <v>4.3644281747033524</v>
      </c>
      <c r="AK97" s="16">
        <v>40</v>
      </c>
      <c r="AL97" s="10">
        <v>38.549999999999997</v>
      </c>
      <c r="AM97" s="12">
        <f t="shared" si="16"/>
        <v>3.6250000000000071</v>
      </c>
      <c r="AN97" s="3">
        <v>21.31</v>
      </c>
      <c r="AO97" s="40">
        <v>20.3</v>
      </c>
      <c r="AP97" s="40">
        <f t="shared" si="17"/>
        <v>4.7395588925387049</v>
      </c>
    </row>
    <row r="98" spans="1:43" s="30" customFormat="1" ht="22.5" customHeight="1" x14ac:dyDescent="0.2">
      <c r="A98" s="30">
        <v>37041</v>
      </c>
      <c r="B98" s="29">
        <v>45232</v>
      </c>
      <c r="C98" s="30">
        <v>48</v>
      </c>
      <c r="D98" s="30" t="s">
        <v>3</v>
      </c>
      <c r="E98" s="30">
        <v>20221105093</v>
      </c>
      <c r="F98" s="30" t="s">
        <v>0</v>
      </c>
      <c r="G98" s="30">
        <v>2</v>
      </c>
      <c r="H98" s="30">
        <v>158.44</v>
      </c>
      <c r="I98" s="30">
        <v>45</v>
      </c>
      <c r="J98" s="30">
        <v>75</v>
      </c>
      <c r="K98" s="30">
        <v>71.2</v>
      </c>
      <c r="L98" s="30">
        <v>87.8</v>
      </c>
      <c r="M98" s="30">
        <v>7</v>
      </c>
      <c r="N98" s="30">
        <v>1.9</v>
      </c>
      <c r="O98" s="30">
        <v>0</v>
      </c>
      <c r="P98" s="30">
        <v>0</v>
      </c>
      <c r="Q98" s="30">
        <v>0</v>
      </c>
      <c r="R98" s="30">
        <v>35.49</v>
      </c>
      <c r="S98" s="30">
        <v>33.5</v>
      </c>
      <c r="T98" s="11">
        <f t="shared" si="18"/>
        <v>5.6072132995209971</v>
      </c>
      <c r="U98" s="63">
        <v>42.81</v>
      </c>
      <c r="V98" s="30">
        <v>6.15</v>
      </c>
      <c r="W98" s="82">
        <v>2.38</v>
      </c>
      <c r="X98" s="30">
        <v>5.58</v>
      </c>
      <c r="Y98" s="82">
        <v>6.4</v>
      </c>
      <c r="Z98" s="30">
        <v>10</v>
      </c>
      <c r="AA98" s="63">
        <v>150.55000000000001</v>
      </c>
      <c r="AB98" s="61">
        <f t="shared" si="13"/>
        <v>98.604051810029887</v>
      </c>
      <c r="AC98" s="15">
        <f t="shared" si="14"/>
        <v>93.693764200959336</v>
      </c>
      <c r="AD98" s="15"/>
      <c r="AE98" s="15"/>
      <c r="AF98" s="83">
        <f t="shared" si="15"/>
        <v>4.9798030800302868</v>
      </c>
      <c r="AG98" s="83"/>
      <c r="AH98" s="83"/>
      <c r="AI98" s="83"/>
      <c r="AJ98" s="15"/>
      <c r="AK98" s="16">
        <v>40</v>
      </c>
      <c r="AL98" s="31">
        <v>38.58</v>
      </c>
      <c r="AM98" s="12">
        <f t="shared" si="16"/>
        <v>3.5500000000000043</v>
      </c>
      <c r="AN98" s="82">
        <v>21.48</v>
      </c>
      <c r="AO98" s="40">
        <v>20.3</v>
      </c>
      <c r="AP98" s="40">
        <f t="shared" si="17"/>
        <v>5.493482309124766</v>
      </c>
      <c r="AQ98" s="62"/>
    </row>
    <row r="99" spans="1:43" ht="22.5" customHeight="1" x14ac:dyDescent="0.2">
      <c r="A99" s="1">
        <v>37043</v>
      </c>
      <c r="B99" s="23">
        <v>45233</v>
      </c>
      <c r="C99" s="1">
        <v>49</v>
      </c>
      <c r="D99" s="1" t="s">
        <v>2</v>
      </c>
      <c r="E99" s="1">
        <v>20221107096</v>
      </c>
      <c r="F99" s="1" t="s">
        <v>0</v>
      </c>
      <c r="G99" s="1">
        <v>1</v>
      </c>
      <c r="H99" s="1">
        <v>166.56</v>
      </c>
      <c r="I99" s="1">
        <v>45</v>
      </c>
      <c r="J99" s="1">
        <v>75</v>
      </c>
      <c r="K99" s="1">
        <v>72.599999999999994</v>
      </c>
      <c r="L99" s="1">
        <v>87.4</v>
      </c>
      <c r="M99" s="1">
        <v>7</v>
      </c>
      <c r="N99" s="1">
        <v>2.4</v>
      </c>
      <c r="O99" s="1">
        <v>0</v>
      </c>
      <c r="P99" s="1">
        <v>0</v>
      </c>
      <c r="Q99" s="1">
        <v>0</v>
      </c>
      <c r="R99" s="1">
        <v>35.28</v>
      </c>
      <c r="S99" s="1">
        <v>33.479999999999997</v>
      </c>
      <c r="T99" s="11">
        <f t="shared" si="18"/>
        <v>5.1020408163265429</v>
      </c>
      <c r="U99" s="2">
        <v>46.37</v>
      </c>
      <c r="V99" s="1">
        <v>6.16</v>
      </c>
      <c r="W99" s="3">
        <v>4.22</v>
      </c>
      <c r="X99" s="1">
        <v>5.58</v>
      </c>
      <c r="Y99" s="3">
        <v>5.53</v>
      </c>
      <c r="Z99" s="1">
        <v>9.93</v>
      </c>
      <c r="AA99" s="2">
        <v>153.30000000000001</v>
      </c>
      <c r="AB99" s="61">
        <f t="shared" ref="AB99:AB102" si="19">100*(SUM((S99*U99),(V99*W99),(X99*Y99))/(Z99*AA99))</f>
        <v>105.71851624121622</v>
      </c>
      <c r="AC99" s="15">
        <f t="shared" si="14"/>
        <v>97.30216462403007</v>
      </c>
      <c r="AD99" s="15">
        <f>AVERAGE(AC99:AC100)</f>
        <v>96.347259821488692</v>
      </c>
      <c r="AE99" s="15">
        <f>STDEV(AC99:AC100)</f>
        <v>1.3504393225292195</v>
      </c>
      <c r="AF99" s="9">
        <f t="shared" si="15"/>
        <v>7.9610951008645481</v>
      </c>
      <c r="AJ99" s="15">
        <f>AVERAGE(AF99:AF100)</f>
        <v>7.4207492795389047</v>
      </c>
      <c r="AK99" s="16">
        <v>40</v>
      </c>
      <c r="AL99" s="10">
        <v>38.659999999999997</v>
      </c>
      <c r="AM99" s="12">
        <f t="shared" ref="AM99:AM102" si="20">100*(AK99-AL99)/AK99</f>
        <v>3.3500000000000085</v>
      </c>
      <c r="AN99" s="3">
        <v>20.64</v>
      </c>
      <c r="AO99" s="40">
        <v>20.3</v>
      </c>
      <c r="AP99" s="40">
        <f t="shared" ref="AP99:AP102" si="21">100*(AN99-AO99)/AN99</f>
        <v>1.6472868217054257</v>
      </c>
    </row>
    <row r="100" spans="1:43" s="30" customFormat="1" ht="22.5" customHeight="1" x14ac:dyDescent="0.2">
      <c r="A100" s="30">
        <v>37045</v>
      </c>
      <c r="B100" s="29">
        <v>45237</v>
      </c>
      <c r="C100" s="30">
        <v>49</v>
      </c>
      <c r="D100" s="30" t="s">
        <v>2</v>
      </c>
      <c r="E100" s="30">
        <v>20221107096</v>
      </c>
      <c r="F100" s="30" t="s">
        <v>0</v>
      </c>
      <c r="G100" s="30">
        <v>2</v>
      </c>
      <c r="H100" s="30">
        <v>166.56</v>
      </c>
      <c r="I100" s="30">
        <v>45</v>
      </c>
      <c r="J100" s="30">
        <v>75</v>
      </c>
      <c r="K100" s="30">
        <v>73.599999999999994</v>
      </c>
      <c r="L100" s="30">
        <v>87.7</v>
      </c>
      <c r="M100" s="30">
        <v>7</v>
      </c>
      <c r="N100" s="30">
        <v>2.7</v>
      </c>
      <c r="O100" s="30">
        <v>0</v>
      </c>
      <c r="P100" s="30">
        <v>0</v>
      </c>
      <c r="Q100" s="30">
        <v>0</v>
      </c>
      <c r="R100" s="30">
        <v>35.4</v>
      </c>
      <c r="S100" s="30">
        <v>33.54</v>
      </c>
      <c r="T100" s="11">
        <f t="shared" si="18"/>
        <v>5.2542372881355917</v>
      </c>
      <c r="U100" s="59">
        <v>45.95</v>
      </c>
      <c r="V100" s="30">
        <v>6.85</v>
      </c>
      <c r="W100" s="63">
        <v>3.23</v>
      </c>
      <c r="X100" s="30">
        <v>5.2</v>
      </c>
      <c r="Y100" s="63">
        <v>4</v>
      </c>
      <c r="Z100" s="30">
        <v>9.9700000000000006</v>
      </c>
      <c r="AA100" s="63">
        <v>155.1</v>
      </c>
      <c r="AB100" s="61">
        <f t="shared" si="19"/>
        <v>102.44068763350012</v>
      </c>
      <c r="AC100" s="15">
        <f t="shared" si="14"/>
        <v>95.392355018947313</v>
      </c>
      <c r="AD100" s="15"/>
      <c r="AE100" s="15"/>
      <c r="AF100" s="83">
        <f t="shared" si="15"/>
        <v>6.8804034582132623</v>
      </c>
      <c r="AG100" s="83"/>
      <c r="AH100" s="83"/>
      <c r="AI100" s="83"/>
      <c r="AJ100" s="15"/>
      <c r="AK100" s="16">
        <v>40</v>
      </c>
      <c r="AL100" s="31">
        <v>39.11</v>
      </c>
      <c r="AM100" s="12">
        <f t="shared" si="20"/>
        <v>2.2250000000000014</v>
      </c>
      <c r="AN100" s="63">
        <v>20.54</v>
      </c>
      <c r="AO100" s="40">
        <v>20.3</v>
      </c>
      <c r="AP100" s="40">
        <f t="shared" si="21"/>
        <v>1.1684518013631862</v>
      </c>
      <c r="AQ100" s="62"/>
    </row>
    <row r="101" spans="1:43" ht="22.5" customHeight="1" x14ac:dyDescent="0.2">
      <c r="A101" s="1">
        <v>37047</v>
      </c>
      <c r="B101" s="23">
        <v>45238</v>
      </c>
      <c r="C101" s="1">
        <v>50</v>
      </c>
      <c r="D101" s="1" t="s">
        <v>1</v>
      </c>
      <c r="E101" s="1">
        <v>20221107097</v>
      </c>
      <c r="F101" s="1" t="s">
        <v>0</v>
      </c>
      <c r="G101" s="1">
        <v>1</v>
      </c>
      <c r="H101" s="1">
        <v>160.74</v>
      </c>
      <c r="I101" s="1">
        <v>45</v>
      </c>
      <c r="J101" s="1">
        <v>75</v>
      </c>
      <c r="K101" s="1">
        <v>70.900000000000006</v>
      </c>
      <c r="L101" s="1">
        <v>85.7</v>
      </c>
      <c r="M101" s="1">
        <v>7</v>
      </c>
      <c r="N101" s="1">
        <v>2</v>
      </c>
      <c r="O101" s="1">
        <v>0</v>
      </c>
      <c r="P101" s="1">
        <v>0</v>
      </c>
      <c r="Q101" s="1">
        <v>0</v>
      </c>
      <c r="R101" s="1">
        <v>35.619999999999997</v>
      </c>
      <c r="S101" s="1">
        <v>33.97</v>
      </c>
      <c r="T101" s="11">
        <f t="shared" si="18"/>
        <v>4.6322290847838259</v>
      </c>
      <c r="U101" s="4">
        <v>45.56</v>
      </c>
      <c r="V101" s="1">
        <v>6.55</v>
      </c>
      <c r="W101" s="2">
        <v>2.59</v>
      </c>
      <c r="X101" s="1">
        <v>5.39</v>
      </c>
      <c r="Y101" s="2">
        <v>4.08</v>
      </c>
      <c r="Z101" s="1">
        <v>10.050000000000001</v>
      </c>
      <c r="AA101" s="2">
        <v>151.72999999999999</v>
      </c>
      <c r="AB101" s="61">
        <f t="shared" si="19"/>
        <v>104.04898331777478</v>
      </c>
      <c r="AC101" s="15">
        <f t="shared" si="14"/>
        <v>98.216699258466889</v>
      </c>
      <c r="AD101" s="15">
        <f>AVERAGE(AC101:AC102)</f>
        <v>98.268658551170887</v>
      </c>
      <c r="AE101" s="15">
        <f>STDEV(AC101:AC102)</f>
        <v>7.3481536433297356E-2</v>
      </c>
      <c r="AF101" s="9">
        <f t="shared" si="15"/>
        <v>5.6053253701630075</v>
      </c>
      <c r="AJ101" s="15">
        <f>AVERAGE(AF101:AF102)</f>
        <v>5.4466840861017847</v>
      </c>
      <c r="AK101" s="16">
        <v>40</v>
      </c>
      <c r="AL101" s="10">
        <v>38.979999999999997</v>
      </c>
      <c r="AM101" s="12">
        <f t="shared" si="20"/>
        <v>2.5500000000000078</v>
      </c>
      <c r="AN101" s="2">
        <v>20.010000000000002</v>
      </c>
      <c r="AO101" s="40">
        <v>20.3</v>
      </c>
      <c r="AP101" s="40">
        <f t="shared" si="21"/>
        <v>-1.4492753623188361</v>
      </c>
    </row>
    <row r="102" spans="1:43" s="30" customFormat="1" ht="22.5" customHeight="1" x14ac:dyDescent="0.2">
      <c r="A102" s="30">
        <v>37049</v>
      </c>
      <c r="B102" s="29">
        <v>45239</v>
      </c>
      <c r="C102" s="30">
        <v>50</v>
      </c>
      <c r="D102" s="30" t="s">
        <v>1</v>
      </c>
      <c r="E102" s="30">
        <v>20221107097</v>
      </c>
      <c r="F102" s="30" t="s">
        <v>0</v>
      </c>
      <c r="G102" s="30">
        <v>2</v>
      </c>
      <c r="H102" s="30">
        <v>160.74</v>
      </c>
      <c r="I102" s="30">
        <v>45</v>
      </c>
      <c r="J102" s="30">
        <v>75</v>
      </c>
      <c r="K102" s="30">
        <v>72.099999999999994</v>
      </c>
      <c r="L102" s="30">
        <v>87.7</v>
      </c>
      <c r="M102" s="30">
        <v>7</v>
      </c>
      <c r="N102" s="30">
        <v>2.4</v>
      </c>
      <c r="O102" s="30">
        <v>0</v>
      </c>
      <c r="P102" s="30">
        <v>0</v>
      </c>
      <c r="Q102" s="30">
        <v>0</v>
      </c>
      <c r="R102" s="30">
        <v>35.42</v>
      </c>
      <c r="S102" s="30">
        <v>33.700000000000003</v>
      </c>
      <c r="T102" s="11">
        <f t="shared" si="18"/>
        <v>4.8560135516657219</v>
      </c>
      <c r="U102" s="59">
        <v>45.61</v>
      </c>
      <c r="V102" s="30">
        <v>6</v>
      </c>
      <c r="W102" s="63">
        <v>2.1</v>
      </c>
      <c r="X102" s="30">
        <v>5.42</v>
      </c>
      <c r="Y102" s="63">
        <v>5.09</v>
      </c>
      <c r="Z102" s="30">
        <v>9.98</v>
      </c>
      <c r="AA102" s="63">
        <v>152.24</v>
      </c>
      <c r="AB102" s="61">
        <f t="shared" si="19"/>
        <v>103.81014261839493</v>
      </c>
      <c r="AC102" s="15">
        <f t="shared" si="14"/>
        <v>98.320617843874871</v>
      </c>
      <c r="AD102" s="15"/>
      <c r="AE102" s="15"/>
      <c r="AF102" s="83">
        <f t="shared" si="15"/>
        <v>5.2880428020405619</v>
      </c>
      <c r="AG102" s="83"/>
      <c r="AH102" s="83"/>
      <c r="AI102" s="83"/>
      <c r="AJ102" s="15"/>
      <c r="AK102" s="16">
        <v>40</v>
      </c>
      <c r="AL102" s="31">
        <v>38.79</v>
      </c>
      <c r="AM102" s="12">
        <f t="shared" si="20"/>
        <v>3.0250000000000021</v>
      </c>
      <c r="AN102" s="63">
        <v>20.190000000000001</v>
      </c>
      <c r="AO102" s="40">
        <v>20.3</v>
      </c>
      <c r="AP102" s="40">
        <f t="shared" si="21"/>
        <v>-0.5448241703813741</v>
      </c>
      <c r="AQ102" s="62"/>
    </row>
    <row r="103" spans="1:43" x14ac:dyDescent="0.2">
      <c r="AD103" s="15"/>
      <c r="AE103" s="15" t="e">
        <f>STDEV(AC103:AC104)</f>
        <v>#DIV/0!</v>
      </c>
    </row>
    <row r="104" spans="1:43" ht="22.5" customHeight="1" x14ac:dyDescent="0.2">
      <c r="A104" s="30"/>
      <c r="AD104" s="15"/>
      <c r="AE104" s="15"/>
    </row>
    <row r="105" spans="1:43" x14ac:dyDescent="0.2">
      <c r="K105" s="1">
        <f>MIN(K3:K102)</f>
        <v>67.099999999999994</v>
      </c>
      <c r="L105" s="1">
        <f>MIN(L3:L102)</f>
        <v>85.7</v>
      </c>
      <c r="T105" s="1">
        <f>MIN(T3:T102)</f>
        <v>3.9698071009225653</v>
      </c>
      <c r="V105" s="1">
        <f>MIN(V3:V102)</f>
        <v>5.0999999999999996</v>
      </c>
      <c r="X105" s="1">
        <f>MIN(X3:X102)</f>
        <v>4.37</v>
      </c>
      <c r="Z105" s="1">
        <f>MIN(Z3:Z102)</f>
        <v>8.92</v>
      </c>
      <c r="AB105" s="1">
        <f>MIN(AB3:AB102)</f>
        <v>82.987622323897696</v>
      </c>
      <c r="AD105" s="15"/>
      <c r="AE105" s="15" t="e">
        <f>STDEV(AC105:AC106)</f>
        <v>#DIV/0!</v>
      </c>
      <c r="AM105" s="1">
        <f>MIN(AM3:AM102)</f>
        <v>2.2250000000000014</v>
      </c>
    </row>
    <row r="106" spans="1:43" x14ac:dyDescent="0.2">
      <c r="K106" s="1">
        <f>MAX(K3:K102)</f>
        <v>77.099999999999994</v>
      </c>
      <c r="L106" s="1">
        <f>MAX(L3:L102)</f>
        <v>98</v>
      </c>
      <c r="T106" s="1">
        <f>MAX(T3:T102)</f>
        <v>10.16756603237717</v>
      </c>
      <c r="V106" s="1">
        <f>MAX(V3:V102)</f>
        <v>7.25</v>
      </c>
      <c r="X106" s="1">
        <f>MAX(X3:X102)</f>
        <v>6.15</v>
      </c>
      <c r="Z106" s="1">
        <f>MAX(Z3:Z102)</f>
        <v>10.53</v>
      </c>
      <c r="AB106" s="1">
        <f>MAX(AB3:AB102)</f>
        <v>110.51941412148874</v>
      </c>
      <c r="AD106" s="15"/>
      <c r="AE106" s="15"/>
      <c r="AM106" s="1">
        <f>MAX(AM3:AM102)</f>
        <v>6.7249999999999943</v>
      </c>
    </row>
    <row r="107" spans="1:43" x14ac:dyDescent="0.2">
      <c r="K107" s="1">
        <f>AVERAGE(K3:K102)</f>
        <v>72.500000000000028</v>
      </c>
      <c r="L107" s="1">
        <f>AVERAGE(L3:L102)</f>
        <v>89.907000000000011</v>
      </c>
      <c r="T107" s="1">
        <f>AVERAGE(T3:T102)</f>
        <v>6.2113123168774669</v>
      </c>
      <c r="V107" s="1">
        <f>AVERAGE(V3:V102)</f>
        <v>6.3352000000000022</v>
      </c>
      <c r="X107" s="1">
        <f>AVERAGE(X3:X102)</f>
        <v>5.3993000000000029</v>
      </c>
      <c r="Z107" s="1">
        <f>AVERAGE(Z3:Z102)</f>
        <v>9.927500000000002</v>
      </c>
      <c r="AB107" s="1">
        <f>AVERAGE(AB3:AB102)</f>
        <v>100.13793166944797</v>
      </c>
      <c r="AM107" s="1">
        <f>AVERAGE(AM3:AM102)</f>
        <v>4.6985000000000001</v>
      </c>
    </row>
    <row r="108" spans="1:43" x14ac:dyDescent="0.2">
      <c r="K108" s="1">
        <f>MEDIAN(K3:K102)</f>
        <v>72.5</v>
      </c>
      <c r="L108" s="1">
        <f>MEDIAN(L3:L102)</f>
        <v>89.4</v>
      </c>
      <c r="T108" s="1">
        <f>MEDIAN(T3:T102)</f>
        <v>6.0513106525376514</v>
      </c>
      <c r="V108" s="1">
        <f>MEDIAN(V3:V102)</f>
        <v>6.35</v>
      </c>
      <c r="X108" s="1">
        <f>MEDIAN(X3:X102)</f>
        <v>5.43</v>
      </c>
      <c r="Z108" s="1">
        <f>MEDIAN(Z3:Z102)</f>
        <v>9.98</v>
      </c>
      <c r="AB108" s="1">
        <f>MEDIAN(AB3:AB102)</f>
        <v>100.57743646509638</v>
      </c>
      <c r="AM108" s="1">
        <f>MEDIAN(AM3:AM102)</f>
        <v>4.8249999999999993</v>
      </c>
    </row>
    <row r="109" spans="1:43" x14ac:dyDescent="0.2">
      <c r="K109" s="1">
        <f>STDEV(K3:K102)</f>
        <v>1.9632996344280851</v>
      </c>
      <c r="L109" s="1">
        <f>STDEV(L3:L102)</f>
        <v>2.2623512842468401</v>
      </c>
      <c r="T109" s="1">
        <f>STDEV(T3:T102)</f>
        <v>0.94388343399312979</v>
      </c>
      <c r="V109" s="1">
        <f>STDEV(V3:V102)</f>
        <v>0.49390319257559329</v>
      </c>
      <c r="X109" s="1">
        <f>STDEV(X3:X102)</f>
        <v>0.35981829028024964</v>
      </c>
      <c r="Z109" s="1">
        <f>STDEV(Z3:Z102)</f>
        <v>0.28352889863933867</v>
      </c>
      <c r="AB109" s="1">
        <f>STDEV(AB3:AB102)</f>
        <v>3.5921460137106371</v>
      </c>
      <c r="AM109" s="1">
        <f>STDEV(AM3:AM102)</f>
        <v>0.92580718262170658</v>
      </c>
    </row>
  </sheetData>
  <mergeCells count="2">
    <mergeCell ref="H1:K1"/>
    <mergeCell ref="L1:O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48C5-2B3E-4CC2-9982-E9EF5CB71A11}">
  <dimension ref="A1:AH136"/>
  <sheetViews>
    <sheetView tabSelected="1" zoomScale="70" zoomScaleNormal="70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D22" sqref="D22"/>
    </sheetView>
  </sheetViews>
  <sheetFormatPr baseColWidth="10" defaultColWidth="13.83203125" defaultRowHeight="15" x14ac:dyDescent="0.2"/>
  <cols>
    <col min="1" max="1" width="10.1640625" style="1" customWidth="1"/>
    <col min="2" max="2" width="14" style="1" bestFit="1" customWidth="1"/>
    <col min="3" max="3" width="5.33203125" style="1" customWidth="1"/>
    <col min="4" max="4" width="11.5" style="1" customWidth="1"/>
    <col min="5" max="5" width="17.5" style="1" bestFit="1" customWidth="1"/>
    <col min="6" max="7" width="8.5" style="1" customWidth="1"/>
    <col min="8" max="8" width="13.83203125" style="1"/>
    <col min="9" max="9" width="9.6640625" style="1" customWidth="1"/>
    <col min="10" max="11" width="11.5" style="1" customWidth="1"/>
    <col min="12" max="15" width="9.1640625" style="1" customWidth="1"/>
    <col min="16" max="17" width="10" style="1" customWidth="1"/>
    <col min="18" max="18" width="10.1640625" style="1" customWidth="1"/>
    <col min="19" max="22" width="9.83203125" style="9" customWidth="1"/>
    <col min="23" max="24" width="9.1640625" style="10" customWidth="1"/>
    <col min="25" max="27" width="11.1640625" style="1" customWidth="1"/>
    <col min="28" max="28" width="28.6640625" style="1" customWidth="1"/>
    <col min="29" max="16384" width="13.83203125" style="1"/>
  </cols>
  <sheetData>
    <row r="1" spans="1:27" s="11" customFormat="1" ht="72" customHeight="1" x14ac:dyDescent="0.2">
      <c r="A1" s="11" t="s">
        <v>156</v>
      </c>
      <c r="B1" s="11" t="s">
        <v>155</v>
      </c>
      <c r="C1" s="11" t="s">
        <v>175</v>
      </c>
      <c r="D1" s="11" t="s">
        <v>153</v>
      </c>
      <c r="E1" s="11" t="s">
        <v>152</v>
      </c>
      <c r="F1" s="11" t="s">
        <v>151</v>
      </c>
      <c r="G1" s="11" t="s">
        <v>150</v>
      </c>
      <c r="H1" s="11" t="s">
        <v>149</v>
      </c>
      <c r="I1" s="11" t="s">
        <v>148</v>
      </c>
      <c r="J1" s="11" t="s">
        <v>147</v>
      </c>
      <c r="K1" s="11" t="s">
        <v>146</v>
      </c>
      <c r="L1" s="11" t="s">
        <v>145</v>
      </c>
      <c r="M1" s="11" t="s">
        <v>139</v>
      </c>
      <c r="N1" s="11" t="s">
        <v>138</v>
      </c>
      <c r="O1" s="11" t="s">
        <v>137</v>
      </c>
      <c r="P1" s="11" t="s">
        <v>135</v>
      </c>
      <c r="Q1" s="11" t="s">
        <v>133</v>
      </c>
      <c r="R1" s="11" t="s">
        <v>131</v>
      </c>
      <c r="S1" s="11" t="s">
        <v>127</v>
      </c>
      <c r="T1" s="11" t="s">
        <v>129</v>
      </c>
      <c r="U1" s="11" t="s">
        <v>125</v>
      </c>
      <c r="V1" s="11" t="s">
        <v>124</v>
      </c>
      <c r="W1" s="12" t="s">
        <v>123</v>
      </c>
      <c r="X1" s="12" t="s">
        <v>122</v>
      </c>
      <c r="Y1" s="11" t="s">
        <v>121</v>
      </c>
      <c r="Z1" s="11" t="s">
        <v>173</v>
      </c>
      <c r="AA1" s="11" t="s">
        <v>174</v>
      </c>
    </row>
    <row r="2" spans="1:27" s="11" customFormat="1" ht="22.5" customHeight="1" x14ac:dyDescent="0.2">
      <c r="A2" s="13">
        <v>34825</v>
      </c>
      <c r="B2" s="14">
        <v>44971</v>
      </c>
      <c r="C2" s="11">
        <v>1</v>
      </c>
      <c r="D2" s="11" t="s">
        <v>119</v>
      </c>
      <c r="E2" s="1" t="s">
        <v>118</v>
      </c>
      <c r="F2" s="11" t="s">
        <v>12</v>
      </c>
      <c r="G2" s="11">
        <v>1</v>
      </c>
      <c r="H2" s="1">
        <v>182.91</v>
      </c>
      <c r="I2" s="11">
        <v>55</v>
      </c>
      <c r="J2" s="11">
        <v>85</v>
      </c>
      <c r="K2" s="16">
        <v>68.7</v>
      </c>
      <c r="L2" s="16">
        <v>87.9</v>
      </c>
      <c r="M2" s="11">
        <v>35.49</v>
      </c>
      <c r="N2" s="11">
        <v>32.83</v>
      </c>
      <c r="O2" s="16">
        <f t="shared" ref="O2:O33" si="0">100*(M2-N2)/M2</f>
        <v>7.495069033530581</v>
      </c>
      <c r="P2" s="86">
        <v>5.42</v>
      </c>
      <c r="Q2" s="86">
        <v>5.93</v>
      </c>
      <c r="R2" s="86">
        <v>9.9600000000000009</v>
      </c>
      <c r="S2" s="99">
        <v>99.760098798347641</v>
      </c>
      <c r="T2" s="99">
        <v>88.530201940559778</v>
      </c>
      <c r="U2" s="15">
        <v>12.508884150675193</v>
      </c>
      <c r="V2" s="16">
        <v>40</v>
      </c>
      <c r="W2" s="12">
        <v>38.200000000000003</v>
      </c>
      <c r="X2" s="97">
        <f t="shared" ref="X2:X33" si="1">100*(V2-W2)/V2</f>
        <v>4.4999999999999929</v>
      </c>
      <c r="Y2" s="16">
        <v>21.42</v>
      </c>
      <c r="Z2" s="11">
        <v>20.3</v>
      </c>
      <c r="AA2" s="11">
        <f>100*(Y2-Z2)/Y2</f>
        <v>5.228758169934645</v>
      </c>
    </row>
    <row r="3" spans="1:27" s="11" customFormat="1" ht="22.5" customHeight="1" x14ac:dyDescent="0.2">
      <c r="A3" s="13">
        <v>34832</v>
      </c>
      <c r="B3" s="14">
        <v>44972</v>
      </c>
      <c r="C3" s="11">
        <v>1</v>
      </c>
      <c r="D3" s="11" t="s">
        <v>119</v>
      </c>
      <c r="E3" s="1" t="s">
        <v>118</v>
      </c>
      <c r="F3" s="11" t="s">
        <v>12</v>
      </c>
      <c r="G3" s="1">
        <v>2</v>
      </c>
      <c r="H3" s="1">
        <v>182.91</v>
      </c>
      <c r="I3" s="11">
        <v>55</v>
      </c>
      <c r="J3" s="11">
        <v>85</v>
      </c>
      <c r="K3" s="16">
        <v>67.900000000000006</v>
      </c>
      <c r="L3" s="16">
        <v>88.9</v>
      </c>
      <c r="M3" s="11">
        <v>36.299999999999997</v>
      </c>
      <c r="N3" s="11">
        <v>34.270000000000003</v>
      </c>
      <c r="O3" s="16">
        <f t="shared" si="0"/>
        <v>5.5922865013773944</v>
      </c>
      <c r="P3" s="86">
        <v>5.0999999999999996</v>
      </c>
      <c r="Q3" s="86">
        <v>4.9000000000000004</v>
      </c>
      <c r="R3" s="86">
        <v>10.29</v>
      </c>
      <c r="S3" s="99">
        <v>104.96615027398055</v>
      </c>
      <c r="T3" s="99">
        <v>90.52189898976377</v>
      </c>
      <c r="U3" s="15"/>
      <c r="V3" s="16">
        <v>40</v>
      </c>
      <c r="W3" s="12">
        <v>38.68</v>
      </c>
      <c r="X3" s="97">
        <f t="shared" si="1"/>
        <v>3.3000000000000007</v>
      </c>
      <c r="Y3" s="16">
        <v>20.69</v>
      </c>
      <c r="Z3" s="11">
        <v>20.3</v>
      </c>
      <c r="AA3" s="11">
        <f t="shared" ref="AA3:AA33" si="2">100*(Y3-Z3)/Y3</f>
        <v>1.8849685838569383</v>
      </c>
    </row>
    <row r="4" spans="1:27" s="19" customFormat="1" ht="22.5" customHeight="1" x14ac:dyDescent="0.2">
      <c r="A4" s="17">
        <v>34867</v>
      </c>
      <c r="B4" s="18">
        <v>44977</v>
      </c>
      <c r="C4" s="19">
        <v>2</v>
      </c>
      <c r="D4" s="19" t="s">
        <v>117</v>
      </c>
      <c r="E4" s="19" t="s">
        <v>116</v>
      </c>
      <c r="F4" s="20" t="s">
        <v>12</v>
      </c>
      <c r="G4" s="20">
        <v>1</v>
      </c>
      <c r="H4" s="1">
        <v>187.69</v>
      </c>
      <c r="I4" s="19">
        <v>50</v>
      </c>
      <c r="J4" s="19">
        <v>80</v>
      </c>
      <c r="K4" s="93">
        <v>70.099999999999994</v>
      </c>
      <c r="L4" s="93">
        <v>91.8</v>
      </c>
      <c r="M4" s="19">
        <v>36.67</v>
      </c>
      <c r="N4" s="19">
        <v>34.57</v>
      </c>
      <c r="O4" s="16">
        <f t="shared" si="0"/>
        <v>5.7267521134442356</v>
      </c>
      <c r="P4" s="87">
        <v>5.98</v>
      </c>
      <c r="Q4" s="87">
        <v>4.96</v>
      </c>
      <c r="R4" s="87">
        <v>10.42</v>
      </c>
      <c r="S4" s="99">
        <v>97.648974782014847</v>
      </c>
      <c r="T4" s="99">
        <v>89.808546149882261</v>
      </c>
      <c r="U4" s="15">
        <v>8.0345250146518197</v>
      </c>
      <c r="V4" s="16">
        <v>40</v>
      </c>
      <c r="W4" s="21">
        <v>37.909999999999997</v>
      </c>
      <c r="X4" s="97">
        <f t="shared" si="1"/>
        <v>5.2250000000000085</v>
      </c>
      <c r="Y4" s="93">
        <v>20.38</v>
      </c>
      <c r="Z4" s="11">
        <v>20.3</v>
      </c>
      <c r="AA4" s="11">
        <f t="shared" si="2"/>
        <v>0.39254170755641954</v>
      </c>
    </row>
    <row r="5" spans="1:27" ht="22.5" customHeight="1" x14ac:dyDescent="0.2">
      <c r="A5" s="22">
        <v>34880</v>
      </c>
      <c r="B5" s="23">
        <v>44978</v>
      </c>
      <c r="C5" s="1">
        <v>2</v>
      </c>
      <c r="D5" s="1" t="s">
        <v>117</v>
      </c>
      <c r="E5" s="1" t="s">
        <v>116</v>
      </c>
      <c r="F5" s="11" t="s">
        <v>12</v>
      </c>
      <c r="G5" s="1">
        <v>2</v>
      </c>
      <c r="H5" s="1">
        <v>187.69</v>
      </c>
      <c r="I5" s="1">
        <v>50</v>
      </c>
      <c r="J5" s="1">
        <v>80</v>
      </c>
      <c r="K5" s="75">
        <v>72.8</v>
      </c>
      <c r="L5" s="75">
        <v>90.6</v>
      </c>
      <c r="M5" s="1">
        <v>35.86</v>
      </c>
      <c r="N5" s="1">
        <v>33.69</v>
      </c>
      <c r="O5" s="16">
        <f t="shared" si="0"/>
        <v>6.0513106525376514</v>
      </c>
      <c r="P5" s="86">
        <v>5.85</v>
      </c>
      <c r="Q5" s="86">
        <v>4.62</v>
      </c>
      <c r="R5" s="86">
        <v>10.130000000000001</v>
      </c>
      <c r="S5" s="99">
        <v>97.835639582301454</v>
      </c>
      <c r="T5" s="99">
        <v>89.96979802815936</v>
      </c>
      <c r="U5" s="15"/>
      <c r="V5" s="16">
        <v>40</v>
      </c>
      <c r="W5" s="12">
        <v>38.590000000000003</v>
      </c>
      <c r="X5" s="97">
        <f t="shared" si="1"/>
        <v>3.5249999999999915</v>
      </c>
      <c r="Y5" s="75">
        <v>21.47</v>
      </c>
      <c r="Z5" s="11">
        <v>20.3</v>
      </c>
      <c r="AA5" s="11">
        <f t="shared" si="2"/>
        <v>5.4494643688868107</v>
      </c>
    </row>
    <row r="6" spans="1:27" s="19" customFormat="1" ht="22.5" customHeight="1" x14ac:dyDescent="0.2">
      <c r="A6" s="17">
        <v>34903</v>
      </c>
      <c r="B6" s="24">
        <v>44981</v>
      </c>
      <c r="C6" s="19">
        <v>3</v>
      </c>
      <c r="D6" s="19" t="s">
        <v>115</v>
      </c>
      <c r="E6" s="19" t="s">
        <v>114</v>
      </c>
      <c r="F6" s="20" t="s">
        <v>12</v>
      </c>
      <c r="G6" s="20">
        <v>1</v>
      </c>
      <c r="H6" s="1">
        <v>172.7</v>
      </c>
      <c r="I6" s="19">
        <v>50</v>
      </c>
      <c r="J6" s="19">
        <v>80</v>
      </c>
      <c r="K6" s="93">
        <v>72.599999999999994</v>
      </c>
      <c r="L6" s="93">
        <v>88.3</v>
      </c>
      <c r="M6" s="19">
        <v>35.590000000000003</v>
      </c>
      <c r="N6" s="19">
        <v>33.700000000000003</v>
      </c>
      <c r="O6" s="16">
        <f t="shared" si="0"/>
        <v>5.3104804720427099</v>
      </c>
      <c r="P6" s="88">
        <v>5.44</v>
      </c>
      <c r="Q6" s="88">
        <v>5.14</v>
      </c>
      <c r="R6" s="87">
        <v>10.039999999999999</v>
      </c>
      <c r="S6" s="99">
        <v>102.20752091436565</v>
      </c>
      <c r="T6" s="99">
        <v>92.803482076327029</v>
      </c>
      <c r="U6" s="15">
        <v>8.6653155761435947</v>
      </c>
      <c r="V6" s="16">
        <v>40</v>
      </c>
      <c r="W6" s="25">
        <v>38.81</v>
      </c>
      <c r="X6" s="97">
        <f t="shared" si="1"/>
        <v>2.9749999999999943</v>
      </c>
      <c r="Y6" s="93">
        <v>20.38</v>
      </c>
      <c r="Z6" s="11">
        <v>20.3</v>
      </c>
      <c r="AA6" s="11">
        <f t="shared" si="2"/>
        <v>0.39254170755641954</v>
      </c>
    </row>
    <row r="7" spans="1:27" ht="22.5" customHeight="1" x14ac:dyDescent="0.2">
      <c r="A7" s="22">
        <v>34908</v>
      </c>
      <c r="B7" s="23">
        <v>44984</v>
      </c>
      <c r="C7" s="1">
        <v>3</v>
      </c>
      <c r="D7" s="1" t="s">
        <v>115</v>
      </c>
      <c r="E7" s="1" t="s">
        <v>114</v>
      </c>
      <c r="F7" s="11" t="s">
        <v>12</v>
      </c>
      <c r="G7" s="1">
        <v>2</v>
      </c>
      <c r="H7" s="1">
        <v>172.7</v>
      </c>
      <c r="I7" s="1">
        <v>50</v>
      </c>
      <c r="J7" s="1">
        <v>80</v>
      </c>
      <c r="K7" s="75">
        <v>67.599999999999994</v>
      </c>
      <c r="L7" s="75">
        <v>86.8</v>
      </c>
      <c r="M7" s="1">
        <v>35.619999999999997</v>
      </c>
      <c r="N7" s="26">
        <v>32.65</v>
      </c>
      <c r="O7" s="16">
        <f t="shared" si="0"/>
        <v>8.3380123526108907</v>
      </c>
      <c r="P7" s="84">
        <v>5.64</v>
      </c>
      <c r="Q7" s="84">
        <v>5.9</v>
      </c>
      <c r="R7" s="86">
        <v>10.050000000000001</v>
      </c>
      <c r="S7" s="99">
        <v>99.516698619595815</v>
      </c>
      <c r="T7" s="99">
        <v>91.426284904372167</v>
      </c>
      <c r="U7" s="15"/>
      <c r="V7" s="16">
        <v>40</v>
      </c>
      <c r="W7" s="10">
        <v>37.9</v>
      </c>
      <c r="X7" s="97">
        <f t="shared" si="1"/>
        <v>5.2500000000000036</v>
      </c>
      <c r="Y7" s="75">
        <v>19.91</v>
      </c>
      <c r="Z7" s="11">
        <v>20.3</v>
      </c>
      <c r="AA7" s="11">
        <f t="shared" si="2"/>
        <v>-1.9588146659969894</v>
      </c>
    </row>
    <row r="8" spans="1:27" s="19" customFormat="1" ht="22.5" customHeight="1" x14ac:dyDescent="0.2">
      <c r="A8" s="17">
        <v>34928</v>
      </c>
      <c r="B8" s="18">
        <v>44987</v>
      </c>
      <c r="C8" s="19">
        <v>4</v>
      </c>
      <c r="D8" s="19" t="s">
        <v>112</v>
      </c>
      <c r="E8" s="19" t="s">
        <v>111</v>
      </c>
      <c r="F8" s="19" t="s">
        <v>5</v>
      </c>
      <c r="G8" s="20">
        <v>1</v>
      </c>
      <c r="H8" s="25">
        <v>175.96</v>
      </c>
      <c r="I8" s="19">
        <v>40</v>
      </c>
      <c r="J8" s="19">
        <v>70</v>
      </c>
      <c r="K8" s="93">
        <v>68.3</v>
      </c>
      <c r="L8" s="93">
        <v>90.2</v>
      </c>
      <c r="M8" s="19">
        <v>34.619999999999997</v>
      </c>
      <c r="N8" s="19">
        <v>32.450000000000003</v>
      </c>
      <c r="O8" s="16">
        <f t="shared" si="0"/>
        <v>6.268053148469078</v>
      </c>
      <c r="P8" s="88">
        <v>5.91</v>
      </c>
      <c r="Q8" s="88">
        <v>5.08</v>
      </c>
      <c r="R8" s="87">
        <v>9.6999999999999993</v>
      </c>
      <c r="S8" s="99">
        <v>96.501257157593074</v>
      </c>
      <c r="T8" s="99">
        <v>96.468351523190634</v>
      </c>
      <c r="U8" s="15">
        <v>1.7759718117754033</v>
      </c>
      <c r="V8" s="16">
        <v>40</v>
      </c>
      <c r="W8" s="25">
        <v>38.4</v>
      </c>
      <c r="X8" s="97">
        <f t="shared" si="1"/>
        <v>4.0000000000000036</v>
      </c>
      <c r="Y8" s="93">
        <v>20.11</v>
      </c>
      <c r="Z8" s="11">
        <v>20.3</v>
      </c>
      <c r="AA8" s="11">
        <f t="shared" si="2"/>
        <v>-0.94480358030831069</v>
      </c>
    </row>
    <row r="9" spans="1:27" ht="22.5" customHeight="1" x14ac:dyDescent="0.2">
      <c r="A9" s="22">
        <v>34938</v>
      </c>
      <c r="B9" s="27">
        <v>44988</v>
      </c>
      <c r="C9" s="1">
        <v>4</v>
      </c>
      <c r="D9" s="1" t="s">
        <v>112</v>
      </c>
      <c r="E9" s="1" t="s">
        <v>111</v>
      </c>
      <c r="F9" s="1" t="s">
        <v>5</v>
      </c>
      <c r="G9" s="1">
        <v>2</v>
      </c>
      <c r="H9" s="10">
        <v>175.96</v>
      </c>
      <c r="I9" s="1">
        <v>40</v>
      </c>
      <c r="J9" s="1">
        <v>70</v>
      </c>
      <c r="K9" s="75">
        <v>68.2</v>
      </c>
      <c r="L9" s="75">
        <v>90.2</v>
      </c>
      <c r="M9" s="1">
        <v>34.54</v>
      </c>
      <c r="N9" s="1">
        <v>32.520000000000003</v>
      </c>
      <c r="O9" s="16">
        <f t="shared" si="0"/>
        <v>5.8482918355529705</v>
      </c>
      <c r="P9" s="84">
        <v>5.23</v>
      </c>
      <c r="Q9" s="84">
        <v>5.17</v>
      </c>
      <c r="R9" s="86">
        <v>9.67</v>
      </c>
      <c r="S9" s="99">
        <v>99.576487661175989</v>
      </c>
      <c r="T9" s="99">
        <v>96.073541203897761</v>
      </c>
      <c r="U9" s="15"/>
      <c r="V9" s="16">
        <v>40</v>
      </c>
      <c r="W9" s="10">
        <v>38.43</v>
      </c>
      <c r="X9" s="97">
        <f t="shared" si="1"/>
        <v>3.9250000000000007</v>
      </c>
      <c r="Y9" s="75">
        <v>20.059999999999999</v>
      </c>
      <c r="Z9" s="11">
        <v>20.3</v>
      </c>
      <c r="AA9" s="11">
        <f t="shared" si="2"/>
        <v>-1.1964107676969193</v>
      </c>
    </row>
    <row r="10" spans="1:27" s="19" customFormat="1" ht="22.5" customHeight="1" x14ac:dyDescent="0.2">
      <c r="A10" s="17">
        <v>34980</v>
      </c>
      <c r="B10" s="18">
        <v>44993</v>
      </c>
      <c r="C10" s="19">
        <v>5</v>
      </c>
      <c r="D10" s="19" t="s">
        <v>109</v>
      </c>
      <c r="E10" s="19" t="s">
        <v>108</v>
      </c>
      <c r="F10" s="19" t="s">
        <v>5</v>
      </c>
      <c r="G10" s="20">
        <v>1</v>
      </c>
      <c r="H10" s="19">
        <v>174.04</v>
      </c>
      <c r="I10" s="19">
        <v>50</v>
      </c>
      <c r="J10" s="19">
        <v>80</v>
      </c>
      <c r="K10" s="93">
        <v>72.400000000000006</v>
      </c>
      <c r="L10" s="93">
        <v>90.9</v>
      </c>
      <c r="M10" s="19">
        <v>35.25</v>
      </c>
      <c r="N10" s="19">
        <v>32.979999999999997</v>
      </c>
      <c r="O10" s="16">
        <f t="shared" si="0"/>
        <v>6.4397163120567464</v>
      </c>
      <c r="P10" s="88">
        <v>5.23</v>
      </c>
      <c r="Q10" s="88">
        <v>4.9800000000000004</v>
      </c>
      <c r="R10" s="87">
        <v>9.92</v>
      </c>
      <c r="S10" s="99">
        <v>102.87711901536305</v>
      </c>
      <c r="T10" s="99">
        <v>96.835955166035234</v>
      </c>
      <c r="U10" s="15">
        <v>4.7345437830383794</v>
      </c>
      <c r="V10" s="16">
        <v>40</v>
      </c>
      <c r="W10" s="25">
        <v>38.270000000000003</v>
      </c>
      <c r="X10" s="97">
        <f t="shared" si="1"/>
        <v>4.3249999999999922</v>
      </c>
      <c r="Y10" s="93">
        <v>20.57</v>
      </c>
      <c r="Z10" s="11">
        <v>20.3</v>
      </c>
      <c r="AA10" s="11">
        <f t="shared" si="2"/>
        <v>1.3125911521633427</v>
      </c>
    </row>
    <row r="11" spans="1:27" ht="22.5" customHeight="1" x14ac:dyDescent="0.2">
      <c r="A11" s="22">
        <v>34982</v>
      </c>
      <c r="B11" s="23">
        <v>44994</v>
      </c>
      <c r="C11" s="1">
        <v>5</v>
      </c>
      <c r="D11" s="1" t="s">
        <v>109</v>
      </c>
      <c r="E11" s="1" t="s">
        <v>108</v>
      </c>
      <c r="F11" s="1" t="s">
        <v>5</v>
      </c>
      <c r="G11" s="1">
        <v>2</v>
      </c>
      <c r="H11" s="1">
        <v>174.04</v>
      </c>
      <c r="I11" s="1">
        <v>50</v>
      </c>
      <c r="J11" s="1">
        <v>80</v>
      </c>
      <c r="K11" s="75">
        <v>72.2</v>
      </c>
      <c r="L11" s="75">
        <v>91.9</v>
      </c>
      <c r="M11" s="1">
        <v>34.71</v>
      </c>
      <c r="N11" s="1">
        <v>32.89</v>
      </c>
      <c r="O11" s="16">
        <f t="shared" si="0"/>
        <v>5.2434456928838955</v>
      </c>
      <c r="P11" s="84">
        <v>5.51</v>
      </c>
      <c r="Q11" s="84">
        <v>5.07</v>
      </c>
      <c r="R11" s="86">
        <v>9.73</v>
      </c>
      <c r="S11" s="99">
        <v>95.746384171599857</v>
      </c>
      <c r="T11" s="99">
        <v>93.699862974643111</v>
      </c>
      <c r="U11" s="15"/>
      <c r="V11" s="16">
        <v>40</v>
      </c>
      <c r="W11" s="10">
        <v>38.28</v>
      </c>
      <c r="X11" s="97">
        <f t="shared" si="1"/>
        <v>4.2999999999999972</v>
      </c>
      <c r="Y11" s="75">
        <v>20.69</v>
      </c>
      <c r="Z11" s="11">
        <v>20.3</v>
      </c>
      <c r="AA11" s="11">
        <f t="shared" si="2"/>
        <v>1.8849685838569383</v>
      </c>
    </row>
    <row r="12" spans="1:27" s="19" customFormat="1" ht="22.5" customHeight="1" x14ac:dyDescent="0.2">
      <c r="A12" s="17">
        <v>35026</v>
      </c>
      <c r="B12" s="18">
        <v>44999</v>
      </c>
      <c r="C12" s="19">
        <v>6</v>
      </c>
      <c r="D12" s="19" t="s">
        <v>107</v>
      </c>
      <c r="E12" s="19" t="s">
        <v>106</v>
      </c>
      <c r="F12" s="19" t="s">
        <v>5</v>
      </c>
      <c r="G12" s="20">
        <v>1</v>
      </c>
      <c r="H12" s="19">
        <v>165.04</v>
      </c>
      <c r="I12" s="19">
        <v>50</v>
      </c>
      <c r="J12" s="19">
        <v>80</v>
      </c>
      <c r="K12" s="93">
        <v>73.2</v>
      </c>
      <c r="L12" s="93">
        <v>90.8</v>
      </c>
      <c r="M12" s="19">
        <v>37.01</v>
      </c>
      <c r="N12" s="19">
        <v>34.229999999999997</v>
      </c>
      <c r="O12" s="16">
        <f t="shared" si="0"/>
        <v>7.511483382869498</v>
      </c>
      <c r="P12" s="88">
        <v>5.83</v>
      </c>
      <c r="Q12" s="88">
        <v>5.14</v>
      </c>
      <c r="R12" s="87">
        <v>10.53</v>
      </c>
      <c r="S12" s="99">
        <v>98.208860137794147</v>
      </c>
      <c r="T12" s="99">
        <v>90.264796378465789</v>
      </c>
      <c r="U12" s="15">
        <v>7.5405962190983971</v>
      </c>
      <c r="V12" s="16">
        <v>40</v>
      </c>
      <c r="W12" s="25">
        <v>38.799999999999997</v>
      </c>
      <c r="X12" s="97">
        <f t="shared" si="1"/>
        <v>3.0000000000000071</v>
      </c>
      <c r="Y12" s="93">
        <v>20.260000000000002</v>
      </c>
      <c r="Z12" s="11">
        <v>20.3</v>
      </c>
      <c r="AA12" s="11">
        <f t="shared" si="2"/>
        <v>-0.19743336623889016</v>
      </c>
    </row>
    <row r="13" spans="1:27" ht="22.5" customHeight="1" x14ac:dyDescent="0.2">
      <c r="A13" s="22">
        <v>35028</v>
      </c>
      <c r="B13" s="23">
        <v>45000</v>
      </c>
      <c r="C13" s="1">
        <v>6</v>
      </c>
      <c r="D13" s="1" t="s">
        <v>107</v>
      </c>
      <c r="E13" s="1" t="s">
        <v>106</v>
      </c>
      <c r="F13" s="1" t="s">
        <v>5</v>
      </c>
      <c r="G13" s="1">
        <v>2</v>
      </c>
      <c r="H13" s="1">
        <v>165.04</v>
      </c>
      <c r="I13" s="1">
        <v>55</v>
      </c>
      <c r="J13" s="1">
        <v>85</v>
      </c>
      <c r="K13" s="75">
        <v>72.5</v>
      </c>
      <c r="L13" s="75">
        <v>93.6</v>
      </c>
      <c r="M13" s="1">
        <v>34.47</v>
      </c>
      <c r="N13" s="1">
        <v>31.63</v>
      </c>
      <c r="O13" s="16">
        <f t="shared" si="0"/>
        <v>8.2390484479257324</v>
      </c>
      <c r="P13" s="84">
        <v>5.81</v>
      </c>
      <c r="Q13" s="84">
        <v>5.05</v>
      </c>
      <c r="R13" s="86">
        <v>9.65</v>
      </c>
      <c r="S13" s="99">
        <v>97.098391588327601</v>
      </c>
      <c r="T13" s="99">
        <v>90.309034832818043</v>
      </c>
      <c r="U13" s="15"/>
      <c r="V13" s="16">
        <v>40</v>
      </c>
      <c r="W13" s="10">
        <v>38.74</v>
      </c>
      <c r="X13" s="97">
        <f t="shared" si="1"/>
        <v>3.149999999999995</v>
      </c>
      <c r="Y13" s="75">
        <v>20.46</v>
      </c>
      <c r="Z13" s="11">
        <v>20.3</v>
      </c>
      <c r="AA13" s="11">
        <f t="shared" si="2"/>
        <v>0.78201368523949233</v>
      </c>
    </row>
    <row r="14" spans="1:27" s="19" customFormat="1" ht="22.5" customHeight="1" x14ac:dyDescent="0.2">
      <c r="A14" s="17">
        <v>35081</v>
      </c>
      <c r="B14" s="18">
        <v>45005</v>
      </c>
      <c r="C14" s="19">
        <v>7</v>
      </c>
      <c r="D14" s="19" t="s">
        <v>104</v>
      </c>
      <c r="E14" s="19" t="s">
        <v>103</v>
      </c>
      <c r="F14" s="19" t="s">
        <v>5</v>
      </c>
      <c r="G14" s="19">
        <v>1</v>
      </c>
      <c r="H14" s="19">
        <v>175.59</v>
      </c>
      <c r="I14" s="19">
        <v>50</v>
      </c>
      <c r="J14" s="19">
        <v>80</v>
      </c>
      <c r="K14" s="93">
        <v>69.099999999999994</v>
      </c>
      <c r="L14" s="93">
        <v>90.5</v>
      </c>
      <c r="M14" s="19">
        <v>35.65</v>
      </c>
      <c r="N14" s="19">
        <v>33.07</v>
      </c>
      <c r="O14" s="16">
        <f t="shared" si="0"/>
        <v>7.237026647966335</v>
      </c>
      <c r="P14" s="88">
        <v>6.05</v>
      </c>
      <c r="Q14" s="88">
        <v>4.37</v>
      </c>
      <c r="R14" s="87">
        <v>10.06</v>
      </c>
      <c r="S14" s="99">
        <v>101.33087935270473</v>
      </c>
      <c r="T14" s="99">
        <v>92.507204056259283</v>
      </c>
      <c r="U14" s="15">
        <v>8.3603849877555625</v>
      </c>
      <c r="V14" s="16">
        <v>40</v>
      </c>
      <c r="W14" s="25">
        <v>38.75</v>
      </c>
      <c r="X14" s="97">
        <f t="shared" si="1"/>
        <v>3.125</v>
      </c>
      <c r="Y14" s="93">
        <v>20.28</v>
      </c>
      <c r="Z14" s="11">
        <v>20.3</v>
      </c>
      <c r="AA14" s="11">
        <f t="shared" si="2"/>
        <v>-9.8619329388558052E-2</v>
      </c>
    </row>
    <row r="15" spans="1:27" s="30" customFormat="1" ht="22.5" customHeight="1" x14ac:dyDescent="0.2">
      <c r="A15" s="28">
        <v>35083</v>
      </c>
      <c r="B15" s="29">
        <v>45006</v>
      </c>
      <c r="C15" s="30">
        <v>7</v>
      </c>
      <c r="D15" s="30" t="s">
        <v>104</v>
      </c>
      <c r="E15" s="30" t="s">
        <v>103</v>
      </c>
      <c r="F15" s="30" t="s">
        <v>5</v>
      </c>
      <c r="G15" s="30">
        <v>2</v>
      </c>
      <c r="H15" s="30">
        <v>175.59</v>
      </c>
      <c r="I15" s="30">
        <v>50</v>
      </c>
      <c r="J15" s="30">
        <v>80</v>
      </c>
      <c r="K15" s="94">
        <v>73.7</v>
      </c>
      <c r="L15" s="94">
        <v>92.8</v>
      </c>
      <c r="M15" s="30">
        <v>36.840000000000003</v>
      </c>
      <c r="N15" s="31">
        <v>34.33</v>
      </c>
      <c r="O15" s="16">
        <f t="shared" si="0"/>
        <v>6.8132464712269405</v>
      </c>
      <c r="P15" s="89">
        <v>5.73</v>
      </c>
      <c r="Q15" s="89">
        <v>5.17</v>
      </c>
      <c r="R15" s="90">
        <v>10.46</v>
      </c>
      <c r="S15" s="99">
        <v>99.047267971479343</v>
      </c>
      <c r="T15" s="99">
        <v>91.110625449930779</v>
      </c>
      <c r="U15" s="15"/>
      <c r="V15" s="16">
        <v>40</v>
      </c>
      <c r="W15" s="31">
        <v>38.270000000000003</v>
      </c>
      <c r="X15" s="97">
        <f t="shared" si="1"/>
        <v>4.3249999999999922</v>
      </c>
      <c r="Y15" s="94">
        <v>21.46</v>
      </c>
      <c r="Z15" s="32">
        <v>20.3</v>
      </c>
      <c r="AA15" s="11">
        <f t="shared" si="2"/>
        <v>5.4054054054054061</v>
      </c>
    </row>
    <row r="16" spans="1:27" ht="22.5" customHeight="1" x14ac:dyDescent="0.2">
      <c r="A16" s="22">
        <v>35165</v>
      </c>
      <c r="B16" s="23">
        <v>45009</v>
      </c>
      <c r="C16" s="1">
        <v>8</v>
      </c>
      <c r="D16" s="1" t="s">
        <v>102</v>
      </c>
      <c r="E16" s="1" t="s">
        <v>101</v>
      </c>
      <c r="F16" s="1" t="s">
        <v>12</v>
      </c>
      <c r="G16" s="1">
        <v>1</v>
      </c>
      <c r="H16" s="1">
        <v>177.36</v>
      </c>
      <c r="I16" s="1">
        <v>70</v>
      </c>
      <c r="J16" s="1">
        <v>95</v>
      </c>
      <c r="K16" s="75">
        <v>71.400000000000006</v>
      </c>
      <c r="L16" s="75">
        <v>92.8</v>
      </c>
      <c r="M16" s="1">
        <v>34.07</v>
      </c>
      <c r="N16" s="1">
        <v>31.94</v>
      </c>
      <c r="O16" s="16">
        <f t="shared" si="0"/>
        <v>6.2518344584678571</v>
      </c>
      <c r="P16" s="84">
        <v>5.56</v>
      </c>
      <c r="Q16" s="84">
        <v>5.56</v>
      </c>
      <c r="R16" s="86">
        <v>9.51</v>
      </c>
      <c r="S16" s="99">
        <v>102.17158227068737</v>
      </c>
      <c r="T16" s="99">
        <v>93.956839582482559</v>
      </c>
      <c r="U16" s="15">
        <v>6.8110058637798891</v>
      </c>
      <c r="V16" s="16">
        <v>40</v>
      </c>
      <c r="W16" s="10">
        <v>38.130000000000003</v>
      </c>
      <c r="X16" s="97">
        <f t="shared" si="1"/>
        <v>4.6749999999999936</v>
      </c>
      <c r="Y16" s="75">
        <v>20.38</v>
      </c>
      <c r="Z16" s="11">
        <v>20.3</v>
      </c>
      <c r="AA16" s="11">
        <f t="shared" si="2"/>
        <v>0.39254170755641954</v>
      </c>
    </row>
    <row r="17" spans="1:27" s="30" customFormat="1" ht="22.5" customHeight="1" x14ac:dyDescent="0.2">
      <c r="A17" s="28">
        <v>35167</v>
      </c>
      <c r="B17" s="33">
        <v>45012</v>
      </c>
      <c r="C17" s="30">
        <v>8</v>
      </c>
      <c r="D17" s="30" t="s">
        <v>102</v>
      </c>
      <c r="E17" s="30" t="s">
        <v>101</v>
      </c>
      <c r="F17" s="30" t="s">
        <v>12</v>
      </c>
      <c r="G17" s="30">
        <v>2</v>
      </c>
      <c r="H17" s="30">
        <v>177.36</v>
      </c>
      <c r="I17" s="30">
        <v>60</v>
      </c>
      <c r="J17" s="30">
        <v>90</v>
      </c>
      <c r="K17" s="94">
        <v>70.900000000000006</v>
      </c>
      <c r="L17" s="94">
        <v>90.2</v>
      </c>
      <c r="M17" s="30">
        <v>34.47</v>
      </c>
      <c r="N17" s="30">
        <v>32.4</v>
      </c>
      <c r="O17" s="16">
        <f t="shared" si="0"/>
        <v>6.0052219321148836</v>
      </c>
      <c r="P17" s="89">
        <v>5.89</v>
      </c>
      <c r="Q17" s="89">
        <v>5.34</v>
      </c>
      <c r="R17" s="90">
        <v>9.65</v>
      </c>
      <c r="S17" s="99">
        <v>98.900035829451809</v>
      </c>
      <c r="T17" s="99">
        <v>93.379566982408662</v>
      </c>
      <c r="U17" s="15"/>
      <c r="V17" s="16">
        <v>40</v>
      </c>
      <c r="W17" s="31">
        <v>38.14</v>
      </c>
      <c r="X17" s="97">
        <f t="shared" si="1"/>
        <v>4.6499999999999986</v>
      </c>
      <c r="Y17" s="94">
        <v>20.55</v>
      </c>
      <c r="Z17" s="32">
        <v>20.3</v>
      </c>
      <c r="AA17" s="11">
        <f t="shared" si="2"/>
        <v>1.2165450121654502</v>
      </c>
    </row>
    <row r="18" spans="1:27" ht="22.5" customHeight="1" x14ac:dyDescent="0.2">
      <c r="A18" s="22">
        <v>35218</v>
      </c>
      <c r="B18" s="23">
        <v>45015</v>
      </c>
      <c r="C18" s="1">
        <v>9</v>
      </c>
      <c r="D18" s="1" t="s">
        <v>99</v>
      </c>
      <c r="E18" s="1" t="s">
        <v>98</v>
      </c>
      <c r="F18" s="1" t="s">
        <v>12</v>
      </c>
      <c r="G18" s="1">
        <v>1</v>
      </c>
      <c r="H18" s="1">
        <v>176.61</v>
      </c>
      <c r="I18" s="1">
        <v>65</v>
      </c>
      <c r="J18" s="1">
        <v>95</v>
      </c>
      <c r="K18" s="75">
        <v>77.099999999999994</v>
      </c>
      <c r="L18" s="75">
        <v>91.1</v>
      </c>
      <c r="M18" s="1">
        <v>34.18</v>
      </c>
      <c r="N18" s="1">
        <v>32.67</v>
      </c>
      <c r="O18" s="16">
        <f t="shared" si="0"/>
        <v>4.4177881802223462</v>
      </c>
      <c r="P18" s="84">
        <v>5.95</v>
      </c>
      <c r="Q18" s="84">
        <v>4.57</v>
      </c>
      <c r="R18" s="86">
        <v>9.5500000000000007</v>
      </c>
      <c r="S18" s="99">
        <v>99.335629517017921</v>
      </c>
      <c r="T18" s="99">
        <v>93.210466698149645</v>
      </c>
      <c r="U18" s="15">
        <v>7.5165619160863022</v>
      </c>
      <c r="V18" s="16">
        <v>40</v>
      </c>
      <c r="W18" s="10">
        <v>38.75</v>
      </c>
      <c r="X18" s="97">
        <f t="shared" si="1"/>
        <v>3.125</v>
      </c>
      <c r="Y18" s="75">
        <v>20.399999999999999</v>
      </c>
      <c r="Z18" s="11">
        <v>20.3</v>
      </c>
      <c r="AA18" s="11">
        <f t="shared" si="2"/>
        <v>0.49019607843136215</v>
      </c>
    </row>
    <row r="19" spans="1:27" s="30" customFormat="1" ht="22.5" customHeight="1" x14ac:dyDescent="0.2">
      <c r="A19" s="28">
        <v>35220</v>
      </c>
      <c r="B19" s="29">
        <v>45016</v>
      </c>
      <c r="C19" s="30">
        <v>9</v>
      </c>
      <c r="D19" s="30" t="s">
        <v>99</v>
      </c>
      <c r="E19" s="30" t="s">
        <v>98</v>
      </c>
      <c r="F19" s="30" t="s">
        <v>12</v>
      </c>
      <c r="G19" s="30">
        <v>2</v>
      </c>
      <c r="H19" s="30">
        <v>176.61</v>
      </c>
      <c r="I19" s="30">
        <v>60</v>
      </c>
      <c r="J19" s="30">
        <v>90</v>
      </c>
      <c r="K19" s="94">
        <v>73.8</v>
      </c>
      <c r="L19" s="94">
        <v>91.1</v>
      </c>
      <c r="M19" s="30">
        <v>34.1</v>
      </c>
      <c r="N19" s="30">
        <v>32.200000000000003</v>
      </c>
      <c r="O19" s="16">
        <f t="shared" si="0"/>
        <v>5.5718475073313742</v>
      </c>
      <c r="P19" s="89">
        <v>6.02</v>
      </c>
      <c r="Q19" s="89">
        <v>5.18</v>
      </c>
      <c r="R19" s="90">
        <v>9.52</v>
      </c>
      <c r="S19" s="99">
        <v>97.747108162929678</v>
      </c>
      <c r="T19" s="99">
        <v>89.079876897251182</v>
      </c>
      <c r="U19" s="15"/>
      <c r="V19" s="16">
        <v>40</v>
      </c>
      <c r="W19" s="31">
        <v>38.770000000000003</v>
      </c>
      <c r="X19" s="97">
        <f t="shared" si="1"/>
        <v>3.0749999999999922</v>
      </c>
      <c r="Y19" s="94">
        <v>20.18</v>
      </c>
      <c r="Z19" s="32">
        <v>20.3</v>
      </c>
      <c r="AA19" s="11">
        <f t="shared" si="2"/>
        <v>-0.59464816650149155</v>
      </c>
    </row>
    <row r="20" spans="1:27" ht="22.5" customHeight="1" x14ac:dyDescent="0.2">
      <c r="A20" s="22">
        <v>35272</v>
      </c>
      <c r="B20" s="23">
        <v>45021</v>
      </c>
      <c r="C20" s="1">
        <v>10</v>
      </c>
      <c r="D20" s="1" t="s">
        <v>97</v>
      </c>
      <c r="E20" s="10" t="s">
        <v>96</v>
      </c>
      <c r="F20" s="1" t="s">
        <v>12</v>
      </c>
      <c r="G20" s="1">
        <v>1</v>
      </c>
      <c r="H20" s="1">
        <v>162.83000000000001</v>
      </c>
      <c r="I20" s="1">
        <v>65</v>
      </c>
      <c r="J20" s="1">
        <v>95</v>
      </c>
      <c r="K20" s="75">
        <v>67.099999999999994</v>
      </c>
      <c r="L20" s="75">
        <v>89.6</v>
      </c>
      <c r="M20" s="1">
        <v>34.71</v>
      </c>
      <c r="N20" s="1">
        <v>32.659999999999997</v>
      </c>
      <c r="O20" s="16">
        <f t="shared" si="0"/>
        <v>5.9060789397868172</v>
      </c>
      <c r="P20" s="84">
        <v>5.68</v>
      </c>
      <c r="Q20" s="84">
        <v>5.12</v>
      </c>
      <c r="R20" s="86">
        <v>9.73</v>
      </c>
      <c r="S20" s="99">
        <v>104.45210681643037</v>
      </c>
      <c r="T20" s="99">
        <v>94.874817896886626</v>
      </c>
      <c r="U20" s="15">
        <v>8.2417244979426485</v>
      </c>
      <c r="V20" s="16">
        <v>40</v>
      </c>
      <c r="W20" s="10">
        <v>37.97</v>
      </c>
      <c r="X20" s="97">
        <f t="shared" si="1"/>
        <v>5.0750000000000028</v>
      </c>
      <c r="Y20" s="75">
        <v>20.86</v>
      </c>
      <c r="Z20" s="11">
        <v>20.3</v>
      </c>
      <c r="AA20" s="11">
        <f t="shared" si="2"/>
        <v>2.6845637583892556</v>
      </c>
    </row>
    <row r="21" spans="1:27" s="30" customFormat="1" ht="22.5" customHeight="1" x14ac:dyDescent="0.2">
      <c r="A21" s="28">
        <v>35274</v>
      </c>
      <c r="B21" s="33">
        <v>45022</v>
      </c>
      <c r="C21" s="30">
        <v>10</v>
      </c>
      <c r="D21" s="30" t="s">
        <v>97</v>
      </c>
      <c r="E21" s="31" t="s">
        <v>96</v>
      </c>
      <c r="F21" s="30" t="s">
        <v>12</v>
      </c>
      <c r="G21" s="30">
        <v>2</v>
      </c>
      <c r="H21" s="30">
        <v>162.83000000000001</v>
      </c>
      <c r="I21" s="30">
        <v>65</v>
      </c>
      <c r="J21" s="30">
        <v>95</v>
      </c>
      <c r="K21" s="94">
        <v>67.2</v>
      </c>
      <c r="L21" s="94">
        <v>87.7</v>
      </c>
      <c r="M21" s="30">
        <v>33.979999999999997</v>
      </c>
      <c r="N21" s="30">
        <v>31.67</v>
      </c>
      <c r="O21" s="16">
        <f t="shared" si="0"/>
        <v>6.7981165391406577</v>
      </c>
      <c r="P21" s="89">
        <v>5.68</v>
      </c>
      <c r="Q21" s="89">
        <v>5.22</v>
      </c>
      <c r="R21" s="90">
        <v>9.48</v>
      </c>
      <c r="S21" s="99">
        <v>98.513708047743194</v>
      </c>
      <c r="T21" s="99">
        <v>91.30804408625805</v>
      </c>
      <c r="U21" s="15"/>
      <c r="V21" s="16">
        <v>40</v>
      </c>
      <c r="W21" s="31">
        <v>38.08</v>
      </c>
      <c r="X21" s="97">
        <f t="shared" si="1"/>
        <v>4.8000000000000043</v>
      </c>
      <c r="Y21" s="98">
        <v>20.399999999999999</v>
      </c>
      <c r="Z21" s="32">
        <v>20.3</v>
      </c>
      <c r="AA21" s="11">
        <f t="shared" si="2"/>
        <v>0.49019607843136215</v>
      </c>
    </row>
    <row r="22" spans="1:27" ht="22.5" customHeight="1" x14ac:dyDescent="0.2">
      <c r="A22" s="22">
        <v>35332</v>
      </c>
      <c r="B22" s="23">
        <v>45029</v>
      </c>
      <c r="C22" s="1">
        <v>11</v>
      </c>
      <c r="D22" s="1" t="s">
        <v>94</v>
      </c>
      <c r="E22" s="10" t="s">
        <v>93</v>
      </c>
      <c r="F22" s="1" t="s">
        <v>12</v>
      </c>
      <c r="G22" s="1">
        <v>1</v>
      </c>
      <c r="H22" s="1">
        <v>197.15</v>
      </c>
      <c r="I22" s="1">
        <v>65</v>
      </c>
      <c r="J22" s="1">
        <v>95</v>
      </c>
      <c r="K22" s="75">
        <v>74.400000000000006</v>
      </c>
      <c r="L22" s="75">
        <v>91.2</v>
      </c>
      <c r="M22" s="1">
        <v>34.619999999999997</v>
      </c>
      <c r="N22" s="1">
        <v>32.58</v>
      </c>
      <c r="O22" s="16">
        <f t="shared" si="0"/>
        <v>5.8925476603119566</v>
      </c>
      <c r="P22" s="84">
        <v>5.87</v>
      </c>
      <c r="Q22" s="84">
        <v>5.61</v>
      </c>
      <c r="R22" s="86">
        <v>9.6999999999999993</v>
      </c>
      <c r="S22" s="99">
        <v>100.96566122146334</v>
      </c>
      <c r="T22" s="99">
        <v>84.946356717241287</v>
      </c>
      <c r="U22" s="15">
        <v>17.940654324118693</v>
      </c>
      <c r="V22" s="16">
        <v>40</v>
      </c>
      <c r="W22" s="10">
        <v>38.04</v>
      </c>
      <c r="X22" s="97">
        <f t="shared" si="1"/>
        <v>4.9000000000000021</v>
      </c>
      <c r="Y22" s="75">
        <v>21</v>
      </c>
      <c r="Z22" s="11">
        <v>20.3</v>
      </c>
      <c r="AA22" s="11">
        <f t="shared" si="2"/>
        <v>3.3333333333333299</v>
      </c>
    </row>
    <row r="23" spans="1:27" s="30" customFormat="1" ht="22.5" customHeight="1" x14ac:dyDescent="0.2">
      <c r="A23" s="28">
        <v>35334</v>
      </c>
      <c r="B23" s="34">
        <v>45030</v>
      </c>
      <c r="C23" s="30">
        <v>11</v>
      </c>
      <c r="D23" s="30" t="s">
        <v>94</v>
      </c>
      <c r="E23" s="31" t="s">
        <v>93</v>
      </c>
      <c r="F23" s="30" t="s">
        <v>12</v>
      </c>
      <c r="G23" s="30">
        <v>2</v>
      </c>
      <c r="H23" s="30">
        <v>197.15</v>
      </c>
      <c r="I23" s="30">
        <v>65</v>
      </c>
      <c r="J23" s="30">
        <v>95</v>
      </c>
      <c r="K23" s="94">
        <v>71.099999999999994</v>
      </c>
      <c r="L23" s="94">
        <v>87.8</v>
      </c>
      <c r="M23" s="30">
        <v>34.07</v>
      </c>
      <c r="N23" s="30">
        <v>32.229999999999997</v>
      </c>
      <c r="O23" s="16">
        <f t="shared" si="0"/>
        <v>5.4006457293806971</v>
      </c>
      <c r="P23" s="89">
        <v>5.88</v>
      </c>
      <c r="Q23" s="89">
        <v>5.97</v>
      </c>
      <c r="R23" s="90">
        <v>9.51</v>
      </c>
      <c r="S23" s="99">
        <v>100.65979227392235</v>
      </c>
      <c r="T23" s="99">
        <v>84.648171245719411</v>
      </c>
      <c r="U23" s="15"/>
      <c r="V23" s="16">
        <v>40</v>
      </c>
      <c r="W23" s="31">
        <v>37.6</v>
      </c>
      <c r="X23" s="97">
        <f t="shared" si="1"/>
        <v>5.9999999999999964</v>
      </c>
      <c r="Y23" s="94">
        <v>20.51</v>
      </c>
      <c r="Z23" s="32">
        <v>20.3</v>
      </c>
      <c r="AA23" s="11">
        <f t="shared" si="2"/>
        <v>1.0238907849829393</v>
      </c>
    </row>
    <row r="24" spans="1:27" ht="22.5" customHeight="1" x14ac:dyDescent="0.2">
      <c r="A24" s="22">
        <v>35457</v>
      </c>
      <c r="B24" s="23">
        <v>45049</v>
      </c>
      <c r="C24" s="1">
        <v>12</v>
      </c>
      <c r="D24" s="1" t="s">
        <v>91</v>
      </c>
      <c r="E24" s="1" t="s">
        <v>90</v>
      </c>
      <c r="F24" s="1" t="s">
        <v>5</v>
      </c>
      <c r="G24" s="1">
        <v>1</v>
      </c>
      <c r="H24" s="1">
        <v>165.7</v>
      </c>
      <c r="I24" s="1">
        <v>55</v>
      </c>
      <c r="J24" s="1">
        <v>85</v>
      </c>
      <c r="K24" s="75">
        <v>72.3</v>
      </c>
      <c r="L24" s="95">
        <v>98</v>
      </c>
      <c r="M24" s="1">
        <v>34.270000000000003</v>
      </c>
      <c r="N24" s="1">
        <v>31.83</v>
      </c>
      <c r="O24" s="16">
        <f t="shared" si="0"/>
        <v>7.1199299679019683</v>
      </c>
      <c r="P24" s="84">
        <v>5.54</v>
      </c>
      <c r="Q24" s="84">
        <v>5.33</v>
      </c>
      <c r="R24" s="86">
        <v>9.58</v>
      </c>
      <c r="S24" s="99">
        <v>104.6112405175021</v>
      </c>
      <c r="T24" s="99">
        <v>100.58336052654455</v>
      </c>
      <c r="U24" s="15">
        <v>4.7404948702474297</v>
      </c>
      <c r="V24" s="16">
        <v>40</v>
      </c>
      <c r="W24" s="10">
        <v>37.96</v>
      </c>
      <c r="X24" s="97">
        <f t="shared" si="1"/>
        <v>5.0999999999999979</v>
      </c>
      <c r="Y24" s="75">
        <v>20.12</v>
      </c>
      <c r="Z24" s="11">
        <v>20.3</v>
      </c>
      <c r="AA24" s="11">
        <f t="shared" si="2"/>
        <v>-0.89463220675944188</v>
      </c>
    </row>
    <row r="25" spans="1:27" s="30" customFormat="1" ht="22.5" customHeight="1" x14ac:dyDescent="0.2">
      <c r="A25" s="28">
        <v>35459</v>
      </c>
      <c r="B25" s="29">
        <v>45050</v>
      </c>
      <c r="C25" s="30">
        <v>12</v>
      </c>
      <c r="D25" s="30" t="s">
        <v>91</v>
      </c>
      <c r="E25" s="30" t="s">
        <v>90</v>
      </c>
      <c r="F25" s="30" t="s">
        <v>5</v>
      </c>
      <c r="G25" s="30">
        <v>2</v>
      </c>
      <c r="H25" s="30">
        <v>165.7</v>
      </c>
      <c r="I25" s="30">
        <v>55</v>
      </c>
      <c r="J25" s="30">
        <v>85</v>
      </c>
      <c r="K25" s="94">
        <v>73.8</v>
      </c>
      <c r="L25" s="94">
        <v>94.8</v>
      </c>
      <c r="M25" s="30">
        <v>33.409999999999997</v>
      </c>
      <c r="N25" s="30">
        <v>31.33</v>
      </c>
      <c r="O25" s="16">
        <f t="shared" si="0"/>
        <v>6.2256809338521357</v>
      </c>
      <c r="P25" s="89">
        <v>6.25</v>
      </c>
      <c r="Q25" s="89">
        <v>5.63</v>
      </c>
      <c r="R25" s="90">
        <v>9.2799999999999994</v>
      </c>
      <c r="S25" s="99">
        <v>102.55201392526195</v>
      </c>
      <c r="T25" s="99">
        <v>96.567234355815472</v>
      </c>
      <c r="U25" s="15"/>
      <c r="V25" s="16">
        <v>40</v>
      </c>
      <c r="W25" s="31">
        <v>37.65</v>
      </c>
      <c r="X25" s="97">
        <f t="shared" si="1"/>
        <v>5.8750000000000036</v>
      </c>
      <c r="Y25" s="94">
        <v>20.77</v>
      </c>
      <c r="Z25" s="32">
        <v>20.3</v>
      </c>
      <c r="AA25" s="11">
        <f t="shared" si="2"/>
        <v>2.2628791526239715</v>
      </c>
    </row>
    <row r="26" spans="1:27" ht="22.5" customHeight="1" x14ac:dyDescent="0.2">
      <c r="A26" s="22">
        <v>35491</v>
      </c>
      <c r="B26" s="23">
        <v>45055</v>
      </c>
      <c r="C26" s="1">
        <v>13</v>
      </c>
      <c r="D26" s="1" t="s">
        <v>89</v>
      </c>
      <c r="E26" s="1" t="s">
        <v>88</v>
      </c>
      <c r="F26" s="1" t="s">
        <v>5</v>
      </c>
      <c r="G26" s="1">
        <v>1</v>
      </c>
      <c r="H26" s="1">
        <v>152.5</v>
      </c>
      <c r="I26" s="1">
        <v>55</v>
      </c>
      <c r="J26" s="1">
        <v>85</v>
      </c>
      <c r="K26" s="75">
        <v>73.7</v>
      </c>
      <c r="L26" s="75">
        <v>92.8</v>
      </c>
      <c r="M26" s="1">
        <v>34.5</v>
      </c>
      <c r="N26" s="1">
        <v>31.97</v>
      </c>
      <c r="O26" s="16">
        <f t="shared" si="0"/>
        <v>7.3333333333333366</v>
      </c>
      <c r="P26" s="84">
        <v>6.08</v>
      </c>
      <c r="Q26" s="84">
        <v>4.99</v>
      </c>
      <c r="R26" s="86">
        <v>9.66</v>
      </c>
      <c r="S26" s="99">
        <v>100.15897468622303</v>
      </c>
      <c r="T26" s="99">
        <v>99.725499779384307</v>
      </c>
      <c r="U26" s="15">
        <v>0.88524590163934047</v>
      </c>
      <c r="V26" s="16">
        <v>40</v>
      </c>
      <c r="W26" s="10">
        <v>37.840000000000003</v>
      </c>
      <c r="X26" s="97">
        <f t="shared" si="1"/>
        <v>5.3999999999999915</v>
      </c>
      <c r="Y26" s="75">
        <v>20.309999999999999</v>
      </c>
      <c r="Z26" s="11">
        <v>20.3</v>
      </c>
      <c r="AA26" s="11">
        <f t="shared" si="2"/>
        <v>4.9236829148193065E-2</v>
      </c>
    </row>
    <row r="27" spans="1:27" s="30" customFormat="1" ht="22.5" customHeight="1" x14ac:dyDescent="0.2">
      <c r="A27" s="28">
        <v>35493</v>
      </c>
      <c r="B27" s="29">
        <v>45056</v>
      </c>
      <c r="C27" s="30">
        <v>13</v>
      </c>
      <c r="D27" s="30" t="s">
        <v>89</v>
      </c>
      <c r="E27" s="30" t="s">
        <v>88</v>
      </c>
      <c r="F27" s="30" t="s">
        <v>5</v>
      </c>
      <c r="G27" s="30">
        <v>2</v>
      </c>
      <c r="H27" s="30">
        <v>152.5</v>
      </c>
      <c r="I27" s="30">
        <v>55</v>
      </c>
      <c r="J27" s="30">
        <v>85</v>
      </c>
      <c r="K27" s="94">
        <v>71.400000000000006</v>
      </c>
      <c r="L27" s="94">
        <v>95.2</v>
      </c>
      <c r="M27" s="30">
        <v>34.18</v>
      </c>
      <c r="N27" s="30">
        <v>31.89</v>
      </c>
      <c r="O27" s="16">
        <f t="shared" si="0"/>
        <v>6.6998244587478029</v>
      </c>
      <c r="P27" s="89">
        <v>5.79</v>
      </c>
      <c r="Q27" s="89">
        <v>5.19</v>
      </c>
      <c r="R27" s="90">
        <v>9.5500000000000007</v>
      </c>
      <c r="S27" s="99">
        <v>97.114454590564492</v>
      </c>
      <c r="T27" s="99">
        <v>95.81534975538581</v>
      </c>
      <c r="U27" s="15"/>
      <c r="V27" s="16">
        <v>40</v>
      </c>
      <c r="W27" s="31">
        <v>37.86</v>
      </c>
      <c r="X27" s="97">
        <f t="shared" si="1"/>
        <v>5.3500000000000014</v>
      </c>
      <c r="Y27" s="94">
        <v>21.36</v>
      </c>
      <c r="Z27" s="32">
        <v>20.3</v>
      </c>
      <c r="AA27" s="11">
        <f t="shared" si="2"/>
        <v>4.9625468164793949</v>
      </c>
    </row>
    <row r="28" spans="1:27" ht="22.5" customHeight="1" x14ac:dyDescent="0.2">
      <c r="A28" s="22">
        <v>35536</v>
      </c>
      <c r="B28" s="23">
        <v>45061</v>
      </c>
      <c r="C28" s="1">
        <v>14</v>
      </c>
      <c r="D28" s="1" t="s">
        <v>87</v>
      </c>
      <c r="E28" s="10" t="s">
        <v>86</v>
      </c>
      <c r="F28" s="1" t="s">
        <v>5</v>
      </c>
      <c r="G28" s="1">
        <v>1</v>
      </c>
      <c r="H28" s="10">
        <v>163.22</v>
      </c>
      <c r="I28" s="1">
        <v>50</v>
      </c>
      <c r="J28" s="1">
        <v>80</v>
      </c>
      <c r="K28" s="75">
        <v>71.3</v>
      </c>
      <c r="L28" s="75">
        <v>95.8</v>
      </c>
      <c r="M28" s="1">
        <v>34.25</v>
      </c>
      <c r="N28" s="1">
        <v>32.26</v>
      </c>
      <c r="O28" s="16">
        <f t="shared" si="0"/>
        <v>5.8102189781021956</v>
      </c>
      <c r="P28" s="84">
        <v>5.75</v>
      </c>
      <c r="Q28" s="84">
        <v>5.65</v>
      </c>
      <c r="R28" s="86">
        <v>9.57</v>
      </c>
      <c r="S28" s="99">
        <v>101.80624067487871</v>
      </c>
      <c r="T28" s="99">
        <v>99.305058067929423</v>
      </c>
      <c r="U28" s="15">
        <v>1.0813625781154275</v>
      </c>
      <c r="V28" s="16">
        <v>40</v>
      </c>
      <c r="W28" s="10">
        <v>37.78</v>
      </c>
      <c r="X28" s="97">
        <f t="shared" si="1"/>
        <v>5.5499999999999972</v>
      </c>
      <c r="Y28" s="75">
        <v>21.02</v>
      </c>
      <c r="Z28" s="11">
        <v>20.3</v>
      </c>
      <c r="AA28" s="11">
        <f t="shared" si="2"/>
        <v>3.4253092293054181</v>
      </c>
    </row>
    <row r="29" spans="1:27" s="30" customFormat="1" ht="22.5" customHeight="1" x14ac:dyDescent="0.2">
      <c r="A29" s="28">
        <v>35538</v>
      </c>
      <c r="B29" s="29">
        <v>45062</v>
      </c>
      <c r="C29" s="30">
        <v>14</v>
      </c>
      <c r="D29" s="30" t="s">
        <v>87</v>
      </c>
      <c r="E29" s="31" t="s">
        <v>86</v>
      </c>
      <c r="F29" s="30" t="s">
        <v>5</v>
      </c>
      <c r="G29" s="30">
        <v>2</v>
      </c>
      <c r="H29" s="31">
        <v>163.22</v>
      </c>
      <c r="I29" s="30">
        <v>50</v>
      </c>
      <c r="J29" s="30">
        <v>80</v>
      </c>
      <c r="K29" s="94">
        <v>72.7</v>
      </c>
      <c r="L29" s="94">
        <v>94.6</v>
      </c>
      <c r="M29" s="30">
        <v>34.72</v>
      </c>
      <c r="N29" s="30">
        <v>32.299999999999997</v>
      </c>
      <c r="O29" s="16">
        <f t="shared" si="0"/>
        <v>6.970046082949314</v>
      </c>
      <c r="P29" s="89">
        <v>6.31</v>
      </c>
      <c r="Q29" s="89">
        <v>5.26</v>
      </c>
      <c r="R29" s="90">
        <v>9.74</v>
      </c>
      <c r="S29" s="99">
        <v>95.621372546314106</v>
      </c>
      <c r="T29" s="99">
        <v>95.902577415951598</v>
      </c>
      <c r="U29" s="15"/>
      <c r="V29" s="16">
        <v>40</v>
      </c>
      <c r="W29" s="31">
        <v>37.799999999999997</v>
      </c>
      <c r="X29" s="97">
        <f t="shared" si="1"/>
        <v>5.5000000000000071</v>
      </c>
      <c r="Y29" s="94">
        <v>20.73</v>
      </c>
      <c r="Z29" s="32">
        <v>20.3</v>
      </c>
      <c r="AA29" s="11">
        <f t="shared" si="2"/>
        <v>2.074288470815242</v>
      </c>
    </row>
    <row r="30" spans="1:27" ht="22.5" customHeight="1" x14ac:dyDescent="0.2">
      <c r="A30" s="22">
        <v>35579</v>
      </c>
      <c r="B30" s="35">
        <v>45065</v>
      </c>
      <c r="C30" s="1">
        <v>15</v>
      </c>
      <c r="D30" s="1" t="s">
        <v>84</v>
      </c>
      <c r="E30" s="1" t="s">
        <v>83</v>
      </c>
      <c r="F30" s="1" t="s">
        <v>12</v>
      </c>
      <c r="G30" s="1">
        <v>1</v>
      </c>
      <c r="H30" s="1">
        <v>181.3</v>
      </c>
      <c r="I30" s="1">
        <v>50</v>
      </c>
      <c r="J30" s="1">
        <v>80</v>
      </c>
      <c r="K30" s="75">
        <v>73.099999999999994</v>
      </c>
      <c r="L30" s="75">
        <v>89.2</v>
      </c>
      <c r="M30" s="1">
        <v>34.340000000000003</v>
      </c>
      <c r="N30" s="1">
        <v>32.08</v>
      </c>
      <c r="O30" s="16">
        <f t="shared" si="0"/>
        <v>6.581246359930125</v>
      </c>
      <c r="P30" s="84">
        <v>6.15</v>
      </c>
      <c r="Q30" s="84">
        <v>5.12</v>
      </c>
      <c r="R30" s="86">
        <v>9.6</v>
      </c>
      <c r="S30" s="99">
        <v>95.864228543924426</v>
      </c>
      <c r="T30" s="99">
        <v>88.799991956241954</v>
      </c>
      <c r="U30" s="15">
        <v>8.7699944842802005</v>
      </c>
      <c r="V30" s="16">
        <v>40</v>
      </c>
      <c r="W30" s="10">
        <v>38.5</v>
      </c>
      <c r="X30" s="97">
        <f t="shared" si="1"/>
        <v>3.75</v>
      </c>
      <c r="Y30" s="75">
        <v>21.11</v>
      </c>
      <c r="Z30" s="11">
        <v>20.3</v>
      </c>
      <c r="AA30" s="11">
        <f t="shared" si="2"/>
        <v>3.8370440549502547</v>
      </c>
    </row>
    <row r="31" spans="1:27" s="30" customFormat="1" ht="22.5" customHeight="1" x14ac:dyDescent="0.2">
      <c r="A31" s="28">
        <v>35581</v>
      </c>
      <c r="B31" s="29">
        <v>45068</v>
      </c>
      <c r="C31" s="30">
        <v>15</v>
      </c>
      <c r="D31" s="30" t="s">
        <v>84</v>
      </c>
      <c r="E31" s="30" t="s">
        <v>83</v>
      </c>
      <c r="F31" s="30" t="s">
        <v>12</v>
      </c>
      <c r="G31" s="30">
        <v>2</v>
      </c>
      <c r="H31" s="30">
        <v>181.3</v>
      </c>
      <c r="I31" s="30">
        <v>50</v>
      </c>
      <c r="J31" s="30">
        <v>80</v>
      </c>
      <c r="K31" s="94">
        <v>71.900000000000006</v>
      </c>
      <c r="L31" s="94">
        <v>88.9</v>
      </c>
      <c r="M31" s="30">
        <v>34.270000000000003</v>
      </c>
      <c r="N31" s="30">
        <v>32.26</v>
      </c>
      <c r="O31" s="16">
        <f t="shared" si="0"/>
        <v>5.8651882112635105</v>
      </c>
      <c r="P31" s="89">
        <v>5.77</v>
      </c>
      <c r="Q31" s="89">
        <v>4.93</v>
      </c>
      <c r="R31" s="90">
        <v>9.58</v>
      </c>
      <c r="S31" s="16">
        <v>103.88449810110072</v>
      </c>
      <c r="T31" s="16">
        <v>89.187104961038756</v>
      </c>
      <c r="U31" s="36"/>
      <c r="V31" s="16">
        <v>40</v>
      </c>
      <c r="W31" s="31">
        <v>38.32</v>
      </c>
      <c r="X31" s="97">
        <f t="shared" si="1"/>
        <v>4.1999999999999993</v>
      </c>
      <c r="Y31" s="94">
        <v>20.399999999999999</v>
      </c>
      <c r="Z31" s="32">
        <v>20.3</v>
      </c>
      <c r="AA31" s="11">
        <f t="shared" si="2"/>
        <v>0.49019607843136215</v>
      </c>
    </row>
    <row r="32" spans="1:27" ht="22.5" customHeight="1" x14ac:dyDescent="0.2">
      <c r="A32" s="22">
        <v>35622</v>
      </c>
      <c r="B32" s="23">
        <v>45071</v>
      </c>
      <c r="C32" s="1">
        <v>16</v>
      </c>
      <c r="D32" s="1" t="s">
        <v>81</v>
      </c>
      <c r="E32" s="1" t="s">
        <v>80</v>
      </c>
      <c r="F32" s="1" t="s">
        <v>12</v>
      </c>
      <c r="G32" s="1">
        <v>1</v>
      </c>
      <c r="H32" s="1">
        <v>182.8</v>
      </c>
      <c r="I32" s="1">
        <v>45</v>
      </c>
      <c r="J32" s="1">
        <v>75</v>
      </c>
      <c r="K32" s="75">
        <v>71.3</v>
      </c>
      <c r="L32" s="75">
        <v>90.4</v>
      </c>
      <c r="M32" s="1">
        <v>34.39</v>
      </c>
      <c r="N32" s="1">
        <v>32.43</v>
      </c>
      <c r="O32" s="16">
        <f t="shared" si="0"/>
        <v>5.699331200930505</v>
      </c>
      <c r="P32" s="84">
        <v>5.9</v>
      </c>
      <c r="Q32" s="84">
        <v>5.62</v>
      </c>
      <c r="R32" s="86">
        <v>9.6199999999999992</v>
      </c>
      <c r="S32" s="99">
        <v>94.513491538663189</v>
      </c>
      <c r="T32" s="99">
        <v>94.896095388436748</v>
      </c>
      <c r="U32" s="15">
        <v>7.9868708971553648</v>
      </c>
      <c r="V32" s="16">
        <v>40</v>
      </c>
      <c r="W32" s="10">
        <v>37.89</v>
      </c>
      <c r="X32" s="97">
        <f t="shared" si="1"/>
        <v>5.2749999999999986</v>
      </c>
      <c r="Y32" s="75">
        <v>20.52</v>
      </c>
      <c r="Z32" s="11">
        <v>20.3</v>
      </c>
      <c r="AA32" s="11">
        <f t="shared" si="2"/>
        <v>1.0721247563352772</v>
      </c>
    </row>
    <row r="33" spans="1:27" s="30" customFormat="1" ht="22.5" customHeight="1" x14ac:dyDescent="0.2">
      <c r="A33" s="28">
        <v>35624</v>
      </c>
      <c r="B33" s="33">
        <v>45072</v>
      </c>
      <c r="C33" s="30">
        <v>16</v>
      </c>
      <c r="D33" s="30" t="s">
        <v>81</v>
      </c>
      <c r="E33" s="30" t="s">
        <v>80</v>
      </c>
      <c r="F33" s="30" t="s">
        <v>12</v>
      </c>
      <c r="G33" s="30">
        <v>2</v>
      </c>
      <c r="H33" s="30">
        <v>182.8</v>
      </c>
      <c r="I33" s="30">
        <v>50</v>
      </c>
      <c r="J33" s="30">
        <v>80</v>
      </c>
      <c r="K33" s="94">
        <v>70.599999999999994</v>
      </c>
      <c r="L33" s="94">
        <v>90.4</v>
      </c>
      <c r="M33" s="30">
        <v>33.979999999999997</v>
      </c>
      <c r="N33" s="30">
        <v>32.24</v>
      </c>
      <c r="O33" s="16">
        <f t="shared" si="0"/>
        <v>5.120659211300751</v>
      </c>
      <c r="P33" s="89">
        <v>6.19</v>
      </c>
      <c r="Q33" s="89">
        <v>5.82</v>
      </c>
      <c r="R33" s="90">
        <v>9.48</v>
      </c>
      <c r="S33" s="16">
        <v>102.51344063653724</v>
      </c>
      <c r="T33" s="16">
        <v>93.843540241346517</v>
      </c>
      <c r="U33" s="36"/>
      <c r="V33" s="16">
        <v>40</v>
      </c>
      <c r="W33" s="31">
        <v>37.31</v>
      </c>
      <c r="X33" s="97">
        <f t="shared" si="1"/>
        <v>6.7249999999999943</v>
      </c>
      <c r="Y33" s="94">
        <v>22.46</v>
      </c>
      <c r="Z33" s="11">
        <v>20.3</v>
      </c>
      <c r="AA33" s="11">
        <f t="shared" si="2"/>
        <v>9.6170970614425642</v>
      </c>
    </row>
    <row r="34" spans="1:27" ht="22.5" customHeight="1" x14ac:dyDescent="0.2">
      <c r="A34" s="22">
        <v>35626</v>
      </c>
      <c r="B34" s="23">
        <v>45075</v>
      </c>
      <c r="C34" s="1">
        <v>17</v>
      </c>
      <c r="D34" s="1" t="s">
        <v>79</v>
      </c>
      <c r="E34" s="1" t="s">
        <v>78</v>
      </c>
      <c r="F34" s="1" t="s">
        <v>12</v>
      </c>
      <c r="G34" s="1">
        <v>1</v>
      </c>
      <c r="H34" s="1">
        <v>189.37</v>
      </c>
      <c r="I34" s="1">
        <v>45</v>
      </c>
      <c r="J34" s="1">
        <v>75</v>
      </c>
      <c r="K34" s="75">
        <v>73.099999999999994</v>
      </c>
      <c r="L34" s="75">
        <v>88.5</v>
      </c>
      <c r="M34" s="1">
        <v>33.85</v>
      </c>
      <c r="N34" s="1">
        <v>31.62</v>
      </c>
      <c r="O34" s="16">
        <f t="shared" ref="O34:O65" si="3">100*(M34-N34)/M34</f>
        <v>6.5878877400295437</v>
      </c>
      <c r="P34" s="84">
        <v>6.52</v>
      </c>
      <c r="Q34" s="84">
        <v>5.44</v>
      </c>
      <c r="R34" s="86">
        <v>9.43</v>
      </c>
      <c r="S34" s="99">
        <v>100.78439626831862</v>
      </c>
      <c r="T34" s="99">
        <v>91.433486185230706</v>
      </c>
      <c r="U34" s="15">
        <v>9.6953054866135062</v>
      </c>
      <c r="V34" s="16">
        <v>40</v>
      </c>
      <c r="W34" s="10">
        <v>38.049999999999997</v>
      </c>
      <c r="X34" s="97">
        <f t="shared" ref="X34:X65" si="4">100*(V34-W34)/V34</f>
        <v>4.8750000000000071</v>
      </c>
      <c r="Y34" s="75">
        <v>20.29</v>
      </c>
      <c r="Z34" s="11">
        <v>20.3</v>
      </c>
      <c r="AA34" s="11">
        <f t="shared" ref="AA34:AA65" si="5">100*(Y34-Z34)/Y34</f>
        <v>-4.9285362247420222E-2</v>
      </c>
    </row>
    <row r="35" spans="1:27" s="30" customFormat="1" ht="22.5" customHeight="1" x14ac:dyDescent="0.2">
      <c r="A35" s="28">
        <v>35628</v>
      </c>
      <c r="B35" s="29">
        <v>45076</v>
      </c>
      <c r="C35" s="30">
        <v>17</v>
      </c>
      <c r="D35" s="30" t="s">
        <v>79</v>
      </c>
      <c r="E35" s="30" t="s">
        <v>78</v>
      </c>
      <c r="F35" s="30" t="s">
        <v>12</v>
      </c>
      <c r="G35" s="30">
        <v>2</v>
      </c>
      <c r="H35" s="30">
        <v>189.37</v>
      </c>
      <c r="I35" s="30">
        <v>45</v>
      </c>
      <c r="J35" s="30">
        <v>75</v>
      </c>
      <c r="K35" s="94">
        <v>73.3</v>
      </c>
      <c r="L35" s="94">
        <v>85.7</v>
      </c>
      <c r="M35" s="30">
        <v>33.409999999999997</v>
      </c>
      <c r="N35" s="30">
        <v>31.15</v>
      </c>
      <c r="O35" s="16">
        <f t="shared" si="3"/>
        <v>6.7644417838970314</v>
      </c>
      <c r="P35" s="89">
        <v>6.31</v>
      </c>
      <c r="Q35" s="89">
        <v>5.68</v>
      </c>
      <c r="R35" s="90">
        <v>9.2799999999999994</v>
      </c>
      <c r="S35" s="99">
        <v>100.4950806562704</v>
      </c>
      <c r="T35" s="99">
        <v>90.332537515500576</v>
      </c>
      <c r="U35" s="15"/>
      <c r="V35" s="16">
        <v>40</v>
      </c>
      <c r="W35" s="31">
        <v>37.979999999999997</v>
      </c>
      <c r="X35" s="97">
        <f t="shared" si="4"/>
        <v>5.0500000000000078</v>
      </c>
      <c r="Y35" s="94">
        <v>20.29</v>
      </c>
      <c r="Z35" s="11">
        <v>20.3</v>
      </c>
      <c r="AA35" s="11">
        <f t="shared" si="5"/>
        <v>-4.9285362247420222E-2</v>
      </c>
    </row>
    <row r="36" spans="1:27" ht="22.5" customHeight="1" x14ac:dyDescent="0.2">
      <c r="A36" s="1">
        <v>35630</v>
      </c>
      <c r="B36" s="23">
        <v>45077</v>
      </c>
      <c r="C36" s="1">
        <v>18</v>
      </c>
      <c r="D36" s="1" t="s">
        <v>77</v>
      </c>
      <c r="E36" s="1" t="s">
        <v>76</v>
      </c>
      <c r="F36" s="1" t="s">
        <v>12</v>
      </c>
      <c r="G36" s="1">
        <v>1</v>
      </c>
      <c r="H36" s="1">
        <v>184.06</v>
      </c>
      <c r="I36" s="1">
        <v>45</v>
      </c>
      <c r="J36" s="1">
        <v>75</v>
      </c>
      <c r="K36" s="75">
        <v>73.400000000000006</v>
      </c>
      <c r="L36" s="75">
        <v>89.3</v>
      </c>
      <c r="M36" s="1">
        <v>33.81</v>
      </c>
      <c r="N36" s="1">
        <v>31.75</v>
      </c>
      <c r="O36" s="16">
        <f t="shared" si="3"/>
        <v>6.0928719313812545</v>
      </c>
      <c r="P36" s="84">
        <v>6.75</v>
      </c>
      <c r="Q36" s="84">
        <v>5.34</v>
      </c>
      <c r="R36" s="86">
        <v>9.42</v>
      </c>
      <c r="S36" s="99">
        <v>97.756146394475991</v>
      </c>
      <c r="T36" s="99">
        <v>92.004222752988568</v>
      </c>
      <c r="U36" s="15">
        <v>9.5702488319026386</v>
      </c>
      <c r="V36" s="16">
        <v>40</v>
      </c>
      <c r="W36" s="10">
        <v>38.200000000000003</v>
      </c>
      <c r="X36" s="97">
        <f t="shared" si="4"/>
        <v>4.4999999999999929</v>
      </c>
      <c r="Y36" s="75">
        <v>20.51</v>
      </c>
      <c r="Z36" s="11">
        <v>20.3</v>
      </c>
      <c r="AA36" s="11">
        <f t="shared" si="5"/>
        <v>1.0238907849829393</v>
      </c>
    </row>
    <row r="37" spans="1:27" s="30" customFormat="1" ht="22.5" customHeight="1" x14ac:dyDescent="0.2">
      <c r="A37" s="30">
        <v>35632</v>
      </c>
      <c r="B37" s="29">
        <v>45078</v>
      </c>
      <c r="C37" s="30">
        <v>18</v>
      </c>
      <c r="D37" s="30" t="s">
        <v>77</v>
      </c>
      <c r="E37" s="30" t="s">
        <v>76</v>
      </c>
      <c r="F37" s="30" t="s">
        <v>12</v>
      </c>
      <c r="G37" s="30">
        <v>2</v>
      </c>
      <c r="H37" s="30">
        <v>184.06</v>
      </c>
      <c r="I37" s="30">
        <v>45</v>
      </c>
      <c r="J37" s="30">
        <v>75</v>
      </c>
      <c r="K37" s="94">
        <v>72.400000000000006</v>
      </c>
      <c r="L37" s="94">
        <v>89.1</v>
      </c>
      <c r="M37" s="30">
        <v>32.380000000000003</v>
      </c>
      <c r="N37" s="30">
        <v>30.12</v>
      </c>
      <c r="O37" s="16">
        <f t="shared" si="3"/>
        <v>6.979617047560227</v>
      </c>
      <c r="P37" s="89">
        <v>6.28</v>
      </c>
      <c r="Q37" s="89">
        <v>5.23</v>
      </c>
      <c r="R37" s="90">
        <v>8.92</v>
      </c>
      <c r="S37" s="16">
        <v>100.89071838831546</v>
      </c>
      <c r="T37" s="16">
        <v>88.535634217541656</v>
      </c>
      <c r="U37" s="36"/>
      <c r="V37" s="16">
        <v>40</v>
      </c>
      <c r="W37" s="31">
        <v>38.130000000000003</v>
      </c>
      <c r="X37" s="97">
        <f t="shared" si="4"/>
        <v>4.6749999999999936</v>
      </c>
      <c r="Y37" s="94">
        <v>20.54</v>
      </c>
      <c r="Z37" s="11">
        <v>20.3</v>
      </c>
      <c r="AA37" s="11">
        <f t="shared" si="5"/>
        <v>1.1684518013631862</v>
      </c>
    </row>
    <row r="38" spans="1:27" ht="22.5" customHeight="1" x14ac:dyDescent="0.2">
      <c r="A38" s="1">
        <v>35657</v>
      </c>
      <c r="B38" s="23">
        <v>45079</v>
      </c>
      <c r="C38" s="1">
        <v>19</v>
      </c>
      <c r="D38" s="1" t="s">
        <v>74</v>
      </c>
      <c r="E38" s="1" t="s">
        <v>73</v>
      </c>
      <c r="F38" s="1" t="s">
        <v>12</v>
      </c>
      <c r="G38" s="1">
        <v>1</v>
      </c>
      <c r="H38" s="1">
        <v>186.39</v>
      </c>
      <c r="I38" s="1">
        <v>45</v>
      </c>
      <c r="J38" s="1">
        <v>75</v>
      </c>
      <c r="K38" s="75">
        <v>71.400000000000006</v>
      </c>
      <c r="L38" s="75">
        <v>89.9</v>
      </c>
      <c r="M38" s="1">
        <v>36.01</v>
      </c>
      <c r="N38" s="1">
        <v>33.72</v>
      </c>
      <c r="O38" s="16">
        <f t="shared" si="3"/>
        <v>6.3593446264926392</v>
      </c>
      <c r="P38" s="84">
        <v>6.94</v>
      </c>
      <c r="Q38" s="84">
        <v>5.89</v>
      </c>
      <c r="R38" s="86">
        <v>10.19</v>
      </c>
      <c r="S38" s="99">
        <v>97.456559230098918</v>
      </c>
      <c r="T38" s="99">
        <v>89.791377845296878</v>
      </c>
      <c r="U38" s="15">
        <v>8.0878802510864265</v>
      </c>
      <c r="V38" s="16">
        <v>40</v>
      </c>
      <c r="W38" s="10">
        <v>38.159999999999997</v>
      </c>
      <c r="X38" s="97">
        <f t="shared" si="4"/>
        <v>4.6000000000000085</v>
      </c>
      <c r="Y38" s="75">
        <v>20.98</v>
      </c>
      <c r="Z38" s="11">
        <v>20.3</v>
      </c>
      <c r="AA38" s="11">
        <f t="shared" si="5"/>
        <v>3.2411820781696838</v>
      </c>
    </row>
    <row r="39" spans="1:27" s="30" customFormat="1" ht="22.5" customHeight="1" x14ac:dyDescent="0.2">
      <c r="A39" s="30">
        <v>35659</v>
      </c>
      <c r="B39" s="29">
        <v>45082</v>
      </c>
      <c r="C39" s="30">
        <v>19</v>
      </c>
      <c r="D39" s="30" t="s">
        <v>74</v>
      </c>
      <c r="E39" s="30" t="s">
        <v>73</v>
      </c>
      <c r="F39" s="30" t="s">
        <v>12</v>
      </c>
      <c r="G39" s="30">
        <v>2</v>
      </c>
      <c r="H39" s="30">
        <v>186.39</v>
      </c>
      <c r="I39" s="30">
        <v>45</v>
      </c>
      <c r="J39" s="30">
        <v>75</v>
      </c>
      <c r="K39" s="94">
        <v>72.099999999999994</v>
      </c>
      <c r="L39" s="94">
        <v>90.2</v>
      </c>
      <c r="M39" s="30">
        <v>35.21</v>
      </c>
      <c r="N39" s="30">
        <v>31.63</v>
      </c>
      <c r="O39" s="16">
        <f t="shared" si="3"/>
        <v>10.16756603237717</v>
      </c>
      <c r="P39" s="91">
        <v>7</v>
      </c>
      <c r="Q39" s="89">
        <v>5.52</v>
      </c>
      <c r="R39" s="90">
        <v>9.91</v>
      </c>
      <c r="S39" s="99">
        <v>97.435597970972211</v>
      </c>
      <c r="T39" s="99">
        <v>89.338181733135642</v>
      </c>
      <c r="U39" s="15"/>
      <c r="V39" s="16">
        <v>40</v>
      </c>
      <c r="W39" s="31">
        <v>37.94</v>
      </c>
      <c r="X39" s="97">
        <f t="shared" si="4"/>
        <v>5.1500000000000057</v>
      </c>
      <c r="Y39" s="94">
        <v>20.68</v>
      </c>
      <c r="Z39" s="11">
        <v>20.3</v>
      </c>
      <c r="AA39" s="11">
        <f t="shared" si="5"/>
        <v>1.8375241779497051</v>
      </c>
    </row>
    <row r="40" spans="1:27" ht="22.5" customHeight="1" x14ac:dyDescent="0.2">
      <c r="A40" s="1">
        <v>35661</v>
      </c>
      <c r="B40" s="23">
        <v>45083</v>
      </c>
      <c r="C40" s="1">
        <v>20</v>
      </c>
      <c r="D40" s="1" t="s">
        <v>71</v>
      </c>
      <c r="E40" s="1" t="s">
        <v>70</v>
      </c>
      <c r="F40" s="1" t="s">
        <v>12</v>
      </c>
      <c r="G40" s="1">
        <v>1</v>
      </c>
      <c r="H40" s="1">
        <v>176.96</v>
      </c>
      <c r="I40" s="1">
        <v>45</v>
      </c>
      <c r="J40" s="1">
        <v>75</v>
      </c>
      <c r="K40" s="75">
        <v>72.5</v>
      </c>
      <c r="L40" s="75">
        <v>89.5</v>
      </c>
      <c r="M40" s="1">
        <v>35.049999999999997</v>
      </c>
      <c r="N40" s="1">
        <v>33.06</v>
      </c>
      <c r="O40" s="16">
        <f t="shared" si="3"/>
        <v>5.6776034236804422</v>
      </c>
      <c r="P40" s="84">
        <v>6.35</v>
      </c>
      <c r="Q40" s="92">
        <v>5.6</v>
      </c>
      <c r="R40" s="92">
        <v>9.85</v>
      </c>
      <c r="S40" s="99">
        <v>101.6313893461343</v>
      </c>
      <c r="T40" s="99">
        <v>94.716595450748571</v>
      </c>
      <c r="U40" s="15">
        <v>6.851830922242323</v>
      </c>
      <c r="V40" s="16">
        <v>40</v>
      </c>
      <c r="W40" s="10">
        <v>38.049999999999997</v>
      </c>
      <c r="X40" s="97">
        <f t="shared" si="4"/>
        <v>4.8750000000000071</v>
      </c>
      <c r="Y40" s="75">
        <v>20.21</v>
      </c>
      <c r="Z40" s="11">
        <v>20.3</v>
      </c>
      <c r="AA40" s="11">
        <f t="shared" si="5"/>
        <v>-0.44532409698169151</v>
      </c>
    </row>
    <row r="41" spans="1:27" s="30" customFormat="1" ht="22.5" customHeight="1" x14ac:dyDescent="0.2">
      <c r="A41" s="30">
        <v>35663</v>
      </c>
      <c r="B41" s="29">
        <v>45084</v>
      </c>
      <c r="C41" s="30">
        <v>20</v>
      </c>
      <c r="D41" s="30" t="s">
        <v>71</v>
      </c>
      <c r="E41" s="30" t="s">
        <v>70</v>
      </c>
      <c r="F41" s="30" t="s">
        <v>12</v>
      </c>
      <c r="G41" s="30">
        <v>2</v>
      </c>
      <c r="H41" s="30">
        <v>176.96</v>
      </c>
      <c r="I41" s="30">
        <v>45</v>
      </c>
      <c r="J41" s="30">
        <v>75</v>
      </c>
      <c r="K41" s="94">
        <v>71.2</v>
      </c>
      <c r="L41" s="94">
        <v>88.8</v>
      </c>
      <c r="M41" s="30">
        <v>35.86</v>
      </c>
      <c r="N41" s="30">
        <v>33.76</v>
      </c>
      <c r="O41" s="16">
        <f t="shared" si="3"/>
        <v>5.8561070831009525</v>
      </c>
      <c r="P41" s="89">
        <v>6.85</v>
      </c>
      <c r="Q41" s="91">
        <v>5.82</v>
      </c>
      <c r="R41" s="91">
        <v>10.130000000000001</v>
      </c>
      <c r="S41" s="99">
        <v>101.98106257499246</v>
      </c>
      <c r="T41" s="99">
        <v>94.944507567981489</v>
      </c>
      <c r="U41" s="15"/>
      <c r="V41" s="16">
        <v>40</v>
      </c>
      <c r="W41" s="31">
        <v>37.69</v>
      </c>
      <c r="X41" s="97">
        <f t="shared" si="4"/>
        <v>5.7750000000000057</v>
      </c>
      <c r="Y41" s="94">
        <v>20.56</v>
      </c>
      <c r="Z41" s="11">
        <v>20.3</v>
      </c>
      <c r="AA41" s="11">
        <f t="shared" si="5"/>
        <v>1.2645914396887064</v>
      </c>
    </row>
    <row r="42" spans="1:27" ht="22.5" customHeight="1" x14ac:dyDescent="0.2">
      <c r="A42" s="1">
        <v>35665</v>
      </c>
      <c r="B42" s="23">
        <v>45085</v>
      </c>
      <c r="C42" s="1">
        <v>21</v>
      </c>
      <c r="D42" s="10" t="s">
        <v>69</v>
      </c>
      <c r="E42" s="1" t="s">
        <v>68</v>
      </c>
      <c r="F42" s="1" t="s">
        <v>12</v>
      </c>
      <c r="G42" s="1">
        <v>1</v>
      </c>
      <c r="H42" s="1">
        <v>180.33</v>
      </c>
      <c r="I42" s="1">
        <v>45</v>
      </c>
      <c r="J42" s="1">
        <v>75</v>
      </c>
      <c r="K42" s="75">
        <v>70.5</v>
      </c>
      <c r="L42" s="75">
        <v>91</v>
      </c>
      <c r="M42" s="1">
        <v>35.69</v>
      </c>
      <c r="N42" s="1">
        <v>33.49</v>
      </c>
      <c r="O42" s="16">
        <f t="shared" si="3"/>
        <v>6.1641916503222074</v>
      </c>
      <c r="P42" s="84">
        <v>6.76</v>
      </c>
      <c r="Q42" s="92">
        <v>6.05</v>
      </c>
      <c r="R42" s="92">
        <v>10.07</v>
      </c>
      <c r="S42" s="99">
        <v>101.38281739716206</v>
      </c>
      <c r="T42" s="99">
        <v>92.6910946834698</v>
      </c>
      <c r="U42" s="15">
        <v>9.2580269505905868</v>
      </c>
      <c r="V42" s="16">
        <v>40</v>
      </c>
      <c r="W42" s="10">
        <v>38.19</v>
      </c>
      <c r="X42" s="97">
        <f t="shared" si="4"/>
        <v>4.5250000000000057</v>
      </c>
      <c r="Y42" s="75">
        <v>20.38</v>
      </c>
      <c r="Z42" s="11">
        <v>20.3</v>
      </c>
      <c r="AA42" s="11">
        <f t="shared" si="5"/>
        <v>0.39254170755641954</v>
      </c>
    </row>
    <row r="43" spans="1:27" s="30" customFormat="1" ht="22.5" customHeight="1" x14ac:dyDescent="0.2">
      <c r="A43" s="30">
        <v>35667</v>
      </c>
      <c r="B43" s="29">
        <v>45086</v>
      </c>
      <c r="C43" s="30">
        <v>21</v>
      </c>
      <c r="D43" s="31" t="s">
        <v>69</v>
      </c>
      <c r="E43" s="30" t="s">
        <v>68</v>
      </c>
      <c r="F43" s="30" t="s">
        <v>12</v>
      </c>
      <c r="G43" s="30">
        <v>2</v>
      </c>
      <c r="H43" s="30">
        <v>180.33</v>
      </c>
      <c r="I43" s="30">
        <v>45</v>
      </c>
      <c r="J43" s="30">
        <v>75</v>
      </c>
      <c r="K43" s="94">
        <v>70.7</v>
      </c>
      <c r="L43" s="94">
        <v>89.4</v>
      </c>
      <c r="M43" s="30">
        <v>35.72</v>
      </c>
      <c r="N43" s="30">
        <v>33.57</v>
      </c>
      <c r="O43" s="16">
        <f t="shared" si="3"/>
        <v>6.0190369540873423</v>
      </c>
      <c r="P43" s="89">
        <v>6.05</v>
      </c>
      <c r="Q43" s="89">
        <v>5.63</v>
      </c>
      <c r="R43" s="89">
        <v>10.09</v>
      </c>
      <c r="S43" s="99">
        <v>94.577008890429497</v>
      </c>
      <c r="T43" s="99">
        <v>85.173328030864255</v>
      </c>
      <c r="U43" s="15"/>
      <c r="V43" s="16">
        <v>40</v>
      </c>
      <c r="W43" s="31">
        <v>37.72</v>
      </c>
      <c r="X43" s="97">
        <f t="shared" si="4"/>
        <v>5.7000000000000028</v>
      </c>
      <c r="Y43" s="94">
        <v>22.8</v>
      </c>
      <c r="Z43" s="11">
        <v>20.3</v>
      </c>
      <c r="AA43" s="11">
        <f t="shared" si="5"/>
        <v>10.964912280701753</v>
      </c>
    </row>
    <row r="44" spans="1:27" ht="22.5" customHeight="1" x14ac:dyDescent="0.2">
      <c r="A44" s="1">
        <v>35706</v>
      </c>
      <c r="B44" s="23">
        <v>45089</v>
      </c>
      <c r="C44" s="1">
        <v>22</v>
      </c>
      <c r="D44" s="10" t="s">
        <v>66</v>
      </c>
      <c r="E44" s="1" t="s">
        <v>65</v>
      </c>
      <c r="F44" s="1" t="s">
        <v>12</v>
      </c>
      <c r="G44" s="1">
        <v>1</v>
      </c>
      <c r="H44" s="1">
        <v>179.26</v>
      </c>
      <c r="I44" s="1">
        <v>45</v>
      </c>
      <c r="J44" s="1">
        <v>75</v>
      </c>
      <c r="K44" s="75">
        <v>72</v>
      </c>
      <c r="L44" s="75">
        <v>87.5</v>
      </c>
      <c r="M44" s="1">
        <v>35.67</v>
      </c>
      <c r="N44" s="1">
        <v>33.53</v>
      </c>
      <c r="O44" s="16">
        <f t="shared" si="3"/>
        <v>5.9994393047378765</v>
      </c>
      <c r="P44" s="84">
        <v>6.34</v>
      </c>
      <c r="Q44" s="84">
        <v>5.19</v>
      </c>
      <c r="R44" s="84">
        <v>10.07</v>
      </c>
      <c r="S44" s="99">
        <v>103.82365385459416</v>
      </c>
      <c r="T44" s="99">
        <v>92.518076909142437</v>
      </c>
      <c r="U44" s="15">
        <v>9.714939194466135</v>
      </c>
      <c r="V44" s="16">
        <v>40</v>
      </c>
      <c r="W44" s="10">
        <v>37.74</v>
      </c>
      <c r="X44" s="97">
        <f t="shared" si="4"/>
        <v>5.649999999999995</v>
      </c>
      <c r="Y44" s="75">
        <v>20.48</v>
      </c>
      <c r="Z44" s="11">
        <v>20.3</v>
      </c>
      <c r="AA44" s="11">
        <f t="shared" si="5"/>
        <v>0.87890624999999856</v>
      </c>
    </row>
    <row r="45" spans="1:27" s="30" customFormat="1" ht="22.5" customHeight="1" x14ac:dyDescent="0.2">
      <c r="A45" s="30">
        <v>35708</v>
      </c>
      <c r="B45" s="29">
        <v>45090</v>
      </c>
      <c r="C45" s="30">
        <v>22</v>
      </c>
      <c r="D45" s="31" t="s">
        <v>66</v>
      </c>
      <c r="E45" s="30" t="s">
        <v>65</v>
      </c>
      <c r="F45" s="30" t="s">
        <v>12</v>
      </c>
      <c r="G45" s="30">
        <v>2</v>
      </c>
      <c r="H45" s="30">
        <v>179.26</v>
      </c>
      <c r="I45" s="30">
        <v>45</v>
      </c>
      <c r="J45" s="30">
        <v>75</v>
      </c>
      <c r="K45" s="94">
        <v>72.599999999999994</v>
      </c>
      <c r="L45" s="94">
        <v>89.3</v>
      </c>
      <c r="M45" s="30">
        <v>35.96</v>
      </c>
      <c r="N45" s="30">
        <v>33.869999999999997</v>
      </c>
      <c r="O45" s="16">
        <f t="shared" si="3"/>
        <v>5.812013348164637</v>
      </c>
      <c r="P45" s="89">
        <v>6.18</v>
      </c>
      <c r="Q45" s="89">
        <v>4.9400000000000004</v>
      </c>
      <c r="R45" s="89">
        <v>10.17</v>
      </c>
      <c r="S45" s="99">
        <v>98.360101513070134</v>
      </c>
      <c r="T45" s="99">
        <v>89.959492597723141</v>
      </c>
      <c r="U45" s="15"/>
      <c r="V45" s="16">
        <v>40</v>
      </c>
      <c r="W45" s="31">
        <v>38.1</v>
      </c>
      <c r="X45" s="97">
        <f t="shared" si="4"/>
        <v>4.7499999999999964</v>
      </c>
      <c r="Y45" s="94">
        <v>21.15</v>
      </c>
      <c r="Z45" s="11">
        <v>20.3</v>
      </c>
      <c r="AA45" s="11">
        <f t="shared" si="5"/>
        <v>4.0189125295508177</v>
      </c>
    </row>
    <row r="46" spans="1:27" ht="22.5" customHeight="1" x14ac:dyDescent="0.2">
      <c r="A46" s="1">
        <v>35710</v>
      </c>
      <c r="B46" s="23">
        <v>45091</v>
      </c>
      <c r="C46" s="1">
        <v>23</v>
      </c>
      <c r="D46" s="10" t="s">
        <v>63</v>
      </c>
      <c r="E46" s="1" t="s">
        <v>62</v>
      </c>
      <c r="F46" s="1" t="s">
        <v>12</v>
      </c>
      <c r="G46" s="1">
        <v>1</v>
      </c>
      <c r="H46" s="1">
        <v>173.53</v>
      </c>
      <c r="I46" s="1">
        <v>45</v>
      </c>
      <c r="J46" s="1">
        <v>75</v>
      </c>
      <c r="K46" s="75">
        <v>71.3</v>
      </c>
      <c r="L46" s="75">
        <v>88.2</v>
      </c>
      <c r="M46" s="1">
        <v>35.67</v>
      </c>
      <c r="N46" s="1">
        <v>33.9</v>
      </c>
      <c r="O46" s="16">
        <f t="shared" si="3"/>
        <v>4.9621530698065683</v>
      </c>
      <c r="P46" s="92">
        <v>6.61</v>
      </c>
      <c r="Q46" s="84">
        <v>4.6500000000000004</v>
      </c>
      <c r="R46" s="84">
        <v>10.07</v>
      </c>
      <c r="S46" s="99">
        <v>104.66535220012123</v>
      </c>
      <c r="T46" s="99">
        <v>94.852033002887467</v>
      </c>
      <c r="U46" s="15">
        <v>8.8053938800207447</v>
      </c>
      <c r="V46" s="16">
        <v>40</v>
      </c>
      <c r="W46" s="10">
        <v>38.54</v>
      </c>
      <c r="X46" s="97">
        <f t="shared" si="4"/>
        <v>3.6500000000000021</v>
      </c>
      <c r="Y46" s="75">
        <v>20.329999999999998</v>
      </c>
      <c r="Z46" s="11">
        <v>20.3</v>
      </c>
      <c r="AA46" s="11">
        <f t="shared" si="5"/>
        <v>0.14756517461877811</v>
      </c>
    </row>
    <row r="47" spans="1:27" s="30" customFormat="1" ht="22.5" customHeight="1" x14ac:dyDescent="0.2">
      <c r="A47" s="30">
        <v>35712</v>
      </c>
      <c r="B47" s="29">
        <v>45092</v>
      </c>
      <c r="C47" s="30">
        <v>23</v>
      </c>
      <c r="D47" s="31" t="s">
        <v>63</v>
      </c>
      <c r="E47" s="30" t="s">
        <v>62</v>
      </c>
      <c r="F47" s="30" t="s">
        <v>12</v>
      </c>
      <c r="G47" s="30">
        <v>2</v>
      </c>
      <c r="H47" s="30">
        <v>173.53</v>
      </c>
      <c r="I47" s="30">
        <v>45</v>
      </c>
      <c r="J47" s="30">
        <v>75</v>
      </c>
      <c r="K47" s="94">
        <v>72.099999999999994</v>
      </c>
      <c r="L47" s="94">
        <v>88.7</v>
      </c>
      <c r="M47" s="30">
        <v>35.01</v>
      </c>
      <c r="N47" s="30">
        <v>33.04</v>
      </c>
      <c r="O47" s="16">
        <f t="shared" si="3"/>
        <v>5.6269637246500972</v>
      </c>
      <c r="P47" s="91">
        <v>5.76</v>
      </c>
      <c r="Q47" s="89">
        <v>5.07</v>
      </c>
      <c r="R47" s="89">
        <v>9.84</v>
      </c>
      <c r="S47" s="16">
        <v>110.51941412148874</v>
      </c>
      <c r="T47" s="16">
        <v>92.922160550482374</v>
      </c>
      <c r="U47" s="36"/>
      <c r="V47" s="16">
        <v>40</v>
      </c>
      <c r="W47" s="31">
        <v>38.090000000000003</v>
      </c>
      <c r="X47" s="97">
        <f t="shared" si="4"/>
        <v>4.7749999999999915</v>
      </c>
      <c r="Y47" s="94">
        <v>20.170000000000002</v>
      </c>
      <c r="Z47" s="11">
        <v>20.3</v>
      </c>
      <c r="AA47" s="11">
        <f t="shared" si="5"/>
        <v>-0.64452156668318783</v>
      </c>
    </row>
    <row r="48" spans="1:27" ht="22.5" customHeight="1" x14ac:dyDescent="0.2">
      <c r="A48" s="1">
        <v>35714</v>
      </c>
      <c r="B48" s="23">
        <v>45093</v>
      </c>
      <c r="C48" s="1">
        <v>24</v>
      </c>
      <c r="D48" s="1" t="s">
        <v>61</v>
      </c>
      <c r="E48" s="10" t="s">
        <v>60</v>
      </c>
      <c r="F48" s="1" t="s">
        <v>12</v>
      </c>
      <c r="G48" s="1">
        <v>1</v>
      </c>
      <c r="H48" s="1">
        <v>172.63</v>
      </c>
      <c r="I48" s="1">
        <v>45</v>
      </c>
      <c r="J48" s="1">
        <v>75</v>
      </c>
      <c r="K48" s="75">
        <v>74.2</v>
      </c>
      <c r="L48" s="75">
        <v>89.2</v>
      </c>
      <c r="M48" s="1">
        <v>35.619999999999997</v>
      </c>
      <c r="N48" s="1">
        <v>33.53</v>
      </c>
      <c r="O48" s="16">
        <f t="shared" si="3"/>
        <v>5.8674901740595073</v>
      </c>
      <c r="P48" s="92">
        <v>6.88</v>
      </c>
      <c r="Q48" s="84">
        <v>5.08</v>
      </c>
      <c r="R48" s="84">
        <v>10.050000000000001</v>
      </c>
      <c r="S48" s="99">
        <v>104.26153249689887</v>
      </c>
      <c r="T48" s="99">
        <v>92.4601634127918</v>
      </c>
      <c r="U48" s="15">
        <v>9.9113711405897007</v>
      </c>
      <c r="V48" s="16">
        <v>40</v>
      </c>
      <c r="W48" s="10">
        <v>38.270000000000003</v>
      </c>
      <c r="X48" s="97">
        <f t="shared" si="4"/>
        <v>4.3249999999999922</v>
      </c>
      <c r="Y48" s="75">
        <v>20.36</v>
      </c>
      <c r="Z48" s="11">
        <v>20.3</v>
      </c>
      <c r="AA48" s="11">
        <f t="shared" si="5"/>
        <v>0.29469548133594659</v>
      </c>
    </row>
    <row r="49" spans="1:27" s="30" customFormat="1" ht="22.5" customHeight="1" x14ac:dyDescent="0.2">
      <c r="A49" s="30">
        <v>35716</v>
      </c>
      <c r="B49" s="29">
        <v>45096</v>
      </c>
      <c r="C49" s="30">
        <v>24</v>
      </c>
      <c r="D49" s="30" t="s">
        <v>61</v>
      </c>
      <c r="E49" s="31" t="s">
        <v>60</v>
      </c>
      <c r="F49" s="30" t="s">
        <v>12</v>
      </c>
      <c r="G49" s="30">
        <v>2</v>
      </c>
      <c r="H49" s="30">
        <v>172.63</v>
      </c>
      <c r="I49" s="30">
        <v>45</v>
      </c>
      <c r="J49" s="30">
        <v>75</v>
      </c>
      <c r="K49" s="94">
        <v>75.2</v>
      </c>
      <c r="L49" s="94">
        <v>89</v>
      </c>
      <c r="M49" s="30">
        <v>34.909999999999997</v>
      </c>
      <c r="N49" s="30">
        <v>32.92</v>
      </c>
      <c r="O49" s="16">
        <f t="shared" si="3"/>
        <v>5.700372386135764</v>
      </c>
      <c r="P49" s="89">
        <v>6.64</v>
      </c>
      <c r="Q49" s="89">
        <v>4.4800000000000004</v>
      </c>
      <c r="R49" s="89">
        <v>9.8000000000000007</v>
      </c>
      <c r="S49" s="16">
        <v>101.00354340673248</v>
      </c>
      <c r="T49" s="16">
        <v>92.467126223715454</v>
      </c>
      <c r="U49" s="36"/>
      <c r="V49" s="16">
        <v>40</v>
      </c>
      <c r="W49" s="31">
        <v>38.630000000000003</v>
      </c>
      <c r="X49" s="97">
        <f t="shared" si="4"/>
        <v>3.4249999999999936</v>
      </c>
      <c r="Y49" s="94">
        <v>20.32</v>
      </c>
      <c r="Z49" s="11">
        <v>20.3</v>
      </c>
      <c r="AA49" s="11">
        <f t="shared" si="5"/>
        <v>9.8425196850391597E-2</v>
      </c>
    </row>
    <row r="50" spans="1:27" ht="22.5" customHeight="1" x14ac:dyDescent="0.2">
      <c r="A50" s="10">
        <v>35794</v>
      </c>
      <c r="B50" s="23">
        <v>45097</v>
      </c>
      <c r="C50" s="1">
        <v>25</v>
      </c>
      <c r="D50" s="1" t="s">
        <v>59</v>
      </c>
      <c r="E50" s="10" t="s">
        <v>58</v>
      </c>
      <c r="F50" s="1" t="s">
        <v>12</v>
      </c>
      <c r="G50" s="1">
        <v>1</v>
      </c>
      <c r="H50" s="1">
        <v>175.8</v>
      </c>
      <c r="I50" s="1">
        <v>45</v>
      </c>
      <c r="J50" s="1">
        <v>75</v>
      </c>
      <c r="K50" s="75">
        <v>75.900000000000006</v>
      </c>
      <c r="L50" s="75">
        <v>90.9</v>
      </c>
      <c r="M50" s="1">
        <v>35.21</v>
      </c>
      <c r="N50" s="1">
        <v>32.67</v>
      </c>
      <c r="O50" s="16">
        <f t="shared" si="3"/>
        <v>7.2138596989491592</v>
      </c>
      <c r="P50" s="84">
        <v>7.25</v>
      </c>
      <c r="Q50" s="84">
        <v>4.99</v>
      </c>
      <c r="R50" s="84">
        <v>9.91</v>
      </c>
      <c r="S50" s="99">
        <v>102.54370923101794</v>
      </c>
      <c r="T50" s="99">
        <v>94.517534947634502</v>
      </c>
      <c r="U50" s="15">
        <v>8.785551763367474</v>
      </c>
      <c r="V50" s="16">
        <v>40</v>
      </c>
      <c r="W50" s="10">
        <v>38.26</v>
      </c>
      <c r="X50" s="97">
        <f t="shared" si="4"/>
        <v>4.350000000000005</v>
      </c>
      <c r="Y50" s="75">
        <v>20.28</v>
      </c>
      <c r="Z50" s="11">
        <v>20.3</v>
      </c>
      <c r="AA50" s="11">
        <f t="shared" si="5"/>
        <v>-9.8619329388558052E-2</v>
      </c>
    </row>
    <row r="51" spans="1:27" s="30" customFormat="1" ht="22.5" customHeight="1" x14ac:dyDescent="0.2">
      <c r="A51" s="31">
        <v>35796</v>
      </c>
      <c r="B51" s="29">
        <v>45098</v>
      </c>
      <c r="C51" s="30">
        <v>25</v>
      </c>
      <c r="D51" s="30" t="s">
        <v>59</v>
      </c>
      <c r="E51" s="31" t="s">
        <v>58</v>
      </c>
      <c r="F51" s="30" t="s">
        <v>12</v>
      </c>
      <c r="G51" s="30">
        <v>2</v>
      </c>
      <c r="H51" s="30">
        <v>175.8</v>
      </c>
      <c r="I51" s="30">
        <v>45</v>
      </c>
      <c r="J51" s="30">
        <v>75</v>
      </c>
      <c r="K51" s="94">
        <v>74.8</v>
      </c>
      <c r="L51" s="94">
        <v>89.4</v>
      </c>
      <c r="M51" s="30">
        <v>35.200000000000003</v>
      </c>
      <c r="N51" s="30">
        <v>32.94</v>
      </c>
      <c r="O51" s="16">
        <f t="shared" si="3"/>
        <v>6.4204545454545592</v>
      </c>
      <c r="P51" s="89">
        <v>6.81</v>
      </c>
      <c r="Q51" s="89">
        <v>5.34</v>
      </c>
      <c r="R51" s="89">
        <v>9.9</v>
      </c>
      <c r="S51" s="99">
        <v>101.79291496931884</v>
      </c>
      <c r="T51" s="99">
        <v>91.874185541421028</v>
      </c>
      <c r="U51" s="15"/>
      <c r="V51" s="16">
        <v>40</v>
      </c>
      <c r="W51" s="31">
        <v>37.729999999999997</v>
      </c>
      <c r="X51" s="97">
        <f t="shared" si="4"/>
        <v>5.6750000000000078</v>
      </c>
      <c r="Y51" s="94">
        <v>20.76</v>
      </c>
      <c r="Z51" s="11">
        <v>20.3</v>
      </c>
      <c r="AA51" s="11">
        <f t="shared" si="5"/>
        <v>2.215799614643549</v>
      </c>
    </row>
    <row r="52" spans="1:27" ht="22.5" customHeight="1" x14ac:dyDescent="0.2">
      <c r="A52" s="10">
        <v>35798</v>
      </c>
      <c r="B52" s="23">
        <v>45099</v>
      </c>
      <c r="C52" s="1">
        <v>26</v>
      </c>
      <c r="D52" s="1" t="s">
        <v>56</v>
      </c>
      <c r="E52" s="1" t="s">
        <v>55</v>
      </c>
      <c r="F52" s="1" t="s">
        <v>5</v>
      </c>
      <c r="G52" s="1">
        <v>1</v>
      </c>
      <c r="H52" s="1">
        <v>162.94</v>
      </c>
      <c r="I52" s="1">
        <v>45</v>
      </c>
      <c r="J52" s="1">
        <v>75</v>
      </c>
      <c r="K52" s="75">
        <v>72.3</v>
      </c>
      <c r="L52" s="75">
        <v>89.7</v>
      </c>
      <c r="M52" s="1">
        <v>36.130000000000003</v>
      </c>
      <c r="N52" s="1">
        <v>33.93</v>
      </c>
      <c r="O52" s="16">
        <f t="shared" si="3"/>
        <v>6.0891226127871647</v>
      </c>
      <c r="P52" s="84">
        <v>6.92</v>
      </c>
      <c r="Q52" s="84">
        <v>5.47</v>
      </c>
      <c r="R52" s="84">
        <v>10.23</v>
      </c>
      <c r="S52" s="99">
        <v>100.72139421768213</v>
      </c>
      <c r="T52" s="99">
        <v>96.449976308978407</v>
      </c>
      <c r="U52" s="15">
        <v>4.6489505339388746</v>
      </c>
      <c r="V52" s="16">
        <v>40</v>
      </c>
      <c r="W52" s="10">
        <v>38.06</v>
      </c>
      <c r="X52" s="97">
        <f t="shared" si="4"/>
        <v>4.8499999999999943</v>
      </c>
      <c r="Y52" s="75">
        <v>20.83</v>
      </c>
      <c r="Z52" s="11">
        <v>20.3</v>
      </c>
      <c r="AA52" s="11">
        <f t="shared" si="5"/>
        <v>2.5444071051368105</v>
      </c>
    </row>
    <row r="53" spans="1:27" s="30" customFormat="1" ht="22.5" customHeight="1" x14ac:dyDescent="0.2">
      <c r="A53" s="31">
        <v>35800</v>
      </c>
      <c r="B53" s="29">
        <v>45103</v>
      </c>
      <c r="C53" s="30">
        <v>26</v>
      </c>
      <c r="D53" s="30" t="s">
        <v>56</v>
      </c>
      <c r="E53" s="30" t="s">
        <v>55</v>
      </c>
      <c r="F53" s="30" t="s">
        <v>5</v>
      </c>
      <c r="G53" s="30">
        <v>2</v>
      </c>
      <c r="H53" s="30">
        <v>162.94</v>
      </c>
      <c r="I53" s="30">
        <v>45</v>
      </c>
      <c r="J53" s="30">
        <v>75</v>
      </c>
      <c r="K53" s="94">
        <v>73.099999999999994</v>
      </c>
      <c r="L53" s="94">
        <v>91.9</v>
      </c>
      <c r="M53" s="30">
        <v>35.25</v>
      </c>
      <c r="N53" s="30">
        <v>32.74</v>
      </c>
      <c r="O53" s="16">
        <f t="shared" si="3"/>
        <v>7.1205673758865196</v>
      </c>
      <c r="P53" s="89">
        <v>6.78</v>
      </c>
      <c r="Q53" s="89">
        <v>5.4</v>
      </c>
      <c r="R53" s="89">
        <v>9.92</v>
      </c>
      <c r="S53" s="99">
        <v>100.85593604687534</v>
      </c>
      <c r="T53" s="99">
        <v>95.755574484175852</v>
      </c>
      <c r="U53" s="15"/>
      <c r="V53" s="16">
        <v>40</v>
      </c>
      <c r="W53" s="31">
        <v>38.200000000000003</v>
      </c>
      <c r="X53" s="97">
        <f t="shared" si="4"/>
        <v>4.4999999999999929</v>
      </c>
      <c r="Y53" s="94">
        <v>20.09</v>
      </c>
      <c r="Z53" s="11">
        <v>20.3</v>
      </c>
      <c r="AA53" s="11">
        <f t="shared" si="5"/>
        <v>-1.0452961672473911</v>
      </c>
    </row>
    <row r="54" spans="1:27" ht="22.5" customHeight="1" x14ac:dyDescent="0.2">
      <c r="A54" s="1">
        <v>35802</v>
      </c>
      <c r="B54" s="23">
        <v>45119</v>
      </c>
      <c r="C54" s="1">
        <v>27</v>
      </c>
      <c r="D54" s="1" t="s">
        <v>54</v>
      </c>
      <c r="E54" s="1" t="s">
        <v>53</v>
      </c>
      <c r="F54" s="1" t="s">
        <v>5</v>
      </c>
      <c r="G54" s="1">
        <v>1</v>
      </c>
      <c r="H54" s="1">
        <v>160.83000000000001</v>
      </c>
      <c r="I54" s="1">
        <v>45</v>
      </c>
      <c r="J54" s="1">
        <v>75</v>
      </c>
      <c r="K54" s="75">
        <v>70.7</v>
      </c>
      <c r="L54" s="75">
        <v>91.8</v>
      </c>
      <c r="M54" s="1">
        <v>35.130000000000003</v>
      </c>
      <c r="N54" s="1">
        <v>32.58</v>
      </c>
      <c r="O54" s="16">
        <f t="shared" si="3"/>
        <v>7.2587532023911301</v>
      </c>
      <c r="P54" s="84">
        <v>6.72</v>
      </c>
      <c r="Q54" s="84">
        <v>5.6</v>
      </c>
      <c r="R54" s="84">
        <v>9.8800000000000008</v>
      </c>
      <c r="S54" s="99">
        <v>96.810804874274254</v>
      </c>
      <c r="T54" s="99">
        <v>92.753695971379216</v>
      </c>
      <c r="U54" s="15">
        <v>4.15345395759498</v>
      </c>
      <c r="V54" s="16">
        <v>40</v>
      </c>
      <c r="W54" s="10">
        <v>37.93</v>
      </c>
      <c r="X54" s="97">
        <f t="shared" si="4"/>
        <v>5.1750000000000007</v>
      </c>
      <c r="Y54" s="75">
        <v>21.41</v>
      </c>
      <c r="Z54" s="11">
        <v>20.3</v>
      </c>
      <c r="AA54" s="11">
        <f t="shared" si="5"/>
        <v>5.1844932274637996</v>
      </c>
    </row>
    <row r="55" spans="1:27" s="30" customFormat="1" ht="22.5" customHeight="1" x14ac:dyDescent="0.2">
      <c r="A55" s="30">
        <v>35804</v>
      </c>
      <c r="B55" s="29">
        <v>45120</v>
      </c>
      <c r="C55" s="30">
        <v>27</v>
      </c>
      <c r="D55" s="30" t="s">
        <v>54</v>
      </c>
      <c r="E55" s="30" t="s">
        <v>53</v>
      </c>
      <c r="F55" s="30" t="s">
        <v>5</v>
      </c>
      <c r="G55" s="30">
        <v>2</v>
      </c>
      <c r="H55" s="30">
        <v>160.83000000000001</v>
      </c>
      <c r="I55" s="30">
        <v>45</v>
      </c>
      <c r="J55" s="30">
        <v>75</v>
      </c>
      <c r="K55" s="94">
        <v>75.099999999999994</v>
      </c>
      <c r="L55" s="94">
        <v>93.2</v>
      </c>
      <c r="M55" s="30">
        <v>34.76</v>
      </c>
      <c r="N55" s="30">
        <v>32.36</v>
      </c>
      <c r="O55" s="16">
        <f t="shared" si="3"/>
        <v>6.9044879171461417</v>
      </c>
      <c r="P55" s="89">
        <v>6.85</v>
      </c>
      <c r="Q55" s="89">
        <v>5.89</v>
      </c>
      <c r="R55" s="89">
        <v>9.75</v>
      </c>
      <c r="S55" s="99">
        <v>102.06578109437845</v>
      </c>
      <c r="T55" s="99">
        <v>97.864603012896239</v>
      </c>
      <c r="U55" s="15"/>
      <c r="V55" s="16">
        <v>40</v>
      </c>
      <c r="W55" s="31">
        <v>37.72</v>
      </c>
      <c r="X55" s="97">
        <f t="shared" si="4"/>
        <v>5.7000000000000028</v>
      </c>
      <c r="Y55" s="94">
        <v>20.78</v>
      </c>
      <c r="Z55" s="11">
        <v>20.3</v>
      </c>
      <c r="AA55" s="11">
        <f t="shared" si="5"/>
        <v>2.3099133782483174</v>
      </c>
    </row>
    <row r="56" spans="1:27" ht="22.5" customHeight="1" x14ac:dyDescent="0.2">
      <c r="A56" s="1">
        <v>36233</v>
      </c>
      <c r="B56" s="23">
        <v>45138</v>
      </c>
      <c r="C56" s="1">
        <v>28</v>
      </c>
      <c r="D56" s="1" t="s">
        <v>49</v>
      </c>
      <c r="E56" s="1" t="s">
        <v>48</v>
      </c>
      <c r="F56" s="1" t="s">
        <v>5</v>
      </c>
      <c r="G56" s="1">
        <v>1</v>
      </c>
      <c r="H56" s="1">
        <v>161.74</v>
      </c>
      <c r="I56" s="1">
        <v>45</v>
      </c>
      <c r="J56" s="1">
        <v>75</v>
      </c>
      <c r="K56" s="75">
        <v>74.8</v>
      </c>
      <c r="L56" s="75">
        <v>91.4</v>
      </c>
      <c r="M56" s="1">
        <v>36.299999999999997</v>
      </c>
      <c r="N56" s="1">
        <v>32.93</v>
      </c>
      <c r="O56" s="16">
        <f t="shared" si="3"/>
        <v>9.2837465564738242</v>
      </c>
      <c r="P56" s="84">
        <v>6.92</v>
      </c>
      <c r="Q56" s="84">
        <v>5.37</v>
      </c>
      <c r="R56" s="84">
        <v>10.29</v>
      </c>
      <c r="S56" s="99">
        <v>96.394366952201437</v>
      </c>
      <c r="T56" s="99">
        <v>85.571307079244988</v>
      </c>
      <c r="U56" s="15">
        <v>4.037343885247938</v>
      </c>
      <c r="V56" s="16">
        <v>40</v>
      </c>
      <c r="W56" s="10">
        <v>38.31</v>
      </c>
      <c r="X56" s="97">
        <f t="shared" si="4"/>
        <v>4.2249999999999943</v>
      </c>
      <c r="Y56" s="75">
        <v>20.79</v>
      </c>
      <c r="Z56" s="11">
        <v>20.3</v>
      </c>
      <c r="AA56" s="11">
        <f t="shared" si="5"/>
        <v>2.3569023569023493</v>
      </c>
    </row>
    <row r="57" spans="1:27" s="30" customFormat="1" ht="22.5" customHeight="1" x14ac:dyDescent="0.2">
      <c r="A57" s="30">
        <v>36235</v>
      </c>
      <c r="B57" s="29">
        <v>45139</v>
      </c>
      <c r="C57" s="30">
        <v>28</v>
      </c>
      <c r="D57" s="30" t="s">
        <v>49</v>
      </c>
      <c r="E57" s="30" t="s">
        <v>48</v>
      </c>
      <c r="F57" s="30" t="s">
        <v>5</v>
      </c>
      <c r="G57" s="30">
        <v>2</v>
      </c>
      <c r="H57" s="30">
        <v>161.74</v>
      </c>
      <c r="I57" s="30">
        <v>45</v>
      </c>
      <c r="J57" s="30">
        <v>75</v>
      </c>
      <c r="K57" s="94">
        <v>71.400000000000006</v>
      </c>
      <c r="L57" s="94">
        <v>94.6</v>
      </c>
      <c r="M57" s="30">
        <v>35.33</v>
      </c>
      <c r="N57" s="30">
        <v>32.369999999999997</v>
      </c>
      <c r="O57" s="16">
        <f t="shared" si="3"/>
        <v>8.3781488819700005</v>
      </c>
      <c r="P57" s="89">
        <v>6.26</v>
      </c>
      <c r="Q57" s="89">
        <v>5.49</v>
      </c>
      <c r="R57" s="89">
        <v>9.9499999999999993</v>
      </c>
      <c r="S57" s="16">
        <v>94.062849178579683</v>
      </c>
      <c r="T57" s="16">
        <v>91.149192232959024</v>
      </c>
      <c r="U57" s="36"/>
      <c r="V57" s="16">
        <v>40</v>
      </c>
      <c r="W57" s="31">
        <v>37.700000000000003</v>
      </c>
      <c r="X57" s="97">
        <f t="shared" si="4"/>
        <v>5.7499999999999929</v>
      </c>
      <c r="Y57" s="94">
        <v>20.46</v>
      </c>
      <c r="Z57" s="11">
        <v>20.3</v>
      </c>
      <c r="AA57" s="11">
        <f t="shared" si="5"/>
        <v>0.78201368523949233</v>
      </c>
    </row>
    <row r="58" spans="1:27" ht="22.5" customHeight="1" x14ac:dyDescent="0.2">
      <c r="A58" s="1">
        <v>36237</v>
      </c>
      <c r="B58" s="23">
        <v>45140</v>
      </c>
      <c r="C58" s="1">
        <v>29</v>
      </c>
      <c r="D58" s="1" t="s">
        <v>46</v>
      </c>
      <c r="E58" s="1" t="s">
        <v>45</v>
      </c>
      <c r="F58" s="1" t="s">
        <v>5</v>
      </c>
      <c r="G58" s="1">
        <v>1</v>
      </c>
      <c r="H58" s="1">
        <v>159.6</v>
      </c>
      <c r="I58" s="1">
        <v>45</v>
      </c>
      <c r="J58" s="1">
        <v>75</v>
      </c>
      <c r="K58" s="75">
        <v>73.599999999999994</v>
      </c>
      <c r="L58" s="75">
        <v>92.6</v>
      </c>
      <c r="M58" s="1">
        <v>35.86</v>
      </c>
      <c r="N58" s="1">
        <v>33.74</v>
      </c>
      <c r="O58" s="16">
        <f t="shared" si="3"/>
        <v>5.9118795315114268</v>
      </c>
      <c r="P58" s="84">
        <v>6.6</v>
      </c>
      <c r="Q58" s="84">
        <v>5.91</v>
      </c>
      <c r="R58" s="84">
        <v>10.130000000000001</v>
      </c>
      <c r="S58" s="99">
        <v>103.13813272489847</v>
      </c>
      <c r="T58" s="99">
        <v>95.28645156820977</v>
      </c>
      <c r="U58" s="15">
        <v>5.1284461152882219</v>
      </c>
      <c r="V58" s="16">
        <v>40</v>
      </c>
      <c r="W58" s="10">
        <v>37.659999999999997</v>
      </c>
      <c r="X58" s="97">
        <f t="shared" si="4"/>
        <v>5.8500000000000085</v>
      </c>
      <c r="Y58" s="75">
        <v>20.65</v>
      </c>
      <c r="Z58" s="11">
        <v>20.3</v>
      </c>
      <c r="AA58" s="11">
        <f t="shared" si="5"/>
        <v>1.6949152542372778</v>
      </c>
    </row>
    <row r="59" spans="1:27" s="30" customFormat="1" ht="22.5" customHeight="1" x14ac:dyDescent="0.2">
      <c r="A59" s="30">
        <v>36239</v>
      </c>
      <c r="B59" s="29">
        <v>45141</v>
      </c>
      <c r="C59" s="30">
        <v>29</v>
      </c>
      <c r="D59" s="30" t="s">
        <v>46</v>
      </c>
      <c r="E59" s="30" t="s">
        <v>45</v>
      </c>
      <c r="F59" s="30" t="s">
        <v>5</v>
      </c>
      <c r="G59" s="30">
        <v>2</v>
      </c>
      <c r="H59" s="30">
        <v>159.6</v>
      </c>
      <c r="I59" s="30">
        <v>45</v>
      </c>
      <c r="J59" s="30">
        <v>75</v>
      </c>
      <c r="K59" s="94">
        <v>76.099999999999994</v>
      </c>
      <c r="L59" s="94">
        <v>92.1</v>
      </c>
      <c r="M59" s="30">
        <v>35.200000000000003</v>
      </c>
      <c r="N59" s="30">
        <v>32.9</v>
      </c>
      <c r="O59" s="16">
        <f t="shared" si="3"/>
        <v>6.5340909090909207</v>
      </c>
      <c r="P59" s="89">
        <v>6.95</v>
      </c>
      <c r="Q59" s="89">
        <v>5.04</v>
      </c>
      <c r="R59" s="89">
        <v>9.9</v>
      </c>
      <c r="S59" s="99">
        <v>98.589011494790881</v>
      </c>
      <c r="T59" s="99">
        <v>95.98220931115668</v>
      </c>
      <c r="U59" s="15"/>
      <c r="V59" s="16">
        <v>40</v>
      </c>
      <c r="W59" s="31">
        <v>38.340000000000003</v>
      </c>
      <c r="X59" s="97">
        <f t="shared" si="4"/>
        <v>4.1499999999999915</v>
      </c>
      <c r="Y59" s="94">
        <v>20.399999999999999</v>
      </c>
      <c r="Z59" s="11">
        <v>20.3</v>
      </c>
      <c r="AA59" s="11">
        <f t="shared" si="5"/>
        <v>0.49019607843136215</v>
      </c>
    </row>
    <row r="60" spans="1:27" ht="22.5" customHeight="1" x14ac:dyDescent="0.2">
      <c r="A60" s="1">
        <v>36308</v>
      </c>
      <c r="B60" s="23">
        <v>45145</v>
      </c>
      <c r="C60" s="1">
        <v>30</v>
      </c>
      <c r="D60" s="1" t="s">
        <v>44</v>
      </c>
      <c r="E60" s="1" t="s">
        <v>43</v>
      </c>
      <c r="F60" s="1" t="s">
        <v>12</v>
      </c>
      <c r="G60" s="1">
        <v>1</v>
      </c>
      <c r="H60" s="1">
        <v>189.82</v>
      </c>
      <c r="I60" s="1">
        <v>45</v>
      </c>
      <c r="J60" s="1">
        <v>75</v>
      </c>
      <c r="K60" s="75">
        <v>73.5</v>
      </c>
      <c r="L60" s="75">
        <v>89.6</v>
      </c>
      <c r="M60" s="1">
        <v>36.58</v>
      </c>
      <c r="N60" s="1">
        <v>34.42</v>
      </c>
      <c r="O60" s="16">
        <f t="shared" si="3"/>
        <v>5.9048660470202208</v>
      </c>
      <c r="P60" s="84">
        <v>6.35</v>
      </c>
      <c r="Q60" s="84">
        <v>5.93</v>
      </c>
      <c r="R60" s="84">
        <v>10.39</v>
      </c>
      <c r="S60" s="99">
        <v>96.750848054396116</v>
      </c>
      <c r="T60" s="99">
        <v>87.846426415420765</v>
      </c>
      <c r="U60" s="15">
        <v>8.8373195659045365</v>
      </c>
      <c r="V60" s="16">
        <v>40</v>
      </c>
      <c r="W60" s="10">
        <v>37.909999999999997</v>
      </c>
      <c r="X60" s="97">
        <f t="shared" si="4"/>
        <v>5.2250000000000085</v>
      </c>
      <c r="Y60" s="75">
        <v>21.09</v>
      </c>
      <c r="Z60" s="11">
        <v>20.3</v>
      </c>
      <c r="AA60" s="11">
        <f t="shared" si="5"/>
        <v>3.7458511142721629</v>
      </c>
    </row>
    <row r="61" spans="1:27" s="30" customFormat="1" ht="22.5" customHeight="1" x14ac:dyDescent="0.2">
      <c r="A61" s="30">
        <v>36310</v>
      </c>
      <c r="B61" s="29">
        <v>45146</v>
      </c>
      <c r="C61" s="30">
        <v>30</v>
      </c>
      <c r="D61" s="30" t="s">
        <v>44</v>
      </c>
      <c r="E61" s="30" t="s">
        <v>43</v>
      </c>
      <c r="F61" s="30" t="s">
        <v>12</v>
      </c>
      <c r="G61" s="30">
        <v>2</v>
      </c>
      <c r="H61" s="30">
        <v>189.82</v>
      </c>
      <c r="I61" s="30">
        <v>45</v>
      </c>
      <c r="J61" s="30">
        <v>75</v>
      </c>
      <c r="K61" s="94">
        <v>72.099999999999994</v>
      </c>
      <c r="L61" s="94">
        <v>90.3</v>
      </c>
      <c r="M61" s="30">
        <v>36.67</v>
      </c>
      <c r="N61" s="30">
        <v>34.520000000000003</v>
      </c>
      <c r="O61" s="16">
        <f t="shared" si="3"/>
        <v>5.8631033542405193</v>
      </c>
      <c r="P61" s="89">
        <v>7</v>
      </c>
      <c r="Q61" s="89">
        <v>5.88</v>
      </c>
      <c r="R61" s="89">
        <v>10.42</v>
      </c>
      <c r="S61" s="99">
        <v>96.584235671498888</v>
      </c>
      <c r="T61" s="99">
        <v>88.402408100127587</v>
      </c>
      <c r="U61" s="15"/>
      <c r="V61" s="16">
        <v>40</v>
      </c>
      <c r="W61" s="31">
        <v>37.53</v>
      </c>
      <c r="X61" s="97">
        <f t="shared" si="4"/>
        <v>6.1749999999999972</v>
      </c>
      <c r="Y61" s="94">
        <v>20.36</v>
      </c>
      <c r="Z61" s="11">
        <v>20.3</v>
      </c>
      <c r="AA61" s="11">
        <f t="shared" si="5"/>
        <v>0.29469548133594659</v>
      </c>
    </row>
    <row r="62" spans="1:27" ht="22.5" customHeight="1" x14ac:dyDescent="0.2">
      <c r="A62" s="1">
        <v>36312</v>
      </c>
      <c r="B62" s="23">
        <v>45147</v>
      </c>
      <c r="C62" s="1">
        <v>31</v>
      </c>
      <c r="D62" s="1" t="s">
        <v>41</v>
      </c>
      <c r="E62" s="1" t="s">
        <v>40</v>
      </c>
      <c r="F62" s="1" t="s">
        <v>12</v>
      </c>
      <c r="G62" s="1">
        <v>1</v>
      </c>
      <c r="H62" s="1">
        <v>184.21</v>
      </c>
      <c r="I62" s="1">
        <v>45</v>
      </c>
      <c r="J62" s="1">
        <v>75</v>
      </c>
      <c r="K62" s="75">
        <v>73.2</v>
      </c>
      <c r="L62" s="75">
        <v>90.9</v>
      </c>
      <c r="M62" s="1">
        <v>35.770000000000003</v>
      </c>
      <c r="N62" s="1">
        <v>33.43</v>
      </c>
      <c r="O62" s="16">
        <f t="shared" si="3"/>
        <v>6.5417948001118349</v>
      </c>
      <c r="P62" s="84">
        <v>6.72</v>
      </c>
      <c r="Q62" s="84">
        <v>5.54</v>
      </c>
      <c r="R62" s="84">
        <v>10.1</v>
      </c>
      <c r="S62" s="99">
        <v>98.51872893844677</v>
      </c>
      <c r="T62" s="99">
        <v>88.357196720703499</v>
      </c>
      <c r="U62" s="15">
        <v>11.386461104174588</v>
      </c>
      <c r="V62" s="16">
        <v>40</v>
      </c>
      <c r="W62" s="10">
        <v>37.78</v>
      </c>
      <c r="X62" s="97">
        <f t="shared" si="4"/>
        <v>5.5499999999999972</v>
      </c>
      <c r="Y62" s="75">
        <v>19.79</v>
      </c>
      <c r="Z62" s="11">
        <v>20.3</v>
      </c>
      <c r="AA62" s="11">
        <f t="shared" si="5"/>
        <v>-2.5770591207680726</v>
      </c>
    </row>
    <row r="63" spans="1:27" s="30" customFormat="1" ht="22.5" customHeight="1" x14ac:dyDescent="0.2">
      <c r="A63" s="30">
        <v>36314</v>
      </c>
      <c r="B63" s="29">
        <v>45148</v>
      </c>
      <c r="C63" s="30">
        <v>31</v>
      </c>
      <c r="D63" s="30" t="s">
        <v>41</v>
      </c>
      <c r="E63" s="30" t="s">
        <v>40</v>
      </c>
      <c r="F63" s="30" t="s">
        <v>12</v>
      </c>
      <c r="G63" s="30">
        <v>2</v>
      </c>
      <c r="H63" s="30">
        <v>184.21</v>
      </c>
      <c r="I63" s="30">
        <v>45</v>
      </c>
      <c r="J63" s="30">
        <v>75</v>
      </c>
      <c r="K63" s="94">
        <v>72.3</v>
      </c>
      <c r="L63" s="94">
        <v>91.9</v>
      </c>
      <c r="M63" s="30">
        <v>35.520000000000003</v>
      </c>
      <c r="N63" s="30">
        <v>33.56</v>
      </c>
      <c r="O63" s="16">
        <f t="shared" si="3"/>
        <v>5.5180180180180196</v>
      </c>
      <c r="P63" s="89">
        <v>6.58</v>
      </c>
      <c r="Q63" s="89">
        <v>5.79</v>
      </c>
      <c r="R63" s="89">
        <v>10.02</v>
      </c>
      <c r="S63" s="99">
        <v>101.96650603047905</v>
      </c>
      <c r="T63" s="99">
        <v>89.26289974743527</v>
      </c>
      <c r="U63" s="15"/>
      <c r="V63" s="16">
        <v>40</v>
      </c>
      <c r="W63" s="31">
        <v>37.65</v>
      </c>
      <c r="X63" s="97">
        <f t="shared" si="4"/>
        <v>5.8750000000000036</v>
      </c>
      <c r="Y63" s="94">
        <v>20.93</v>
      </c>
      <c r="Z63" s="11">
        <v>20.3</v>
      </c>
      <c r="AA63" s="11">
        <f t="shared" si="5"/>
        <v>3.0100334448160488</v>
      </c>
    </row>
    <row r="64" spans="1:27" ht="22.5" customHeight="1" x14ac:dyDescent="0.2">
      <c r="A64" s="1">
        <v>36841</v>
      </c>
      <c r="B64" s="23">
        <v>45201</v>
      </c>
      <c r="C64" s="1">
        <v>32</v>
      </c>
      <c r="D64" s="1" t="s">
        <v>39</v>
      </c>
      <c r="E64" s="10" t="s">
        <v>38</v>
      </c>
      <c r="F64" s="1" t="s">
        <v>12</v>
      </c>
      <c r="G64" s="1">
        <v>1</v>
      </c>
      <c r="H64" s="1">
        <v>178.14</v>
      </c>
      <c r="I64" s="1">
        <v>45</v>
      </c>
      <c r="J64" s="1">
        <v>75</v>
      </c>
      <c r="K64" s="75">
        <v>75.900000000000006</v>
      </c>
      <c r="L64" s="75">
        <v>86.7</v>
      </c>
      <c r="M64" s="1">
        <v>35.67</v>
      </c>
      <c r="N64" s="1">
        <v>33.520000000000003</v>
      </c>
      <c r="O64" s="16">
        <f t="shared" si="3"/>
        <v>6.0274740678441221</v>
      </c>
      <c r="P64" s="84">
        <v>6.5</v>
      </c>
      <c r="Q64" s="84">
        <v>4.91</v>
      </c>
      <c r="R64" s="84">
        <v>10.08</v>
      </c>
      <c r="S64" s="99">
        <v>100.21803478858835</v>
      </c>
      <c r="T64" s="99">
        <v>91.16049375290703</v>
      </c>
      <c r="U64" s="15">
        <v>8.891882788817778</v>
      </c>
      <c r="V64" s="16">
        <v>40</v>
      </c>
      <c r="W64" s="10">
        <v>37.590000000000003</v>
      </c>
      <c r="X64" s="97">
        <f t="shared" si="4"/>
        <v>6.0249999999999915</v>
      </c>
      <c r="Y64" s="75">
        <v>21.55</v>
      </c>
      <c r="Z64" s="11">
        <v>20.3</v>
      </c>
      <c r="AA64" s="11">
        <f t="shared" si="5"/>
        <v>5.8004640371229694</v>
      </c>
    </row>
    <row r="65" spans="1:27" s="30" customFormat="1" ht="22.5" customHeight="1" x14ac:dyDescent="0.2">
      <c r="A65" s="30">
        <v>36843</v>
      </c>
      <c r="B65" s="29">
        <v>45202</v>
      </c>
      <c r="C65" s="30">
        <v>32</v>
      </c>
      <c r="D65" s="30" t="s">
        <v>39</v>
      </c>
      <c r="E65" s="31" t="s">
        <v>38</v>
      </c>
      <c r="F65" s="30" t="s">
        <v>12</v>
      </c>
      <c r="G65" s="30">
        <v>2</v>
      </c>
      <c r="H65" s="30">
        <v>178.14</v>
      </c>
      <c r="I65" s="30">
        <v>45</v>
      </c>
      <c r="J65" s="30">
        <v>75</v>
      </c>
      <c r="K65" s="94">
        <v>76.099999999999994</v>
      </c>
      <c r="L65" s="94">
        <v>89.9</v>
      </c>
      <c r="M65" s="30">
        <v>35.770000000000003</v>
      </c>
      <c r="N65" s="30">
        <v>34.35</v>
      </c>
      <c r="O65" s="16">
        <f t="shared" si="3"/>
        <v>3.9698071009225653</v>
      </c>
      <c r="P65" s="89">
        <v>6.28</v>
      </c>
      <c r="Q65" s="89">
        <v>5.0599999999999996</v>
      </c>
      <c r="R65" s="89">
        <v>10.1</v>
      </c>
      <c r="S65" s="99">
        <v>103.46310516878461</v>
      </c>
      <c r="T65" s="99">
        <v>94.414294241818951</v>
      </c>
      <c r="U65" s="15"/>
      <c r="V65" s="16">
        <v>40</v>
      </c>
      <c r="W65" s="31">
        <v>38.18</v>
      </c>
      <c r="X65" s="97">
        <f t="shared" si="4"/>
        <v>4.5500000000000007</v>
      </c>
      <c r="Y65" s="94">
        <v>20.3</v>
      </c>
      <c r="Z65" s="11">
        <v>20.3</v>
      </c>
      <c r="AA65" s="11">
        <f t="shared" si="5"/>
        <v>0</v>
      </c>
    </row>
    <row r="66" spans="1:27" ht="22.5" customHeight="1" x14ac:dyDescent="0.2">
      <c r="A66" s="1">
        <v>36316</v>
      </c>
      <c r="B66" s="23">
        <v>45149</v>
      </c>
      <c r="C66" s="1">
        <v>33</v>
      </c>
      <c r="D66" s="1" t="s">
        <v>37</v>
      </c>
      <c r="E66" s="10" t="s">
        <v>36</v>
      </c>
      <c r="F66" s="1" t="s">
        <v>12</v>
      </c>
      <c r="G66" s="1">
        <v>1</v>
      </c>
      <c r="H66" s="1">
        <v>177.9</v>
      </c>
      <c r="I66" s="1">
        <v>45</v>
      </c>
      <c r="J66" s="1">
        <v>75</v>
      </c>
      <c r="K66" s="75">
        <v>72.599999999999994</v>
      </c>
      <c r="L66" s="75">
        <v>90.3</v>
      </c>
      <c r="M66" s="1">
        <v>35.42</v>
      </c>
      <c r="N66" s="1">
        <v>33.21</v>
      </c>
      <c r="O66" s="16">
        <f t="shared" ref="O66" si="6">100*(M66-N66)/M66</f>
        <v>6.2394127611518932</v>
      </c>
      <c r="P66" s="84">
        <v>6.86</v>
      </c>
      <c r="Q66" s="84">
        <v>5.42</v>
      </c>
      <c r="R66" s="84">
        <v>9.98</v>
      </c>
      <c r="S66" s="99">
        <v>100.66834017106416</v>
      </c>
      <c r="T66" s="99">
        <v>92.40097395465466</v>
      </c>
      <c r="U66" s="15">
        <v>7.8274311410905062</v>
      </c>
      <c r="V66" s="16">
        <v>40</v>
      </c>
      <c r="W66" s="10">
        <v>37.94</v>
      </c>
      <c r="X66" s="97">
        <f t="shared" ref="X66:X97" si="7">100*(V66-W66)/V66</f>
        <v>5.1500000000000057</v>
      </c>
      <c r="Y66" s="75">
        <v>20.309999999999999</v>
      </c>
      <c r="Z66" s="11">
        <v>20.3</v>
      </c>
      <c r="AA66" s="11">
        <f t="shared" ref="AA66:AA97" si="8">100*(Y66-Z66)/Y66</f>
        <v>4.9236829148193065E-2</v>
      </c>
    </row>
    <row r="67" spans="1:27" s="30" customFormat="1" ht="22.5" customHeight="1" x14ac:dyDescent="0.2">
      <c r="A67" s="30">
        <v>36318</v>
      </c>
      <c r="B67" s="29">
        <v>45154</v>
      </c>
      <c r="C67" s="30">
        <v>33</v>
      </c>
      <c r="D67" s="30" t="s">
        <v>37</v>
      </c>
      <c r="E67" s="31" t="s">
        <v>36</v>
      </c>
      <c r="F67" s="30" t="s">
        <v>12</v>
      </c>
      <c r="G67" s="30">
        <v>2</v>
      </c>
      <c r="H67" s="30">
        <v>177.9</v>
      </c>
      <c r="I67" s="30">
        <v>45</v>
      </c>
      <c r="J67" s="30">
        <v>75</v>
      </c>
      <c r="K67" s="94">
        <v>74</v>
      </c>
      <c r="L67" s="94">
        <v>88.8</v>
      </c>
      <c r="M67" s="37" t="s">
        <v>35</v>
      </c>
      <c r="N67" s="30">
        <v>33.4</v>
      </c>
      <c r="O67" s="16"/>
      <c r="P67" s="89">
        <v>6.8</v>
      </c>
      <c r="Q67" s="89">
        <v>5.28</v>
      </c>
      <c r="R67" s="89">
        <v>10</v>
      </c>
      <c r="S67" s="99">
        <v>100.00893963318353</v>
      </c>
      <c r="T67" s="99">
        <v>92.565890949971902</v>
      </c>
      <c r="U67" s="15"/>
      <c r="V67" s="16">
        <v>40</v>
      </c>
      <c r="W67" s="31">
        <v>38.049999999999997</v>
      </c>
      <c r="X67" s="97">
        <f t="shared" si="7"/>
        <v>4.8750000000000071</v>
      </c>
      <c r="Y67" s="94">
        <v>20.37</v>
      </c>
      <c r="Z67" s="11">
        <v>20.3</v>
      </c>
      <c r="AA67" s="11">
        <f t="shared" si="8"/>
        <v>0.34364261168385019</v>
      </c>
    </row>
    <row r="68" spans="1:27" ht="22.5" customHeight="1" x14ac:dyDescent="0.2">
      <c r="A68" s="1">
        <v>36387</v>
      </c>
      <c r="B68" s="23">
        <v>45155</v>
      </c>
      <c r="C68" s="1">
        <v>34</v>
      </c>
      <c r="D68" s="1" t="s">
        <v>34</v>
      </c>
      <c r="E68" s="10" t="s">
        <v>33</v>
      </c>
      <c r="F68" s="1" t="s">
        <v>12</v>
      </c>
      <c r="G68" s="1">
        <v>1</v>
      </c>
      <c r="H68" s="1">
        <v>181.29</v>
      </c>
      <c r="I68" s="1">
        <v>45</v>
      </c>
      <c r="J68" s="1">
        <v>75</v>
      </c>
      <c r="K68" s="75">
        <v>73.8</v>
      </c>
      <c r="L68" s="75">
        <v>90.8</v>
      </c>
      <c r="M68" s="1">
        <v>35.67</v>
      </c>
      <c r="N68" s="1">
        <v>33.32</v>
      </c>
      <c r="O68" s="16">
        <f t="shared" ref="O68:O101" si="9">100*(M68-N68)/M68</f>
        <v>6.5881693299691655</v>
      </c>
      <c r="P68" s="84">
        <v>6.49</v>
      </c>
      <c r="Q68" s="84">
        <v>5.47</v>
      </c>
      <c r="R68" s="84">
        <v>10.07</v>
      </c>
      <c r="S68" s="99">
        <v>99.466738714563249</v>
      </c>
      <c r="T68" s="99">
        <v>90.424806704987418</v>
      </c>
      <c r="U68" s="15">
        <v>10.102598047327486</v>
      </c>
      <c r="V68" s="16">
        <v>40</v>
      </c>
      <c r="W68" s="10">
        <v>37.65</v>
      </c>
      <c r="X68" s="97">
        <f t="shared" si="7"/>
        <v>5.8750000000000036</v>
      </c>
      <c r="Y68" s="75">
        <v>20.43</v>
      </c>
      <c r="Z68" s="11">
        <v>20.3</v>
      </c>
      <c r="AA68" s="11">
        <f t="shared" si="8"/>
        <v>0.63631913852177679</v>
      </c>
    </row>
    <row r="69" spans="1:27" s="30" customFormat="1" ht="22.5" customHeight="1" x14ac:dyDescent="0.2">
      <c r="A69" s="30">
        <v>36389</v>
      </c>
      <c r="B69" s="29">
        <v>45156</v>
      </c>
      <c r="C69" s="30">
        <v>34</v>
      </c>
      <c r="D69" s="30" t="s">
        <v>34</v>
      </c>
      <c r="E69" s="31" t="s">
        <v>33</v>
      </c>
      <c r="F69" s="30" t="s">
        <v>12</v>
      </c>
      <c r="G69" s="30">
        <v>2</v>
      </c>
      <c r="H69" s="30">
        <v>181.29</v>
      </c>
      <c r="I69" s="30">
        <v>45</v>
      </c>
      <c r="J69" s="30">
        <v>75</v>
      </c>
      <c r="K69" s="94">
        <v>76.2</v>
      </c>
      <c r="L69" s="94">
        <v>89.9</v>
      </c>
      <c r="M69" s="30">
        <v>35.28</v>
      </c>
      <c r="N69" s="30">
        <v>33.07</v>
      </c>
      <c r="O69" s="16">
        <f t="shared" si="9"/>
        <v>6.2641723356009091</v>
      </c>
      <c r="P69" s="89">
        <v>6.79</v>
      </c>
      <c r="Q69" s="89">
        <v>5.69</v>
      </c>
      <c r="R69" s="89">
        <v>9.93</v>
      </c>
      <c r="S69" s="99">
        <v>101.26781725522871</v>
      </c>
      <c r="T69" s="99">
        <v>90.012113588766923</v>
      </c>
      <c r="U69" s="15"/>
      <c r="V69" s="16">
        <v>40</v>
      </c>
      <c r="W69" s="31">
        <v>37.74</v>
      </c>
      <c r="X69" s="97">
        <f t="shared" si="7"/>
        <v>5.649999999999995</v>
      </c>
      <c r="Y69" s="94">
        <v>19.68</v>
      </c>
      <c r="Z69" s="11">
        <v>20.3</v>
      </c>
      <c r="AA69" s="11">
        <f t="shared" si="8"/>
        <v>-3.150406504065046</v>
      </c>
    </row>
    <row r="70" spans="1:27" ht="22.5" customHeight="1" x14ac:dyDescent="0.2">
      <c r="A70" s="1">
        <v>36391</v>
      </c>
      <c r="B70" s="23">
        <v>45166</v>
      </c>
      <c r="C70" s="1">
        <v>35</v>
      </c>
      <c r="D70" s="1" t="s">
        <v>32</v>
      </c>
      <c r="E70" s="10" t="s">
        <v>31</v>
      </c>
      <c r="F70" s="1" t="s">
        <v>12</v>
      </c>
      <c r="G70" s="1">
        <v>1</v>
      </c>
      <c r="H70" s="1">
        <v>184.52</v>
      </c>
      <c r="I70" s="1">
        <v>45</v>
      </c>
      <c r="J70" s="1">
        <v>75</v>
      </c>
      <c r="K70" s="75">
        <v>72.2</v>
      </c>
      <c r="L70" s="75">
        <v>89</v>
      </c>
      <c r="M70" s="1">
        <v>35.86</v>
      </c>
      <c r="N70" s="1">
        <v>33.549999999999997</v>
      </c>
      <c r="O70" s="16">
        <f t="shared" si="9"/>
        <v>6.4417177914110493</v>
      </c>
      <c r="P70" s="84">
        <v>6.75</v>
      </c>
      <c r="Q70" s="84">
        <v>5.59</v>
      </c>
      <c r="R70" s="84">
        <v>10.130000000000001</v>
      </c>
      <c r="S70" s="99">
        <v>97.051923060925944</v>
      </c>
      <c r="T70" s="99">
        <v>91.129504604032235</v>
      </c>
      <c r="U70" s="15">
        <v>6.4437459353999635</v>
      </c>
      <c r="V70" s="16">
        <v>40</v>
      </c>
      <c r="W70" s="10">
        <v>37.61</v>
      </c>
      <c r="X70" s="97">
        <f t="shared" si="7"/>
        <v>5.9750000000000014</v>
      </c>
      <c r="Y70" s="75">
        <v>20.59</v>
      </c>
      <c r="Z70" s="11">
        <v>20.3</v>
      </c>
      <c r="AA70" s="11">
        <f t="shared" si="8"/>
        <v>1.408450704225348</v>
      </c>
    </row>
    <row r="71" spans="1:27" s="30" customFormat="1" ht="22.5" customHeight="1" x14ac:dyDescent="0.2">
      <c r="A71" s="30">
        <v>36393</v>
      </c>
      <c r="B71" s="29">
        <v>45167</v>
      </c>
      <c r="C71" s="30">
        <v>35</v>
      </c>
      <c r="D71" s="30" t="s">
        <v>32</v>
      </c>
      <c r="E71" s="31" t="s">
        <v>31</v>
      </c>
      <c r="F71" s="30" t="s">
        <v>12</v>
      </c>
      <c r="G71" s="30">
        <v>2</v>
      </c>
      <c r="H71" s="30">
        <v>184.52</v>
      </c>
      <c r="I71" s="30">
        <v>45</v>
      </c>
      <c r="J71" s="30">
        <v>75</v>
      </c>
      <c r="K71" s="94">
        <v>73.2</v>
      </c>
      <c r="L71" s="94">
        <v>88.9</v>
      </c>
      <c r="M71" s="30">
        <v>36.479999999999997</v>
      </c>
      <c r="N71" s="30">
        <v>34.18</v>
      </c>
      <c r="O71" s="16">
        <f t="shared" si="9"/>
        <v>6.3048245614035014</v>
      </c>
      <c r="P71" s="89">
        <v>7.22</v>
      </c>
      <c r="Q71" s="89">
        <v>5.72</v>
      </c>
      <c r="R71" s="89">
        <v>10.35</v>
      </c>
      <c r="S71" s="99">
        <v>99.480170767329497</v>
      </c>
      <c r="T71" s="99">
        <v>92.730269737593076</v>
      </c>
      <c r="U71" s="15"/>
      <c r="V71" s="16">
        <v>40</v>
      </c>
      <c r="W71" s="31">
        <v>37.799999999999997</v>
      </c>
      <c r="X71" s="97">
        <f t="shared" si="7"/>
        <v>5.5000000000000071</v>
      </c>
      <c r="Y71" s="94">
        <v>20.28</v>
      </c>
      <c r="Z71" s="11">
        <v>20.3</v>
      </c>
      <c r="AA71" s="11">
        <f t="shared" si="8"/>
        <v>-9.8619329388558052E-2</v>
      </c>
    </row>
    <row r="72" spans="1:27" ht="22.5" customHeight="1" x14ac:dyDescent="0.2">
      <c r="A72" s="1">
        <v>36395</v>
      </c>
      <c r="B72" s="23">
        <v>45169</v>
      </c>
      <c r="C72" s="1">
        <v>36</v>
      </c>
      <c r="D72" s="1" t="s">
        <v>29</v>
      </c>
      <c r="E72" s="10" t="s">
        <v>28</v>
      </c>
      <c r="F72" s="1" t="s">
        <v>12</v>
      </c>
      <c r="G72" s="1">
        <v>1</v>
      </c>
      <c r="H72" s="1">
        <v>180.7</v>
      </c>
      <c r="I72" s="1">
        <v>45</v>
      </c>
      <c r="J72" s="1">
        <v>75</v>
      </c>
      <c r="K72" s="75">
        <v>72.099999999999994</v>
      </c>
      <c r="L72" s="75">
        <v>88.7</v>
      </c>
      <c r="M72" s="1">
        <v>35.35</v>
      </c>
      <c r="N72" s="1">
        <v>32.6</v>
      </c>
      <c r="O72" s="16">
        <f t="shared" si="9"/>
        <v>7.7793493635077793</v>
      </c>
      <c r="P72" s="84">
        <v>6.95</v>
      </c>
      <c r="Q72" s="84">
        <v>6.15</v>
      </c>
      <c r="R72" s="84">
        <v>9.9600000000000009</v>
      </c>
      <c r="S72" s="99">
        <v>97.393676404477588</v>
      </c>
      <c r="T72" s="99">
        <v>92.639873272836795</v>
      </c>
      <c r="U72" s="15">
        <v>4.9446596568898666</v>
      </c>
      <c r="V72" s="16">
        <v>40</v>
      </c>
      <c r="W72" s="10">
        <v>37.75</v>
      </c>
      <c r="X72" s="97">
        <f t="shared" si="7"/>
        <v>5.625</v>
      </c>
      <c r="Y72" s="75">
        <v>20.22</v>
      </c>
      <c r="Z72" s="11">
        <v>20.3</v>
      </c>
      <c r="AA72" s="11">
        <f t="shared" si="8"/>
        <v>-0.3956478733926897</v>
      </c>
    </row>
    <row r="73" spans="1:27" s="30" customFormat="1" ht="22.5" customHeight="1" x14ac:dyDescent="0.2">
      <c r="A73" s="30">
        <v>36397</v>
      </c>
      <c r="B73" s="29">
        <v>45170</v>
      </c>
      <c r="C73" s="30">
        <v>36</v>
      </c>
      <c r="D73" s="30" t="s">
        <v>29</v>
      </c>
      <c r="E73" s="31" t="s">
        <v>28</v>
      </c>
      <c r="F73" s="30" t="s">
        <v>12</v>
      </c>
      <c r="G73" s="30">
        <v>2</v>
      </c>
      <c r="H73" s="30">
        <v>180.7</v>
      </c>
      <c r="I73" s="30">
        <v>45</v>
      </c>
      <c r="J73" s="30">
        <v>75</v>
      </c>
      <c r="K73" s="94">
        <v>75.400000000000006</v>
      </c>
      <c r="L73" s="94">
        <v>88.2</v>
      </c>
      <c r="M73" s="30">
        <v>35.42</v>
      </c>
      <c r="N73" s="30">
        <v>33.15</v>
      </c>
      <c r="O73" s="16">
        <f t="shared" si="9"/>
        <v>6.408808582721635</v>
      </c>
      <c r="P73" s="89">
        <v>6.94</v>
      </c>
      <c r="Q73" s="89">
        <v>5.39</v>
      </c>
      <c r="R73" s="89">
        <v>9.98</v>
      </c>
      <c r="S73" s="99">
        <v>98.123021458004843</v>
      </c>
      <c r="T73" s="99">
        <v>93.208725142592868</v>
      </c>
      <c r="U73" s="15"/>
      <c r="V73" s="16">
        <v>40</v>
      </c>
      <c r="W73" s="31">
        <v>37.880000000000003</v>
      </c>
      <c r="X73" s="97">
        <f t="shared" si="7"/>
        <v>5.2999999999999936</v>
      </c>
      <c r="Y73" s="94">
        <v>20.28</v>
      </c>
      <c r="Z73" s="11">
        <v>20.3</v>
      </c>
      <c r="AA73" s="11">
        <f t="shared" si="8"/>
        <v>-9.8619329388558052E-2</v>
      </c>
    </row>
    <row r="74" spans="1:27" ht="22.5" customHeight="1" x14ac:dyDescent="0.2">
      <c r="A74" s="1">
        <v>36544</v>
      </c>
      <c r="B74" s="23">
        <v>45173</v>
      </c>
      <c r="C74" s="1">
        <v>37</v>
      </c>
      <c r="D74" s="1" t="s">
        <v>26</v>
      </c>
      <c r="E74" s="10" t="s">
        <v>25</v>
      </c>
      <c r="F74" s="1" t="s">
        <v>12</v>
      </c>
      <c r="G74" s="1">
        <v>1</v>
      </c>
      <c r="H74" s="1">
        <v>173.5</v>
      </c>
      <c r="I74" s="1">
        <v>45</v>
      </c>
      <c r="J74" s="1">
        <v>75</v>
      </c>
      <c r="K74" s="75">
        <v>72.900000000000006</v>
      </c>
      <c r="L74" s="75">
        <v>88</v>
      </c>
      <c r="M74" s="1">
        <v>36.479999999999997</v>
      </c>
      <c r="N74" s="1">
        <v>34.33</v>
      </c>
      <c r="O74" s="16">
        <f t="shared" si="9"/>
        <v>5.89364035087719</v>
      </c>
      <c r="P74" s="84">
        <v>6.97</v>
      </c>
      <c r="Q74" s="84">
        <v>5.32</v>
      </c>
      <c r="R74" s="84">
        <v>10.35</v>
      </c>
      <c r="S74" s="99">
        <v>99.66212065928903</v>
      </c>
      <c r="T74" s="99">
        <v>90.580517618232207</v>
      </c>
      <c r="U74" s="15">
        <v>8.1844380403458228</v>
      </c>
      <c r="V74" s="16">
        <v>40</v>
      </c>
      <c r="W74" s="10">
        <v>38.049999999999997</v>
      </c>
      <c r="X74" s="97">
        <f t="shared" si="7"/>
        <v>4.8750000000000071</v>
      </c>
      <c r="Y74" s="75">
        <v>21.23</v>
      </c>
      <c r="Z74" s="11">
        <v>20.3</v>
      </c>
      <c r="AA74" s="11">
        <f t="shared" si="8"/>
        <v>4.3805934997644824</v>
      </c>
    </row>
    <row r="75" spans="1:27" s="30" customFormat="1" ht="22.5" customHeight="1" x14ac:dyDescent="0.2">
      <c r="A75" s="30">
        <v>36546</v>
      </c>
      <c r="B75" s="29">
        <v>45174</v>
      </c>
      <c r="C75" s="30">
        <v>37</v>
      </c>
      <c r="D75" s="30" t="s">
        <v>26</v>
      </c>
      <c r="E75" s="31" t="s">
        <v>25</v>
      </c>
      <c r="F75" s="30" t="s">
        <v>12</v>
      </c>
      <c r="G75" s="30">
        <v>2</v>
      </c>
      <c r="H75" s="30">
        <v>173.5</v>
      </c>
      <c r="I75" s="30">
        <v>45</v>
      </c>
      <c r="J75" s="30">
        <v>75</v>
      </c>
      <c r="K75" s="94">
        <v>74.099999999999994</v>
      </c>
      <c r="L75" s="94">
        <v>88.5</v>
      </c>
      <c r="M75" s="30">
        <v>36.19</v>
      </c>
      <c r="N75" s="30">
        <v>34</v>
      </c>
      <c r="O75" s="16">
        <f t="shared" si="9"/>
        <v>6.0513954130975351</v>
      </c>
      <c r="P75" s="89">
        <v>6.41</v>
      </c>
      <c r="Q75" s="89">
        <v>5.19</v>
      </c>
      <c r="R75" s="89">
        <v>10.25</v>
      </c>
      <c r="S75" s="99">
        <v>96.705075250367216</v>
      </c>
      <c r="T75" s="99">
        <v>89.687686792718083</v>
      </c>
      <c r="U75" s="15"/>
      <c r="V75" s="16">
        <v>40</v>
      </c>
      <c r="W75" s="31">
        <v>38.26</v>
      </c>
      <c r="X75" s="97">
        <f t="shared" si="7"/>
        <v>4.350000000000005</v>
      </c>
      <c r="Y75" s="94">
        <v>21.38</v>
      </c>
      <c r="Z75" s="11">
        <v>20.3</v>
      </c>
      <c r="AA75" s="11">
        <f t="shared" si="8"/>
        <v>5.0514499532273076</v>
      </c>
    </row>
    <row r="76" spans="1:27" ht="22.5" customHeight="1" x14ac:dyDescent="0.2">
      <c r="A76" s="1">
        <v>36548</v>
      </c>
      <c r="B76" s="23">
        <v>45175</v>
      </c>
      <c r="C76" s="1">
        <v>38</v>
      </c>
      <c r="D76" s="1" t="s">
        <v>24</v>
      </c>
      <c r="E76" s="10" t="s">
        <v>23</v>
      </c>
      <c r="F76" s="1" t="s">
        <v>12</v>
      </c>
      <c r="G76" s="1">
        <v>1</v>
      </c>
      <c r="H76" s="1">
        <v>174.27</v>
      </c>
      <c r="I76" s="1">
        <v>45</v>
      </c>
      <c r="J76" s="1">
        <v>75</v>
      </c>
      <c r="K76" s="75">
        <v>73.099999999999994</v>
      </c>
      <c r="L76" s="75">
        <v>88.3</v>
      </c>
      <c r="M76" s="1">
        <v>35.590000000000003</v>
      </c>
      <c r="N76" s="1">
        <v>33.229999999999997</v>
      </c>
      <c r="O76" s="16">
        <f t="shared" si="9"/>
        <v>6.6310761449845641</v>
      </c>
      <c r="P76" s="84">
        <v>6.85</v>
      </c>
      <c r="Q76" s="84">
        <v>5.66</v>
      </c>
      <c r="R76" s="84">
        <v>10.039999999999999</v>
      </c>
      <c r="S76" s="99">
        <v>95.83327966423289</v>
      </c>
      <c r="T76" s="99">
        <v>88.447952609142249</v>
      </c>
      <c r="U76" s="15">
        <v>7.6547885465082928</v>
      </c>
      <c r="V76" s="16">
        <v>40</v>
      </c>
      <c r="W76" s="10">
        <v>37.92</v>
      </c>
      <c r="X76" s="97">
        <f t="shared" si="7"/>
        <v>5.1999999999999957</v>
      </c>
      <c r="Y76" s="75">
        <v>21.64</v>
      </c>
      <c r="Z76" s="11">
        <v>20.3</v>
      </c>
      <c r="AA76" s="11">
        <f t="shared" si="8"/>
        <v>6.1922365988909425</v>
      </c>
    </row>
    <row r="77" spans="1:27" s="30" customFormat="1" ht="22.5" customHeight="1" x14ac:dyDescent="0.2">
      <c r="A77" s="30">
        <v>36550</v>
      </c>
      <c r="B77" s="29">
        <v>45176</v>
      </c>
      <c r="C77" s="30">
        <v>38</v>
      </c>
      <c r="D77" s="30" t="s">
        <v>24</v>
      </c>
      <c r="E77" s="31" t="s">
        <v>23</v>
      </c>
      <c r="F77" s="30" t="s">
        <v>12</v>
      </c>
      <c r="G77" s="30">
        <v>2</v>
      </c>
      <c r="H77" s="30">
        <v>174.27</v>
      </c>
      <c r="I77" s="30">
        <v>45</v>
      </c>
      <c r="J77" s="30">
        <v>75</v>
      </c>
      <c r="K77" s="94">
        <v>72.3</v>
      </c>
      <c r="L77" s="94">
        <v>88.2</v>
      </c>
      <c r="M77" s="30">
        <v>35.54</v>
      </c>
      <c r="N77" s="30">
        <v>33.56</v>
      </c>
      <c r="O77" s="16">
        <f t="shared" si="9"/>
        <v>5.5711873944850785</v>
      </c>
      <c r="P77" s="89">
        <v>6.89</v>
      </c>
      <c r="Q77" s="89">
        <v>5.48</v>
      </c>
      <c r="R77" s="89">
        <v>10.02</v>
      </c>
      <c r="S77" s="99">
        <v>103.4215694805892</v>
      </c>
      <c r="T77" s="99">
        <v>95.558278061424645</v>
      </c>
      <c r="U77" s="15"/>
      <c r="V77" s="16">
        <v>40</v>
      </c>
      <c r="W77" s="31">
        <v>37.83</v>
      </c>
      <c r="X77" s="97">
        <f t="shared" si="7"/>
        <v>5.4250000000000043</v>
      </c>
      <c r="Y77" s="94">
        <v>19.739999999999998</v>
      </c>
      <c r="Z77" s="11">
        <v>20.3</v>
      </c>
      <c r="AA77" s="11">
        <f t="shared" si="8"/>
        <v>-2.8368794326241251</v>
      </c>
    </row>
    <row r="78" spans="1:27" ht="22.5" customHeight="1" x14ac:dyDescent="0.2">
      <c r="A78" s="1">
        <v>36845</v>
      </c>
      <c r="B78" s="23">
        <v>45203</v>
      </c>
      <c r="C78" s="1">
        <v>39</v>
      </c>
      <c r="D78" s="1" t="s">
        <v>22</v>
      </c>
      <c r="E78" s="10" t="s">
        <v>21</v>
      </c>
      <c r="F78" s="1" t="s">
        <v>12</v>
      </c>
      <c r="G78" s="1">
        <v>1</v>
      </c>
      <c r="H78" s="1">
        <v>172.19</v>
      </c>
      <c r="I78" s="1">
        <v>45</v>
      </c>
      <c r="J78" s="1">
        <v>75</v>
      </c>
      <c r="K78" s="75">
        <v>72.599999999999994</v>
      </c>
      <c r="L78" s="75">
        <v>88.3</v>
      </c>
      <c r="M78" s="1">
        <v>35.49</v>
      </c>
      <c r="N78" s="1">
        <v>33.409999999999997</v>
      </c>
      <c r="O78" s="16">
        <f t="shared" si="9"/>
        <v>5.8608058608058755</v>
      </c>
      <c r="P78" s="84">
        <v>6.11</v>
      </c>
      <c r="Q78" s="84">
        <v>5.35</v>
      </c>
      <c r="R78" s="84">
        <v>10</v>
      </c>
      <c r="S78" s="99">
        <v>94.32713812819739</v>
      </c>
      <c r="T78" s="99">
        <v>91.018375050815948</v>
      </c>
      <c r="U78" s="15">
        <v>5.9875718682850358</v>
      </c>
      <c r="V78" s="16">
        <v>40</v>
      </c>
      <c r="W78" s="10">
        <v>37.61</v>
      </c>
      <c r="X78" s="97">
        <f t="shared" si="7"/>
        <v>5.9750000000000014</v>
      </c>
      <c r="Y78" s="75">
        <v>21.77</v>
      </c>
      <c r="Z78" s="11">
        <v>20.3</v>
      </c>
      <c r="AA78" s="11">
        <f t="shared" si="8"/>
        <v>6.7524115755626957</v>
      </c>
    </row>
    <row r="79" spans="1:27" s="30" customFormat="1" ht="22.5" customHeight="1" x14ac:dyDescent="0.2">
      <c r="A79" s="30">
        <v>36847</v>
      </c>
      <c r="B79" s="29">
        <v>45204</v>
      </c>
      <c r="C79" s="30">
        <v>39</v>
      </c>
      <c r="D79" s="30" t="s">
        <v>22</v>
      </c>
      <c r="E79" s="31" t="s">
        <v>21</v>
      </c>
      <c r="F79" s="30" t="s">
        <v>12</v>
      </c>
      <c r="G79" s="30">
        <v>2</v>
      </c>
      <c r="H79" s="30">
        <v>172.19</v>
      </c>
      <c r="I79" s="30">
        <v>45</v>
      </c>
      <c r="J79" s="30">
        <v>75</v>
      </c>
      <c r="K79" s="94">
        <v>74.8</v>
      </c>
      <c r="L79" s="94">
        <v>89.4</v>
      </c>
      <c r="M79" s="30">
        <v>35.979999999999997</v>
      </c>
      <c r="N79" s="30">
        <v>33.94</v>
      </c>
      <c r="O79" s="16">
        <f t="shared" si="9"/>
        <v>5.6698165647581975</v>
      </c>
      <c r="P79" s="89">
        <v>6.74</v>
      </c>
      <c r="Q79" s="89">
        <v>5.24</v>
      </c>
      <c r="R79" s="89">
        <v>10.17</v>
      </c>
      <c r="S79" s="16">
        <v>101.10298672104125</v>
      </c>
      <c r="T79" s="16">
        <v>93.675419603199501</v>
      </c>
      <c r="U79" s="36"/>
      <c r="V79" s="16">
        <v>40</v>
      </c>
      <c r="W79" s="31">
        <v>37.869999999999997</v>
      </c>
      <c r="X79" s="97">
        <f t="shared" si="7"/>
        <v>5.3250000000000064</v>
      </c>
      <c r="Y79" s="94">
        <v>21.5</v>
      </c>
      <c r="Z79" s="11">
        <v>20.3</v>
      </c>
      <c r="AA79" s="11">
        <f t="shared" si="8"/>
        <v>5.5813953488372059</v>
      </c>
    </row>
    <row r="80" spans="1:27" ht="22.5" customHeight="1" x14ac:dyDescent="0.2">
      <c r="A80" s="1">
        <v>36849</v>
      </c>
      <c r="B80" s="23">
        <v>45205</v>
      </c>
      <c r="C80" s="1">
        <v>40</v>
      </c>
      <c r="D80" s="1" t="s">
        <v>20</v>
      </c>
      <c r="E80" s="10" t="s">
        <v>19</v>
      </c>
      <c r="F80" s="1" t="s">
        <v>12</v>
      </c>
      <c r="G80" s="1">
        <v>1</v>
      </c>
      <c r="H80" s="1">
        <v>173.48</v>
      </c>
      <c r="I80" s="1">
        <v>45</v>
      </c>
      <c r="J80" s="1">
        <v>75</v>
      </c>
      <c r="K80" s="75">
        <v>73.7</v>
      </c>
      <c r="L80" s="75">
        <v>89.2</v>
      </c>
      <c r="M80" s="1">
        <v>35.49</v>
      </c>
      <c r="N80" s="1">
        <v>33.270000000000003</v>
      </c>
      <c r="O80" s="16">
        <f t="shared" si="9"/>
        <v>6.2552831783600977</v>
      </c>
      <c r="P80" s="84">
        <v>6.58</v>
      </c>
      <c r="Q80" s="84">
        <v>5.64</v>
      </c>
      <c r="R80" s="84">
        <v>10</v>
      </c>
      <c r="S80" s="99">
        <v>98.303502604984004</v>
      </c>
      <c r="T80" s="99">
        <v>90.273985473829839</v>
      </c>
      <c r="U80" s="15">
        <v>8.6234724463915118</v>
      </c>
      <c r="V80" s="16">
        <v>40</v>
      </c>
      <c r="W80" s="10">
        <v>37.93</v>
      </c>
      <c r="X80" s="97">
        <f t="shared" si="7"/>
        <v>5.1750000000000007</v>
      </c>
      <c r="Y80" s="75">
        <v>21.3</v>
      </c>
      <c r="Z80" s="11">
        <v>20.3</v>
      </c>
      <c r="AA80" s="11">
        <f t="shared" si="8"/>
        <v>4.694835680751174</v>
      </c>
    </row>
    <row r="81" spans="1:27" s="30" customFormat="1" ht="22.5" customHeight="1" x14ac:dyDescent="0.2">
      <c r="A81" s="30">
        <v>36851</v>
      </c>
      <c r="B81" s="29">
        <v>45208</v>
      </c>
      <c r="C81" s="30">
        <v>40</v>
      </c>
      <c r="D81" s="30" t="s">
        <v>20</v>
      </c>
      <c r="E81" s="31" t="s">
        <v>19</v>
      </c>
      <c r="F81" s="30" t="s">
        <v>12</v>
      </c>
      <c r="G81" s="30">
        <v>2</v>
      </c>
      <c r="H81" s="30">
        <v>173.48</v>
      </c>
      <c r="I81" s="30">
        <v>45</v>
      </c>
      <c r="J81" s="30">
        <v>75</v>
      </c>
      <c r="K81" s="94">
        <v>72.3</v>
      </c>
      <c r="L81" s="94">
        <v>88.1</v>
      </c>
      <c r="M81" s="30">
        <v>35.130000000000003</v>
      </c>
      <c r="N81" s="30">
        <v>33.01</v>
      </c>
      <c r="O81" s="16">
        <f t="shared" si="9"/>
        <v>6.0347281525761582</v>
      </c>
      <c r="P81" s="89">
        <v>6.22</v>
      </c>
      <c r="Q81" s="89">
        <v>5.74</v>
      </c>
      <c r="R81" s="89">
        <v>9.8800000000000008</v>
      </c>
      <c r="S81" s="99">
        <v>103.24315292031609</v>
      </c>
      <c r="T81" s="99">
        <v>93.869855373077328</v>
      </c>
      <c r="U81" s="15"/>
      <c r="V81" s="16">
        <v>40</v>
      </c>
      <c r="W81" s="31">
        <v>37.770000000000003</v>
      </c>
      <c r="X81" s="97">
        <f t="shared" si="7"/>
        <v>5.5749999999999922</v>
      </c>
      <c r="Y81" s="94">
        <v>20.62</v>
      </c>
      <c r="Z81" s="11">
        <v>20.3</v>
      </c>
      <c r="AA81" s="11">
        <f t="shared" si="8"/>
        <v>1.5518913676042689</v>
      </c>
    </row>
    <row r="82" spans="1:27" ht="22.5" customHeight="1" x14ac:dyDescent="0.2">
      <c r="A82" s="1">
        <v>36939</v>
      </c>
      <c r="B82" s="23">
        <v>45209</v>
      </c>
      <c r="C82" s="1">
        <v>41</v>
      </c>
      <c r="D82" s="1" t="s">
        <v>18</v>
      </c>
      <c r="E82" s="10" t="s">
        <v>17</v>
      </c>
      <c r="F82" s="1" t="s">
        <v>12</v>
      </c>
      <c r="G82" s="1">
        <v>1</v>
      </c>
      <c r="H82" s="1">
        <v>163.41999999999999</v>
      </c>
      <c r="I82" s="1">
        <v>45</v>
      </c>
      <c r="J82" s="1">
        <v>75</v>
      </c>
      <c r="K82" s="75">
        <v>73.8</v>
      </c>
      <c r="L82" s="75">
        <v>88.6</v>
      </c>
      <c r="M82" s="1">
        <v>35.590000000000003</v>
      </c>
      <c r="N82" s="1">
        <v>33.68</v>
      </c>
      <c r="O82" s="16">
        <f t="shared" si="9"/>
        <v>5.3666760325934346</v>
      </c>
      <c r="P82" s="84">
        <v>6.16</v>
      </c>
      <c r="Q82" s="84">
        <v>4.9000000000000004</v>
      </c>
      <c r="R82" s="84">
        <v>10.039999999999999</v>
      </c>
      <c r="S82" s="99">
        <v>105.06797332982565</v>
      </c>
      <c r="T82" s="99">
        <v>95.224681984337778</v>
      </c>
      <c r="U82" s="15">
        <v>9.252233508750443</v>
      </c>
      <c r="V82" s="16">
        <v>40</v>
      </c>
      <c r="W82" s="10">
        <v>38.4</v>
      </c>
      <c r="X82" s="97">
        <f t="shared" si="7"/>
        <v>4.0000000000000036</v>
      </c>
      <c r="Y82" s="75">
        <v>20.36</v>
      </c>
      <c r="Z82" s="11">
        <v>20.3</v>
      </c>
      <c r="AA82" s="11">
        <f t="shared" si="8"/>
        <v>0.29469548133594659</v>
      </c>
    </row>
    <row r="83" spans="1:27" s="30" customFormat="1" ht="22.5" customHeight="1" x14ac:dyDescent="0.2">
      <c r="A83" s="30">
        <v>36941</v>
      </c>
      <c r="B83" s="29">
        <v>45210</v>
      </c>
      <c r="C83" s="30">
        <v>41</v>
      </c>
      <c r="D83" s="30" t="s">
        <v>18</v>
      </c>
      <c r="E83" s="31" t="s">
        <v>17</v>
      </c>
      <c r="F83" s="30" t="s">
        <v>12</v>
      </c>
      <c r="G83" s="30">
        <v>2</v>
      </c>
      <c r="H83" s="30">
        <v>163.41999999999999</v>
      </c>
      <c r="I83" s="30">
        <v>45</v>
      </c>
      <c r="J83" s="30">
        <v>75</v>
      </c>
      <c r="K83" s="94">
        <v>72.8</v>
      </c>
      <c r="L83" s="94">
        <v>87.9</v>
      </c>
      <c r="M83" s="30">
        <v>35.21</v>
      </c>
      <c r="N83" s="30">
        <v>33.06</v>
      </c>
      <c r="O83" s="16">
        <f t="shared" si="9"/>
        <v>6.1062198239136567</v>
      </c>
      <c r="P83" s="89">
        <v>6.56</v>
      </c>
      <c r="Q83" s="89">
        <v>5.72</v>
      </c>
      <c r="R83" s="89">
        <v>9.91</v>
      </c>
      <c r="S83" s="99">
        <v>103.48306147338981</v>
      </c>
      <c r="T83" s="99">
        <v>94.028881398749562</v>
      </c>
      <c r="U83" s="15"/>
      <c r="V83" s="16">
        <v>40</v>
      </c>
      <c r="W83" s="31">
        <v>37.79</v>
      </c>
      <c r="X83" s="97">
        <f t="shared" si="7"/>
        <v>5.5250000000000021</v>
      </c>
      <c r="Y83" s="94">
        <v>20.190000000000001</v>
      </c>
      <c r="Z83" s="11">
        <v>20.3</v>
      </c>
      <c r="AA83" s="11">
        <f t="shared" si="8"/>
        <v>-0.5448241703813741</v>
      </c>
    </row>
    <row r="84" spans="1:27" ht="22.5" customHeight="1" x14ac:dyDescent="0.2">
      <c r="A84" s="1">
        <v>36943</v>
      </c>
      <c r="B84" s="23">
        <v>45212</v>
      </c>
      <c r="C84" s="1">
        <v>42</v>
      </c>
      <c r="D84" s="1" t="s">
        <v>16</v>
      </c>
      <c r="E84" s="10" t="s">
        <v>15</v>
      </c>
      <c r="F84" s="1" t="s">
        <v>12</v>
      </c>
      <c r="G84" s="1">
        <v>1</v>
      </c>
      <c r="H84" s="1">
        <v>170.34</v>
      </c>
      <c r="I84" s="1">
        <v>45</v>
      </c>
      <c r="J84" s="1">
        <v>75</v>
      </c>
      <c r="K84" s="75">
        <v>75.900000000000006</v>
      </c>
      <c r="L84" s="75">
        <v>89</v>
      </c>
      <c r="M84" s="1">
        <v>35.700000000000003</v>
      </c>
      <c r="N84" s="1">
        <v>33.83</v>
      </c>
      <c r="O84" s="16">
        <f t="shared" si="9"/>
        <v>5.2380952380952506</v>
      </c>
      <c r="P84" s="84">
        <v>6.65</v>
      </c>
      <c r="Q84" s="84">
        <v>5.49</v>
      </c>
      <c r="R84" s="84">
        <v>10.08</v>
      </c>
      <c r="S84" s="99">
        <v>100.86637491651726</v>
      </c>
      <c r="T84" s="99">
        <v>93.588884322857552</v>
      </c>
      <c r="U84" s="15">
        <v>6.6396618527650588</v>
      </c>
      <c r="V84" s="16">
        <v>40</v>
      </c>
      <c r="W84" s="10">
        <v>38.26</v>
      </c>
      <c r="X84" s="97">
        <f t="shared" si="7"/>
        <v>4.350000000000005</v>
      </c>
      <c r="Y84" s="75">
        <v>20.62</v>
      </c>
      <c r="Z84" s="11">
        <v>20.3</v>
      </c>
      <c r="AA84" s="11">
        <f t="shared" si="8"/>
        <v>1.5518913676042689</v>
      </c>
    </row>
    <row r="85" spans="1:27" s="30" customFormat="1" ht="22.5" customHeight="1" x14ac:dyDescent="0.2">
      <c r="A85" s="30">
        <v>36945</v>
      </c>
      <c r="B85" s="29">
        <v>45215</v>
      </c>
      <c r="C85" s="30">
        <v>42</v>
      </c>
      <c r="D85" s="30" t="s">
        <v>16</v>
      </c>
      <c r="E85" s="31" t="s">
        <v>15</v>
      </c>
      <c r="F85" s="30" t="s">
        <v>12</v>
      </c>
      <c r="G85" s="30">
        <v>2</v>
      </c>
      <c r="H85" s="30">
        <v>170.34</v>
      </c>
      <c r="I85" s="30">
        <v>45</v>
      </c>
      <c r="J85" s="30">
        <v>75</v>
      </c>
      <c r="K85" s="94">
        <v>71.8</v>
      </c>
      <c r="L85" s="94">
        <v>87.8</v>
      </c>
      <c r="M85" s="30">
        <v>35.28</v>
      </c>
      <c r="N85" s="30">
        <v>33.409999999999997</v>
      </c>
      <c r="O85" s="16">
        <f t="shared" si="9"/>
        <v>5.3004535147392415</v>
      </c>
      <c r="P85" s="89">
        <v>5.78</v>
      </c>
      <c r="Q85" s="89">
        <v>5.6</v>
      </c>
      <c r="R85" s="89">
        <v>9.93</v>
      </c>
      <c r="S85" s="99">
        <v>103.48275060603275</v>
      </c>
      <c r="T85" s="99">
        <v>97.207202797177985</v>
      </c>
      <c r="U85" s="15"/>
      <c r="V85" s="16">
        <v>40</v>
      </c>
      <c r="W85" s="31">
        <v>38.68</v>
      </c>
      <c r="X85" s="97">
        <f t="shared" si="7"/>
        <v>3.3000000000000007</v>
      </c>
      <c r="Y85" s="94">
        <v>20.13</v>
      </c>
      <c r="Z85" s="11">
        <v>20.3</v>
      </c>
      <c r="AA85" s="11">
        <f t="shared" si="8"/>
        <v>-0.84451068057626288</v>
      </c>
    </row>
    <row r="86" spans="1:27" ht="22.5" customHeight="1" x14ac:dyDescent="0.2">
      <c r="A86" s="1">
        <v>36947</v>
      </c>
      <c r="B86" s="23">
        <v>45216</v>
      </c>
      <c r="C86" s="1">
        <v>43</v>
      </c>
      <c r="D86" s="1" t="s">
        <v>14</v>
      </c>
      <c r="E86" s="10" t="s">
        <v>13</v>
      </c>
      <c r="F86" s="1" t="s">
        <v>12</v>
      </c>
      <c r="G86" s="1">
        <v>1</v>
      </c>
      <c r="H86" s="1">
        <v>171.99</v>
      </c>
      <c r="I86" s="1">
        <v>45</v>
      </c>
      <c r="J86" s="1">
        <v>75</v>
      </c>
      <c r="K86" s="75">
        <v>75.099999999999994</v>
      </c>
      <c r="L86" s="75">
        <v>86.8</v>
      </c>
      <c r="M86" s="1">
        <v>35.57</v>
      </c>
      <c r="N86" s="1">
        <v>33.619999999999997</v>
      </c>
      <c r="O86" s="16">
        <f t="shared" si="9"/>
        <v>5.4821478774248042</v>
      </c>
      <c r="P86" s="84">
        <v>6.46</v>
      </c>
      <c r="Q86" s="84">
        <v>5.48</v>
      </c>
      <c r="R86" s="84">
        <v>10.029999999999999</v>
      </c>
      <c r="S86" s="99">
        <v>94.208181486602442</v>
      </c>
      <c r="T86" s="99">
        <v>96.634730960325598</v>
      </c>
      <c r="U86" s="15">
        <v>8.1778010349438901</v>
      </c>
      <c r="V86" s="16">
        <v>40</v>
      </c>
      <c r="W86" s="10">
        <v>38.47</v>
      </c>
      <c r="X86" s="97">
        <f t="shared" si="7"/>
        <v>3.8250000000000028</v>
      </c>
      <c r="Y86" s="75">
        <v>18.97</v>
      </c>
      <c r="Z86" s="11">
        <v>20.3</v>
      </c>
      <c r="AA86" s="11">
        <f t="shared" si="8"/>
        <v>-7.0110701107011169</v>
      </c>
    </row>
    <row r="87" spans="1:27" s="30" customFormat="1" ht="22.5" customHeight="1" x14ac:dyDescent="0.2">
      <c r="A87" s="30">
        <v>36949</v>
      </c>
      <c r="B87" s="29">
        <v>45217</v>
      </c>
      <c r="C87" s="30">
        <v>43</v>
      </c>
      <c r="D87" s="30" t="s">
        <v>14</v>
      </c>
      <c r="E87" s="31" t="s">
        <v>13</v>
      </c>
      <c r="F87" s="30" t="s">
        <v>12</v>
      </c>
      <c r="G87" s="30">
        <v>2</v>
      </c>
      <c r="H87" s="30">
        <v>171.99</v>
      </c>
      <c r="I87" s="30">
        <v>45</v>
      </c>
      <c r="J87" s="30">
        <v>75</v>
      </c>
      <c r="K87" s="94">
        <v>73.099999999999994</v>
      </c>
      <c r="L87" s="94">
        <v>88.1</v>
      </c>
      <c r="M87" s="30">
        <v>35.65</v>
      </c>
      <c r="N87" s="30">
        <v>33.69</v>
      </c>
      <c r="O87" s="16">
        <f t="shared" si="9"/>
        <v>5.4978962131837337</v>
      </c>
      <c r="P87" s="89">
        <v>6.76</v>
      </c>
      <c r="Q87" s="89">
        <v>5.76</v>
      </c>
      <c r="R87" s="89">
        <v>10.06</v>
      </c>
      <c r="S87" s="16">
        <v>101.93230348807248</v>
      </c>
      <c r="T87" s="16">
        <v>95.804156397737756</v>
      </c>
      <c r="U87" s="36"/>
      <c r="V87" s="16">
        <v>40</v>
      </c>
      <c r="W87" s="31">
        <v>37.840000000000003</v>
      </c>
      <c r="X87" s="97">
        <f t="shared" si="7"/>
        <v>5.3999999999999915</v>
      </c>
      <c r="Y87" s="94">
        <v>20.190000000000001</v>
      </c>
      <c r="Z87" s="11">
        <v>20.3</v>
      </c>
      <c r="AA87" s="11">
        <f t="shared" si="8"/>
        <v>-0.5448241703813741</v>
      </c>
    </row>
    <row r="88" spans="1:27" ht="22.5" customHeight="1" x14ac:dyDescent="0.2">
      <c r="A88" s="1">
        <v>37023</v>
      </c>
      <c r="B88" s="23">
        <v>45218</v>
      </c>
      <c r="C88" s="1">
        <v>44</v>
      </c>
      <c r="D88" s="1" t="s">
        <v>11</v>
      </c>
      <c r="E88" s="10" t="s">
        <v>10</v>
      </c>
      <c r="F88" s="1" t="s">
        <v>5</v>
      </c>
      <c r="G88" s="1">
        <v>1</v>
      </c>
      <c r="H88" s="1">
        <v>157.87</v>
      </c>
      <c r="I88" s="1">
        <v>45</v>
      </c>
      <c r="J88" s="1">
        <v>75</v>
      </c>
      <c r="K88" s="75">
        <v>72.5</v>
      </c>
      <c r="L88" s="75">
        <v>89.5</v>
      </c>
      <c r="M88" s="1">
        <v>36.01</v>
      </c>
      <c r="N88" s="1">
        <v>33.74</v>
      </c>
      <c r="O88" s="16">
        <f t="shared" si="9"/>
        <v>6.3038044987503365</v>
      </c>
      <c r="P88" s="84">
        <v>6.28</v>
      </c>
      <c r="Q88" s="84">
        <v>5.62</v>
      </c>
      <c r="R88" s="84">
        <v>10.19</v>
      </c>
      <c r="S88" s="99">
        <v>108.73363453305187</v>
      </c>
      <c r="T88" s="99">
        <v>103.37512641455473</v>
      </c>
      <c r="U88" s="15">
        <v>3.5408880724646883</v>
      </c>
      <c r="V88" s="16">
        <v>40</v>
      </c>
      <c r="W88" s="10">
        <v>38.26</v>
      </c>
      <c r="X88" s="97">
        <f t="shared" si="7"/>
        <v>4.350000000000005</v>
      </c>
      <c r="Y88" s="75">
        <v>20.399999999999999</v>
      </c>
      <c r="Z88" s="11">
        <v>20.3</v>
      </c>
      <c r="AA88" s="11">
        <f t="shared" si="8"/>
        <v>0.49019607843136215</v>
      </c>
    </row>
    <row r="89" spans="1:27" s="30" customFormat="1" ht="22.5" customHeight="1" x14ac:dyDescent="0.2">
      <c r="A89" s="30">
        <v>37025</v>
      </c>
      <c r="B89" s="29">
        <v>45219</v>
      </c>
      <c r="C89" s="30">
        <v>44</v>
      </c>
      <c r="D89" s="30" t="s">
        <v>11</v>
      </c>
      <c r="E89" s="31" t="s">
        <v>10</v>
      </c>
      <c r="F89" s="30" t="s">
        <v>5</v>
      </c>
      <c r="G89" s="30">
        <v>2</v>
      </c>
      <c r="H89" s="30">
        <v>157.87</v>
      </c>
      <c r="I89" s="30">
        <v>45</v>
      </c>
      <c r="J89" s="30">
        <v>75</v>
      </c>
      <c r="K89" s="94">
        <v>72.900000000000006</v>
      </c>
      <c r="L89" s="94">
        <v>91</v>
      </c>
      <c r="M89" s="30">
        <v>35.700000000000003</v>
      </c>
      <c r="N89" s="30">
        <v>33.42</v>
      </c>
      <c r="O89" s="16">
        <f t="shared" si="9"/>
        <v>6.3865546218487426</v>
      </c>
      <c r="P89" s="89">
        <v>6.7</v>
      </c>
      <c r="Q89" s="89">
        <v>5.38</v>
      </c>
      <c r="R89" s="89">
        <v>10.08</v>
      </c>
      <c r="S89" s="99">
        <v>99.583624908930801</v>
      </c>
      <c r="T89" s="99">
        <v>97.438921515693551</v>
      </c>
      <c r="U89" s="15"/>
      <c r="V89" s="16">
        <v>40</v>
      </c>
      <c r="W89" s="31">
        <v>38.33</v>
      </c>
      <c r="X89" s="97">
        <f t="shared" si="7"/>
        <v>4.1750000000000043</v>
      </c>
      <c r="Y89" s="94">
        <v>20.48</v>
      </c>
      <c r="Z89" s="11">
        <v>20.3</v>
      </c>
      <c r="AA89" s="11">
        <f t="shared" si="8"/>
        <v>0.87890624999999856</v>
      </c>
    </row>
    <row r="90" spans="1:27" ht="22.5" customHeight="1" x14ac:dyDescent="0.2">
      <c r="A90" s="1">
        <v>37027</v>
      </c>
      <c r="B90" s="23">
        <v>45222</v>
      </c>
      <c r="C90" s="1">
        <v>45</v>
      </c>
      <c r="D90" s="1" t="s">
        <v>9</v>
      </c>
      <c r="E90" s="10" t="s">
        <v>8</v>
      </c>
      <c r="F90" s="1" t="s">
        <v>5</v>
      </c>
      <c r="G90" s="1">
        <v>1</v>
      </c>
      <c r="H90" s="1">
        <v>162.5</v>
      </c>
      <c r="I90" s="1">
        <v>45</v>
      </c>
      <c r="J90" s="1">
        <v>75</v>
      </c>
      <c r="K90" s="75">
        <v>72.2</v>
      </c>
      <c r="L90" s="75">
        <v>89.5</v>
      </c>
      <c r="M90" s="1">
        <v>36.450000000000003</v>
      </c>
      <c r="N90" s="1">
        <v>34.049999999999997</v>
      </c>
      <c r="O90" s="16">
        <f t="shared" si="9"/>
        <v>6.5843621399177108</v>
      </c>
      <c r="P90" s="84">
        <v>6.48</v>
      </c>
      <c r="Q90" s="84">
        <v>5.73</v>
      </c>
      <c r="R90" s="84">
        <v>10.34</v>
      </c>
      <c r="S90" s="99">
        <v>98.498254833922189</v>
      </c>
      <c r="T90" s="99">
        <v>100.17727123939891</v>
      </c>
      <c r="U90" s="15">
        <v>0.17692307692307344</v>
      </c>
      <c r="V90" s="16">
        <v>40</v>
      </c>
      <c r="W90" s="10">
        <v>37.97</v>
      </c>
      <c r="X90" s="97">
        <f t="shared" si="7"/>
        <v>5.0750000000000028</v>
      </c>
      <c r="Y90" s="75">
        <v>20.149999999999999</v>
      </c>
      <c r="Z90" s="11">
        <v>20.3</v>
      </c>
      <c r="AA90" s="11">
        <f t="shared" si="8"/>
        <v>-0.74441687344914209</v>
      </c>
    </row>
    <row r="91" spans="1:27" s="30" customFormat="1" ht="22.5" customHeight="1" x14ac:dyDescent="0.2">
      <c r="A91" s="30">
        <v>37029</v>
      </c>
      <c r="B91" s="29">
        <v>45223</v>
      </c>
      <c r="C91" s="30">
        <v>45</v>
      </c>
      <c r="D91" s="30" t="s">
        <v>9</v>
      </c>
      <c r="E91" s="31" t="s">
        <v>8</v>
      </c>
      <c r="F91" s="30" t="s">
        <v>5</v>
      </c>
      <c r="G91" s="30">
        <v>2</v>
      </c>
      <c r="H91" s="30">
        <v>162.5</v>
      </c>
      <c r="I91" s="30">
        <v>45</v>
      </c>
      <c r="J91" s="30">
        <v>75</v>
      </c>
      <c r="K91" s="94">
        <v>71.599999999999994</v>
      </c>
      <c r="L91" s="94">
        <v>89</v>
      </c>
      <c r="M91" s="30">
        <v>35.72</v>
      </c>
      <c r="N91" s="30">
        <v>33.840000000000003</v>
      </c>
      <c r="O91" s="16">
        <f t="shared" si="9"/>
        <v>5.2631578947368292</v>
      </c>
      <c r="P91" s="89">
        <v>6.34</v>
      </c>
      <c r="Q91" s="89">
        <v>5.58</v>
      </c>
      <c r="R91" s="89">
        <v>10.09</v>
      </c>
      <c r="S91" s="16">
        <v>102.53733170331985</v>
      </c>
      <c r="T91" s="16">
        <v>100.84625447892049</v>
      </c>
      <c r="U91" s="36"/>
      <c r="V91" s="16">
        <v>40</v>
      </c>
      <c r="W91" s="31">
        <v>38.24</v>
      </c>
      <c r="X91" s="97">
        <f t="shared" si="7"/>
        <v>4.399999999999995</v>
      </c>
      <c r="Y91" s="94">
        <v>20.329999999999998</v>
      </c>
      <c r="Z91" s="11">
        <v>20.3</v>
      </c>
      <c r="AA91" s="11">
        <f t="shared" si="8"/>
        <v>0.14756517461877811</v>
      </c>
    </row>
    <row r="92" spans="1:27" ht="22.5" customHeight="1" x14ac:dyDescent="0.2">
      <c r="A92" s="1">
        <v>37031</v>
      </c>
      <c r="B92" s="23">
        <v>45224</v>
      </c>
      <c r="C92" s="1">
        <v>46</v>
      </c>
      <c r="D92" s="1" t="s">
        <v>7</v>
      </c>
      <c r="E92" s="10" t="s">
        <v>6</v>
      </c>
      <c r="F92" s="1" t="s">
        <v>5</v>
      </c>
      <c r="G92" s="1">
        <v>1</v>
      </c>
      <c r="H92" s="1">
        <v>160.62</v>
      </c>
      <c r="I92" s="1">
        <v>45</v>
      </c>
      <c r="J92" s="1">
        <v>75</v>
      </c>
      <c r="K92" s="75">
        <v>71.2</v>
      </c>
      <c r="L92" s="75">
        <v>89.3</v>
      </c>
      <c r="M92" s="1">
        <v>35.49</v>
      </c>
      <c r="N92" s="1">
        <v>32.96</v>
      </c>
      <c r="O92" s="16">
        <f t="shared" si="9"/>
        <v>7.1287686672302089</v>
      </c>
      <c r="P92" s="84">
        <v>6.44</v>
      </c>
      <c r="Q92" s="84">
        <v>5.52</v>
      </c>
      <c r="R92" s="84">
        <v>10</v>
      </c>
      <c r="S92" s="99">
        <v>103.08705912695855</v>
      </c>
      <c r="T92" s="99">
        <v>99.537865770140726</v>
      </c>
      <c r="U92" s="15">
        <v>2.8981446893288512</v>
      </c>
      <c r="V92" s="16">
        <v>40</v>
      </c>
      <c r="W92" s="10">
        <v>38.450000000000003</v>
      </c>
      <c r="X92" s="97">
        <f t="shared" si="7"/>
        <v>3.8749999999999929</v>
      </c>
      <c r="Y92" s="75">
        <v>20.59</v>
      </c>
      <c r="Z92" s="11">
        <v>20.3</v>
      </c>
      <c r="AA92" s="11">
        <f t="shared" si="8"/>
        <v>1.408450704225348</v>
      </c>
    </row>
    <row r="93" spans="1:27" s="30" customFormat="1" ht="22.5" customHeight="1" x14ac:dyDescent="0.2">
      <c r="A93" s="30">
        <v>37033</v>
      </c>
      <c r="B93" s="29">
        <v>45225</v>
      </c>
      <c r="C93" s="30">
        <v>46</v>
      </c>
      <c r="D93" s="30" t="s">
        <v>7</v>
      </c>
      <c r="E93" s="31" t="s">
        <v>6</v>
      </c>
      <c r="F93" s="30" t="s">
        <v>5</v>
      </c>
      <c r="G93" s="30">
        <v>2</v>
      </c>
      <c r="H93" s="30">
        <v>160.62</v>
      </c>
      <c r="I93" s="30">
        <v>45</v>
      </c>
      <c r="J93" s="30">
        <v>75</v>
      </c>
      <c r="K93" s="94">
        <v>71.8</v>
      </c>
      <c r="L93" s="94">
        <v>95.8</v>
      </c>
      <c r="M93" s="30">
        <v>34.96</v>
      </c>
      <c r="N93" s="30">
        <v>32.86</v>
      </c>
      <c r="O93" s="16">
        <f t="shared" si="9"/>
        <v>6.0068649885583563</v>
      </c>
      <c r="P93" s="89">
        <v>6.55</v>
      </c>
      <c r="Q93" s="89">
        <v>5.98</v>
      </c>
      <c r="R93" s="89">
        <v>9.82</v>
      </c>
      <c r="S93" s="99">
        <v>103.40772388065514</v>
      </c>
      <c r="T93" s="99">
        <v>100.97414651626168</v>
      </c>
      <c r="U93" s="15"/>
      <c r="V93" s="16">
        <v>40</v>
      </c>
      <c r="W93" s="31">
        <v>37.99</v>
      </c>
      <c r="X93" s="97">
        <f t="shared" si="7"/>
        <v>5.024999999999995</v>
      </c>
      <c r="Y93" s="94">
        <v>20.71</v>
      </c>
      <c r="Z93" s="11">
        <v>20.3</v>
      </c>
      <c r="AA93" s="11">
        <f t="shared" si="8"/>
        <v>1.979719942056978</v>
      </c>
    </row>
    <row r="94" spans="1:27" ht="22.5" customHeight="1" x14ac:dyDescent="0.2">
      <c r="A94" s="1">
        <v>37035</v>
      </c>
      <c r="B94" s="23">
        <v>45226</v>
      </c>
      <c r="C94" s="1">
        <v>47</v>
      </c>
      <c r="D94" s="1" t="s">
        <v>4</v>
      </c>
      <c r="E94" s="1">
        <v>20221103090</v>
      </c>
      <c r="F94" s="1" t="s">
        <v>0</v>
      </c>
      <c r="G94" s="1">
        <v>1</v>
      </c>
      <c r="H94" s="1">
        <v>157.44999999999999</v>
      </c>
      <c r="I94" s="1">
        <v>45</v>
      </c>
      <c r="J94" s="1">
        <v>75</v>
      </c>
      <c r="K94" s="75">
        <v>71.900000000000006</v>
      </c>
      <c r="L94" s="75">
        <v>87.6</v>
      </c>
      <c r="M94" s="1">
        <v>35.86</v>
      </c>
      <c r="N94" s="1">
        <v>33.409999999999997</v>
      </c>
      <c r="O94" s="16">
        <f t="shared" si="9"/>
        <v>6.8321249302844471</v>
      </c>
      <c r="P94" s="84">
        <v>6.98</v>
      </c>
      <c r="Q94" s="84">
        <v>5.71</v>
      </c>
      <c r="R94" s="84">
        <v>10.130000000000001</v>
      </c>
      <c r="S94" s="99">
        <v>102.04015580220143</v>
      </c>
      <c r="T94" s="99">
        <v>96.777748275279393</v>
      </c>
      <c r="U94" s="15">
        <v>4.499841219434737</v>
      </c>
      <c r="V94" s="16">
        <v>40</v>
      </c>
      <c r="W94" s="10">
        <v>38.24</v>
      </c>
      <c r="X94" s="97">
        <f t="shared" si="7"/>
        <v>4.399999999999995</v>
      </c>
      <c r="Y94" s="75">
        <v>23.46</v>
      </c>
      <c r="Z94" s="11">
        <v>20.3</v>
      </c>
      <c r="AA94" s="11">
        <f t="shared" si="8"/>
        <v>13.469735720375105</v>
      </c>
    </row>
    <row r="95" spans="1:27" s="30" customFormat="1" ht="22.5" customHeight="1" x14ac:dyDescent="0.2">
      <c r="A95" s="30">
        <v>37037</v>
      </c>
      <c r="B95" s="29">
        <v>45229</v>
      </c>
      <c r="C95" s="30">
        <v>47</v>
      </c>
      <c r="D95" s="30" t="s">
        <v>4</v>
      </c>
      <c r="E95" s="30">
        <v>20221103090</v>
      </c>
      <c r="F95" s="30" t="s">
        <v>0</v>
      </c>
      <c r="G95" s="30">
        <v>2</v>
      </c>
      <c r="H95" s="30">
        <v>157.44999999999999</v>
      </c>
      <c r="I95" s="30">
        <v>45</v>
      </c>
      <c r="J95" s="30">
        <v>75</v>
      </c>
      <c r="K95" s="94">
        <v>72.2</v>
      </c>
      <c r="L95" s="94">
        <v>87.7</v>
      </c>
      <c r="M95" s="30">
        <v>35.25</v>
      </c>
      <c r="N95" s="30">
        <v>33.28</v>
      </c>
      <c r="O95" s="16">
        <f t="shared" si="9"/>
        <v>5.5886524822695005</v>
      </c>
      <c r="P95" s="89">
        <v>6.66</v>
      </c>
      <c r="Q95" s="89">
        <v>5.56</v>
      </c>
      <c r="R95" s="89">
        <v>9.92</v>
      </c>
      <c r="S95" s="16">
        <v>82.987622323897696</v>
      </c>
      <c r="T95" s="16">
        <v>94.498893657996931</v>
      </c>
      <c r="U95" s="36"/>
      <c r="V95" s="16">
        <v>40</v>
      </c>
      <c r="W95" s="31">
        <v>38.36</v>
      </c>
      <c r="X95" s="97">
        <f t="shared" si="7"/>
        <v>4.1000000000000014</v>
      </c>
      <c r="Y95" s="94">
        <v>21.85</v>
      </c>
      <c r="Z95" s="11">
        <v>20.3</v>
      </c>
      <c r="AA95" s="11">
        <f t="shared" si="8"/>
        <v>7.0938215102974853</v>
      </c>
    </row>
    <row r="96" spans="1:27" ht="22.5" customHeight="1" x14ac:dyDescent="0.2">
      <c r="A96" s="1">
        <v>37039</v>
      </c>
      <c r="B96" s="23">
        <v>45230</v>
      </c>
      <c r="C96" s="1">
        <v>48</v>
      </c>
      <c r="D96" s="1" t="s">
        <v>3</v>
      </c>
      <c r="E96" s="1">
        <v>20221105093</v>
      </c>
      <c r="F96" s="1" t="s">
        <v>0</v>
      </c>
      <c r="G96" s="1">
        <v>1</v>
      </c>
      <c r="H96" s="1">
        <v>158.44</v>
      </c>
      <c r="I96" s="1">
        <v>45</v>
      </c>
      <c r="J96" s="1">
        <v>75</v>
      </c>
      <c r="K96" s="75">
        <v>72.2</v>
      </c>
      <c r="L96" s="75">
        <v>87.2</v>
      </c>
      <c r="M96" s="1">
        <v>35.21</v>
      </c>
      <c r="N96" s="1">
        <v>33.44</v>
      </c>
      <c r="O96" s="16">
        <f t="shared" si="9"/>
        <v>5.026980971314976</v>
      </c>
      <c r="P96" s="84">
        <v>6.74</v>
      </c>
      <c r="Q96" s="84">
        <v>5.59</v>
      </c>
      <c r="R96" s="84">
        <v>9.91</v>
      </c>
      <c r="S96" s="99">
        <v>97.987235943160584</v>
      </c>
      <c r="T96" s="99">
        <v>94.313642270461926</v>
      </c>
      <c r="U96" s="15">
        <v>4.3644281747033524</v>
      </c>
      <c r="V96" s="16">
        <v>40</v>
      </c>
      <c r="W96" s="10">
        <v>38.549999999999997</v>
      </c>
      <c r="X96" s="97">
        <f t="shared" si="7"/>
        <v>3.6250000000000071</v>
      </c>
      <c r="Y96" s="75">
        <v>21.31</v>
      </c>
      <c r="Z96" s="11">
        <v>20.3</v>
      </c>
      <c r="AA96" s="11">
        <f t="shared" si="8"/>
        <v>4.7395588925387049</v>
      </c>
    </row>
    <row r="97" spans="1:34" s="30" customFormat="1" ht="22.5" customHeight="1" x14ac:dyDescent="0.2">
      <c r="A97" s="30">
        <v>37041</v>
      </c>
      <c r="B97" s="29">
        <v>45232</v>
      </c>
      <c r="C97" s="30">
        <v>48</v>
      </c>
      <c r="D97" s="30" t="s">
        <v>3</v>
      </c>
      <c r="E97" s="30">
        <v>20221105093</v>
      </c>
      <c r="F97" s="30" t="s">
        <v>0</v>
      </c>
      <c r="G97" s="30">
        <v>2</v>
      </c>
      <c r="H97" s="30">
        <v>158.44</v>
      </c>
      <c r="I97" s="30">
        <v>45</v>
      </c>
      <c r="J97" s="30">
        <v>75</v>
      </c>
      <c r="K97" s="94">
        <v>71.2</v>
      </c>
      <c r="L97" s="94">
        <v>87.8</v>
      </c>
      <c r="M97" s="30">
        <v>35.49</v>
      </c>
      <c r="N97" s="30">
        <v>33.5</v>
      </c>
      <c r="O97" s="16">
        <f t="shared" si="9"/>
        <v>5.6072132995209971</v>
      </c>
      <c r="P97" s="89">
        <v>6.15</v>
      </c>
      <c r="Q97" s="89">
        <v>5.58</v>
      </c>
      <c r="R97" s="89">
        <v>10</v>
      </c>
      <c r="S97" s="99">
        <v>98.604051810029887</v>
      </c>
      <c r="T97" s="99">
        <v>93.693764200959336</v>
      </c>
      <c r="U97" s="15"/>
      <c r="V97" s="16">
        <v>40</v>
      </c>
      <c r="W97" s="31">
        <v>38.58</v>
      </c>
      <c r="X97" s="97">
        <f t="shared" si="7"/>
        <v>3.5500000000000043</v>
      </c>
      <c r="Y97" s="94">
        <v>21.48</v>
      </c>
      <c r="Z97" s="11">
        <v>20.3</v>
      </c>
      <c r="AA97" s="11">
        <f t="shared" si="8"/>
        <v>5.493482309124766</v>
      </c>
    </row>
    <row r="98" spans="1:34" ht="22.5" customHeight="1" x14ac:dyDescent="0.2">
      <c r="A98" s="1">
        <v>37043</v>
      </c>
      <c r="B98" s="23">
        <v>45233</v>
      </c>
      <c r="C98" s="1">
        <v>49</v>
      </c>
      <c r="D98" s="1" t="s">
        <v>2</v>
      </c>
      <c r="E98" s="1">
        <v>20221107096</v>
      </c>
      <c r="F98" s="1" t="s">
        <v>0</v>
      </c>
      <c r="G98" s="1">
        <v>1</v>
      </c>
      <c r="H98" s="1">
        <v>166.56</v>
      </c>
      <c r="I98" s="1">
        <v>45</v>
      </c>
      <c r="J98" s="1">
        <v>75</v>
      </c>
      <c r="K98" s="75">
        <v>72.599999999999994</v>
      </c>
      <c r="L98" s="75">
        <v>87.4</v>
      </c>
      <c r="M98" s="1">
        <v>35.28</v>
      </c>
      <c r="N98" s="1">
        <v>33.479999999999997</v>
      </c>
      <c r="O98" s="16">
        <f t="shared" si="9"/>
        <v>5.1020408163265429</v>
      </c>
      <c r="P98" s="84">
        <v>6.16</v>
      </c>
      <c r="Q98" s="84">
        <v>5.58</v>
      </c>
      <c r="R98" s="84">
        <v>9.93</v>
      </c>
      <c r="S98" s="99">
        <v>105.71851624121622</v>
      </c>
      <c r="T98" s="99">
        <v>97.30216462403007</v>
      </c>
      <c r="U98" s="15">
        <v>7.4207492795389047</v>
      </c>
      <c r="V98" s="16">
        <v>40</v>
      </c>
      <c r="W98" s="10">
        <v>38.659999999999997</v>
      </c>
      <c r="X98" s="97">
        <f t="shared" ref="X98:X101" si="10">100*(V98-W98)/V98</f>
        <v>3.3500000000000085</v>
      </c>
      <c r="Y98" s="75">
        <v>20.64</v>
      </c>
      <c r="Z98" s="11">
        <v>20.3</v>
      </c>
      <c r="AA98" s="11">
        <f t="shared" ref="AA98:AA101" si="11">100*(Y98-Z98)/Y98</f>
        <v>1.6472868217054257</v>
      </c>
    </row>
    <row r="99" spans="1:34" s="30" customFormat="1" ht="22.5" customHeight="1" x14ac:dyDescent="0.2">
      <c r="A99" s="30">
        <v>37045</v>
      </c>
      <c r="B99" s="29">
        <v>45237</v>
      </c>
      <c r="C99" s="30">
        <v>49</v>
      </c>
      <c r="D99" s="30" t="s">
        <v>2</v>
      </c>
      <c r="E99" s="30">
        <v>20221107096</v>
      </c>
      <c r="F99" s="30" t="s">
        <v>0</v>
      </c>
      <c r="G99" s="30">
        <v>2</v>
      </c>
      <c r="H99" s="30">
        <v>166.56</v>
      </c>
      <c r="I99" s="30">
        <v>45</v>
      </c>
      <c r="J99" s="30">
        <v>75</v>
      </c>
      <c r="K99" s="94">
        <v>73.599999999999994</v>
      </c>
      <c r="L99" s="94">
        <v>87.7</v>
      </c>
      <c r="M99" s="30">
        <v>35.4</v>
      </c>
      <c r="N99" s="30">
        <v>33.54</v>
      </c>
      <c r="O99" s="16">
        <f t="shared" si="9"/>
        <v>5.2542372881355917</v>
      </c>
      <c r="P99" s="89">
        <v>6.85</v>
      </c>
      <c r="Q99" s="89">
        <v>5.2</v>
      </c>
      <c r="R99" s="89">
        <v>9.9700000000000006</v>
      </c>
      <c r="S99" s="99">
        <v>102.44068763350012</v>
      </c>
      <c r="T99" s="99">
        <v>95.392355018947313</v>
      </c>
      <c r="U99" s="15"/>
      <c r="V99" s="16">
        <v>40</v>
      </c>
      <c r="W99" s="31">
        <v>39.11</v>
      </c>
      <c r="X99" s="97">
        <f t="shared" si="10"/>
        <v>2.2250000000000014</v>
      </c>
      <c r="Y99" s="94">
        <v>20.54</v>
      </c>
      <c r="Z99" s="11">
        <v>20.3</v>
      </c>
      <c r="AA99" s="11">
        <f t="shared" si="11"/>
        <v>1.1684518013631862</v>
      </c>
    </row>
    <row r="100" spans="1:34" ht="22.5" customHeight="1" x14ac:dyDescent="0.2">
      <c r="A100" s="1">
        <v>37047</v>
      </c>
      <c r="B100" s="23">
        <v>45238</v>
      </c>
      <c r="C100" s="1">
        <v>50</v>
      </c>
      <c r="D100" s="1" t="s">
        <v>1</v>
      </c>
      <c r="E100" s="1">
        <v>20221107097</v>
      </c>
      <c r="F100" s="1" t="s">
        <v>0</v>
      </c>
      <c r="G100" s="1">
        <v>1</v>
      </c>
      <c r="H100" s="1">
        <v>160.74</v>
      </c>
      <c r="I100" s="1">
        <v>45</v>
      </c>
      <c r="J100" s="1">
        <v>75</v>
      </c>
      <c r="K100" s="75">
        <v>70.900000000000006</v>
      </c>
      <c r="L100" s="75">
        <v>85.7</v>
      </c>
      <c r="M100" s="1">
        <v>35.619999999999997</v>
      </c>
      <c r="N100" s="1">
        <v>33.97</v>
      </c>
      <c r="O100" s="16">
        <f t="shared" si="9"/>
        <v>4.6322290847838259</v>
      </c>
      <c r="P100" s="84">
        <v>6.55</v>
      </c>
      <c r="Q100" s="84">
        <v>5.39</v>
      </c>
      <c r="R100" s="84">
        <v>10.050000000000001</v>
      </c>
      <c r="S100" s="99">
        <v>104.04898331777478</v>
      </c>
      <c r="T100" s="99">
        <v>98.216699258466889</v>
      </c>
      <c r="U100" s="15">
        <v>5.4466840861017847</v>
      </c>
      <c r="V100" s="16">
        <v>40</v>
      </c>
      <c r="W100" s="10">
        <v>38.979999999999997</v>
      </c>
      <c r="X100" s="97">
        <f t="shared" si="10"/>
        <v>2.5500000000000078</v>
      </c>
      <c r="Y100" s="75">
        <v>20.010000000000002</v>
      </c>
      <c r="Z100" s="11">
        <v>20.3</v>
      </c>
      <c r="AA100" s="11">
        <f t="shared" si="11"/>
        <v>-1.4492753623188361</v>
      </c>
    </row>
    <row r="101" spans="1:34" s="30" customFormat="1" ht="22.5" customHeight="1" x14ac:dyDescent="0.2">
      <c r="A101" s="30">
        <v>37049</v>
      </c>
      <c r="B101" s="29">
        <v>45239</v>
      </c>
      <c r="C101" s="30">
        <v>50</v>
      </c>
      <c r="D101" s="30" t="s">
        <v>1</v>
      </c>
      <c r="E101" s="30">
        <v>20221107097</v>
      </c>
      <c r="F101" s="30" t="s">
        <v>0</v>
      </c>
      <c r="G101" s="30">
        <v>2</v>
      </c>
      <c r="H101" s="30">
        <v>160.74</v>
      </c>
      <c r="I101" s="30">
        <v>45</v>
      </c>
      <c r="J101" s="30">
        <v>75</v>
      </c>
      <c r="K101" s="94">
        <v>72.099999999999994</v>
      </c>
      <c r="L101" s="94">
        <v>87.7</v>
      </c>
      <c r="M101" s="30">
        <v>35.42</v>
      </c>
      <c r="N101" s="30">
        <v>33.700000000000003</v>
      </c>
      <c r="O101" s="16">
        <f t="shared" si="9"/>
        <v>4.8560135516657219</v>
      </c>
      <c r="P101" s="89">
        <v>6</v>
      </c>
      <c r="Q101" s="89">
        <v>5.42</v>
      </c>
      <c r="R101" s="89">
        <v>9.98</v>
      </c>
      <c r="S101" s="99">
        <v>103.81014261839493</v>
      </c>
      <c r="T101" s="99">
        <v>98.320617843874871</v>
      </c>
      <c r="U101" s="15"/>
      <c r="V101" s="16">
        <v>40</v>
      </c>
      <c r="W101" s="31">
        <v>38.79</v>
      </c>
      <c r="X101" s="97">
        <f t="shared" si="10"/>
        <v>3.0250000000000021</v>
      </c>
      <c r="Y101" s="94">
        <v>20.190000000000001</v>
      </c>
      <c r="Z101" s="11">
        <v>20.3</v>
      </c>
      <c r="AA101" s="11">
        <f t="shared" si="11"/>
        <v>-0.5448241703813741</v>
      </c>
    </row>
    <row r="103" spans="1:34" ht="22.5" customHeight="1" x14ac:dyDescent="0.2">
      <c r="A103" s="30"/>
    </row>
    <row r="104" spans="1:34" x14ac:dyDescent="0.2">
      <c r="I104" s="1">
        <f>MIN(I2:I101)</f>
        <v>40</v>
      </c>
      <c r="K104" s="1">
        <f>MIN(K2:K101)</f>
        <v>67.099999999999994</v>
      </c>
      <c r="L104" s="1">
        <f>MIN(L2:L101)</f>
        <v>85.7</v>
      </c>
      <c r="O104" s="1">
        <f>MIN(O2:O101)</f>
        <v>3.9698071009225653</v>
      </c>
      <c r="P104" s="1">
        <f>MIN(P2:P101)</f>
        <v>5.0999999999999996</v>
      </c>
      <c r="Q104" s="1">
        <f>MIN(Q2:Q101)</f>
        <v>4.37</v>
      </c>
      <c r="R104" s="1">
        <f>MIN(R2:R101)</f>
        <v>8.92</v>
      </c>
      <c r="T104" s="1">
        <f>MIN(T2:T101)</f>
        <v>84.648171245719411</v>
      </c>
      <c r="X104" s="1">
        <f>MIN(X2:X101)</f>
        <v>2.2250000000000014</v>
      </c>
      <c r="Y104" s="1">
        <f>MIN(Y2:Y101)</f>
        <v>18.97</v>
      </c>
    </row>
    <row r="105" spans="1:34" x14ac:dyDescent="0.2">
      <c r="I105" s="1">
        <f>MAX(I2:I101)</f>
        <v>70</v>
      </c>
      <c r="K105" s="1">
        <f>MAX(K2:K101)</f>
        <v>77.099999999999994</v>
      </c>
      <c r="L105" s="1">
        <f>MAX(L2:L101)</f>
        <v>98</v>
      </c>
      <c r="O105" s="1">
        <f>MAX(O2:O101)</f>
        <v>10.16756603237717</v>
      </c>
      <c r="P105" s="1">
        <f>MAX(P2:P101)</f>
        <v>7.25</v>
      </c>
      <c r="Q105" s="1">
        <f>MAX(Q2:Q101)</f>
        <v>6.15</v>
      </c>
      <c r="R105" s="1">
        <f>MAX(R2:R101)</f>
        <v>10.53</v>
      </c>
      <c r="T105" s="1">
        <f>MAX(T2:T101)</f>
        <v>103.37512641455473</v>
      </c>
      <c r="X105" s="1">
        <f>MAX(X2:X101)</f>
        <v>6.7249999999999943</v>
      </c>
      <c r="Y105" s="1">
        <f>MAX(Y2:Y101)</f>
        <v>23.46</v>
      </c>
    </row>
    <row r="106" spans="1:34" x14ac:dyDescent="0.2">
      <c r="I106" s="1">
        <f>AVERAGE(I2:I101)</f>
        <v>47.85</v>
      </c>
      <c r="K106" s="1">
        <f>AVERAGE(K2:K101)</f>
        <v>72.500000000000028</v>
      </c>
      <c r="L106" s="1">
        <f>AVERAGE(L2:L101)</f>
        <v>89.907000000000011</v>
      </c>
      <c r="O106" s="1">
        <f>AVERAGE(O2:O101)</f>
        <v>6.2113123168774669</v>
      </c>
      <c r="P106" s="1">
        <f>AVERAGE(P2:P101)</f>
        <v>6.3352000000000022</v>
      </c>
      <c r="Q106" s="1">
        <f>AVERAGE(Q2:Q101)</f>
        <v>5.3993000000000029</v>
      </c>
      <c r="R106" s="1">
        <f>AVERAGE(R2:R101)</f>
        <v>9.927500000000002</v>
      </c>
      <c r="T106" s="1">
        <f>AVERAGE(T2:T101)</f>
        <v>93.22726241828795</v>
      </c>
      <c r="X106" s="1">
        <f>AVERAGE(X2:X101)</f>
        <v>4.6985000000000001</v>
      </c>
      <c r="Y106" s="1">
        <f>AVERAGE(Y2:Y101)</f>
        <v>20.656799999999993</v>
      </c>
    </row>
    <row r="107" spans="1:34" x14ac:dyDescent="0.2">
      <c r="I107" s="1">
        <f>MEDIAN(I2:I101)</f>
        <v>45</v>
      </c>
      <c r="K107" s="1">
        <f>MEDIAN(K2:K101)</f>
        <v>72.5</v>
      </c>
      <c r="L107" s="1">
        <f>MEDIAN(L2:L101)</f>
        <v>89.4</v>
      </c>
      <c r="O107" s="1">
        <f>MEDIAN(O2:O101)</f>
        <v>6.0513106525376514</v>
      </c>
      <c r="P107" s="1">
        <f>MEDIAN(P2:P101)</f>
        <v>6.35</v>
      </c>
      <c r="Q107" s="1">
        <f>MEDIAN(Q2:Q101)</f>
        <v>5.43</v>
      </c>
      <c r="R107" s="1">
        <f>MEDIAN(R2:R101)</f>
        <v>9.98</v>
      </c>
      <c r="T107" s="1">
        <f>MEDIAN(T2:T101)</f>
        <v>93.065442846537621</v>
      </c>
      <c r="X107" s="1">
        <f>MEDIAN(X2:X101)</f>
        <v>4.8249999999999993</v>
      </c>
      <c r="Y107" s="1">
        <f>MEDIAN(Y2:Y101)</f>
        <v>20.495000000000001</v>
      </c>
    </row>
    <row r="108" spans="1:34" x14ac:dyDescent="0.2">
      <c r="I108" s="1">
        <f>STDEV(I2:I101)</f>
        <v>5.8281362129905405</v>
      </c>
      <c r="K108" s="1">
        <f>STDEV(K2:K101)</f>
        <v>1.9632996344280851</v>
      </c>
      <c r="L108" s="1">
        <f>STDEV(L2:L101)</f>
        <v>2.2623512842468401</v>
      </c>
      <c r="O108" s="1">
        <f>STDEV(O2:O101)</f>
        <v>0.94388343399312979</v>
      </c>
      <c r="P108" s="1">
        <f>STDEV(P2:P101)</f>
        <v>0.49390319257559329</v>
      </c>
      <c r="Q108" s="1">
        <f>STDEV(Q2:Q101)</f>
        <v>0.35981829028024964</v>
      </c>
      <c r="R108" s="1">
        <f>STDEV(R2:R101)</f>
        <v>0.28352889863933867</v>
      </c>
      <c r="T108" s="1">
        <f>STDEV(T2:T101)</f>
        <v>3.7258846137491153</v>
      </c>
      <c r="X108" s="1">
        <f>STDEV(X2:X101)</f>
        <v>0.92580718262170658</v>
      </c>
      <c r="Y108" s="1">
        <f>STDEV(Y2:Y101)</f>
        <v>0.63590209525325114</v>
      </c>
    </row>
    <row r="112" spans="1:34" ht="32" x14ac:dyDescent="0.2">
      <c r="J112" s="1" t="s">
        <v>172</v>
      </c>
      <c r="L112" s="11" t="s">
        <v>146</v>
      </c>
      <c r="M112" s="11"/>
      <c r="N112" s="11" t="s">
        <v>145</v>
      </c>
      <c r="O112" s="11"/>
      <c r="P112" s="11" t="s">
        <v>169</v>
      </c>
      <c r="Q112" s="11"/>
      <c r="R112" s="11" t="s">
        <v>171</v>
      </c>
      <c r="S112" s="11"/>
      <c r="T112" s="11" t="s">
        <v>170</v>
      </c>
      <c r="U112" s="11"/>
      <c r="V112" s="11" t="s">
        <v>131</v>
      </c>
      <c r="W112" s="11"/>
      <c r="X112" s="11" t="s">
        <v>127</v>
      </c>
      <c r="Y112" s="11"/>
      <c r="Z112" s="12" t="s">
        <v>122</v>
      </c>
      <c r="AA112" s="12"/>
      <c r="AC112" s="9"/>
      <c r="AD112" s="9"/>
      <c r="AE112" s="9"/>
      <c r="AF112" s="9"/>
      <c r="AG112" s="10"/>
      <c r="AH112" s="10"/>
    </row>
    <row r="113" spans="9:34" x14ac:dyDescent="0.2">
      <c r="I113" s="1" t="s">
        <v>164</v>
      </c>
      <c r="J113" s="84">
        <v>40</v>
      </c>
      <c r="K113" s="1" t="s">
        <v>164</v>
      </c>
      <c r="L113" s="84">
        <v>67.099999999999994</v>
      </c>
      <c r="M113" s="1" t="s">
        <v>164</v>
      </c>
      <c r="N113" s="84">
        <v>85.7</v>
      </c>
      <c r="O113" s="1" t="s">
        <v>164</v>
      </c>
      <c r="P113" s="84">
        <v>3.9698071009225653</v>
      </c>
      <c r="Q113" s="1" t="s">
        <v>164</v>
      </c>
      <c r="R113" s="84">
        <v>5.0999999999999996</v>
      </c>
      <c r="S113" s="1" t="s">
        <v>164</v>
      </c>
      <c r="T113" s="84">
        <v>4.37</v>
      </c>
      <c r="U113" s="1" t="s">
        <v>164</v>
      </c>
      <c r="V113" s="85">
        <v>8.92</v>
      </c>
      <c r="W113" s="1" t="s">
        <v>164</v>
      </c>
      <c r="X113" s="84">
        <v>84.648171245719411</v>
      </c>
      <c r="Y113" s="1" t="s">
        <v>164</v>
      </c>
      <c r="Z113" s="84">
        <f>MIN(Q11:Q110)</f>
        <v>0.35981829028024964</v>
      </c>
      <c r="AA113" s="84"/>
      <c r="AC113" s="9"/>
      <c r="AD113" s="9"/>
      <c r="AE113" s="9"/>
      <c r="AF113" s="9"/>
      <c r="AG113" s="10"/>
      <c r="AH113" s="10"/>
    </row>
    <row r="114" spans="9:34" x14ac:dyDescent="0.2">
      <c r="I114" s="1" t="s">
        <v>165</v>
      </c>
      <c r="J114" s="84">
        <v>70</v>
      </c>
      <c r="K114" s="1" t="s">
        <v>165</v>
      </c>
      <c r="L114" s="84">
        <v>77.099999999999994</v>
      </c>
      <c r="M114" s="1" t="s">
        <v>165</v>
      </c>
      <c r="N114" s="84">
        <v>98</v>
      </c>
      <c r="O114" s="1" t="s">
        <v>165</v>
      </c>
      <c r="P114" s="84">
        <v>10.16756603237717</v>
      </c>
      <c r="Q114" s="1" t="s">
        <v>165</v>
      </c>
      <c r="R114" s="84">
        <v>7.25</v>
      </c>
      <c r="S114" s="1" t="s">
        <v>165</v>
      </c>
      <c r="T114" s="84">
        <v>6.15</v>
      </c>
      <c r="U114" s="1" t="s">
        <v>165</v>
      </c>
      <c r="V114" s="85">
        <v>10.53</v>
      </c>
      <c r="W114" s="1" t="s">
        <v>165</v>
      </c>
      <c r="X114" s="84">
        <v>103.37512641455473</v>
      </c>
      <c r="Y114" s="1" t="s">
        <v>165</v>
      </c>
      <c r="Z114" s="84">
        <f>MAX(Q11:Q110)</f>
        <v>6.15</v>
      </c>
      <c r="AA114" s="84"/>
      <c r="AC114" s="9"/>
      <c r="AD114" s="9"/>
      <c r="AE114" s="9"/>
      <c r="AF114" s="9"/>
      <c r="AG114" s="10"/>
      <c r="AH114" s="10"/>
    </row>
    <row r="115" spans="9:34" x14ac:dyDescent="0.2">
      <c r="I115" s="1" t="s">
        <v>166</v>
      </c>
      <c r="J115" s="84">
        <v>47.85</v>
      </c>
      <c r="K115" s="1" t="s">
        <v>166</v>
      </c>
      <c r="L115" s="84">
        <v>72.500000000000028</v>
      </c>
      <c r="M115" s="1" t="s">
        <v>166</v>
      </c>
      <c r="N115" s="84">
        <v>89.907000000000011</v>
      </c>
      <c r="O115" s="1" t="s">
        <v>166</v>
      </c>
      <c r="P115" s="84">
        <v>6.2113123168774669</v>
      </c>
      <c r="Q115" s="1" t="s">
        <v>166</v>
      </c>
      <c r="R115" s="84">
        <v>6.3352000000000022</v>
      </c>
      <c r="S115" s="1" t="s">
        <v>166</v>
      </c>
      <c r="T115" s="84">
        <v>5.3993000000000029</v>
      </c>
      <c r="U115" s="1" t="s">
        <v>166</v>
      </c>
      <c r="V115" s="85">
        <v>9.927500000000002</v>
      </c>
      <c r="W115" s="1" t="s">
        <v>166</v>
      </c>
      <c r="X115" s="84">
        <v>93.22726241828795</v>
      </c>
      <c r="Y115" s="1" t="s">
        <v>166</v>
      </c>
      <c r="Z115" s="84">
        <f>AVERAGE(Q11:Q110)</f>
        <v>5.3641574821904188</v>
      </c>
      <c r="AA115" s="84"/>
      <c r="AC115" s="9"/>
      <c r="AD115" s="9"/>
      <c r="AE115" s="9"/>
      <c r="AF115" s="9"/>
      <c r="AG115" s="10"/>
      <c r="AH115" s="10"/>
    </row>
    <row r="116" spans="9:34" x14ac:dyDescent="0.2">
      <c r="I116" s="1" t="s">
        <v>167</v>
      </c>
      <c r="J116" s="84">
        <v>45</v>
      </c>
      <c r="K116" s="1" t="s">
        <v>167</v>
      </c>
      <c r="L116" s="84">
        <v>72.5</v>
      </c>
      <c r="M116" s="1" t="s">
        <v>167</v>
      </c>
      <c r="N116" s="84">
        <v>89.4</v>
      </c>
      <c r="O116" s="1" t="s">
        <v>167</v>
      </c>
      <c r="P116" s="84">
        <v>6.0513106525376514</v>
      </c>
      <c r="Q116" s="1" t="s">
        <v>167</v>
      </c>
      <c r="R116" s="84">
        <v>6.35</v>
      </c>
      <c r="S116" s="1" t="s">
        <v>167</v>
      </c>
      <c r="T116" s="84">
        <v>5.43</v>
      </c>
      <c r="U116" s="1" t="s">
        <v>167</v>
      </c>
      <c r="V116" s="85">
        <v>9.98</v>
      </c>
      <c r="W116" s="1" t="s">
        <v>167</v>
      </c>
      <c r="X116" s="84">
        <v>93.065442846537621</v>
      </c>
      <c r="Y116" s="1" t="s">
        <v>167</v>
      </c>
      <c r="Z116" s="84">
        <f>MEDIAN(Q11:Q110)</f>
        <v>5.4550000000000001</v>
      </c>
      <c r="AA116" s="84"/>
      <c r="AC116" s="9"/>
      <c r="AD116" s="9"/>
      <c r="AE116" s="9"/>
      <c r="AF116" s="9"/>
      <c r="AG116" s="10"/>
      <c r="AH116" s="10"/>
    </row>
    <row r="117" spans="9:34" x14ac:dyDescent="0.2">
      <c r="I117" s="1" t="s">
        <v>168</v>
      </c>
      <c r="J117" s="84">
        <v>5.8281362129905405</v>
      </c>
      <c r="K117" s="1" t="s">
        <v>168</v>
      </c>
      <c r="L117" s="84">
        <v>1.9632996344280851</v>
      </c>
      <c r="M117" s="1" t="s">
        <v>168</v>
      </c>
      <c r="N117" s="84">
        <v>2.2623512842468401</v>
      </c>
      <c r="O117" s="1" t="s">
        <v>168</v>
      </c>
      <c r="P117" s="84">
        <v>0.94388343399312979</v>
      </c>
      <c r="Q117" s="1" t="s">
        <v>168</v>
      </c>
      <c r="R117" s="84">
        <v>0.49390319257559329</v>
      </c>
      <c r="S117" s="1" t="s">
        <v>168</v>
      </c>
      <c r="T117" s="84">
        <v>0.35981829028024964</v>
      </c>
      <c r="U117" s="1" t="s">
        <v>168</v>
      </c>
      <c r="V117" s="85">
        <v>0.28352889863933867</v>
      </c>
      <c r="W117" s="1" t="s">
        <v>168</v>
      </c>
      <c r="X117" s="84">
        <v>3.7258846137491153</v>
      </c>
      <c r="Y117" s="1" t="s">
        <v>168</v>
      </c>
      <c r="Z117" s="84">
        <f>STDEV(Q11:Q110)</f>
        <v>0.63028566867507474</v>
      </c>
      <c r="AA117" s="84"/>
      <c r="AC117" s="9"/>
      <c r="AD117" s="9"/>
      <c r="AE117" s="9"/>
      <c r="AF117" s="9"/>
      <c r="AG117" s="10"/>
      <c r="AH117" s="10"/>
    </row>
    <row r="118" spans="9:34" x14ac:dyDescent="0.2">
      <c r="W118" s="9"/>
      <c r="Y118" s="10"/>
    </row>
    <row r="119" spans="9:34" ht="32" x14ac:dyDescent="0.2">
      <c r="X119" s="11" t="s">
        <v>121</v>
      </c>
    </row>
    <row r="120" spans="9:34" x14ac:dyDescent="0.2">
      <c r="W120" s="1" t="s">
        <v>164</v>
      </c>
      <c r="X120" s="84">
        <v>18.97</v>
      </c>
    </row>
    <row r="121" spans="9:34" x14ac:dyDescent="0.2">
      <c r="W121" s="1" t="s">
        <v>165</v>
      </c>
      <c r="X121" s="84">
        <v>23.46</v>
      </c>
    </row>
    <row r="122" spans="9:34" x14ac:dyDescent="0.2">
      <c r="O122" s="1" t="s">
        <v>164</v>
      </c>
      <c r="P122" s="84">
        <v>5.0999999999999996</v>
      </c>
      <c r="R122" s="1" t="s">
        <v>164</v>
      </c>
      <c r="S122" s="84">
        <v>3.9698071009225653</v>
      </c>
      <c r="W122" s="1" t="s">
        <v>166</v>
      </c>
      <c r="X122" s="84">
        <v>20.665102040816322</v>
      </c>
    </row>
    <row r="123" spans="9:34" x14ac:dyDescent="0.2">
      <c r="O123" s="1" t="s">
        <v>165</v>
      </c>
      <c r="P123" s="84">
        <v>7.25</v>
      </c>
      <c r="R123" s="1" t="s">
        <v>165</v>
      </c>
      <c r="S123" s="84">
        <v>10.16756603237717</v>
      </c>
      <c r="W123" s="1" t="s">
        <v>167</v>
      </c>
      <c r="X123" s="84">
        <v>20.51</v>
      </c>
    </row>
    <row r="124" spans="9:34" x14ac:dyDescent="0.2">
      <c r="O124" s="1" t="s">
        <v>166</v>
      </c>
      <c r="P124" s="84">
        <v>6.3352000000000022</v>
      </c>
      <c r="R124" s="1" t="s">
        <v>166</v>
      </c>
      <c r="S124" s="84">
        <v>6.2113123168774669</v>
      </c>
      <c r="W124" s="1" t="s">
        <v>168</v>
      </c>
      <c r="X124" s="84">
        <v>0.63969426476006996</v>
      </c>
    </row>
    <row r="125" spans="9:34" x14ac:dyDescent="0.2">
      <c r="O125" s="1" t="s">
        <v>167</v>
      </c>
      <c r="P125" s="84">
        <v>6.35</v>
      </c>
      <c r="R125" s="1" t="s">
        <v>167</v>
      </c>
      <c r="S125" s="84">
        <v>6.0513106525376514</v>
      </c>
    </row>
    <row r="126" spans="9:34" x14ac:dyDescent="0.2">
      <c r="O126" s="1" t="s">
        <v>168</v>
      </c>
      <c r="P126" s="84">
        <v>0.49390319257559329</v>
      </c>
      <c r="R126" s="1" t="s">
        <v>168</v>
      </c>
      <c r="S126" s="84">
        <v>0.94388343399312979</v>
      </c>
    </row>
    <row r="127" spans="9:34" x14ac:dyDescent="0.2">
      <c r="O127" s="96"/>
      <c r="P127" s="96"/>
      <c r="R127" s="96"/>
      <c r="S127" s="96"/>
    </row>
    <row r="128" spans="9:34" x14ac:dyDescent="0.2">
      <c r="O128" s="96"/>
      <c r="P128" s="96"/>
      <c r="R128" s="96"/>
      <c r="S128" s="96"/>
    </row>
    <row r="129" spans="15:19" x14ac:dyDescent="0.2">
      <c r="O129" s="96"/>
      <c r="P129" s="96"/>
      <c r="R129" s="96"/>
      <c r="S129" s="96"/>
    </row>
    <row r="130" spans="15:19" x14ac:dyDescent="0.2">
      <c r="O130" s="96"/>
      <c r="P130" s="96"/>
      <c r="R130" s="96"/>
      <c r="S130" s="96"/>
    </row>
    <row r="131" spans="15:19" x14ac:dyDescent="0.2">
      <c r="O131" s="96"/>
      <c r="P131" s="96"/>
      <c r="R131" s="96"/>
      <c r="S131" s="96"/>
    </row>
    <row r="132" spans="15:19" x14ac:dyDescent="0.2">
      <c r="O132" s="1" t="s">
        <v>164</v>
      </c>
      <c r="P132" s="84">
        <v>4.37</v>
      </c>
      <c r="R132" s="1" t="s">
        <v>164</v>
      </c>
      <c r="S132" s="84">
        <v>0.35981829028024964</v>
      </c>
    </row>
    <row r="133" spans="15:19" x14ac:dyDescent="0.2">
      <c r="O133" s="1" t="s">
        <v>165</v>
      </c>
      <c r="P133" s="84">
        <v>6.15</v>
      </c>
      <c r="R133" s="1" t="s">
        <v>165</v>
      </c>
      <c r="S133" s="84">
        <v>6.15</v>
      </c>
    </row>
    <row r="134" spans="15:19" x14ac:dyDescent="0.2">
      <c r="O134" s="1" t="s">
        <v>166</v>
      </c>
      <c r="P134" s="84">
        <v>5.3993000000000029</v>
      </c>
      <c r="R134" s="1" t="s">
        <v>166</v>
      </c>
      <c r="S134" s="84">
        <v>5.3641574821904188</v>
      </c>
    </row>
    <row r="135" spans="15:19" x14ac:dyDescent="0.2">
      <c r="O135" s="1" t="s">
        <v>167</v>
      </c>
      <c r="P135" s="84">
        <v>5.43</v>
      </c>
      <c r="R135" s="1" t="s">
        <v>167</v>
      </c>
      <c r="S135" s="84">
        <v>5.4550000000000001</v>
      </c>
    </row>
    <row r="136" spans="15:19" x14ac:dyDescent="0.2">
      <c r="O136" s="1" t="s">
        <v>168</v>
      </c>
      <c r="P136" s="84">
        <v>0.35981829028024964</v>
      </c>
      <c r="R136" s="1" t="s">
        <v>168</v>
      </c>
      <c r="S136" s="84">
        <v>0.63028566867507474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5D0D-FEC4-4874-8A85-B0911706901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Reaccions caracterització</vt:lpstr>
      <vt:lpstr>Reaccions caract mitjana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Díez Betriu</dc:creator>
  <cp:lastModifiedBy>Gemma Garcia de la Fuente</cp:lastModifiedBy>
  <dcterms:created xsi:type="dcterms:W3CDTF">2024-03-27T07:37:19Z</dcterms:created>
  <dcterms:modified xsi:type="dcterms:W3CDTF">2024-05-08T15:02:48Z</dcterms:modified>
</cp:coreProperties>
</file>